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/>
  <bookViews>
    <workbookView xWindow="0" yWindow="0" windowWidth="22260" windowHeight="12648" activeTab="14"/>
  </bookViews>
  <sheets>
    <sheet name="1" sheetId="2" r:id="rId1"/>
    <sheet name="2" sheetId="4" r:id="rId2"/>
    <sheet name="3" sheetId="19" r:id="rId3"/>
    <sheet name="4" sheetId="1" r:id="rId4"/>
    <sheet name="5" sheetId="17" r:id="rId5"/>
    <sheet name="6" sheetId="3" r:id="rId6"/>
    <sheet name="7" sheetId="5" r:id="rId7"/>
    <sheet name="8" sheetId="18" r:id="rId8"/>
    <sheet name="9" sheetId="8" r:id="rId9"/>
    <sheet name="10" sheetId="9" r:id="rId10"/>
    <sheet name="11" sheetId="20" r:id="rId11"/>
    <sheet name="12" sheetId="10" r:id="rId12"/>
    <sheet name="13" sheetId="12" r:id="rId13"/>
    <sheet name="14" sheetId="13" r:id="rId14"/>
    <sheet name="15" sheetId="14" r:id="rId15"/>
  </sheets>
  <definedNames>
    <definedName name="_xlnm._FilterDatabase" localSheetId="9" hidden="1">'10'!$A$9:$C$39</definedName>
    <definedName name="_xlnm._FilterDatabase" localSheetId="14" hidden="1">'15'!$B$24:$H$1024</definedName>
    <definedName name="Фамилии">'4'!$A$3:$A$9</definedName>
  </definedNames>
  <calcPr calcId="125725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25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30"/>
  <c r="G31"/>
  <c r="G32"/>
  <c r="G33"/>
  <c r="G34"/>
  <c r="G35"/>
  <c r="G36"/>
  <c r="G37"/>
  <c r="G27"/>
  <c r="G28"/>
  <c r="G29"/>
  <c r="G26"/>
  <c r="G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25"/>
  <c r="F31" i="20"/>
  <c r="F32"/>
  <c r="F33"/>
  <c r="F34"/>
  <c r="F30"/>
  <c r="F12"/>
  <c r="F13"/>
  <c r="F14"/>
  <c r="F15"/>
  <c r="F16"/>
  <c r="F11"/>
  <c r="E12"/>
  <c r="E13"/>
  <c r="E14"/>
  <c r="E15"/>
  <c r="E16"/>
  <c r="E11"/>
  <c r="D22" i="13"/>
  <c r="D18"/>
  <c r="E14"/>
  <c r="E10"/>
  <c r="E6"/>
  <c r="E6" i="12"/>
  <c r="E7"/>
  <c r="E8"/>
  <c r="E9"/>
  <c r="E10"/>
  <c r="E11"/>
  <c r="E5"/>
  <c r="D7" i="10"/>
  <c r="B8" i="9"/>
  <c r="B7"/>
  <c r="F6" i="18"/>
  <c r="F7"/>
  <c r="F8"/>
  <c r="F9"/>
  <c r="F10"/>
  <c r="F11"/>
  <c r="F12"/>
  <c r="F13"/>
  <c r="F14"/>
  <c r="F15"/>
  <c r="F16"/>
  <c r="F5"/>
  <c r="E14" i="19"/>
  <c r="E15"/>
  <c r="E16"/>
  <c r="E17"/>
  <c r="E13"/>
  <c r="J10" i="4"/>
  <c r="J11"/>
  <c r="J12"/>
  <c r="J13"/>
  <c r="J14"/>
  <c r="J15"/>
  <c r="J16"/>
  <c r="J17"/>
  <c r="J18"/>
  <c r="J9"/>
  <c r="I10"/>
  <c r="I11"/>
  <c r="I12"/>
  <c r="I13"/>
  <c r="I14"/>
  <c r="I15"/>
  <c r="I16"/>
  <c r="I17"/>
  <c r="I18"/>
  <c r="I9"/>
  <c r="H10"/>
  <c r="H11"/>
  <c r="H12"/>
  <c r="H13"/>
  <c r="H14"/>
  <c r="H15"/>
  <c r="H16"/>
  <c r="H17"/>
  <c r="H18"/>
  <c r="H9"/>
  <c r="G10"/>
  <c r="G11"/>
  <c r="G12"/>
  <c r="G13"/>
  <c r="G14"/>
  <c r="G15"/>
  <c r="G16"/>
  <c r="G17"/>
  <c r="G18"/>
  <c r="G9"/>
  <c r="F10"/>
  <c r="F11"/>
  <c r="F12"/>
  <c r="F13"/>
  <c r="F14"/>
  <c r="F15"/>
  <c r="F16"/>
  <c r="F17"/>
  <c r="F18"/>
  <c r="F9"/>
  <c r="E10"/>
  <c r="E11"/>
  <c r="E12"/>
  <c r="E13"/>
  <c r="E14"/>
  <c r="E15"/>
  <c r="E16"/>
  <c r="E17"/>
  <c r="E18"/>
  <c r="E9"/>
  <c r="D10"/>
  <c r="D11"/>
  <c r="D12"/>
  <c r="D13"/>
  <c r="D14"/>
  <c r="D15"/>
  <c r="D16"/>
  <c r="D17"/>
  <c r="D18"/>
  <c r="D9"/>
  <c r="C10"/>
  <c r="C11"/>
  <c r="C12"/>
  <c r="C13"/>
  <c r="C14"/>
  <c r="C15"/>
  <c r="C16"/>
  <c r="C17"/>
  <c r="C18"/>
  <c r="C9"/>
  <c r="J20" i="2"/>
  <c r="J19"/>
  <c r="J18"/>
  <c r="J17"/>
  <c r="J7"/>
  <c r="J8"/>
  <c r="J9"/>
  <c r="J10"/>
  <c r="J11"/>
  <c r="J12"/>
  <c r="J13"/>
  <c r="J14"/>
  <c r="J15"/>
  <c r="J6"/>
  <c r="H17"/>
  <c r="H18"/>
  <c r="H19"/>
  <c r="H20"/>
  <c r="G20"/>
  <c r="G19"/>
  <c r="G18"/>
  <c r="G17"/>
  <c r="E20"/>
  <c r="E19"/>
  <c r="E18"/>
  <c r="E17"/>
  <c r="I7"/>
  <c r="I8"/>
  <c r="I9"/>
  <c r="I10"/>
  <c r="I11"/>
  <c r="I12"/>
  <c r="I13"/>
  <c r="I14"/>
  <c r="I15"/>
  <c r="I6"/>
  <c r="H7"/>
  <c r="H8"/>
  <c r="H9"/>
  <c r="H10"/>
  <c r="H11"/>
  <c r="H12"/>
  <c r="H13"/>
  <c r="H14"/>
  <c r="H15"/>
  <c r="H6"/>
  <c r="G7"/>
  <c r="G8"/>
  <c r="G9"/>
  <c r="G10"/>
  <c r="G11"/>
  <c r="G12"/>
  <c r="G13"/>
  <c r="G14"/>
  <c r="G15"/>
  <c r="G6"/>
  <c r="F8"/>
  <c r="F9" s="1"/>
  <c r="F10" s="1"/>
  <c r="F11" s="1"/>
  <c r="F12" s="1"/>
  <c r="F13" s="1"/>
  <c r="F14" s="1"/>
  <c r="F15" s="1"/>
  <c r="F7"/>
  <c r="E9"/>
  <c r="E10" s="1"/>
  <c r="E11" s="1"/>
  <c r="E12" s="1"/>
  <c r="E13" s="1"/>
  <c r="E14" s="1"/>
  <c r="E15" s="1"/>
  <c r="E8"/>
  <c r="A8"/>
  <c r="A9"/>
  <c r="A10" s="1"/>
  <c r="A11" s="1"/>
  <c r="A12" s="1"/>
  <c r="A13" s="1"/>
  <c r="A14" s="1"/>
  <c r="A15" s="1"/>
  <c r="A7"/>
  <c r="D18" i="14" l="1"/>
  <c r="C11"/>
  <c r="C13"/>
  <c r="C12"/>
  <c r="N15"/>
  <c r="N16"/>
  <c r="N8"/>
  <c r="N7"/>
  <c r="N9"/>
  <c r="N10"/>
  <c r="N11"/>
  <c r="N12"/>
  <c r="N13"/>
  <c r="N14"/>
  <c r="I3" i="17"/>
  <c r="J3" s="1"/>
  <c r="I4"/>
  <c r="J4" s="1"/>
  <c r="I5"/>
  <c r="J5" s="1"/>
  <c r="I6"/>
  <c r="J6" s="1"/>
  <c r="I7"/>
  <c r="J7" s="1"/>
  <c r="I2"/>
  <c r="J2" s="1"/>
</calcChain>
</file>

<file path=xl/sharedStrings.xml><?xml version="1.0" encoding="utf-8"?>
<sst xmlns="http://schemas.openxmlformats.org/spreadsheetml/2006/main" count="542" uniqueCount="295">
  <si>
    <t>Фамилия</t>
  </si>
  <si>
    <t>Имя</t>
  </si>
  <si>
    <t>Отчество</t>
  </si>
  <si>
    <t>Фамилии</t>
  </si>
  <si>
    <t>Емельянова</t>
  </si>
  <si>
    <t>Щетинкин</t>
  </si>
  <si>
    <t>Клементьев</t>
  </si>
  <si>
    <t>Будкова</t>
  </si>
  <si>
    <t>Мыков</t>
  </si>
  <si>
    <t>Хорькова</t>
  </si>
  <si>
    <t>Сорокин</t>
  </si>
  <si>
    <t>Продавец</t>
  </si>
  <si>
    <t>Продажи</t>
  </si>
  <si>
    <t>Иванов</t>
  </si>
  <si>
    <t>Петров</t>
  </si>
  <si>
    <t>Васильев</t>
  </si>
  <si>
    <t>Никитин</t>
  </si>
  <si>
    <t xml:space="preserve">Иваненко </t>
  </si>
  <si>
    <t xml:space="preserve">Сидоров </t>
  </si>
  <si>
    <t xml:space="preserve">Смирнов </t>
  </si>
  <si>
    <t>З/п в $</t>
  </si>
  <si>
    <t>Курс</t>
  </si>
  <si>
    <t>З/п в руб.</t>
  </si>
  <si>
    <t>Подоходный 
налог</t>
  </si>
  <si>
    <t>Олег</t>
  </si>
  <si>
    <t>Иванович</t>
  </si>
  <si>
    <t>Игорь</t>
  </si>
  <si>
    <t>Алексеевич</t>
  </si>
  <si>
    <t>Кузнецов</t>
  </si>
  <si>
    <t>Иван</t>
  </si>
  <si>
    <t>Петрович</t>
  </si>
  <si>
    <t>Орлов</t>
  </si>
  <si>
    <t>Сергей</t>
  </si>
  <si>
    <t>Борисович</t>
  </si>
  <si>
    <t>Захаров</t>
  </si>
  <si>
    <t>Семен</t>
  </si>
  <si>
    <t>Степанович</t>
  </si>
  <si>
    <t>Бедняков</t>
  </si>
  <si>
    <t>Алексей</t>
  </si>
  <si>
    <t>Николай</t>
  </si>
  <si>
    <t>Олегович</t>
  </si>
  <si>
    <t>Смирнов</t>
  </si>
  <si>
    <t>Дмитрий</t>
  </si>
  <si>
    <t>Матвеевич</t>
  </si>
  <si>
    <t>Сумма</t>
  </si>
  <si>
    <t>Среднее</t>
  </si>
  <si>
    <t>Максимум</t>
  </si>
  <si>
    <t>Минимум</t>
  </si>
  <si>
    <t>Подоходный
налог</t>
  </si>
  <si>
    <t>от з/п</t>
  </si>
  <si>
    <t xml:space="preserve"> - Отмечены ячейки с которомы необходимо произвести операции</t>
  </si>
  <si>
    <t>1. В столбце А выполнить нумерацию при помощи маркера автозаполнения.</t>
  </si>
  <si>
    <t>2. В столбце Е выполнить автозаполнение на разницу между числами.</t>
  </si>
  <si>
    <t>3. В столбце Курс выполнить автозаполнение.</t>
  </si>
  <si>
    <t>4. Выполнить подсчет в ячейках, обозначенных желтой заливкой.</t>
  </si>
  <si>
    <r>
      <t xml:space="preserve">5. Рассчитать подоходный налог, применяя </t>
    </r>
    <r>
      <rPr>
        <b/>
        <sz val="12"/>
        <rFont val="Arial Cyr"/>
        <charset val="204"/>
      </rPr>
      <t>абсолютную</t>
    </r>
    <r>
      <rPr>
        <sz val="12"/>
        <rFont val="Arial Cyr"/>
        <charset val="204"/>
      </rPr>
      <t xml:space="preserve"> ссылку.</t>
    </r>
  </si>
  <si>
    <t>6. Расположить информацию в заголовочной части по центру, применить полужирное начертание</t>
  </si>
  <si>
    <t>7. Выполнить заливку синим цветом заголовочной части.</t>
  </si>
  <si>
    <t>Продажи
январь</t>
  </si>
  <si>
    <t>Продажи
февраль</t>
  </si>
  <si>
    <t xml:space="preserve">Яковлев </t>
  </si>
  <si>
    <t xml:space="preserve">Терехова </t>
  </si>
  <si>
    <t xml:space="preserve">Яхонтова </t>
  </si>
  <si>
    <t xml:space="preserve">Костин </t>
  </si>
  <si>
    <t xml:space="preserve">Привалов </t>
  </si>
  <si>
    <t xml:space="preserve">Максимова </t>
  </si>
  <si>
    <t xml:space="preserve">Соколов </t>
  </si>
  <si>
    <t xml:space="preserve">Тихонова </t>
  </si>
  <si>
    <t>Задание:</t>
  </si>
  <si>
    <t>Расчет месячной квартплаты</t>
  </si>
  <si>
    <t>Содержание и ремонт,
руб./кв.м</t>
  </si>
  <si>
    <t>Кап.
ремонт,
руб./кв.м</t>
  </si>
  <si>
    <t>Отопление,
руб./кв.м</t>
  </si>
  <si>
    <t>Гор. вода,
руб./чел</t>
  </si>
  <si>
    <t>Хол.вода,
руб./чел</t>
  </si>
  <si>
    <t>Водоот-ведение,
руб./чел</t>
  </si>
  <si>
    <t>Газ,
руб./чел</t>
  </si>
  <si>
    <t>Общая
площадь квартиры, 
кв.м</t>
  </si>
  <si>
    <t>Число жильцов</t>
  </si>
  <si>
    <t>Плата за содержание и ремонт,
руб.</t>
  </si>
  <si>
    <t>Плата за кап.
ремонт,
руб.</t>
  </si>
  <si>
    <t>Плата за отопление,
руб.</t>
  </si>
  <si>
    <t>Плата за гор. воду,
руб.</t>
  </si>
  <si>
    <t>Плата за хол.воду,
руб.</t>
  </si>
  <si>
    <t xml:space="preserve"> Плата за водоотве-
дение,
руб.</t>
  </si>
  <si>
    <t>Плата за газ,
руб.</t>
  </si>
  <si>
    <t>Сумма,
руб.</t>
  </si>
  <si>
    <t>Город</t>
  </si>
  <si>
    <t>Компания</t>
  </si>
  <si>
    <t>Месяц</t>
  </si>
  <si>
    <t>Продажи (тыс.руб.)</t>
  </si>
  <si>
    <t>Нижний Новгород</t>
  </si>
  <si>
    <t>Спортмастер</t>
  </si>
  <si>
    <t>Апрель</t>
  </si>
  <si>
    <t>Спортландия</t>
  </si>
  <si>
    <t>Январь</t>
  </si>
  <si>
    <t>Июль</t>
  </si>
  <si>
    <t>Октябрь</t>
  </si>
  <si>
    <t>Nike</t>
  </si>
  <si>
    <t>Adidas</t>
  </si>
  <si>
    <t>Дзержинск</t>
  </si>
  <si>
    <t>Арзамас</t>
  </si>
  <si>
    <t>Саров</t>
  </si>
  <si>
    <t>Бор</t>
  </si>
  <si>
    <t>Кстово</t>
  </si>
  <si>
    <t>Павлово</t>
  </si>
  <si>
    <t>Дата</t>
  </si>
  <si>
    <t>В ячейки B7 и B8 вставьте формулы, которые позволяют вычислить, сколько продукции было розлито в смены соответствующего начальника смены.                                              Правильным будет, если в качестве критерия указывать ячейки A7 и A8</t>
  </si>
  <si>
    <t>Енина</t>
  </si>
  <si>
    <t>Филин</t>
  </si>
  <si>
    <t>Розлито</t>
  </si>
  <si>
    <t>Нач.смены</t>
  </si>
  <si>
    <t>В ячейку D7 необходимо записать формулу, которая рассчитает, сколько дней в ноябре продукция не выпускалась</t>
  </si>
  <si>
    <t>Дни без выпуска продукции</t>
  </si>
  <si>
    <t>Реализация</t>
  </si>
  <si>
    <t>Подставить данные по реализации магазина с помощью формулы ВПР</t>
  </si>
  <si>
    <t>Определите среднее значение реализации по всем магазинам</t>
  </si>
  <si>
    <t>Определите среднее значение реализации не учитывая нулевые значения</t>
  </si>
  <si>
    <t>Использовать конструкцию формулы подстановки ВПР с заменой ошибки #Н/Д на 0</t>
  </si>
  <si>
    <t>место:</t>
  </si>
  <si>
    <t>город:</t>
  </si>
  <si>
    <t>Таблица-2</t>
  </si>
  <si>
    <t>Код города</t>
  </si>
  <si>
    <t>Название города</t>
  </si>
  <si>
    <t>Москва</t>
  </si>
  <si>
    <t>Санкт-Петербург</t>
  </si>
  <si>
    <t>Челябинск</t>
  </si>
  <si>
    <t>Архангельск</t>
  </si>
  <si>
    <t>Краснодар</t>
  </si>
  <si>
    <t>Владивосток</t>
  </si>
  <si>
    <t>Мурманск</t>
  </si>
  <si>
    <t>Новосибирск</t>
  </si>
  <si>
    <t>Тюмень</t>
  </si>
  <si>
    <t>Сочи</t>
  </si>
  <si>
    <t>Таблица-3</t>
  </si>
  <si>
    <t>Условие</t>
  </si>
  <si>
    <t>Статус</t>
  </si>
  <si>
    <t>больше 5 млн</t>
  </si>
  <si>
    <t>А</t>
  </si>
  <si>
    <t>от 1 до 5 млн</t>
  </si>
  <si>
    <t>Б</t>
  </si>
  <si>
    <t>меньше 1 млн</t>
  </si>
  <si>
    <t>В</t>
  </si>
  <si>
    <t>статус:</t>
  </si>
  <si>
    <t>Таблица-1</t>
  </si>
  <si>
    <t>Кол-во</t>
  </si>
  <si>
    <t>Цена</t>
  </si>
  <si>
    <t>Место по объёму реализации</t>
  </si>
  <si>
    <t xml:space="preserve">Январь </t>
  </si>
  <si>
    <t>Февраль</t>
  </si>
  <si>
    <t>Март</t>
  </si>
  <si>
    <t>Май</t>
  </si>
  <si>
    <t>Июнь</t>
  </si>
  <si>
    <t>Август</t>
  </si>
  <si>
    <t>Сентябрь</t>
  </si>
  <si>
    <t>Ноябрь</t>
  </si>
  <si>
    <t>Декабрь</t>
  </si>
  <si>
    <t>Сумма продажи</t>
  </si>
  <si>
    <t>Доля брака</t>
  </si>
  <si>
    <t>Полная маркировка детали</t>
  </si>
  <si>
    <t>ВГР-58-76 2008</t>
  </si>
  <si>
    <t>ПРВ-24-81 2008</t>
  </si>
  <si>
    <t>ВГР-32-76 2009</t>
  </si>
  <si>
    <t>ВГР-22-65 2010</t>
  </si>
  <si>
    <t>ПРВ-42-44 2010</t>
  </si>
  <si>
    <t>ВГР-11-64 2009</t>
  </si>
  <si>
    <t>УФХ-35-12 2008</t>
  </si>
  <si>
    <t>Производитель</t>
  </si>
  <si>
    <t>Цех</t>
  </si>
  <si>
    <t>Смена</t>
  </si>
  <si>
    <t>Год</t>
  </si>
  <si>
    <t>Полная маркировка</t>
  </si>
  <si>
    <t>УПХФ</t>
  </si>
  <si>
    <t>ПТТР</t>
  </si>
  <si>
    <t>ЛЛВА</t>
  </si>
  <si>
    <t>ВШУ</t>
  </si>
  <si>
    <t>ШПК</t>
  </si>
  <si>
    <t>Квартал</t>
  </si>
  <si>
    <t>Менеджер</t>
  </si>
  <si>
    <t>Дмитров</t>
  </si>
  <si>
    <t>Астафьева</t>
  </si>
  <si>
    <t>Магазин ритейла</t>
  </si>
  <si>
    <t>Дикси</t>
  </si>
  <si>
    <t>Лента</t>
  </si>
  <si>
    <t>Отчисления в Соц.Фонд</t>
  </si>
  <si>
    <t>№</t>
  </si>
  <si>
    <t>Всего к выплате</t>
  </si>
  <si>
    <t>Важно! Сумма к выплате вычисляется, как ЗП-Отчисления-Подоходный</t>
  </si>
  <si>
    <t>Рентабельность</t>
  </si>
  <si>
    <t>Доля от предыдущего месяца</t>
  </si>
  <si>
    <t>Установите ограничения на ввод информации в ячейку B8 так, чтобы можно было ввести только целые числа от 50</t>
  </si>
  <si>
    <t>ВПР</t>
  </si>
  <si>
    <t>Книга</t>
  </si>
  <si>
    <t>Столяров</t>
  </si>
  <si>
    <t>Зеленая миля</t>
  </si>
  <si>
    <t>Крестный отец</t>
  </si>
  <si>
    <t>Меч Предназначения</t>
  </si>
  <si>
    <t>Дары волхвов</t>
  </si>
  <si>
    <t>Источник</t>
  </si>
  <si>
    <t>Вещие сестрички</t>
  </si>
  <si>
    <t>Хранители</t>
  </si>
  <si>
    <t>Жажда жизни</t>
  </si>
  <si>
    <t>Ночевала тучка золотая…</t>
  </si>
  <si>
    <t>Вор времени</t>
  </si>
  <si>
    <t>Сладкие грезы Гравви</t>
  </si>
  <si>
    <t>Количество продаж</t>
  </si>
  <si>
    <t>Деталь</t>
  </si>
  <si>
    <t>Деталь-1</t>
  </si>
  <si>
    <t>Деталь-2</t>
  </si>
  <si>
    <t>Деталь-3</t>
  </si>
  <si>
    <t>Деталь-4</t>
  </si>
  <si>
    <t>Деталь-5</t>
  </si>
  <si>
    <t>Деталь-6</t>
  </si>
  <si>
    <t>Деталь-7</t>
  </si>
  <si>
    <t>Деталь-8</t>
  </si>
  <si>
    <t>Деталь-9</t>
  </si>
  <si>
    <t>Деталь-10</t>
  </si>
  <si>
    <t>Деталь-11</t>
  </si>
  <si>
    <t>Деталь-12</t>
  </si>
  <si>
    <t>Деталь-13</t>
  </si>
  <si>
    <t>Деталь-14</t>
  </si>
  <si>
    <t>Деталь-15</t>
  </si>
  <si>
    <t>Деталь-16</t>
  </si>
  <si>
    <t>Деталь-17</t>
  </si>
  <si>
    <t>Деталь-18</t>
  </si>
  <si>
    <t>Деталь-19</t>
  </si>
  <si>
    <t>Деталь-20</t>
  </si>
  <si>
    <t>Деталь-23</t>
  </si>
  <si>
    <t>1. Подставьте в таблицу 1 названия городов из таблицы 2 в соответствии с кодом города</t>
  </si>
  <si>
    <t>2. Посчитайте суммы по каждому городу из таблицы 1 и подставьте значения в таблицу 2</t>
  </si>
  <si>
    <t>3. Проставьте в таблице 1 статус каждой строки из таблицы 3 в зависимости от стоимости</t>
  </si>
  <si>
    <t>4. Проставить место по объёму реализации для каждой строки в таблице 1</t>
  </si>
  <si>
    <t>5. Найти города занявшие первые три места по объёмам реализации</t>
  </si>
  <si>
    <t>6. Найти количество Статусов А для городов Челябинск и Мурманск</t>
  </si>
  <si>
    <t>7. На основе готовой таблицы 1 создать Сводную таблицу. В сводной таблице сделать срез по Названию города</t>
  </si>
  <si>
    <t>8. В столбце E включить денежный формат "$" для данных.</t>
  </si>
  <si>
    <t>Пояснение к заданию</t>
  </si>
  <si>
    <t>9. Преобразовать полученный диапазон с данными в таблицу</t>
  </si>
  <si>
    <t>Базовые действия. Работа с относительными и абсолютными ссылками</t>
  </si>
  <si>
    <t>Разбить текст по столбцам (пример, ВГР-маркировка производителя, 58-цех, 76-смена, 2008-год)</t>
  </si>
  <si>
    <t>Соединить фрагменты по образцу: ПРАВ-33-12 2008</t>
  </si>
  <si>
    <t>Удалить повторяющиеся фамилии (данные консолидировать не нужно)</t>
  </si>
  <si>
    <t>Вычислить сумму по всем условиям</t>
  </si>
  <si>
    <t>Выделить уникальные значения в столбцах</t>
  </si>
  <si>
    <t>Выполнить вычисления. Абсолютные/относительные ссылки</t>
  </si>
  <si>
    <t>Составить сводную таблицу на данном листе</t>
  </si>
  <si>
    <t>Построить круговую диаграмму по ряду Сумма продажи и график по рядам Сумма продажи и Доля брака</t>
  </si>
  <si>
    <t>Установить ограничения на ввод в ячейку</t>
  </si>
  <si>
    <t>На основе фамилий на листе 4 задать ячейке ниже список</t>
  </si>
  <si>
    <t>Выполнить условия задания</t>
  </si>
  <si>
    <t>Найти значения и подставить их в таблицу справа, используя функцию ВПР и ИНДЕКС(ПОИСКПОЗ)</t>
  </si>
  <si>
    <t>Найти значения и подставить их в таблицу справа, используя функцию ВПР</t>
  </si>
  <si>
    <t>Подставить данные по реализации магазина используя функцию ИНДЕКС/ПОИСКПОЗ</t>
  </si>
  <si>
    <t>Выполнить условия заданий</t>
  </si>
  <si>
    <t>2. Скидка 20% для категории «Акционный товар»;</t>
  </si>
  <si>
    <t>Скидка 30% для товаров, которые на складе уже 10 месяцев и больше;</t>
  </si>
  <si>
    <t>Делим цену на два для товара, сроки хранения, которых уже «горят».</t>
  </si>
  <si>
    <t>Наименование</t>
  </si>
  <si>
    <t>Цена закупки</t>
  </si>
  <si>
    <t>Срок хранения, мес</t>
  </si>
  <si>
    <t>Сумма скидки на товар</t>
  </si>
  <si>
    <t>Товар №1</t>
  </si>
  <si>
    <t>Товар №2</t>
  </si>
  <si>
    <t>Товар №3</t>
  </si>
  <si>
    <t>Товар №4</t>
  </si>
  <si>
    <t>Товар №5</t>
  </si>
  <si>
    <t>Товар №6</t>
  </si>
  <si>
    <t>Необходимо создать формулу, которая будет общее количество полученных балов сверять с условием по проходному балу. Также в обязательном порядке производится проверка оценки по русскому языку на соответствие и выводится результат: «Зачислен» или «Не принят».</t>
  </si>
  <si>
    <t>ФИО ученика</t>
  </si>
  <si>
    <t>Русский язык</t>
  </si>
  <si>
    <t>История</t>
  </si>
  <si>
    <t>Математика</t>
  </si>
  <si>
    <t>Результат</t>
  </si>
  <si>
    <t>Ученик №1</t>
  </si>
  <si>
    <t>Ученик №2</t>
  </si>
  <si>
    <t>Ученик №3</t>
  </si>
  <si>
    <t>Ученик №4</t>
  </si>
  <si>
    <t>Ученик №5</t>
  </si>
  <si>
    <t>Проходной бал:</t>
  </si>
  <si>
    <t>1. Если срок хранения товара 8 и больше месяцев, необходимо вводить акции для увеличения продаж (статус "Акция");</t>
  </si>
  <si>
    <t>Статус работы с товарами</t>
  </si>
  <si>
    <t>Если срок хранения увеличился до 10 месяцев и больше делаем скидку 30% на все позиции (Статус "Скидка");</t>
  </si>
  <si>
    <t>В случае, когда срок хранения достигает 12 месяцев, режем цену в два раза и убираем остатки со склада до момента истечения срока хранения (Статус "Убираем").</t>
  </si>
  <si>
    <t>Необходимо создать отчёт о результатах выпускных экзаменов, которые должны сформировать пропускной бал при поступлении в гимназию. Экзаменов будет всего три: математика, русский язык и история, проходной бал для зачисления в гимназию будет равняться 12. Дополнительным условием можно добавить, что бы по экзамену с русского языка оценка должна быть не менее 4.</t>
  </si>
  <si>
    <t>ВГР</t>
  </si>
  <si>
    <t>ПРВ</t>
  </si>
  <si>
    <t>УФХ</t>
  </si>
  <si>
    <t>Общий итог</t>
  </si>
  <si>
    <t>Названия строк</t>
  </si>
  <si>
    <t>Названия столбцов</t>
  </si>
  <si>
    <t>Сумма по полю Продажи (тыс.руб.)</t>
  </si>
  <si>
    <t>Сумма по полю Реализация</t>
  </si>
  <si>
    <t>Сумма по полю Цена</t>
  </si>
  <si>
    <t>Сумма по полю Кол-во</t>
  </si>
  <si>
    <t>СВОДНАЯ ТАБЛИЦА</t>
  </si>
</sst>
</file>

<file path=xl/styles.xml><?xml version="1.0" encoding="utf-8"?>
<styleSheet xmlns="http://schemas.openxmlformats.org/spreadsheetml/2006/main">
  <numFmts count="8">
    <numFmt numFmtId="164" formatCode="#,##0&quot;р.&quot;;[Red]\-#,##0&quot;р.&quot;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0.0"/>
    <numFmt numFmtId="168" formatCode="&quot;способ &quot;\ #,##0"/>
    <numFmt numFmtId="169" formatCode="_(* #,##0_);_(* \(#,##0\);_(* &quot;-&quot;??_);_(@_)"/>
    <numFmt numFmtId="170" formatCode="[$$-409]#,##0"/>
    <numFmt numFmtId="171" formatCode=";;;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i/>
      <sz val="10"/>
      <color rgb="FFC0000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i/>
      <sz val="12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Arial Cyr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sz val="12"/>
      <color indexed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6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4" fillId="0" borderId="0"/>
    <xf numFmtId="0" fontId="4" fillId="0" borderId="0"/>
    <xf numFmtId="166" fontId="1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1" applyFont="1"/>
    <xf numFmtId="0" fontId="5" fillId="0" borderId="1" xfId="2" applyFont="1" applyBorder="1" applyAlignment="1">
      <alignment horizontal="center"/>
    </xf>
    <xf numFmtId="0" fontId="4" fillId="0" borderId="1" xfId="2" applyBorder="1"/>
    <xf numFmtId="0" fontId="6" fillId="0" borderId="1" xfId="2" applyFont="1" applyBorder="1"/>
    <xf numFmtId="0" fontId="7" fillId="0" borderId="1" xfId="3" applyFont="1" applyBorder="1"/>
    <xf numFmtId="0" fontId="7" fillId="0" borderId="1" xfId="3" applyFont="1" applyBorder="1" applyAlignment="1">
      <alignment horizontal="center"/>
    </xf>
    <xf numFmtId="0" fontId="8" fillId="0" borderId="0" xfId="1" applyFont="1" applyBorder="1"/>
    <xf numFmtId="0" fontId="3" fillId="0" borderId="0" xfId="0" applyFont="1" applyAlignment="1">
      <alignment horizontal="righ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0" borderId="1" xfId="0" applyBorder="1"/>
    <xf numFmtId="0" fontId="3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9" fontId="0" fillId="0" borderId="0" xfId="0" applyNumberFormat="1"/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10" fillId="0" borderId="0" xfId="0" applyFont="1"/>
    <xf numFmtId="0" fontId="11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3" fillId="0" borderId="1" xfId="0" applyFont="1" applyBorder="1"/>
    <xf numFmtId="164" fontId="3" fillId="0" borderId="1" xfId="0" applyNumberFormat="1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0" xfId="0" applyFont="1"/>
    <xf numFmtId="0" fontId="14" fillId="0" borderId="1" xfId="0" applyFont="1" applyBorder="1"/>
    <xf numFmtId="0" fontId="14" fillId="0" borderId="0" xfId="0" applyFont="1"/>
    <xf numFmtId="0" fontId="14" fillId="0" borderId="1" xfId="0" applyFont="1" applyBorder="1" applyAlignment="1">
      <alignment horizontal="right"/>
    </xf>
    <xf numFmtId="1" fontId="14" fillId="0" borderId="1" xfId="0" applyNumberFormat="1" applyFont="1" applyBorder="1" applyAlignment="1">
      <alignment horizontal="center"/>
    </xf>
    <xf numFmtId="2" fontId="14" fillId="0" borderId="1" xfId="0" applyNumberFormat="1" applyFont="1" applyBorder="1"/>
    <xf numFmtId="0" fontId="15" fillId="0" borderId="0" xfId="0" applyFont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0" xfId="2"/>
    <xf numFmtId="0" fontId="10" fillId="0" borderId="0" xfId="2" applyFont="1"/>
    <xf numFmtId="0" fontId="4" fillId="0" borderId="0" xfId="2"/>
    <xf numFmtId="0" fontId="4" fillId="0" borderId="0" xfId="2" applyAlignment="1">
      <alignment vertical="top" wrapText="1"/>
    </xf>
    <xf numFmtId="3" fontId="6" fillId="0" borderId="1" xfId="5" applyNumberFormat="1" applyFill="1" applyBorder="1"/>
    <xf numFmtId="166" fontId="4" fillId="5" borderId="0" xfId="7" applyFont="1" applyFill="1" applyAlignment="1" applyProtection="1">
      <alignment vertical="top" wrapText="1"/>
      <protection locked="0"/>
    </xf>
    <xf numFmtId="0" fontId="10" fillId="0" borderId="0" xfId="2" applyFont="1"/>
    <xf numFmtId="0" fontId="4" fillId="0" borderId="0" xfId="2"/>
    <xf numFmtId="0" fontId="4" fillId="0" borderId="0" xfId="2" applyFill="1"/>
    <xf numFmtId="14" fontId="6" fillId="0" borderId="3" xfId="5" applyNumberFormat="1" applyFont="1" applyFill="1" applyBorder="1"/>
    <xf numFmtId="1" fontId="6" fillId="0" borderId="1" xfId="5" applyNumberFormat="1" applyFill="1" applyBorder="1"/>
    <xf numFmtId="0" fontId="4" fillId="0" borderId="1" xfId="2" applyBorder="1" applyAlignment="1">
      <alignment horizontal="center"/>
    </xf>
    <xf numFmtId="0" fontId="10" fillId="0" borderId="0" xfId="2" applyFont="1"/>
    <xf numFmtId="0" fontId="16" fillId="0" borderId="1" xfId="0" applyFont="1" applyBorder="1"/>
    <xf numFmtId="168" fontId="18" fillId="0" borderId="0" xfId="0" applyNumberFormat="1" applyFont="1"/>
    <xf numFmtId="0" fontId="18" fillId="6" borderId="6" xfId="0" applyFont="1" applyFill="1" applyBorder="1" applyAlignment="1">
      <alignment vertical="center"/>
    </xf>
    <xf numFmtId="0" fontId="18" fillId="6" borderId="7" xfId="0" applyFont="1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0" fillId="3" borderId="1" xfId="0" applyFill="1" applyBorder="1"/>
    <xf numFmtId="0" fontId="14" fillId="5" borderId="1" xfId="8" applyFill="1" applyBorder="1" applyProtection="1"/>
    <xf numFmtId="169" fontId="4" fillId="5" borderId="1" xfId="10" applyNumberFormat="1" applyFont="1" applyFill="1" applyBorder="1" applyProtection="1"/>
    <xf numFmtId="169" fontId="14" fillId="5" borderId="1" xfId="10" applyNumberFormat="1" applyFont="1" applyFill="1" applyBorder="1" applyProtection="1"/>
    <xf numFmtId="169" fontId="6" fillId="5" borderId="1" xfId="10" applyNumberFormat="1" applyFont="1" applyFill="1" applyBorder="1" applyProtection="1">
      <protection locked="0"/>
    </xf>
    <xf numFmtId="0" fontId="0" fillId="0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Protection="1"/>
    <xf numFmtId="3" fontId="0" fillId="5" borderId="1" xfId="0" applyNumberFormat="1" applyFill="1" applyBorder="1" applyProtection="1">
      <protection locked="0"/>
    </xf>
    <xf numFmtId="0" fontId="5" fillId="0" borderId="0" xfId="0" applyFont="1" applyFill="1" applyProtection="1"/>
    <xf numFmtId="0" fontId="0" fillId="0" borderId="0" xfId="0" applyFill="1" applyAlignment="1" applyProtection="1">
      <alignment horizontal="right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" xfId="0" applyFill="1" applyBorder="1" applyProtection="1"/>
    <xf numFmtId="0" fontId="0" fillId="5" borderId="1" xfId="0" applyFill="1" applyBorder="1" applyProtection="1">
      <protection locked="0"/>
    </xf>
    <xf numFmtId="169" fontId="0" fillId="0" borderId="1" xfId="10" applyNumberFormat="1" applyFont="1" applyBorder="1" applyProtection="1"/>
    <xf numFmtId="169" fontId="6" fillId="0" borderId="0" xfId="10" applyNumberFormat="1" applyFont="1" applyFill="1" applyBorder="1" applyProtection="1">
      <protection locked="0"/>
    </xf>
    <xf numFmtId="0" fontId="0" fillId="0" borderId="0" xfId="0" applyFill="1"/>
    <xf numFmtId="0" fontId="3" fillId="0" borderId="0" xfId="0" applyFont="1" applyAlignment="1">
      <alignment vertical="top" wrapText="1"/>
    </xf>
    <xf numFmtId="0" fontId="16" fillId="2" borderId="1" xfId="0" applyFont="1" applyFill="1" applyBorder="1" applyAlignment="1">
      <alignment horizontal="center"/>
    </xf>
    <xf numFmtId="0" fontId="0" fillId="0" borderId="2" xfId="0" applyBorder="1"/>
    <xf numFmtId="0" fontId="3" fillId="3" borderId="0" xfId="1" applyFont="1" applyFill="1"/>
    <xf numFmtId="0" fontId="19" fillId="3" borderId="0" xfId="1" applyFont="1" applyFill="1"/>
    <xf numFmtId="0" fontId="6" fillId="3" borderId="0" xfId="1" applyFont="1" applyFill="1"/>
    <xf numFmtId="0" fontId="19" fillId="3" borderId="0" xfId="1" applyFont="1" applyFill="1" applyAlignment="1"/>
    <xf numFmtId="0" fontId="19" fillId="0" borderId="0" xfId="1" applyFont="1" applyFill="1" applyAlignment="1"/>
    <xf numFmtId="0" fontId="3" fillId="0" borderId="1" xfId="1" applyFont="1" applyBorder="1"/>
    <xf numFmtId="0" fontId="2" fillId="0" borderId="0" xfId="1" applyFont="1" applyBorder="1"/>
    <xf numFmtId="0" fontId="3" fillId="0" borderId="0" xfId="1" applyFont="1" applyBorder="1"/>
    <xf numFmtId="0" fontId="4" fillId="0" borderId="0" xfId="2" applyBorder="1"/>
    <xf numFmtId="0" fontId="0" fillId="0" borderId="0" xfId="0" applyBorder="1"/>
    <xf numFmtId="0" fontId="9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4" fillId="0" borderId="9" xfId="2" applyBorder="1"/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0" xfId="0" applyFill="1"/>
    <xf numFmtId="10" fontId="0" fillId="0" borderId="1" xfId="0" applyNumberFormat="1" applyBorder="1"/>
    <xf numFmtId="0" fontId="4" fillId="3" borderId="0" xfId="2" applyFill="1"/>
    <xf numFmtId="0" fontId="18" fillId="0" borderId="1" xfId="2" applyFont="1" applyBorder="1" applyAlignment="1">
      <alignment horizontal="center"/>
    </xf>
    <xf numFmtId="167" fontId="4" fillId="0" borderId="4" xfId="0" applyNumberFormat="1" applyFont="1" applyFill="1" applyBorder="1"/>
    <xf numFmtId="0" fontId="0" fillId="0" borderId="3" xfId="0" applyBorder="1"/>
    <xf numFmtId="0" fontId="0" fillId="0" borderId="5" xfId="0" applyBorder="1"/>
    <xf numFmtId="0" fontId="14" fillId="0" borderId="0" xfId="8" applyFill="1" applyAlignment="1" applyProtection="1">
      <alignment horizontal="center"/>
    </xf>
    <xf numFmtId="0" fontId="4" fillId="0" borderId="0" xfId="9" applyFont="1" applyFill="1" applyAlignment="1" applyProtection="1">
      <alignment horizontal="center"/>
    </xf>
    <xf numFmtId="0" fontId="16" fillId="7" borderId="1" xfId="0" applyFont="1" applyFill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top" wrapText="1"/>
    </xf>
    <xf numFmtId="170" fontId="3" fillId="3" borderId="1" xfId="0" applyNumberFormat="1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170" fontId="3" fillId="3" borderId="8" xfId="0" applyNumberFormat="1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4" fillId="5" borderId="0" xfId="2" applyNumberFormat="1" applyFill="1" applyProtection="1">
      <protection locked="0"/>
    </xf>
    <xf numFmtId="1" fontId="4" fillId="0" borderId="0" xfId="2" applyNumberFormat="1"/>
    <xf numFmtId="167" fontId="4" fillId="0" borderId="7" xfId="0" applyNumberFormat="1" applyFont="1" applyFill="1" applyBorder="1"/>
    <xf numFmtId="0" fontId="0" fillId="0" borderId="16" xfId="0" applyBorder="1"/>
    <xf numFmtId="167" fontId="4" fillId="0" borderId="17" xfId="0" applyNumberFormat="1" applyFont="1" applyFill="1" applyBorder="1"/>
    <xf numFmtId="169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171" fontId="16" fillId="0" borderId="0" xfId="0" applyNumberFormat="1" applyFont="1" applyFill="1" applyBorder="1"/>
    <xf numFmtId="171" fontId="0" fillId="0" borderId="0" xfId="0" applyNumberFormat="1" applyBorder="1"/>
    <xf numFmtId="0" fontId="0" fillId="0" borderId="0" xfId="0" pivotButton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" fillId="0" borderId="0" xfId="1" applyFont="1" applyBorder="1" applyAlignment="1">
      <alignment horizontal="left"/>
    </xf>
    <xf numFmtId="0" fontId="17" fillId="0" borderId="0" xfId="2" applyFont="1" applyAlignment="1">
      <alignment vertical="top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top" wrapText="1"/>
    </xf>
  </cellXfs>
  <cellStyles count="11">
    <cellStyle name="Денежный 2" xfId="4"/>
    <cellStyle name="Обычный" xfId="0" builtinId="0"/>
    <cellStyle name="Обычный 2" xfId="2"/>
    <cellStyle name="Обычный 3" xfId="3"/>
    <cellStyle name="Обычный 3 2" xfId="5"/>
    <cellStyle name="Обычный 4" xfId="8"/>
    <cellStyle name="Обычный_Лист1" xfId="9"/>
    <cellStyle name="Обычный_Повторение" xfId="1"/>
    <cellStyle name="Процентный 2" xfId="6"/>
    <cellStyle name="Финансовый 2" xfId="7"/>
    <cellStyle name="Финансовый 3" xfId="10"/>
  </cellStyles>
  <dxfs count="19">
    <dxf>
      <alignment horizontal="center" readingOrder="0"/>
    </dxf>
    <dxf>
      <alignment wrapText="1" readingOrder="0"/>
    </dxf>
    <dxf>
      <alignment vertical="center" readingOrder="0"/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70" formatCode="[$$-409]#,##0"/>
      <fill>
        <patternFill patternType="solid">
          <fgColor indexed="64"/>
          <bgColor rgb="FFFFFF00"/>
        </patternFill>
      </fill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1"/>
          <c:cat>
            <c:strRef>
              <c:f>'8'!$A$5:$A$16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'8'!$B$5:$B$16</c:f>
              <c:numCache>
                <c:formatCode>General</c:formatCode>
                <c:ptCount val="12"/>
                <c:pt idx="0">
                  <c:v>93363</c:v>
                </c:pt>
                <c:pt idx="1">
                  <c:v>13438</c:v>
                </c:pt>
                <c:pt idx="2">
                  <c:v>72907</c:v>
                </c:pt>
                <c:pt idx="3">
                  <c:v>110390</c:v>
                </c:pt>
                <c:pt idx="4">
                  <c:v>87766</c:v>
                </c:pt>
                <c:pt idx="5">
                  <c:v>119951</c:v>
                </c:pt>
                <c:pt idx="6">
                  <c:v>102559</c:v>
                </c:pt>
                <c:pt idx="7">
                  <c:v>14188</c:v>
                </c:pt>
                <c:pt idx="8">
                  <c:v>83826</c:v>
                </c:pt>
                <c:pt idx="9">
                  <c:v>62086</c:v>
                </c:pt>
                <c:pt idx="10">
                  <c:v>44170</c:v>
                </c:pt>
                <c:pt idx="11">
                  <c:v>117185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'8'!$B$4</c:f>
              <c:strCache>
                <c:ptCount val="1"/>
                <c:pt idx="0">
                  <c:v>Сумма продажи</c:v>
                </c:pt>
              </c:strCache>
            </c:strRef>
          </c:tx>
          <c:marker>
            <c:symbol val="none"/>
          </c:marker>
          <c:cat>
            <c:strRef>
              <c:f>'8'!$A$5:$A$16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'8'!$B$5:$B$16</c:f>
              <c:numCache>
                <c:formatCode>General</c:formatCode>
                <c:ptCount val="12"/>
                <c:pt idx="0">
                  <c:v>93363</c:v>
                </c:pt>
                <c:pt idx="1">
                  <c:v>13438</c:v>
                </c:pt>
                <c:pt idx="2">
                  <c:v>72907</c:v>
                </c:pt>
                <c:pt idx="3">
                  <c:v>110390</c:v>
                </c:pt>
                <c:pt idx="4">
                  <c:v>87766</c:v>
                </c:pt>
                <c:pt idx="5">
                  <c:v>119951</c:v>
                </c:pt>
                <c:pt idx="6">
                  <c:v>102559</c:v>
                </c:pt>
                <c:pt idx="7">
                  <c:v>14188</c:v>
                </c:pt>
                <c:pt idx="8">
                  <c:v>83826</c:v>
                </c:pt>
                <c:pt idx="9">
                  <c:v>62086</c:v>
                </c:pt>
                <c:pt idx="10">
                  <c:v>44170</c:v>
                </c:pt>
                <c:pt idx="11">
                  <c:v>117185</c:v>
                </c:pt>
              </c:numCache>
            </c:numRef>
          </c:val>
        </c:ser>
        <c:ser>
          <c:idx val="1"/>
          <c:order val="1"/>
          <c:tx>
            <c:strRef>
              <c:f>'8'!$F$4</c:f>
              <c:strCache>
                <c:ptCount val="1"/>
                <c:pt idx="0">
                  <c:v>Доля брака</c:v>
                </c:pt>
              </c:strCache>
            </c:strRef>
          </c:tx>
          <c:marker>
            <c:symbol val="none"/>
          </c:marker>
          <c:cat>
            <c:strRef>
              <c:f>'8'!$A$5:$A$16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'8'!$F$5:$F$16</c:f>
              <c:numCache>
                <c:formatCode>;;;</c:formatCode>
                <c:ptCount val="12"/>
                <c:pt idx="0">
                  <c:v>44406.98445700622</c:v>
                </c:pt>
                <c:pt idx="1">
                  <c:v>8855.0598739607431</c:v>
                </c:pt>
                <c:pt idx="2">
                  <c:v>21637.918603281523</c:v>
                </c:pt>
                <c:pt idx="3">
                  <c:v>84542.40679721121</c:v>
                </c:pt>
                <c:pt idx="4">
                  <c:v>21181.171012944098</c:v>
                </c:pt>
                <c:pt idx="5">
                  <c:v>58456.553582366578</c:v>
                </c:pt>
                <c:pt idx="6">
                  <c:v>63748.485298422136</c:v>
                </c:pt>
                <c:pt idx="7">
                  <c:v>10792.894456643393</c:v>
                </c:pt>
                <c:pt idx="8">
                  <c:v>56055.907023804735</c:v>
                </c:pt>
                <c:pt idx="9">
                  <c:v>40370.425100986882</c:v>
                </c:pt>
                <c:pt idx="10">
                  <c:v>43448.678857771876</c:v>
                </c:pt>
                <c:pt idx="11">
                  <c:v>13137.941765695083</c:v>
                </c:pt>
              </c:numCache>
            </c:numRef>
          </c:val>
        </c:ser>
        <c:marker val="1"/>
        <c:axId val="144245120"/>
        <c:axId val="144246656"/>
      </c:lineChart>
      <c:catAx>
        <c:axId val="144245120"/>
        <c:scaling>
          <c:orientation val="minMax"/>
        </c:scaling>
        <c:axPos val="b"/>
        <c:tickLblPos val="nextTo"/>
        <c:crossAx val="144246656"/>
        <c:crosses val="autoZero"/>
        <c:auto val="1"/>
        <c:lblAlgn val="ctr"/>
        <c:lblOffset val="100"/>
      </c:catAx>
      <c:valAx>
        <c:axId val="144246656"/>
        <c:scaling>
          <c:orientation val="minMax"/>
        </c:scaling>
        <c:axPos val="l"/>
        <c:majorGridlines/>
        <c:numFmt formatCode="General" sourceLinked="1"/>
        <c:tickLblPos val="nextTo"/>
        <c:crossAx val="14424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129540</xdr:rowOff>
    </xdr:from>
    <xdr:to>
      <xdr:col>13</xdr:col>
      <xdr:colOff>518160</xdr:colOff>
      <xdr:row>16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17</xdr:row>
      <xdr:rowOff>76200</xdr:rowOff>
    </xdr:from>
    <xdr:to>
      <xdr:col>13</xdr:col>
      <xdr:colOff>502920</xdr:colOff>
      <xdr:row>30</xdr:row>
      <xdr:rowOff>160020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776.465537847223" createdVersion="3" refreshedVersion="3" minRefreshableVersion="3" recordCount="31">
  <cacheSource type="worksheet">
    <worksheetSource ref="A3:D34" sheet="7"/>
  </cacheSource>
  <cacheFields count="4">
    <cacheField name="Город" numFmtId="0">
      <sharedItems/>
    </cacheField>
    <cacheField name="Компания" numFmtId="0">
      <sharedItems count="4">
        <s v="Спортмастер"/>
        <s v="Спортландия"/>
        <s v="Nike"/>
        <s v="Adidas"/>
      </sharedItems>
    </cacheField>
    <cacheField name="Месяц" numFmtId="0">
      <sharedItems count="4">
        <s v="Апрель"/>
        <s v="Январь"/>
        <s v="Июль"/>
        <s v="Октябрь"/>
      </sharedItems>
    </cacheField>
    <cacheField name="Продажи (тыс.руб.)" numFmtId="0">
      <sharedItems containsSemiMixedTypes="0" containsString="0" containsNumber="1" containsInteger="1" minValue="209" maxValue="3880" count="31">
        <n v="2517"/>
        <n v="3136"/>
        <n v="456"/>
        <n v="809"/>
        <n v="356"/>
        <n v="471"/>
        <n v="3534"/>
        <n v="209"/>
        <n v="2227"/>
        <n v="2112"/>
        <n v="2033"/>
        <n v="3644"/>
        <n v="3130"/>
        <n v="3403"/>
        <n v="2663"/>
        <n v="565"/>
        <n v="3654"/>
        <n v="627"/>
        <n v="1746"/>
        <n v="1232"/>
        <n v="3880"/>
        <n v="1311"/>
        <n v="2610"/>
        <n v="1575"/>
        <n v="3792"/>
        <n v="1149"/>
        <n v="3120"/>
        <n v="2694"/>
        <n v="633"/>
        <n v="2870"/>
        <n v="78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3776.635831250002" createdVersion="3" refreshedVersion="3" minRefreshableVersion="3" recordCount="1000">
  <cacheSource type="worksheet">
    <worksheetSource ref="B24:H1024" sheet="15"/>
  </cacheSource>
  <cacheFields count="7">
    <cacheField name="Код города" numFmtId="0">
      <sharedItems containsSemiMixedTypes="0" containsString="0" containsNumber="1" containsInteger="1" minValue="1" maxValue="10"/>
    </cacheField>
    <cacheField name="Название города" numFmtId="0">
      <sharedItems count="10">
        <s v="Сочи"/>
        <s v="Мурманск"/>
        <s v="Челябинск"/>
        <s v="Краснодар"/>
        <s v="Архангельск"/>
        <s v="Новосибирск"/>
        <s v="Тюмень"/>
        <s v="Санкт-Петербург"/>
        <s v="Москва"/>
        <s v="Владивосток"/>
      </sharedItems>
    </cacheField>
    <cacheField name="Кол-во" numFmtId="169">
      <sharedItems containsSemiMixedTypes="0" containsString="0" containsNumber="1" containsInteger="1" minValue="0" maxValue="100"/>
    </cacheField>
    <cacheField name="Цена" numFmtId="169">
      <sharedItems containsSemiMixedTypes="0" containsString="0" containsNumber="1" containsInteger="1" minValue="10138" maxValue="99495"/>
    </cacheField>
    <cacheField name="Реализация" numFmtId="169">
      <sharedItems containsSemiMixedTypes="0" containsString="0" containsNumber="1" containsInteger="1" minValue="0" maxValue="9638599" count="992">
        <n v="1076400"/>
        <n v="5601300"/>
        <n v="1114680"/>
        <n v="2876046"/>
        <n v="1097040"/>
        <n v="4992988"/>
        <n v="449320"/>
        <n v="2119918"/>
        <n v="4570776"/>
        <n v="4798032"/>
        <n v="654234"/>
        <n v="6924666"/>
        <n v="1765995"/>
        <n v="5835874"/>
        <n v="713760"/>
        <n v="2307087"/>
        <n v="205737"/>
        <n v="5696000"/>
        <n v="267780"/>
        <n v="3811626"/>
        <n v="538090"/>
        <n v="1716390"/>
        <n v="0"/>
        <n v="908950"/>
        <n v="943892"/>
        <n v="2022080"/>
        <n v="2578520"/>
        <n v="1164397"/>
        <n v="3801624"/>
        <n v="5075784"/>
        <n v="4769401"/>
        <n v="1180170"/>
        <n v="126564"/>
        <n v="505692"/>
        <n v="468020"/>
        <n v="6686240"/>
        <n v="3404451"/>
        <n v="3760456"/>
        <n v="454388"/>
        <n v="749616"/>
        <n v="739602"/>
        <n v="1503080"/>
        <n v="3044844"/>
        <n v="211830"/>
        <n v="471604"/>
        <n v="1694500"/>
        <n v="348808"/>
        <n v="1920932"/>
        <n v="163610"/>
        <n v="2981160"/>
        <n v="670344"/>
        <n v="1529724"/>
        <n v="2537172"/>
        <n v="416104"/>
        <n v="294020"/>
        <n v="4031116"/>
        <n v="2273856"/>
        <n v="6639828"/>
        <n v="5204463"/>
        <n v="1249651"/>
        <n v="857520"/>
        <n v="1606085"/>
        <n v="4380951"/>
        <n v="1904409"/>
        <n v="5835928"/>
        <n v="1049184"/>
        <n v="5234937"/>
        <n v="7201228"/>
        <n v="1003206"/>
        <n v="5494580"/>
        <n v="3812904"/>
        <n v="1121211"/>
        <n v="6887034"/>
        <n v="3697875"/>
        <n v="10340"/>
        <n v="3206669"/>
        <n v="1997766"/>
        <n v="832720"/>
        <n v="1886540"/>
        <n v="99582"/>
        <n v="7449900"/>
        <n v="1171872"/>
        <n v="2294397"/>
        <n v="6841260"/>
        <n v="4464693"/>
        <n v="3657339"/>
        <n v="666475"/>
        <n v="1359629"/>
        <n v="4953572"/>
        <n v="4313842"/>
        <n v="149008"/>
        <n v="2472255"/>
        <n v="6491193"/>
        <n v="7797150"/>
        <n v="3817024"/>
        <n v="6682700"/>
        <n v="79984"/>
        <n v="5112016"/>
        <n v="2684352"/>
        <n v="1562550"/>
        <n v="1155300"/>
        <n v="2045777"/>
        <n v="360840"/>
        <n v="4899896"/>
        <n v="418418"/>
        <n v="3686456"/>
        <n v="5512430"/>
        <n v="160264"/>
        <n v="899550"/>
        <n v="6248400"/>
        <n v="3640392"/>
        <n v="5159199"/>
        <n v="760242"/>
        <n v="367344"/>
        <n v="6428191"/>
        <n v="5665062"/>
        <n v="7761414"/>
        <n v="4639451"/>
        <n v="1795717"/>
        <n v="4403040"/>
        <n v="2340444"/>
        <n v="820260"/>
        <n v="1654642"/>
        <n v="1203713"/>
        <n v="474712"/>
        <n v="5181776"/>
        <n v="6277290"/>
        <n v="2503254"/>
        <n v="8439712"/>
        <n v="1688104"/>
        <n v="779775"/>
        <n v="59195"/>
        <n v="2426949"/>
        <n v="7282366"/>
        <n v="2639412"/>
        <n v="3254059"/>
        <n v="1782198"/>
        <n v="3934715"/>
        <n v="480270"/>
        <n v="6579040"/>
        <n v="1014624"/>
        <n v="528660"/>
        <n v="1635738"/>
        <n v="6528795"/>
        <n v="5700344"/>
        <n v="490935"/>
        <n v="1516960"/>
        <n v="543096"/>
        <n v="1567335"/>
        <n v="5621055"/>
        <n v="4921666"/>
        <n v="4539680"/>
        <n v="1568892"/>
        <n v="866217"/>
        <n v="6556876"/>
        <n v="2205792"/>
        <n v="2533200"/>
        <n v="4201605"/>
        <n v="5453616"/>
        <n v="1446575"/>
        <n v="2419674"/>
        <n v="1144374"/>
        <n v="4243302"/>
        <n v="1576305"/>
        <n v="2661126"/>
        <n v="3670560"/>
        <n v="5221746"/>
        <n v="1271592"/>
        <n v="68568"/>
        <n v="1879304"/>
        <n v="4511286"/>
        <n v="4551822"/>
        <n v="464850"/>
        <n v="1126540"/>
        <n v="754218"/>
        <n v="2281318"/>
        <n v="5009924"/>
        <n v="1085123"/>
        <n v="1120752"/>
        <n v="1364202"/>
        <n v="3140930"/>
        <n v="915908"/>
        <n v="1067088"/>
        <n v="2562005"/>
        <n v="2263493"/>
        <n v="6958770"/>
        <n v="1435239"/>
        <n v="573030"/>
        <n v="7129938"/>
        <n v="1549721"/>
        <n v="3905472"/>
        <n v="2538466"/>
        <n v="3033840"/>
        <n v="2206424"/>
        <n v="1180425"/>
        <n v="4460256"/>
        <n v="4062135"/>
        <n v="1263880"/>
        <n v="3380100"/>
        <n v="2025771"/>
        <n v="958215"/>
        <n v="3642418"/>
        <n v="632835"/>
        <n v="114604"/>
        <n v="2051456"/>
        <n v="327063"/>
        <n v="1281328"/>
        <n v="2389464"/>
        <n v="4741978"/>
        <n v="4542304"/>
        <n v="3310645"/>
        <n v="4476346"/>
        <n v="2158632"/>
        <n v="646195"/>
        <n v="4219250"/>
        <n v="6463990"/>
        <n v="2290614"/>
        <n v="2898150"/>
        <n v="2205393"/>
        <n v="2551818"/>
        <n v="920886"/>
        <n v="4075818"/>
        <n v="755630"/>
        <n v="1357020"/>
        <n v="1065724"/>
        <n v="1155015"/>
        <n v="7118665"/>
        <n v="6322976"/>
        <n v="2999616"/>
        <n v="5340168"/>
        <n v="1383504"/>
        <n v="2605850"/>
        <n v="1958406"/>
        <n v="6870805"/>
        <n v="2352350"/>
        <n v="4812048"/>
        <n v="8844800"/>
        <n v="1692972"/>
        <n v="3908700"/>
        <n v="4786128"/>
        <n v="1156561"/>
        <n v="2499966"/>
        <n v="1697032"/>
        <n v="2079407"/>
        <n v="4402426"/>
        <n v="3852100"/>
        <n v="2042197"/>
        <n v="5758292"/>
        <n v="6047298"/>
        <n v="6214530"/>
        <n v="1366170"/>
        <n v="1663140"/>
        <n v="5749510"/>
        <n v="660704"/>
        <n v="1382688"/>
        <n v="1977046"/>
        <n v="2981005"/>
        <n v="1696240"/>
        <n v="4243100"/>
        <n v="4921536"/>
        <n v="4017342"/>
        <n v="1209871"/>
        <n v="923280"/>
        <n v="1661577"/>
        <n v="2423932"/>
        <n v="5016344"/>
        <n v="2355873"/>
        <n v="2541435"/>
        <n v="549815"/>
        <n v="917217"/>
        <n v="3789984"/>
        <n v="6001340"/>
        <n v="7732296"/>
        <n v="2581110"/>
        <n v="697708"/>
        <n v="1367131"/>
        <n v="2747052"/>
        <n v="1501836"/>
        <n v="747387"/>
        <n v="2272952"/>
        <n v="333575"/>
        <n v="185572"/>
        <n v="1934089"/>
        <n v="2405619"/>
        <n v="4564576"/>
        <n v="599137"/>
        <n v="2051544"/>
        <n v="2016468"/>
        <n v="5374008"/>
        <n v="36169"/>
        <n v="524856"/>
        <n v="6315828"/>
        <n v="633822"/>
        <n v="798252"/>
        <n v="1201356"/>
        <n v="1859460"/>
        <n v="1261980"/>
        <n v="1389744"/>
        <n v="1841272"/>
        <n v="4339152"/>
        <n v="427933"/>
        <n v="837564"/>
        <n v="4206345"/>
        <n v="845424"/>
        <n v="2072952"/>
        <n v="4104055"/>
        <n v="5637933"/>
        <n v="5118260"/>
        <n v="2461725"/>
        <n v="37580"/>
        <n v="1094981"/>
        <n v="8131644"/>
        <n v="3317568"/>
        <n v="767205"/>
        <n v="3400056"/>
        <n v="545571"/>
        <n v="8607046"/>
        <n v="4490883"/>
        <n v="1373714"/>
        <n v="1847808"/>
        <n v="1716939"/>
        <n v="3155320"/>
        <n v="853255"/>
        <n v="960540"/>
        <n v="594363"/>
        <n v="3787354"/>
        <n v="2227041"/>
        <n v="766128"/>
        <n v="342314"/>
        <n v="715004"/>
        <n v="1145280"/>
        <n v="3382534"/>
        <n v="3870048"/>
        <n v="4063920"/>
        <n v="3656704"/>
        <n v="449592"/>
        <n v="668952"/>
        <n v="4264728"/>
        <n v="3262140"/>
        <n v="871305"/>
        <n v="1811616"/>
        <n v="272880"/>
        <n v="5608896"/>
        <n v="2817587"/>
        <n v="4677900"/>
        <n v="2255116"/>
        <n v="2122784"/>
        <n v="1411146"/>
        <n v="7834260"/>
        <n v="2763033"/>
        <n v="4292670"/>
        <n v="7760610"/>
        <n v="1870220"/>
        <n v="5890852"/>
        <n v="2225434"/>
        <n v="2753231"/>
        <n v="559020"/>
        <n v="5349367"/>
        <n v="3225312"/>
        <n v="358470"/>
        <n v="6169226"/>
        <n v="2794666"/>
        <n v="762328"/>
        <n v="581256"/>
        <n v="4787864"/>
        <n v="4813690"/>
        <n v="8256480"/>
        <n v="95672"/>
        <n v="764950"/>
        <n v="668312"/>
        <n v="564272"/>
        <n v="6776900"/>
        <n v="586270"/>
        <n v="3603285"/>
        <n v="8708791"/>
        <n v="1355874"/>
        <n v="6093120"/>
        <n v="2830320"/>
        <n v="99483"/>
        <n v="3294300"/>
        <n v="2747304"/>
        <n v="5701344"/>
        <n v="1056342"/>
        <n v="176919"/>
        <n v="939085"/>
        <n v="1781262"/>
        <n v="2461329"/>
        <n v="2487726"/>
        <n v="260716"/>
        <n v="5753670"/>
        <n v="4113560"/>
        <n v="2737815"/>
        <n v="600240"/>
        <n v="2437724"/>
        <n v="5213676"/>
        <n v="1337448"/>
        <n v="1094160"/>
        <n v="2541924"/>
        <n v="610392"/>
        <n v="631720"/>
        <n v="7573169"/>
        <n v="346848"/>
        <n v="1995160"/>
        <n v="4058086"/>
        <n v="1242066"/>
        <n v="1844280"/>
        <n v="2508517"/>
        <n v="854112"/>
        <n v="4555845"/>
        <n v="5747445"/>
        <n v="6743492"/>
        <n v="128733"/>
        <n v="609254"/>
        <n v="1164205"/>
        <n v="292677"/>
        <n v="1434630"/>
        <n v="7083216"/>
        <n v="3632480"/>
        <n v="4292224"/>
        <n v="1481697"/>
        <n v="472845"/>
        <n v="2543793"/>
        <n v="7837731"/>
        <n v="4510160"/>
        <n v="3710847"/>
        <n v="1402062"/>
        <n v="1299456"/>
        <n v="880074"/>
        <n v="4234165"/>
        <n v="2275533"/>
        <n v="2169594"/>
        <n v="5669545"/>
        <n v="2074600"/>
        <n v="5256090"/>
        <n v="3056508"/>
        <n v="2325120"/>
        <n v="1852452"/>
        <n v="271420"/>
        <n v="4782058"/>
        <n v="4744839"/>
        <n v="8842956"/>
        <n v="5554800"/>
        <n v="1457775"/>
        <n v="508270"/>
        <n v="5536848"/>
        <n v="3260326"/>
        <n v="4525024"/>
        <n v="287145"/>
        <n v="4682744"/>
        <n v="695310"/>
        <n v="333466"/>
        <n v="4585083"/>
        <n v="2326236"/>
        <n v="6478500"/>
        <n v="4495564"/>
        <n v="2014056"/>
        <n v="4435479"/>
        <n v="2857030"/>
        <n v="5293590"/>
        <n v="922838"/>
        <n v="3174318"/>
        <n v="2354924"/>
        <n v="7523100"/>
        <n v="3673800"/>
        <n v="6512940"/>
        <n v="857504"/>
        <n v="2245320"/>
        <n v="4822740"/>
        <n v="4505556"/>
        <n v="493476"/>
        <n v="6171990"/>
        <n v="6619800"/>
        <n v="3203414"/>
        <n v="1433970"/>
        <n v="6045030"/>
        <n v="539980"/>
        <n v="573876"/>
        <n v="4108564"/>
        <n v="4165776"/>
        <n v="3930056"/>
        <n v="1211624"/>
        <n v="3113000"/>
        <n v="7165600"/>
        <n v="619520"/>
        <n v="2848104"/>
        <n v="3632896"/>
        <n v="204792"/>
        <n v="1532498"/>
        <n v="1040076"/>
        <n v="1219800"/>
        <n v="1754712"/>
        <n v="435335"/>
        <n v="1772672"/>
        <n v="1267180"/>
        <n v="465556"/>
        <n v="736876"/>
        <n v="1307334"/>
        <n v="463421"/>
        <n v="1378564"/>
        <n v="445247"/>
        <n v="6674142"/>
        <n v="256155"/>
        <n v="1243539"/>
        <n v="1827432"/>
        <n v="2309844"/>
        <n v="2006681"/>
        <n v="1192128"/>
        <n v="5853201"/>
        <n v="2214888"/>
        <n v="95688"/>
        <n v="2114855"/>
        <n v="577200"/>
        <n v="882954"/>
        <n v="2598024"/>
        <n v="4689251"/>
        <n v="4795527"/>
        <n v="4816430"/>
        <n v="4949397"/>
        <n v="6265044"/>
        <n v="3105828"/>
        <n v="5647554"/>
        <n v="3393760"/>
        <n v="240122"/>
        <n v="1470125"/>
        <n v="875560"/>
        <n v="461727"/>
        <n v="2921344"/>
        <n v="213983"/>
        <n v="141246"/>
        <n v="1988868"/>
        <n v="3420339"/>
        <n v="4051731"/>
        <n v="2886176"/>
        <n v="1272000"/>
        <n v="679497"/>
        <n v="2895973"/>
        <n v="165312"/>
        <n v="2324756"/>
        <n v="3030468"/>
        <n v="16377"/>
        <n v="288099"/>
        <n v="818397"/>
        <n v="840645"/>
        <n v="898560"/>
        <n v="770590"/>
        <n v="823757"/>
        <n v="5659134"/>
        <n v="521964"/>
        <n v="5744928"/>
        <n v="1247160"/>
        <n v="3488178"/>
        <n v="1687224"/>
        <n v="2662500"/>
        <n v="1971879"/>
        <n v="3736802"/>
        <n v="2999412"/>
        <n v="3864824"/>
        <n v="2986306"/>
        <n v="212534"/>
        <n v="2327125"/>
        <n v="4287936"/>
        <n v="399875"/>
        <n v="1006378"/>
        <n v="4130898"/>
        <n v="5270425"/>
        <n v="2598450"/>
        <n v="2807595"/>
        <n v="5014803"/>
        <n v="1323888"/>
        <n v="1880112"/>
        <n v="2683422"/>
        <n v="572383"/>
        <n v="2145689"/>
        <n v="1797444"/>
        <n v="786032"/>
        <n v="1170936"/>
        <n v="1472560"/>
        <n v="2339091"/>
        <n v="2784864"/>
        <n v="231228"/>
        <n v="6678300"/>
        <n v="875636"/>
        <n v="7997913"/>
        <n v="414729"/>
        <n v="2147222"/>
        <n v="6438737"/>
        <n v="1569362"/>
        <n v="5546968"/>
        <n v="523218"/>
        <n v="6033844"/>
        <n v="2442648"/>
        <n v="3840970"/>
        <n v="3404962"/>
        <n v="3149326"/>
        <n v="1643796"/>
        <n v="168994"/>
        <n v="1041631"/>
        <n v="4433634"/>
        <n v="3444300"/>
        <n v="6965222"/>
        <n v="1603530"/>
        <n v="70923"/>
        <n v="3933314"/>
        <n v="243910"/>
        <n v="6639952"/>
        <n v="3164345"/>
        <n v="6320320"/>
        <n v="2484976"/>
        <n v="265947"/>
        <n v="2197100"/>
        <n v="6273216"/>
        <n v="2768836"/>
        <n v="367485"/>
        <n v="1571800"/>
        <n v="3607191"/>
        <n v="7591872"/>
        <n v="3825546"/>
        <n v="7167840"/>
        <n v="4806990"/>
        <n v="2094598"/>
        <n v="4373440"/>
        <n v="2829533"/>
        <n v="6345972"/>
        <n v="4119170"/>
        <n v="598637"/>
        <n v="868257"/>
        <n v="1023460"/>
        <n v="1350810"/>
        <n v="1351632"/>
        <n v="6427700"/>
        <n v="4005152"/>
        <n v="1989735"/>
        <n v="4606875"/>
        <n v="2407626"/>
        <n v="6347880"/>
        <n v="6498310"/>
        <n v="3092700"/>
        <n v="1450790"/>
        <n v="3319756"/>
        <n v="3106278"/>
        <n v="2446170"/>
        <n v="739780"/>
        <n v="2395980"/>
        <n v="1502676"/>
        <n v="3906525"/>
        <n v="3971693"/>
        <n v="126363"/>
        <n v="595056"/>
        <n v="9046128"/>
        <n v="9123732"/>
        <n v="1860320"/>
        <n v="1510568"/>
        <n v="1769350"/>
        <n v="1071524"/>
        <n v="1903419"/>
        <n v="7454203"/>
        <n v="1371601"/>
        <n v="927024"/>
        <n v="3848418"/>
        <n v="1177638"/>
        <n v="4074510"/>
        <n v="349460"/>
        <n v="4248600"/>
        <n v="2548390"/>
        <n v="1515528"/>
        <n v="3215355"/>
        <n v="2341359"/>
        <n v="6994406"/>
        <n v="1467123"/>
        <n v="5405985"/>
        <n v="1554008"/>
        <n v="1089928"/>
        <n v="4192104"/>
        <n v="6960720"/>
        <n v="2460377"/>
        <n v="3633343"/>
        <n v="562554"/>
        <n v="1281840"/>
        <n v="1666419"/>
        <n v="3143924"/>
        <n v="1495683"/>
        <n v="1314456"/>
        <n v="434640"/>
        <n v="543928"/>
        <n v="2732648"/>
        <n v="3305217"/>
        <n v="4862765"/>
        <n v="1088284"/>
        <n v="3767608"/>
        <n v="561528"/>
        <n v="226501"/>
        <n v="2303500"/>
        <n v="2658018"/>
        <n v="2446650"/>
        <n v="2373440"/>
        <n v="7230918"/>
        <n v="3137420"/>
        <n v="524759"/>
        <n v="7065968"/>
        <n v="5484444"/>
        <n v="1006038"/>
        <n v="1182216"/>
        <n v="5135571"/>
        <n v="2799594"/>
        <n v="3290211"/>
        <n v="1896650"/>
        <n v="927980"/>
        <n v="685204"/>
        <n v="843964"/>
        <n v="476330"/>
        <n v="2914854"/>
        <n v="1281442"/>
        <n v="7735083"/>
        <n v="4224140"/>
        <n v="5266780"/>
        <n v="1718496"/>
        <n v="5520552"/>
        <n v="5614332"/>
        <n v="1650568"/>
        <n v="943494"/>
        <n v="5220380"/>
        <n v="1731050"/>
        <n v="2346506"/>
        <n v="1665135"/>
        <n v="3956115"/>
        <n v="7214798"/>
        <n v="2185690"/>
        <n v="2074969"/>
        <n v="1071468"/>
        <n v="2414965"/>
        <n v="4173741"/>
        <n v="7969185"/>
        <n v="562020"/>
        <n v="3676800"/>
        <n v="7580307"/>
        <n v="1967775"/>
        <n v="2026633"/>
        <n v="6251460"/>
        <n v="134736"/>
        <n v="4615687"/>
        <n v="1150830"/>
        <n v="3736278"/>
        <n v="2634672"/>
        <n v="827703"/>
        <n v="266160"/>
        <n v="278334"/>
        <n v="623490"/>
        <n v="2404273"/>
        <n v="303880"/>
        <n v="5259320"/>
        <n v="1512952"/>
        <n v="7220659"/>
        <n v="7777140"/>
        <n v="626682"/>
        <n v="713344"/>
        <n v="5449690"/>
        <n v="692556"/>
        <n v="2196206"/>
        <n v="679966"/>
        <n v="604448"/>
        <n v="7526057"/>
        <n v="8695940"/>
        <n v="1985720"/>
        <n v="334188"/>
        <n v="385733"/>
        <n v="9638599"/>
        <n v="3314325"/>
        <n v="1562752"/>
        <n v="3385760"/>
        <n v="6361740"/>
        <n v="3808854"/>
        <n v="490329"/>
        <n v="4489015"/>
        <n v="1398148"/>
        <n v="1237696"/>
        <n v="1038219"/>
        <n v="35176"/>
        <n v="3325285"/>
        <n v="930130"/>
        <n v="2095588"/>
        <n v="4691555"/>
        <n v="1290195"/>
        <n v="2006810"/>
        <n v="150390"/>
        <n v="2325774"/>
        <n v="211204"/>
        <n v="176715"/>
        <n v="5557500"/>
        <n v="6869160"/>
        <n v="849152"/>
        <n v="3400999"/>
        <n v="2810052"/>
        <n v="508224"/>
        <n v="750060"/>
        <n v="1523080"/>
        <n v="3495296"/>
        <n v="335106"/>
        <n v="8886267"/>
        <n v="4575244"/>
        <n v="206328"/>
        <n v="4214016"/>
        <n v="613866"/>
        <n v="3953664"/>
        <n v="3615370"/>
        <n v="5906740"/>
        <n v="7528521"/>
        <n v="3065463"/>
        <n v="1575123"/>
        <n v="4501161"/>
        <n v="6338271"/>
        <n v="3823792"/>
        <n v="903154"/>
        <n v="6421730"/>
        <n v="1106040"/>
        <n v="320800"/>
        <n v="7696920"/>
        <n v="3146350"/>
        <n v="4606164"/>
        <n v="1019084"/>
        <n v="3076328"/>
        <n v="3708584"/>
        <n v="188128"/>
        <n v="733296"/>
        <n v="7546028"/>
        <n v="891891"/>
        <n v="142256"/>
        <n v="7333578"/>
        <n v="5765666"/>
        <n v="2073024"/>
        <n v="3831768"/>
        <n v="5655005"/>
        <n v="1431444"/>
        <n v="2720436"/>
        <n v="1180489"/>
        <n v="879645"/>
        <n v="3311225"/>
        <n v="3108456"/>
        <n v="118304"/>
        <n v="1653507"/>
        <n v="670410"/>
        <n v="4868817"/>
        <n v="3048660"/>
        <n v="5093672"/>
        <n v="1347110"/>
        <n v="2340660"/>
        <n v="6049793"/>
        <n v="616464"/>
        <n v="4689054"/>
        <n v="1346615"/>
        <n v="1116275"/>
        <n v="2601233"/>
        <n v="205872"/>
        <n v="3364636"/>
        <n v="1916784"/>
        <n v="1128970"/>
        <n v="235102"/>
        <n v="160964"/>
        <n v="1037553"/>
        <n v="2126442"/>
        <n v="1088884"/>
        <n v="236912"/>
        <n v="5089239"/>
        <n v="6856542"/>
        <n v="514970"/>
        <n v="7436240"/>
        <n v="5968260"/>
        <n v="845187"/>
        <n v="1310598"/>
        <n v="2894970"/>
        <n v="5755010"/>
        <n v="597317"/>
        <n v="1920622"/>
        <n v="44513"/>
        <n v="6201600"/>
        <n v="8769060"/>
        <n v="1328376"/>
        <n v="7379105"/>
        <n v="162568"/>
        <n v="369488"/>
        <n v="2979270"/>
        <n v="4367377"/>
        <n v="406174"/>
        <n v="2433068"/>
        <n v="8142518"/>
        <n v="7779668"/>
        <n v="165510"/>
        <n v="5798714"/>
        <n v="3140995"/>
        <n v="2353813"/>
        <n v="328985"/>
        <n v="2999205"/>
        <n v="3729080"/>
        <n v="533316"/>
        <n v="1249116"/>
        <n v="2785792"/>
        <n v="7385768"/>
        <n v="3675588"/>
        <n v="1078224"/>
        <n v="4224548"/>
        <n v="706878"/>
        <n v="1945530"/>
        <n v="1142897"/>
        <n v="540360"/>
        <n v="1862224"/>
        <n v="1534680"/>
        <n v="1380244"/>
        <n v="3409614"/>
        <n v="1564272"/>
        <n v="856780"/>
        <n v="2519000"/>
        <n v="1341792"/>
        <n v="2389381"/>
        <n v="5640453"/>
        <n v="1324960"/>
        <n v="2430072"/>
        <n v="313905"/>
        <n v="1621908"/>
        <n v="417852"/>
        <n v="1272360"/>
        <n v="778371"/>
        <n v="4151060"/>
        <n v="7620760"/>
        <n v="1092076"/>
        <n v="496762"/>
        <n v="704224"/>
        <n v="1899747"/>
        <n v="3423060"/>
        <n v="1712425"/>
        <n v="5273892"/>
        <n v="901030"/>
        <n v="5779008"/>
        <n v="3154747"/>
        <n v="1097860"/>
        <n v="1365202"/>
        <n v="3458684"/>
        <n v="2216901"/>
        <n v="5053692"/>
        <n v="2364615"/>
        <n v="4852386"/>
        <n v="6700597"/>
        <n v="4850800"/>
        <n v="6344064"/>
        <n v="2600836"/>
        <n v="3927495"/>
        <n v="2041144"/>
        <n v="555228"/>
        <n v="259236"/>
        <n v="2182849"/>
        <n v="1813625"/>
        <n v="411670"/>
        <n v="1157136"/>
        <n v="4901184"/>
        <n v="1834266"/>
        <n v="1974924"/>
        <n v="1049482"/>
        <n v="211086"/>
        <n v="3244737"/>
        <n v="8139500"/>
        <n v="4798872"/>
        <n v="1214404"/>
        <n v="305670"/>
        <n v="575022"/>
        <n v="2357758"/>
        <n v="5173776"/>
        <n v="170180"/>
        <n v="2642010"/>
        <n v="7717870"/>
        <n v="4926677"/>
        <n v="414015"/>
        <n v="1864740"/>
        <n v="2108425"/>
        <n v="4159480"/>
        <n v="1030874"/>
        <n v="5234544"/>
        <n v="1201807"/>
        <n v="2107026"/>
        <n v="2824890"/>
        <n v="875664"/>
        <n v="5706855"/>
        <n v="343224"/>
        <n v="47583"/>
        <n v="1406013"/>
        <n v="482361"/>
        <n v="639407"/>
        <n v="6108344"/>
        <n v="7216994"/>
        <n v="980486"/>
        <n v="527278"/>
        <n v="4206657"/>
        <n v="791312"/>
        <n v="6332200"/>
        <n v="979900"/>
      </sharedItems>
    </cacheField>
    <cacheField name="Статус" numFmtId="0">
      <sharedItems/>
    </cacheField>
    <cacheField name="Место по объёму реализации" numFmtId="0">
      <sharedItems containsSemiMixedTypes="0" containsString="0" containsNumber="1" containsInteger="1" minValue="1" maxValue="9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Нижний Новгород"/>
    <x v="0"/>
    <x v="0"/>
    <x v="0"/>
  </r>
  <r>
    <s v="Нижний Новгород"/>
    <x v="1"/>
    <x v="1"/>
    <x v="1"/>
  </r>
  <r>
    <s v="Нижний Новгород"/>
    <x v="0"/>
    <x v="2"/>
    <x v="2"/>
  </r>
  <r>
    <s v="Нижний Новгород"/>
    <x v="1"/>
    <x v="3"/>
    <x v="3"/>
  </r>
  <r>
    <s v="Нижний Новгород"/>
    <x v="2"/>
    <x v="0"/>
    <x v="4"/>
  </r>
  <r>
    <s v="Нижний Новгород"/>
    <x v="1"/>
    <x v="1"/>
    <x v="5"/>
  </r>
  <r>
    <s v="Нижний Новгород"/>
    <x v="3"/>
    <x v="2"/>
    <x v="6"/>
  </r>
  <r>
    <s v="Нижний Новгород"/>
    <x v="1"/>
    <x v="3"/>
    <x v="7"/>
  </r>
  <r>
    <s v="Дзержинск"/>
    <x v="1"/>
    <x v="1"/>
    <x v="8"/>
  </r>
  <r>
    <s v="Дзержинск"/>
    <x v="0"/>
    <x v="0"/>
    <x v="9"/>
  </r>
  <r>
    <s v="Дзержинск"/>
    <x v="2"/>
    <x v="2"/>
    <x v="10"/>
  </r>
  <r>
    <s v="Дзержинск"/>
    <x v="0"/>
    <x v="3"/>
    <x v="11"/>
  </r>
  <r>
    <s v="Дзержинск"/>
    <x v="3"/>
    <x v="1"/>
    <x v="12"/>
  </r>
  <r>
    <s v="Дзержинск"/>
    <x v="0"/>
    <x v="0"/>
    <x v="13"/>
  </r>
  <r>
    <s v="Арзамас"/>
    <x v="0"/>
    <x v="2"/>
    <x v="14"/>
  </r>
  <r>
    <s v="Арзамас"/>
    <x v="2"/>
    <x v="3"/>
    <x v="15"/>
  </r>
  <r>
    <s v="Арзамас"/>
    <x v="1"/>
    <x v="1"/>
    <x v="16"/>
  </r>
  <r>
    <s v="Арзамас"/>
    <x v="3"/>
    <x v="0"/>
    <x v="17"/>
  </r>
  <r>
    <s v="Арзамас"/>
    <x v="1"/>
    <x v="3"/>
    <x v="18"/>
  </r>
  <r>
    <s v="Саров"/>
    <x v="1"/>
    <x v="2"/>
    <x v="19"/>
  </r>
  <r>
    <s v="Саров"/>
    <x v="2"/>
    <x v="0"/>
    <x v="20"/>
  </r>
  <r>
    <s v="Саров"/>
    <x v="0"/>
    <x v="1"/>
    <x v="21"/>
  </r>
  <r>
    <s v="Саров"/>
    <x v="3"/>
    <x v="3"/>
    <x v="22"/>
  </r>
  <r>
    <s v="Бор"/>
    <x v="0"/>
    <x v="2"/>
    <x v="23"/>
  </r>
  <r>
    <s v="Бор"/>
    <x v="2"/>
    <x v="0"/>
    <x v="24"/>
  </r>
  <r>
    <s v="Бор"/>
    <x v="2"/>
    <x v="1"/>
    <x v="25"/>
  </r>
  <r>
    <s v="Кстово"/>
    <x v="1"/>
    <x v="0"/>
    <x v="26"/>
  </r>
  <r>
    <s v="Кстово"/>
    <x v="3"/>
    <x v="1"/>
    <x v="27"/>
  </r>
  <r>
    <s v="Кстово"/>
    <x v="1"/>
    <x v="3"/>
    <x v="28"/>
  </r>
  <r>
    <s v="Павлово"/>
    <x v="0"/>
    <x v="2"/>
    <x v="29"/>
  </r>
  <r>
    <s v="Павлово"/>
    <x v="1"/>
    <x v="0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0"/>
    <x v="0"/>
    <n v="26"/>
    <n v="41400"/>
    <x v="0"/>
    <s v="Б"/>
    <n v="723"/>
  </r>
  <r>
    <n v="7"/>
    <x v="1"/>
    <n v="100"/>
    <n v="56013"/>
    <x v="1"/>
    <s v="А"/>
    <n v="141"/>
  </r>
  <r>
    <n v="3"/>
    <x v="2"/>
    <n v="84"/>
    <n v="13270"/>
    <x v="2"/>
    <s v="Б"/>
    <n v="711"/>
  </r>
  <r>
    <n v="5"/>
    <x v="3"/>
    <n v="58"/>
    <n v="49587"/>
    <x v="3"/>
    <s v="Б"/>
    <n v="394"/>
  </r>
  <r>
    <n v="4"/>
    <x v="4"/>
    <n v="24"/>
    <n v="45710"/>
    <x v="4"/>
    <s v="Б"/>
    <n v="714"/>
  </r>
  <r>
    <n v="10"/>
    <x v="0"/>
    <n v="52"/>
    <n v="96019"/>
    <x v="5"/>
    <s v="Б"/>
    <n v="181"/>
  </r>
  <r>
    <n v="8"/>
    <x v="5"/>
    <n v="8"/>
    <n v="56165"/>
    <x v="6"/>
    <s v="В"/>
    <n v="893"/>
  </r>
  <r>
    <n v="8"/>
    <x v="5"/>
    <n v="71"/>
    <n v="29858"/>
    <x v="7"/>
    <s v="Б"/>
    <n v="511"/>
  </r>
  <r>
    <n v="7"/>
    <x v="1"/>
    <n v="56"/>
    <n v="81621"/>
    <x v="8"/>
    <s v="Б"/>
    <n v="218"/>
  </r>
  <r>
    <n v="9"/>
    <x v="6"/>
    <n v="76"/>
    <n v="63132"/>
    <x v="9"/>
    <s v="Б"/>
    <n v="199"/>
  </r>
  <r>
    <n v="8"/>
    <x v="5"/>
    <n v="7"/>
    <n v="93462"/>
    <x v="10"/>
    <s v="В"/>
    <n v="825"/>
  </r>
  <r>
    <n v="2"/>
    <x v="7"/>
    <n v="79"/>
    <n v="87654"/>
    <x v="11"/>
    <s v="А"/>
    <n v="59"/>
  </r>
  <r>
    <n v="8"/>
    <x v="5"/>
    <n v="33"/>
    <n v="53515"/>
    <x v="12"/>
    <s v="Б"/>
    <n v="575"/>
  </r>
  <r>
    <n v="9"/>
    <x v="6"/>
    <n v="62"/>
    <n v="94127"/>
    <x v="13"/>
    <s v="А"/>
    <n v="117"/>
  </r>
  <r>
    <n v="10"/>
    <x v="0"/>
    <n v="20"/>
    <n v="35688"/>
    <x v="14"/>
    <s v="В"/>
    <n v="809"/>
  </r>
  <r>
    <n v="9"/>
    <x v="6"/>
    <n v="51"/>
    <n v="45237"/>
    <x v="15"/>
    <s v="Б"/>
    <n v="483"/>
  </r>
  <r>
    <n v="2"/>
    <x v="7"/>
    <n v="7"/>
    <n v="29391"/>
    <x v="16"/>
    <s v="В"/>
    <n v="953"/>
  </r>
  <r>
    <n v="3"/>
    <x v="2"/>
    <n v="89"/>
    <n v="64000"/>
    <x v="17"/>
    <s v="А"/>
    <n v="130"/>
  </r>
  <r>
    <n v="4"/>
    <x v="4"/>
    <n v="15"/>
    <n v="17852"/>
    <x v="18"/>
    <s v="В"/>
    <n v="934"/>
  </r>
  <r>
    <n v="1"/>
    <x v="8"/>
    <n v="63"/>
    <n v="60502"/>
    <x v="19"/>
    <s v="Б"/>
    <n v="298"/>
  </r>
  <r>
    <n v="1"/>
    <x v="8"/>
    <n v="10"/>
    <n v="53809"/>
    <x v="20"/>
    <s v="В"/>
    <n v="864"/>
  </r>
  <r>
    <n v="3"/>
    <x v="2"/>
    <n v="90"/>
    <n v="19071"/>
    <x v="21"/>
    <s v="Б"/>
    <n v="580"/>
  </r>
  <r>
    <n v="5"/>
    <x v="3"/>
    <n v="0"/>
    <n v="84792"/>
    <x v="22"/>
    <s v="Нет продаж"/>
    <n v="992"/>
  </r>
  <r>
    <n v="1"/>
    <x v="8"/>
    <n v="70"/>
    <n v="12985"/>
    <x v="23"/>
    <s v="В"/>
    <n v="757"/>
  </r>
  <r>
    <n v="10"/>
    <x v="0"/>
    <n v="29"/>
    <n v="32548"/>
    <x v="24"/>
    <s v="В"/>
    <n v="746"/>
  </r>
  <r>
    <n v="10"/>
    <x v="0"/>
    <n v="40"/>
    <n v="50552"/>
    <x v="25"/>
    <s v="Б"/>
    <n v="529"/>
  </r>
  <r>
    <n v="6"/>
    <x v="9"/>
    <n v="56"/>
    <n v="46045"/>
    <x v="26"/>
    <s v="Б"/>
    <n v="429"/>
  </r>
  <r>
    <n v="4"/>
    <x v="4"/>
    <n v="13"/>
    <n v="89569"/>
    <x v="27"/>
    <s v="Б"/>
    <n v="696"/>
  </r>
  <r>
    <n v="6"/>
    <x v="9"/>
    <n v="97"/>
    <n v="39192"/>
    <x v="28"/>
    <s v="Б"/>
    <n v="300"/>
  </r>
  <r>
    <n v="9"/>
    <x v="6"/>
    <n v="72"/>
    <n v="70497"/>
    <x v="29"/>
    <s v="А"/>
    <n v="176"/>
  </r>
  <r>
    <n v="4"/>
    <x v="4"/>
    <n v="91"/>
    <n v="52411"/>
    <x v="30"/>
    <s v="Б"/>
    <n v="204"/>
  </r>
  <r>
    <n v="1"/>
    <x v="8"/>
    <n v="45"/>
    <n v="26226"/>
    <x v="31"/>
    <s v="Б"/>
    <n v="692"/>
  </r>
  <r>
    <n v="10"/>
    <x v="0"/>
    <n v="12"/>
    <n v="10547"/>
    <x v="32"/>
    <s v="В"/>
    <n v="973"/>
  </r>
  <r>
    <n v="10"/>
    <x v="0"/>
    <n v="11"/>
    <n v="45972"/>
    <x v="33"/>
    <s v="В"/>
    <n v="875"/>
  </r>
  <r>
    <n v="7"/>
    <x v="1"/>
    <n v="28"/>
    <n v="16715"/>
    <x v="34"/>
    <s v="В"/>
    <n v="886"/>
  </r>
  <r>
    <n v="1"/>
    <x v="8"/>
    <n v="80"/>
    <n v="83578"/>
    <x v="35"/>
    <s v="А"/>
    <n v="68"/>
  </r>
  <r>
    <n v="4"/>
    <x v="4"/>
    <n v="93"/>
    <n v="36607"/>
    <x v="36"/>
    <s v="Б"/>
    <n v="334"/>
  </r>
  <r>
    <n v="3"/>
    <x v="2"/>
    <n v="49"/>
    <n v="76744"/>
    <x v="37"/>
    <s v="Б"/>
    <n v="304"/>
  </r>
  <r>
    <n v="4"/>
    <x v="4"/>
    <n v="11"/>
    <n v="41308"/>
    <x v="38"/>
    <s v="В"/>
    <n v="891"/>
  </r>
  <r>
    <n v="7"/>
    <x v="1"/>
    <n v="69"/>
    <n v="10864"/>
    <x v="39"/>
    <s v="В"/>
    <n v="802"/>
  </r>
  <r>
    <n v="9"/>
    <x v="6"/>
    <n v="34"/>
    <n v="21753"/>
    <x v="40"/>
    <s v="В"/>
    <n v="805"/>
  </r>
  <r>
    <n v="1"/>
    <x v="8"/>
    <n v="20"/>
    <n v="75154"/>
    <x v="41"/>
    <s v="Б"/>
    <n v="619"/>
  </r>
  <r>
    <n v="1"/>
    <x v="8"/>
    <n v="36"/>
    <n v="84579"/>
    <x v="42"/>
    <s v="Б"/>
    <n v="378"/>
  </r>
  <r>
    <n v="3"/>
    <x v="2"/>
    <n v="6"/>
    <n v="35305"/>
    <x v="43"/>
    <s v="В"/>
    <n v="948"/>
  </r>
  <r>
    <n v="2"/>
    <x v="7"/>
    <n v="14"/>
    <n v="33686"/>
    <x v="44"/>
    <s v="В"/>
    <n v="885"/>
  </r>
  <r>
    <n v="10"/>
    <x v="0"/>
    <n v="25"/>
    <n v="67780"/>
    <x v="45"/>
    <s v="Б"/>
    <n v="584"/>
  </r>
  <r>
    <n v="1"/>
    <x v="8"/>
    <n v="8"/>
    <n v="43601"/>
    <x v="46"/>
    <s v="В"/>
    <n v="913"/>
  </r>
  <r>
    <n v="3"/>
    <x v="2"/>
    <n v="52"/>
    <n v="36941"/>
    <x v="47"/>
    <s v="Б"/>
    <n v="546"/>
  </r>
  <r>
    <n v="5"/>
    <x v="3"/>
    <n v="10"/>
    <n v="16361"/>
    <x v="48"/>
    <s v="В"/>
    <n v="963"/>
  </r>
  <r>
    <n v="4"/>
    <x v="4"/>
    <n v="65"/>
    <n v="45864"/>
    <x v="49"/>
    <s v="Б"/>
    <n v="385"/>
  </r>
  <r>
    <n v="9"/>
    <x v="6"/>
    <n v="31"/>
    <n v="21624"/>
    <x v="50"/>
    <s v="В"/>
    <n v="820"/>
  </r>
  <r>
    <n v="1"/>
    <x v="8"/>
    <n v="84"/>
    <n v="18211"/>
    <x v="51"/>
    <s v="Б"/>
    <n v="613"/>
  </r>
  <r>
    <n v="8"/>
    <x v="5"/>
    <n v="43"/>
    <n v="59004"/>
    <x v="52"/>
    <s v="Б"/>
    <n v="437"/>
  </r>
  <r>
    <n v="1"/>
    <x v="8"/>
    <n v="8"/>
    <n v="52013"/>
    <x v="53"/>
    <s v="В"/>
    <n v="900"/>
  </r>
  <r>
    <n v="2"/>
    <x v="7"/>
    <n v="5"/>
    <n v="58804"/>
    <x v="54"/>
    <s v="В"/>
    <n v="927"/>
  </r>
  <r>
    <n v="1"/>
    <x v="8"/>
    <n v="76"/>
    <n v="53041"/>
    <x v="55"/>
    <s v="Б"/>
    <n v="275"/>
  </r>
  <r>
    <n v="1"/>
    <x v="8"/>
    <n v="48"/>
    <n v="47372"/>
    <x v="56"/>
    <s v="Б"/>
    <n v="489"/>
  </r>
  <r>
    <n v="4"/>
    <x v="4"/>
    <n v="78"/>
    <n v="85126"/>
    <x v="57"/>
    <s v="А"/>
    <n v="73"/>
  </r>
  <r>
    <n v="9"/>
    <x v="6"/>
    <n v="69"/>
    <n v="75427"/>
    <x v="58"/>
    <s v="А"/>
    <n v="167"/>
  </r>
  <r>
    <n v="5"/>
    <x v="3"/>
    <n v="97"/>
    <n v="12883"/>
    <x v="59"/>
    <s v="Б"/>
    <n v="675"/>
  </r>
  <r>
    <n v="2"/>
    <x v="7"/>
    <n v="72"/>
    <n v="11910"/>
    <x v="60"/>
    <s v="В"/>
    <n v="772"/>
  </r>
  <r>
    <n v="7"/>
    <x v="1"/>
    <n v="65"/>
    <n v="24709"/>
    <x v="61"/>
    <s v="Б"/>
    <n v="598"/>
  </r>
  <r>
    <n v="5"/>
    <x v="3"/>
    <n v="51"/>
    <n v="85901"/>
    <x v="62"/>
    <s v="Б"/>
    <n v="239"/>
  </r>
  <r>
    <n v="8"/>
    <x v="5"/>
    <n v="41"/>
    <n v="46449"/>
    <x v="63"/>
    <s v="Б"/>
    <n v="549"/>
  </r>
  <r>
    <n v="5"/>
    <x v="3"/>
    <n v="92"/>
    <n v="63434"/>
    <x v="64"/>
    <s v="А"/>
    <n v="116"/>
  </r>
  <r>
    <n v="4"/>
    <x v="4"/>
    <n v="72"/>
    <n v="14572"/>
    <x v="65"/>
    <s v="Б"/>
    <n v="730"/>
  </r>
  <r>
    <n v="9"/>
    <x v="6"/>
    <n v="57"/>
    <n v="91841"/>
    <x v="66"/>
    <s v="А"/>
    <n v="162"/>
  </r>
  <r>
    <n v="9"/>
    <x v="6"/>
    <n v="76"/>
    <n v="94753"/>
    <x v="67"/>
    <s v="А"/>
    <n v="48"/>
  </r>
  <r>
    <n v="5"/>
    <x v="3"/>
    <n v="61"/>
    <n v="16446"/>
    <x v="68"/>
    <s v="Б"/>
    <n v="741"/>
  </r>
  <r>
    <n v="4"/>
    <x v="4"/>
    <n v="70"/>
    <n v="78494"/>
    <x v="69"/>
    <s v="А"/>
    <n v="148"/>
  </r>
  <r>
    <n v="2"/>
    <x v="7"/>
    <n v="72"/>
    <n v="52957"/>
    <x v="70"/>
    <s v="Б"/>
    <n v="297"/>
  </r>
  <r>
    <n v="9"/>
    <x v="6"/>
    <n v="21"/>
    <n v="53391"/>
    <x v="71"/>
    <s v="Б"/>
    <n v="708"/>
  </r>
  <r>
    <n v="5"/>
    <x v="3"/>
    <n v="77"/>
    <n v="89442"/>
    <x v="72"/>
    <s v="А"/>
    <n v="60"/>
  </r>
  <r>
    <n v="8"/>
    <x v="5"/>
    <n v="95"/>
    <n v="38925"/>
    <x v="73"/>
    <s v="Б"/>
    <n v="310"/>
  </r>
  <r>
    <n v="7"/>
    <x v="1"/>
    <n v="1"/>
    <n v="10340"/>
    <x v="74"/>
    <s v="В"/>
    <n v="991"/>
  </r>
  <r>
    <n v="1"/>
    <x v="8"/>
    <n v="47"/>
    <n v="68227"/>
    <x v="75"/>
    <s v="Б"/>
    <n v="357"/>
  </r>
  <r>
    <n v="4"/>
    <x v="4"/>
    <n v="82"/>
    <n v="24363"/>
    <x v="76"/>
    <s v="Б"/>
    <n v="534"/>
  </r>
  <r>
    <n v="8"/>
    <x v="5"/>
    <n v="56"/>
    <n v="14870"/>
    <x v="77"/>
    <s v="В"/>
    <n v="783"/>
  </r>
  <r>
    <n v="7"/>
    <x v="1"/>
    <n v="20"/>
    <n v="94327"/>
    <x v="78"/>
    <s v="Б"/>
    <n v="553"/>
  </r>
  <r>
    <n v="9"/>
    <x v="6"/>
    <n v="6"/>
    <n v="16597"/>
    <x v="79"/>
    <s v="В"/>
    <n v="977"/>
  </r>
  <r>
    <n v="9"/>
    <x v="6"/>
    <n v="76"/>
    <n v="98025"/>
    <x v="80"/>
    <s v="А"/>
    <n v="38"/>
  </r>
  <r>
    <n v="7"/>
    <x v="1"/>
    <n v="78"/>
    <n v="15024"/>
    <x v="81"/>
    <s v="Б"/>
    <n v="694"/>
  </r>
  <r>
    <n v="3"/>
    <x v="2"/>
    <n v="63"/>
    <n v="36419"/>
    <x v="82"/>
    <s v="Б"/>
    <n v="485"/>
  </r>
  <r>
    <n v="6"/>
    <x v="9"/>
    <n v="82"/>
    <n v="83430"/>
    <x v="83"/>
    <s v="А"/>
    <n v="64"/>
  </r>
  <r>
    <n v="3"/>
    <x v="2"/>
    <n v="71"/>
    <n v="62883"/>
    <x v="84"/>
    <s v="Б"/>
    <n v="233"/>
  </r>
  <r>
    <n v="10"/>
    <x v="0"/>
    <n v="63"/>
    <n v="58053"/>
    <x v="85"/>
    <s v="Б"/>
    <n v="316"/>
  </r>
  <r>
    <n v="5"/>
    <x v="3"/>
    <n v="25"/>
    <n v="26659"/>
    <x v="86"/>
    <s v="В"/>
    <n v="823"/>
  </r>
  <r>
    <n v="4"/>
    <x v="4"/>
    <n v="61"/>
    <n v="22289"/>
    <x v="87"/>
    <s v="Б"/>
    <n v="649"/>
  </r>
  <r>
    <n v="8"/>
    <x v="5"/>
    <n v="52"/>
    <n v="95261"/>
    <x v="88"/>
    <s v="Б"/>
    <n v="182"/>
  </r>
  <r>
    <n v="9"/>
    <x v="6"/>
    <n v="83"/>
    <n v="51974"/>
    <x v="89"/>
    <s v="Б"/>
    <n v="243"/>
  </r>
  <r>
    <n v="6"/>
    <x v="9"/>
    <n v="2"/>
    <n v="74504"/>
    <x v="90"/>
    <s v="В"/>
    <n v="968"/>
  </r>
  <r>
    <n v="4"/>
    <x v="4"/>
    <n v="45"/>
    <n v="54939"/>
    <x v="91"/>
    <s v="Б"/>
    <n v="445"/>
  </r>
  <r>
    <n v="8"/>
    <x v="5"/>
    <n v="79"/>
    <n v="82167"/>
    <x v="92"/>
    <s v="А"/>
    <n v="80"/>
  </r>
  <r>
    <n v="5"/>
    <x v="3"/>
    <n v="90"/>
    <n v="86635"/>
    <x v="93"/>
    <s v="А"/>
    <n v="20"/>
  </r>
  <r>
    <n v="7"/>
    <x v="1"/>
    <n v="43"/>
    <n v="88768"/>
    <x v="94"/>
    <s v="Б"/>
    <n v="296"/>
  </r>
  <r>
    <n v="9"/>
    <x v="6"/>
    <n v="68"/>
    <n v="98275"/>
    <x v="95"/>
    <s v="А"/>
    <n v="69"/>
  </r>
  <r>
    <n v="4"/>
    <x v="4"/>
    <n v="4"/>
    <n v="19996"/>
    <x v="96"/>
    <s v="В"/>
    <n v="981"/>
  </r>
  <r>
    <n v="6"/>
    <x v="9"/>
    <n v="56"/>
    <n v="91286"/>
    <x v="97"/>
    <s v="А"/>
    <n v="173"/>
  </r>
  <r>
    <n v="2"/>
    <x v="7"/>
    <n v="33"/>
    <n v="81344"/>
    <x v="98"/>
    <s v="Б"/>
    <n v="415"/>
  </r>
  <r>
    <n v="3"/>
    <x v="2"/>
    <n v="50"/>
    <n v="31251"/>
    <x v="99"/>
    <s v="Б"/>
    <n v="608"/>
  </r>
  <r>
    <n v="8"/>
    <x v="5"/>
    <n v="20"/>
    <n v="57765"/>
    <x v="100"/>
    <s v="Б"/>
    <n v="700"/>
  </r>
  <r>
    <n v="4"/>
    <x v="4"/>
    <n v="41"/>
    <n v="49897"/>
    <x v="101"/>
    <s v="Б"/>
    <n v="524"/>
  </r>
  <r>
    <n v="8"/>
    <x v="5"/>
    <n v="5"/>
    <n v="72168"/>
    <x v="102"/>
    <s v="В"/>
    <n v="910"/>
  </r>
  <r>
    <n v="4"/>
    <x v="4"/>
    <n v="79"/>
    <n v="62024"/>
    <x v="103"/>
    <s v="Б"/>
    <n v="188"/>
  </r>
  <r>
    <n v="6"/>
    <x v="9"/>
    <n v="26"/>
    <n v="16093"/>
    <x v="104"/>
    <s v="В"/>
    <n v="898"/>
  </r>
  <r>
    <n v="6"/>
    <x v="9"/>
    <n v="76"/>
    <n v="48506"/>
    <x v="105"/>
    <s v="Б"/>
    <n v="311"/>
  </r>
  <r>
    <n v="8"/>
    <x v="5"/>
    <n v="70"/>
    <n v="78749"/>
    <x v="106"/>
    <s v="А"/>
    <n v="147"/>
  </r>
  <r>
    <n v="7"/>
    <x v="1"/>
    <n v="4"/>
    <n v="40066"/>
    <x v="107"/>
    <s v="В"/>
    <n v="966"/>
  </r>
  <r>
    <n v="2"/>
    <x v="7"/>
    <n v="25"/>
    <n v="35982"/>
    <x v="108"/>
    <s v="В"/>
    <n v="760"/>
  </r>
  <r>
    <n v="6"/>
    <x v="9"/>
    <n v="82"/>
    <n v="76200"/>
    <x v="109"/>
    <s v="А"/>
    <n v="100"/>
  </r>
  <r>
    <n v="3"/>
    <x v="2"/>
    <n v="72"/>
    <n v="50561"/>
    <x v="110"/>
    <s v="Б"/>
    <n v="319"/>
  </r>
  <r>
    <n v="10"/>
    <x v="0"/>
    <n v="69"/>
    <n v="74771"/>
    <x v="111"/>
    <s v="А"/>
    <n v="170"/>
  </r>
  <r>
    <n v="10"/>
    <x v="0"/>
    <n v="46"/>
    <n v="16527"/>
    <x v="112"/>
    <s v="В"/>
    <n v="798"/>
  </r>
  <r>
    <n v="2"/>
    <x v="7"/>
    <n v="4"/>
    <n v="91836"/>
    <x v="113"/>
    <s v="В"/>
    <n v="909"/>
  </r>
  <r>
    <n v="10"/>
    <x v="0"/>
    <n v="77"/>
    <n v="83483"/>
    <x v="114"/>
    <s v="А"/>
    <n v="84"/>
  </r>
  <r>
    <n v="8"/>
    <x v="5"/>
    <n v="59"/>
    <n v="96018"/>
    <x v="115"/>
    <s v="А"/>
    <n v="132"/>
  </r>
  <r>
    <n v="5"/>
    <x v="3"/>
    <n v="86"/>
    <n v="90249"/>
    <x v="116"/>
    <s v="А"/>
    <n v="23"/>
  </r>
  <r>
    <n v="6"/>
    <x v="9"/>
    <n v="83"/>
    <n v="55897"/>
    <x v="117"/>
    <s v="Б"/>
    <n v="212"/>
  </r>
  <r>
    <n v="9"/>
    <x v="6"/>
    <n v="77"/>
    <n v="23321"/>
    <x v="118"/>
    <s v="Б"/>
    <n v="570"/>
  </r>
  <r>
    <n v="4"/>
    <x v="4"/>
    <n v="80"/>
    <n v="55038"/>
    <x v="119"/>
    <s v="Б"/>
    <n v="237"/>
  </r>
  <r>
    <n v="7"/>
    <x v="1"/>
    <n v="82"/>
    <n v="28542"/>
    <x v="120"/>
    <s v="Б"/>
    <n v="475"/>
  </r>
  <r>
    <n v="3"/>
    <x v="2"/>
    <n v="35"/>
    <n v="23436"/>
    <x v="121"/>
    <s v="В"/>
    <n v="786"/>
  </r>
  <r>
    <n v="6"/>
    <x v="9"/>
    <n v="22"/>
    <n v="75211"/>
    <x v="122"/>
    <s v="Б"/>
    <n v="592"/>
  </r>
  <r>
    <n v="7"/>
    <x v="1"/>
    <n v="61"/>
    <n v="19733"/>
    <x v="123"/>
    <s v="Б"/>
    <n v="685"/>
  </r>
  <r>
    <n v="1"/>
    <x v="8"/>
    <n v="7"/>
    <n v="67816"/>
    <x v="124"/>
    <s v="В"/>
    <n v="883"/>
  </r>
  <r>
    <n v="5"/>
    <x v="3"/>
    <n v="74"/>
    <n v="70024"/>
    <x v="125"/>
    <s v="А"/>
    <n v="168"/>
  </r>
  <r>
    <n v="8"/>
    <x v="5"/>
    <n v="83"/>
    <n v="75630"/>
    <x v="126"/>
    <s v="А"/>
    <n v="96"/>
  </r>
  <r>
    <n v="6"/>
    <x v="9"/>
    <n v="78"/>
    <n v="32093"/>
    <x v="127"/>
    <s v="Б"/>
    <n v="441"/>
  </r>
  <r>
    <n v="3"/>
    <x v="2"/>
    <n v="92"/>
    <n v="91736"/>
    <x v="128"/>
    <s v="А"/>
    <n v="11"/>
  </r>
  <r>
    <n v="4"/>
    <x v="4"/>
    <n v="44"/>
    <n v="38366"/>
    <x v="129"/>
    <s v="Б"/>
    <n v="586"/>
  </r>
  <r>
    <n v="6"/>
    <x v="9"/>
    <n v="25"/>
    <n v="31191"/>
    <x v="130"/>
    <s v="В"/>
    <n v="791"/>
  </r>
  <r>
    <n v="8"/>
    <x v="5"/>
    <n v="5"/>
    <n v="11839"/>
    <x v="131"/>
    <s v="В"/>
    <n v="984"/>
  </r>
  <r>
    <n v="4"/>
    <x v="4"/>
    <n v="63"/>
    <n v="38523"/>
    <x v="132"/>
    <s v="Б"/>
    <n v="455"/>
  </r>
  <r>
    <n v="2"/>
    <x v="7"/>
    <n v="91"/>
    <n v="80026"/>
    <x v="133"/>
    <s v="А"/>
    <n v="43"/>
  </r>
  <r>
    <n v="2"/>
    <x v="7"/>
    <n v="27"/>
    <n v="97756"/>
    <x v="134"/>
    <s v="Б"/>
    <n v="421"/>
  </r>
  <r>
    <n v="5"/>
    <x v="3"/>
    <n v="97"/>
    <n v="33547"/>
    <x v="135"/>
    <s v="Б"/>
    <n v="353"/>
  </r>
  <r>
    <n v="1"/>
    <x v="8"/>
    <n v="22"/>
    <n v="81009"/>
    <x v="136"/>
    <s v="Б"/>
    <n v="571"/>
  </r>
  <r>
    <n v="1"/>
    <x v="8"/>
    <n v="43"/>
    <n v="91505"/>
    <x v="137"/>
    <s v="Б"/>
    <n v="281"/>
  </r>
  <r>
    <n v="1"/>
    <x v="8"/>
    <n v="6"/>
    <n v="80045"/>
    <x v="138"/>
    <s v="В"/>
    <n v="881"/>
  </r>
  <r>
    <n v="5"/>
    <x v="3"/>
    <n v="80"/>
    <n v="82238"/>
    <x v="139"/>
    <s v="А"/>
    <n v="75"/>
  </r>
  <r>
    <n v="7"/>
    <x v="1"/>
    <n v="36"/>
    <n v="28184"/>
    <x v="140"/>
    <s v="Б"/>
    <n v="738"/>
  </r>
  <r>
    <n v="1"/>
    <x v="8"/>
    <n v="30"/>
    <n v="17622"/>
    <x v="141"/>
    <s v="В"/>
    <n v="866"/>
  </r>
  <r>
    <n v="1"/>
    <x v="8"/>
    <n v="78"/>
    <n v="20971"/>
    <x v="142"/>
    <s v="Б"/>
    <n v="596"/>
  </r>
  <r>
    <n v="9"/>
    <x v="6"/>
    <n v="91"/>
    <n v="71745"/>
    <x v="143"/>
    <s v="А"/>
    <n v="77"/>
  </r>
  <r>
    <n v="8"/>
    <x v="5"/>
    <n v="59"/>
    <n v="96616"/>
    <x v="144"/>
    <s v="А"/>
    <n v="129"/>
  </r>
  <r>
    <n v="2"/>
    <x v="7"/>
    <n v="23"/>
    <n v="21345"/>
    <x v="145"/>
    <s v="В"/>
    <n v="878"/>
  </r>
  <r>
    <n v="5"/>
    <x v="3"/>
    <n v="38"/>
    <n v="39920"/>
    <x v="146"/>
    <s v="Б"/>
    <n v="615"/>
  </r>
  <r>
    <n v="5"/>
    <x v="3"/>
    <n v="18"/>
    <n v="30172"/>
    <x v="147"/>
    <s v="В"/>
    <n v="861"/>
  </r>
  <r>
    <n v="8"/>
    <x v="5"/>
    <n v="77"/>
    <n v="20355"/>
    <x v="148"/>
    <s v="Б"/>
    <n v="605"/>
  </r>
  <r>
    <n v="8"/>
    <x v="5"/>
    <n v="95"/>
    <n v="59169"/>
    <x v="149"/>
    <s v="А"/>
    <n v="138"/>
  </r>
  <r>
    <n v="1"/>
    <x v="8"/>
    <n v="74"/>
    <n v="66509"/>
    <x v="150"/>
    <s v="Б"/>
    <n v="185"/>
  </r>
  <r>
    <n v="9"/>
    <x v="6"/>
    <n v="85"/>
    <n v="53408"/>
    <x v="151"/>
    <s v="Б"/>
    <n v="223"/>
  </r>
  <r>
    <n v="10"/>
    <x v="0"/>
    <n v="78"/>
    <n v="20114"/>
    <x v="152"/>
    <s v="Б"/>
    <n v="604"/>
  </r>
  <r>
    <n v="6"/>
    <x v="9"/>
    <n v="11"/>
    <n v="78747"/>
    <x v="153"/>
    <s v="В"/>
    <n v="771"/>
  </r>
  <r>
    <n v="8"/>
    <x v="5"/>
    <n v="94"/>
    <n v="69754"/>
    <x v="154"/>
    <s v="А"/>
    <n v="76"/>
  </r>
  <r>
    <n v="2"/>
    <x v="7"/>
    <n v="48"/>
    <n v="45954"/>
    <x v="155"/>
    <s v="Б"/>
    <n v="499"/>
  </r>
  <r>
    <n v="6"/>
    <x v="9"/>
    <n v="48"/>
    <n v="52775"/>
    <x v="156"/>
    <s v="Б"/>
    <n v="438"/>
  </r>
  <r>
    <n v="8"/>
    <x v="5"/>
    <n v="45"/>
    <n v="93369"/>
    <x v="157"/>
    <s v="Б"/>
    <n v="258"/>
  </r>
  <r>
    <n v="2"/>
    <x v="7"/>
    <n v="84"/>
    <n v="64924"/>
    <x v="158"/>
    <s v="А"/>
    <n v="150"/>
  </r>
  <r>
    <n v="9"/>
    <x v="6"/>
    <n v="25"/>
    <n v="57863"/>
    <x v="159"/>
    <s v="Б"/>
    <n v="629"/>
  </r>
  <r>
    <n v="9"/>
    <x v="6"/>
    <n v="93"/>
    <n v="26018"/>
    <x v="160"/>
    <s v="Б"/>
    <n v="457"/>
  </r>
  <r>
    <n v="10"/>
    <x v="0"/>
    <n v="14"/>
    <n v="81741"/>
    <x v="161"/>
    <s v="Б"/>
    <n v="704"/>
  </r>
  <r>
    <n v="6"/>
    <x v="9"/>
    <n v="98"/>
    <n v="43299"/>
    <x v="162"/>
    <s v="Б"/>
    <n v="249"/>
  </r>
  <r>
    <n v="5"/>
    <x v="3"/>
    <n v="45"/>
    <n v="35029"/>
    <x v="163"/>
    <s v="Б"/>
    <n v="600"/>
  </r>
  <r>
    <n v="2"/>
    <x v="7"/>
    <n v="78"/>
    <n v="34117"/>
    <x v="164"/>
    <s v="Б"/>
    <n v="418"/>
  </r>
  <r>
    <n v="6"/>
    <x v="9"/>
    <n v="48"/>
    <n v="76470"/>
    <x v="165"/>
    <s v="Б"/>
    <n v="315"/>
  </r>
  <r>
    <n v="2"/>
    <x v="7"/>
    <n v="54"/>
    <n v="96699"/>
    <x v="166"/>
    <s v="А"/>
    <n v="164"/>
  </r>
  <r>
    <n v="2"/>
    <x v="7"/>
    <n v="27"/>
    <n v="47096"/>
    <x v="167"/>
    <s v="Б"/>
    <n v="671"/>
  </r>
  <r>
    <n v="6"/>
    <x v="9"/>
    <n v="4"/>
    <n v="17142"/>
    <x v="168"/>
    <s v="В"/>
    <n v="983"/>
  </r>
  <r>
    <n v="6"/>
    <x v="9"/>
    <n v="74"/>
    <n v="25396"/>
    <x v="169"/>
    <s v="Б"/>
    <n v="555"/>
  </r>
  <r>
    <n v="1"/>
    <x v="8"/>
    <n v="78"/>
    <n v="57837"/>
    <x v="170"/>
    <s v="Б"/>
    <n v="225"/>
  </r>
  <r>
    <n v="1"/>
    <x v="8"/>
    <n v="79"/>
    <n v="57618"/>
    <x v="171"/>
    <s v="Б"/>
    <n v="221"/>
  </r>
  <r>
    <n v="8"/>
    <x v="5"/>
    <n v="5"/>
    <n v="92970"/>
    <x v="172"/>
    <s v="В"/>
    <n v="888"/>
  </r>
  <r>
    <n v="2"/>
    <x v="7"/>
    <n v="31"/>
    <n v="36340"/>
    <x v="173"/>
    <s v="Б"/>
    <n v="707"/>
  </r>
  <r>
    <n v="1"/>
    <x v="8"/>
    <n v="54"/>
    <n v="13967"/>
    <x v="174"/>
    <s v="В"/>
    <n v="800"/>
  </r>
  <r>
    <n v="1"/>
    <x v="8"/>
    <n v="26"/>
    <n v="87743"/>
    <x v="175"/>
    <s v="Б"/>
    <n v="487"/>
  </r>
  <r>
    <n v="2"/>
    <x v="7"/>
    <n v="58"/>
    <n v="86378"/>
    <x v="176"/>
    <s v="А"/>
    <n v="180"/>
  </r>
  <r>
    <n v="4"/>
    <x v="4"/>
    <n v="13"/>
    <n v="83471"/>
    <x v="177"/>
    <s v="Б"/>
    <n v="721"/>
  </r>
  <r>
    <n v="9"/>
    <x v="6"/>
    <n v="12"/>
    <n v="93396"/>
    <x v="178"/>
    <s v="Б"/>
    <n v="709"/>
  </r>
  <r>
    <n v="3"/>
    <x v="2"/>
    <n v="63"/>
    <n v="21654"/>
    <x v="179"/>
    <s v="Б"/>
    <n v="648"/>
  </r>
  <r>
    <n v="8"/>
    <x v="5"/>
    <n v="37"/>
    <n v="84890"/>
    <x v="180"/>
    <s v="Б"/>
    <n v="367"/>
  </r>
  <r>
    <n v="3"/>
    <x v="2"/>
    <n v="28"/>
    <n v="32711"/>
    <x v="181"/>
    <s v="В"/>
    <n v="756"/>
  </r>
  <r>
    <n v="7"/>
    <x v="1"/>
    <n v="33"/>
    <n v="32336"/>
    <x v="182"/>
    <s v="Б"/>
    <n v="726"/>
  </r>
  <r>
    <n v="1"/>
    <x v="8"/>
    <n v="29"/>
    <n v="88345"/>
    <x v="183"/>
    <s v="Б"/>
    <n v="430"/>
  </r>
  <r>
    <n v="10"/>
    <x v="0"/>
    <n v="83"/>
    <n v="27271"/>
    <x v="184"/>
    <s v="Б"/>
    <n v="491"/>
  </r>
  <r>
    <n v="10"/>
    <x v="0"/>
    <n v="91"/>
    <n v="76470"/>
    <x v="185"/>
    <s v="А"/>
    <n v="58"/>
  </r>
  <r>
    <n v="1"/>
    <x v="8"/>
    <n v="81"/>
    <n v="17719"/>
    <x v="186"/>
    <s v="Б"/>
    <n v="630"/>
  </r>
  <r>
    <n v="3"/>
    <x v="2"/>
    <n v="9"/>
    <n v="63670"/>
    <x v="187"/>
    <s v="В"/>
    <n v="850"/>
  </r>
  <r>
    <n v="1"/>
    <x v="8"/>
    <n v="93"/>
    <n v="76666"/>
    <x v="188"/>
    <s v="А"/>
    <n v="51"/>
  </r>
  <r>
    <n v="5"/>
    <x v="3"/>
    <n v="31"/>
    <n v="49991"/>
    <x v="189"/>
    <s v="Б"/>
    <n v="610"/>
  </r>
  <r>
    <n v="4"/>
    <x v="4"/>
    <n v="64"/>
    <n v="61023"/>
    <x v="190"/>
    <s v="Б"/>
    <n v="287"/>
  </r>
  <r>
    <n v="7"/>
    <x v="1"/>
    <n v="62"/>
    <n v="40943"/>
    <x v="191"/>
    <s v="Б"/>
    <n v="436"/>
  </r>
  <r>
    <n v="2"/>
    <x v="7"/>
    <n v="48"/>
    <n v="63205"/>
    <x v="192"/>
    <s v="Б"/>
    <n v="379"/>
  </r>
  <r>
    <n v="7"/>
    <x v="1"/>
    <n v="44"/>
    <n v="50146"/>
    <x v="193"/>
    <s v="Б"/>
    <n v="498"/>
  </r>
  <r>
    <n v="5"/>
    <x v="3"/>
    <n v="15"/>
    <n v="78695"/>
    <x v="194"/>
    <s v="Б"/>
    <n v="691"/>
  </r>
  <r>
    <n v="1"/>
    <x v="8"/>
    <n v="72"/>
    <n v="61948"/>
    <x v="195"/>
    <s v="Б"/>
    <n v="234"/>
  </r>
  <r>
    <n v="3"/>
    <x v="2"/>
    <n v="55"/>
    <n v="73857"/>
    <x v="196"/>
    <s v="Б"/>
    <n v="272"/>
  </r>
  <r>
    <n v="9"/>
    <x v="6"/>
    <n v="40"/>
    <n v="31597"/>
    <x v="197"/>
    <s v="Б"/>
    <n v="673"/>
  </r>
  <r>
    <n v="1"/>
    <x v="8"/>
    <n v="100"/>
    <n v="33801"/>
    <x v="198"/>
    <s v="Б"/>
    <n v="340"/>
  </r>
  <r>
    <n v="3"/>
    <x v="2"/>
    <n v="23"/>
    <n v="88077"/>
    <x v="199"/>
    <s v="Б"/>
    <n v="528"/>
  </r>
  <r>
    <n v="10"/>
    <x v="0"/>
    <n v="15"/>
    <n v="63881"/>
    <x v="200"/>
    <s v="В"/>
    <n v="745"/>
  </r>
  <r>
    <n v="4"/>
    <x v="4"/>
    <n v="46"/>
    <n v="79183"/>
    <x v="201"/>
    <s v="Б"/>
    <n v="318"/>
  </r>
  <r>
    <n v="1"/>
    <x v="8"/>
    <n v="49"/>
    <n v="12915"/>
    <x v="202"/>
    <s v="В"/>
    <n v="829"/>
  </r>
  <r>
    <n v="9"/>
    <x v="6"/>
    <n v="2"/>
    <n v="57302"/>
    <x v="203"/>
    <s v="В"/>
    <n v="976"/>
  </r>
  <r>
    <n v="5"/>
    <x v="3"/>
    <n v="22"/>
    <n v="93248"/>
    <x v="204"/>
    <s v="Б"/>
    <n v="523"/>
  </r>
  <r>
    <n v="3"/>
    <x v="2"/>
    <n v="11"/>
    <n v="29733"/>
    <x v="205"/>
    <s v="В"/>
    <n v="922"/>
  </r>
  <r>
    <n v="5"/>
    <x v="3"/>
    <n v="16"/>
    <n v="80083"/>
    <x v="206"/>
    <s v="Б"/>
    <n v="668"/>
  </r>
  <r>
    <n v="5"/>
    <x v="3"/>
    <n v="28"/>
    <n v="85338"/>
    <x v="207"/>
    <s v="Б"/>
    <n v="463"/>
  </r>
  <r>
    <n v="7"/>
    <x v="1"/>
    <n v="82"/>
    <n v="57829"/>
    <x v="208"/>
    <s v="Б"/>
    <n v="206"/>
  </r>
  <r>
    <n v="1"/>
    <x v="8"/>
    <n v="52"/>
    <n v="87352"/>
    <x v="209"/>
    <s v="Б"/>
    <n v="222"/>
  </r>
  <r>
    <n v="6"/>
    <x v="9"/>
    <n v="65"/>
    <n v="50933"/>
    <x v="210"/>
    <s v="Б"/>
    <n v="347"/>
  </r>
  <r>
    <n v="2"/>
    <x v="7"/>
    <n v="98"/>
    <n v="45677"/>
    <x v="211"/>
    <s v="Б"/>
    <n v="232"/>
  </r>
  <r>
    <n v="6"/>
    <x v="9"/>
    <n v="56"/>
    <n v="38547"/>
    <x v="212"/>
    <s v="Б"/>
    <n v="506"/>
  </r>
  <r>
    <n v="1"/>
    <x v="8"/>
    <n v="11"/>
    <n v="58745"/>
    <x v="213"/>
    <s v="В"/>
    <n v="826"/>
  </r>
  <r>
    <n v="6"/>
    <x v="9"/>
    <n v="70"/>
    <n v="60275"/>
    <x v="214"/>
    <s v="Б"/>
    <n v="254"/>
  </r>
  <r>
    <n v="10"/>
    <x v="0"/>
    <n v="65"/>
    <n v="99446"/>
    <x v="215"/>
    <s v="А"/>
    <n v="82"/>
  </r>
  <r>
    <n v="1"/>
    <x v="8"/>
    <n v="34"/>
    <n v="67371"/>
    <x v="216"/>
    <s v="Б"/>
    <n v="486"/>
  </r>
  <r>
    <n v="9"/>
    <x v="6"/>
    <n v="50"/>
    <n v="57963"/>
    <x v="217"/>
    <s v="Б"/>
    <n v="390"/>
  </r>
  <r>
    <n v="10"/>
    <x v="0"/>
    <n v="51"/>
    <n v="43243"/>
    <x v="218"/>
    <s v="Б"/>
    <n v="500"/>
  </r>
  <r>
    <n v="1"/>
    <x v="8"/>
    <n v="47"/>
    <n v="54294"/>
    <x v="219"/>
    <s v="Б"/>
    <n v="431"/>
  </r>
  <r>
    <n v="6"/>
    <x v="9"/>
    <n v="31"/>
    <n v="29706"/>
    <x v="220"/>
    <s v="В"/>
    <n v="754"/>
  </r>
  <r>
    <n v="9"/>
    <x v="6"/>
    <n v="62"/>
    <n v="65739"/>
    <x v="221"/>
    <s v="Б"/>
    <n v="269"/>
  </r>
  <r>
    <n v="3"/>
    <x v="2"/>
    <n v="38"/>
    <n v="19885"/>
    <x v="222"/>
    <s v="В"/>
    <n v="799"/>
  </r>
  <r>
    <n v="8"/>
    <x v="5"/>
    <n v="42"/>
    <n v="32310"/>
    <x v="223"/>
    <s v="Б"/>
    <n v="650"/>
  </r>
  <r>
    <n v="3"/>
    <x v="2"/>
    <n v="0"/>
    <n v="55897"/>
    <x v="22"/>
    <s v="Нет продаж"/>
    <n v="992"/>
  </r>
  <r>
    <n v="5"/>
    <x v="3"/>
    <n v="11"/>
    <n v="96884"/>
    <x v="224"/>
    <s v="Б"/>
    <n v="727"/>
  </r>
  <r>
    <n v="10"/>
    <x v="0"/>
    <n v="45"/>
    <n v="25667"/>
    <x v="225"/>
    <s v="Б"/>
    <n v="701"/>
  </r>
  <r>
    <n v="9"/>
    <x v="6"/>
    <n v="89"/>
    <n v="79985"/>
    <x v="226"/>
    <s v="А"/>
    <n v="52"/>
  </r>
  <r>
    <n v="6"/>
    <x v="9"/>
    <n v="88"/>
    <n v="71852"/>
    <x v="227"/>
    <s v="А"/>
    <n v="93"/>
  </r>
  <r>
    <n v="4"/>
    <x v="4"/>
    <n v="96"/>
    <n v="31246"/>
    <x v="228"/>
    <s v="Б"/>
    <n v="381"/>
  </r>
  <r>
    <n v="7"/>
    <x v="1"/>
    <n v="81"/>
    <n v="65928"/>
    <x v="229"/>
    <s v="А"/>
    <n v="155"/>
  </r>
  <r>
    <n v="3"/>
    <x v="2"/>
    <n v="38"/>
    <n v="36408"/>
    <x v="230"/>
    <s v="Б"/>
    <n v="639"/>
  </r>
  <r>
    <n v="1"/>
    <x v="8"/>
    <n v="95"/>
    <n v="27430"/>
    <x v="231"/>
    <s v="Б"/>
    <n v="423"/>
  </r>
  <r>
    <n v="1"/>
    <x v="8"/>
    <n v="38"/>
    <n v="51537"/>
    <x v="232"/>
    <s v="Б"/>
    <n v="543"/>
  </r>
  <r>
    <n v="7"/>
    <x v="1"/>
    <n v="85"/>
    <n v="80833"/>
    <x v="233"/>
    <s v="А"/>
    <n v="61"/>
  </r>
  <r>
    <n v="6"/>
    <x v="9"/>
    <n v="55"/>
    <n v="42770"/>
    <x v="234"/>
    <s v="Б"/>
    <n v="471"/>
  </r>
  <r>
    <n v="8"/>
    <x v="5"/>
    <n v="79"/>
    <n v="60912"/>
    <x v="235"/>
    <s v="Б"/>
    <n v="196"/>
  </r>
  <r>
    <n v="10"/>
    <x v="0"/>
    <n v="100"/>
    <n v="88448"/>
    <x v="236"/>
    <s v="А"/>
    <n v="5"/>
  </r>
  <r>
    <n v="5"/>
    <x v="3"/>
    <n v="82"/>
    <n v="20646"/>
    <x v="237"/>
    <s v="Б"/>
    <n v="585"/>
  </r>
  <r>
    <n v="4"/>
    <x v="4"/>
    <n v="50"/>
    <n v="78174"/>
    <x v="238"/>
    <s v="Б"/>
    <n v="285"/>
  </r>
  <r>
    <n v="6"/>
    <x v="9"/>
    <n v="72"/>
    <n v="66474"/>
    <x v="239"/>
    <s v="Б"/>
    <n v="202"/>
  </r>
  <r>
    <n v="5"/>
    <x v="3"/>
    <n v="17"/>
    <n v="68033"/>
    <x v="240"/>
    <s v="Б"/>
    <n v="699"/>
  </r>
  <r>
    <n v="1"/>
    <x v="8"/>
    <n v="63"/>
    <n v="39682"/>
    <x v="241"/>
    <s v="Б"/>
    <n v="442"/>
  </r>
  <r>
    <n v="10"/>
    <x v="0"/>
    <n v="23"/>
    <n v="73784"/>
    <x v="242"/>
    <s v="Б"/>
    <n v="582"/>
  </r>
  <r>
    <n v="3"/>
    <x v="2"/>
    <n v="23"/>
    <n v="90409"/>
    <x v="243"/>
    <s v="Б"/>
    <n v="517"/>
  </r>
  <r>
    <n v="5"/>
    <x v="3"/>
    <n v="71"/>
    <n v="62006"/>
    <x v="244"/>
    <s v="Б"/>
    <n v="238"/>
  </r>
  <r>
    <n v="1"/>
    <x v="8"/>
    <n v="100"/>
    <n v="38521"/>
    <x v="245"/>
    <s v="Б"/>
    <n v="290"/>
  </r>
  <r>
    <n v="10"/>
    <x v="0"/>
    <n v="47"/>
    <n v="43451"/>
    <x v="246"/>
    <s v="Б"/>
    <n v="525"/>
  </r>
  <r>
    <n v="4"/>
    <x v="4"/>
    <n v="76"/>
    <n v="75767"/>
    <x v="247"/>
    <s v="А"/>
    <n v="121"/>
  </r>
  <r>
    <n v="7"/>
    <x v="1"/>
    <n v="69"/>
    <n v="87642"/>
    <x v="248"/>
    <s v="А"/>
    <n v="108"/>
  </r>
  <r>
    <n v="9"/>
    <x v="6"/>
    <n v="70"/>
    <n v="88779"/>
    <x v="249"/>
    <s v="А"/>
    <n v="101"/>
  </r>
  <r>
    <n v="6"/>
    <x v="9"/>
    <n v="65"/>
    <n v="21018"/>
    <x v="250"/>
    <s v="Б"/>
    <n v="646"/>
  </r>
  <r>
    <n v="10"/>
    <x v="0"/>
    <n v="53"/>
    <n v="31380"/>
    <x v="251"/>
    <s v="Б"/>
    <n v="590"/>
  </r>
  <r>
    <n v="3"/>
    <x v="2"/>
    <n v="65"/>
    <n v="88454"/>
    <x v="252"/>
    <s v="А"/>
    <n v="124"/>
  </r>
  <r>
    <n v="8"/>
    <x v="5"/>
    <n v="22"/>
    <n v="30032"/>
    <x v="253"/>
    <s v="В"/>
    <n v="824"/>
  </r>
  <r>
    <n v="1"/>
    <x v="8"/>
    <n v="18"/>
    <n v="76816"/>
    <x v="254"/>
    <s v="Б"/>
    <n v="640"/>
  </r>
  <r>
    <n v="1"/>
    <x v="8"/>
    <n v="89"/>
    <n v="22214"/>
    <x v="255"/>
    <s v="Б"/>
    <n v="539"/>
  </r>
  <r>
    <n v="10"/>
    <x v="0"/>
    <n v="95"/>
    <n v="31379"/>
    <x v="256"/>
    <s v="Б"/>
    <n v="386"/>
  </r>
  <r>
    <n v="10"/>
    <x v="0"/>
    <n v="52"/>
    <n v="32620"/>
    <x v="257"/>
    <s v="Б"/>
    <n v="583"/>
  </r>
  <r>
    <n v="2"/>
    <x v="7"/>
    <n v="100"/>
    <n v="42431"/>
    <x v="258"/>
    <s v="Б"/>
    <n v="250"/>
  </r>
  <r>
    <n v="3"/>
    <x v="2"/>
    <n v="64"/>
    <n v="76899"/>
    <x v="259"/>
    <s v="Б"/>
    <n v="186"/>
  </r>
  <r>
    <n v="2"/>
    <x v="7"/>
    <n v="42"/>
    <n v="95651"/>
    <x v="260"/>
    <s v="Б"/>
    <n v="276"/>
  </r>
  <r>
    <n v="7"/>
    <x v="1"/>
    <n v="13"/>
    <n v="93067"/>
    <x v="261"/>
    <s v="Б"/>
    <n v="684"/>
  </r>
  <r>
    <n v="8"/>
    <x v="5"/>
    <n v="24"/>
    <n v="38470"/>
    <x v="262"/>
    <s v="В"/>
    <n v="752"/>
  </r>
  <r>
    <n v="8"/>
    <x v="5"/>
    <n v="83"/>
    <n v="20019"/>
    <x v="263"/>
    <s v="Б"/>
    <n v="591"/>
  </r>
  <r>
    <n v="6"/>
    <x v="9"/>
    <n v="28"/>
    <n v="86569"/>
    <x v="264"/>
    <s v="Б"/>
    <n v="456"/>
  </r>
  <r>
    <n v="1"/>
    <x v="8"/>
    <n v="53"/>
    <n v="94648"/>
    <x v="265"/>
    <s v="А"/>
    <n v="178"/>
  </r>
  <r>
    <n v="6"/>
    <x v="9"/>
    <n v="39"/>
    <n v="60407"/>
    <x v="266"/>
    <s v="Б"/>
    <n v="468"/>
  </r>
  <r>
    <n v="5"/>
    <x v="3"/>
    <n v="65"/>
    <n v="39099"/>
    <x v="267"/>
    <s v="Б"/>
    <n v="435"/>
  </r>
  <r>
    <n v="3"/>
    <x v="2"/>
    <n v="23"/>
    <n v="23905"/>
    <x v="268"/>
    <s v="В"/>
    <n v="858"/>
  </r>
  <r>
    <n v="6"/>
    <x v="9"/>
    <n v="63"/>
    <n v="14559"/>
    <x v="269"/>
    <s v="В"/>
    <n v="755"/>
  </r>
  <r>
    <n v="6"/>
    <x v="9"/>
    <n v="44"/>
    <n v="86136"/>
    <x v="270"/>
    <s v="Б"/>
    <n v="301"/>
  </r>
  <r>
    <n v="10"/>
    <x v="0"/>
    <n v="68"/>
    <n v="88255"/>
    <x v="271"/>
    <s v="А"/>
    <n v="111"/>
  </r>
  <r>
    <n v="5"/>
    <x v="3"/>
    <n v="88"/>
    <n v="87867"/>
    <x v="272"/>
    <s v="А"/>
    <n v="26"/>
  </r>
  <r>
    <n v="9"/>
    <x v="6"/>
    <n v="70"/>
    <n v="36873"/>
    <x v="273"/>
    <s v="Б"/>
    <n v="428"/>
  </r>
  <r>
    <n v="5"/>
    <x v="3"/>
    <n v="44"/>
    <n v="15857"/>
    <x v="274"/>
    <s v="В"/>
    <n v="813"/>
  </r>
  <r>
    <n v="5"/>
    <x v="3"/>
    <n v="31"/>
    <n v="44101"/>
    <x v="275"/>
    <s v="Б"/>
    <n v="645"/>
  </r>
  <r>
    <n v="1"/>
    <x v="8"/>
    <n v="36"/>
    <n v="76307"/>
    <x v="276"/>
    <s v="Б"/>
    <n v="411"/>
  </r>
  <r>
    <n v="2"/>
    <x v="7"/>
    <n v="38"/>
    <n v="39522"/>
    <x v="277"/>
    <s v="Б"/>
    <n v="621"/>
  </r>
  <r>
    <n v="1"/>
    <x v="8"/>
    <n v="27"/>
    <n v="27681"/>
    <x v="278"/>
    <s v="В"/>
    <n v="803"/>
  </r>
  <r>
    <n v="10"/>
    <x v="0"/>
    <n v="46"/>
    <n v="49412"/>
    <x v="279"/>
    <s v="Б"/>
    <n v="490"/>
  </r>
  <r>
    <n v="9"/>
    <x v="6"/>
    <n v="25"/>
    <n v="13343"/>
    <x v="280"/>
    <s v="В"/>
    <n v="919"/>
  </r>
  <r>
    <n v="2"/>
    <x v="7"/>
    <n v="2"/>
    <n v="92786"/>
    <x v="281"/>
    <s v="В"/>
    <n v="956"/>
  </r>
  <r>
    <n v="1"/>
    <x v="8"/>
    <n v="67"/>
    <n v="28867"/>
    <x v="282"/>
    <s v="Б"/>
    <n v="545"/>
  </r>
  <r>
    <n v="1"/>
    <x v="8"/>
    <n v="51"/>
    <n v="47169"/>
    <x v="283"/>
    <s v="Б"/>
    <n v="460"/>
  </r>
  <r>
    <n v="5"/>
    <x v="3"/>
    <n v="67"/>
    <n v="68128"/>
    <x v="284"/>
    <s v="Б"/>
    <n v="219"/>
  </r>
  <r>
    <n v="6"/>
    <x v="9"/>
    <n v="31"/>
    <n v="19327"/>
    <x v="285"/>
    <s v="В"/>
    <n v="840"/>
  </r>
  <r>
    <n v="5"/>
    <x v="3"/>
    <n v="44"/>
    <n v="46626"/>
    <x v="286"/>
    <s v="Б"/>
    <n v="522"/>
  </r>
  <r>
    <n v="8"/>
    <x v="5"/>
    <n v="54"/>
    <n v="37342"/>
    <x v="287"/>
    <s v="Б"/>
    <n v="530"/>
  </r>
  <r>
    <n v="5"/>
    <x v="3"/>
    <n v="72"/>
    <n v="74639"/>
    <x v="288"/>
    <s v="А"/>
    <n v="153"/>
  </r>
  <r>
    <n v="8"/>
    <x v="5"/>
    <n v="1"/>
    <n v="36169"/>
    <x v="289"/>
    <s v="В"/>
    <n v="988"/>
  </r>
  <r>
    <n v="3"/>
    <x v="2"/>
    <n v="6"/>
    <n v="87476"/>
    <x v="290"/>
    <s v="В"/>
    <n v="868"/>
  </r>
  <r>
    <n v="6"/>
    <x v="9"/>
    <n v="76"/>
    <n v="83103"/>
    <x v="291"/>
    <s v="А"/>
    <n v="95"/>
  </r>
  <r>
    <n v="5"/>
    <x v="3"/>
    <n v="7"/>
    <n v="90546"/>
    <x v="292"/>
    <s v="В"/>
    <n v="828"/>
  </r>
  <r>
    <n v="3"/>
    <x v="2"/>
    <n v="12"/>
    <n v="66521"/>
    <x v="293"/>
    <s v="В"/>
    <n v="788"/>
  </r>
  <r>
    <n v="1"/>
    <x v="8"/>
    <n v="36"/>
    <n v="33371"/>
    <x v="294"/>
    <s v="Б"/>
    <n v="687"/>
  </r>
  <r>
    <n v="9"/>
    <x v="6"/>
    <n v="20"/>
    <n v="92973"/>
    <x v="295"/>
    <s v="Б"/>
    <n v="560"/>
  </r>
  <r>
    <n v="9"/>
    <x v="6"/>
    <n v="95"/>
    <n v="13284"/>
    <x v="296"/>
    <s v="Б"/>
    <n v="674"/>
  </r>
  <r>
    <n v="9"/>
    <x v="6"/>
    <n v="16"/>
    <n v="86859"/>
    <x v="297"/>
    <s v="Б"/>
    <n v="638"/>
  </r>
  <r>
    <n v="6"/>
    <x v="9"/>
    <n v="59"/>
    <n v="31208"/>
    <x v="298"/>
    <s v="Б"/>
    <n v="564"/>
  </r>
  <r>
    <n v="4"/>
    <x v="4"/>
    <n v="72"/>
    <n v="60266"/>
    <x v="299"/>
    <s v="Б"/>
    <n v="242"/>
  </r>
  <r>
    <n v="8"/>
    <x v="5"/>
    <n v="11"/>
    <n v="38903"/>
    <x v="300"/>
    <s v="В"/>
    <n v="897"/>
  </r>
  <r>
    <n v="7"/>
    <x v="1"/>
    <n v="78"/>
    <n v="10738"/>
    <x v="301"/>
    <s v="В"/>
    <n v="782"/>
  </r>
  <r>
    <n v="1"/>
    <x v="8"/>
    <n v="65"/>
    <n v="64713"/>
    <x v="302"/>
    <s v="Б"/>
    <n v="257"/>
  </r>
  <r>
    <n v="10"/>
    <x v="0"/>
    <n v="12"/>
    <n v="70452"/>
    <x v="303"/>
    <s v="В"/>
    <n v="778"/>
  </r>
  <r>
    <n v="10"/>
    <x v="0"/>
    <n v="42"/>
    <n v="49356"/>
    <x v="304"/>
    <s v="Б"/>
    <n v="521"/>
  </r>
  <r>
    <n v="2"/>
    <x v="7"/>
    <n v="53"/>
    <n v="77435"/>
    <x v="305"/>
    <s v="Б"/>
    <n v="268"/>
  </r>
  <r>
    <n v="1"/>
    <x v="8"/>
    <n v="63"/>
    <n v="89491"/>
    <x v="306"/>
    <s v="А"/>
    <n v="137"/>
  </r>
  <r>
    <n v="7"/>
    <x v="1"/>
    <n v="70"/>
    <n v="73118"/>
    <x v="307"/>
    <s v="А"/>
    <n v="172"/>
  </r>
  <r>
    <n v="4"/>
    <x v="4"/>
    <n v="35"/>
    <n v="70335"/>
    <x v="308"/>
    <s v="Б"/>
    <n v="446"/>
  </r>
  <r>
    <n v="1"/>
    <x v="8"/>
    <n v="1"/>
    <n v="37580"/>
    <x v="309"/>
    <s v="В"/>
    <n v="987"/>
  </r>
  <r>
    <n v="4"/>
    <x v="4"/>
    <n v="59"/>
    <n v="18559"/>
    <x v="310"/>
    <s v="Б"/>
    <n v="715"/>
  </r>
  <r>
    <n v="1"/>
    <x v="8"/>
    <n v="86"/>
    <n v="94554"/>
    <x v="311"/>
    <s v="А"/>
    <n v="15"/>
  </r>
  <r>
    <n v="9"/>
    <x v="6"/>
    <n v="96"/>
    <n v="34558"/>
    <x v="312"/>
    <s v="Б"/>
    <n v="344"/>
  </r>
  <r>
    <n v="7"/>
    <x v="1"/>
    <n v="15"/>
    <n v="51147"/>
    <x v="313"/>
    <s v="В"/>
    <n v="794"/>
  </r>
  <r>
    <n v="6"/>
    <x v="9"/>
    <n v="54"/>
    <n v="62964"/>
    <x v="314"/>
    <s v="Б"/>
    <n v="336"/>
  </r>
  <r>
    <n v="1"/>
    <x v="8"/>
    <n v="13"/>
    <n v="41967"/>
    <x v="315"/>
    <s v="В"/>
    <n v="859"/>
  </r>
  <r>
    <n v="3"/>
    <x v="2"/>
    <n v="98"/>
    <n v="87827"/>
    <x v="316"/>
    <s v="А"/>
    <n v="10"/>
  </r>
  <r>
    <n v="2"/>
    <x v="7"/>
    <n v="81"/>
    <n v="55443"/>
    <x v="317"/>
    <s v="Б"/>
    <n v="230"/>
  </r>
  <r>
    <n v="9"/>
    <x v="6"/>
    <n v="73"/>
    <n v="18818"/>
    <x v="318"/>
    <s v="Б"/>
    <n v="643"/>
  </r>
  <r>
    <n v="1"/>
    <x v="8"/>
    <n v="36"/>
    <n v="51328"/>
    <x v="319"/>
    <s v="Б"/>
    <n v="562"/>
  </r>
  <r>
    <n v="8"/>
    <x v="5"/>
    <n v="21"/>
    <n v="81759"/>
    <x v="320"/>
    <s v="Б"/>
    <n v="579"/>
  </r>
  <r>
    <n v="7"/>
    <x v="1"/>
    <n v="59"/>
    <n v="53480"/>
    <x v="321"/>
    <s v="Б"/>
    <n v="361"/>
  </r>
  <r>
    <n v="8"/>
    <x v="5"/>
    <n v="13"/>
    <n v="65635"/>
    <x v="322"/>
    <s v="В"/>
    <n v="776"/>
  </r>
  <r>
    <n v="8"/>
    <x v="5"/>
    <n v="12"/>
    <n v="80045"/>
    <x v="323"/>
    <s v="В"/>
    <n v="744"/>
  </r>
  <r>
    <n v="6"/>
    <x v="9"/>
    <n v="21"/>
    <n v="28303"/>
    <x v="324"/>
    <s v="В"/>
    <n v="844"/>
  </r>
  <r>
    <n v="6"/>
    <x v="9"/>
    <n v="94"/>
    <n v="40291"/>
    <x v="325"/>
    <s v="Б"/>
    <n v="302"/>
  </r>
  <r>
    <n v="7"/>
    <x v="1"/>
    <n v="27"/>
    <n v="82483"/>
    <x v="326"/>
    <s v="Б"/>
    <n v="494"/>
  </r>
  <r>
    <n v="10"/>
    <x v="0"/>
    <n v="48"/>
    <n v="15961"/>
    <x v="327"/>
    <s v="В"/>
    <n v="795"/>
  </r>
  <r>
    <n v="4"/>
    <x v="4"/>
    <n v="14"/>
    <n v="24451"/>
    <x v="328"/>
    <s v="В"/>
    <n v="916"/>
  </r>
  <r>
    <n v="8"/>
    <x v="5"/>
    <n v="43"/>
    <n v="16628"/>
    <x v="329"/>
    <s v="В"/>
    <n v="808"/>
  </r>
  <r>
    <n v="2"/>
    <x v="7"/>
    <n v="16"/>
    <n v="71580"/>
    <x v="330"/>
    <s v="Б"/>
    <n v="703"/>
  </r>
  <r>
    <n v="4"/>
    <x v="4"/>
    <n v="89"/>
    <n v="38006"/>
    <x v="331"/>
    <s v="Б"/>
    <n v="339"/>
  </r>
  <r>
    <n v="8"/>
    <x v="5"/>
    <n v="91"/>
    <n v="42528"/>
    <x v="332"/>
    <s v="Б"/>
    <n v="288"/>
  </r>
  <r>
    <n v="4"/>
    <x v="4"/>
    <n v="41"/>
    <n v="99120"/>
    <x v="333"/>
    <s v="Б"/>
    <n v="271"/>
  </r>
  <r>
    <n v="9"/>
    <x v="6"/>
    <n v="64"/>
    <n v="57136"/>
    <x v="334"/>
    <s v="Б"/>
    <n v="317"/>
  </r>
  <r>
    <n v="10"/>
    <x v="0"/>
    <n v="44"/>
    <n v="10218"/>
    <x v="335"/>
    <s v="В"/>
    <n v="892"/>
  </r>
  <r>
    <n v="1"/>
    <x v="8"/>
    <n v="57"/>
    <n v="11736"/>
    <x v="336"/>
    <s v="В"/>
    <n v="821"/>
  </r>
  <r>
    <n v="5"/>
    <x v="3"/>
    <n v="78"/>
    <n v="54676"/>
    <x v="337"/>
    <s v="Б"/>
    <n v="247"/>
  </r>
  <r>
    <n v="6"/>
    <x v="9"/>
    <n v="84"/>
    <n v="38835"/>
    <x v="338"/>
    <s v="Б"/>
    <n v="351"/>
  </r>
  <r>
    <n v="2"/>
    <x v="7"/>
    <n v="29"/>
    <n v="30045"/>
    <x v="339"/>
    <s v="В"/>
    <n v="769"/>
  </r>
  <r>
    <n v="8"/>
    <x v="5"/>
    <n v="96"/>
    <n v="18871"/>
    <x v="340"/>
    <s v="Б"/>
    <n v="568"/>
  </r>
  <r>
    <n v="5"/>
    <x v="3"/>
    <n v="4"/>
    <n v="68220"/>
    <x v="341"/>
    <s v="В"/>
    <n v="932"/>
  </r>
  <r>
    <n v="10"/>
    <x v="0"/>
    <n v="96"/>
    <n v="58426"/>
    <x v="342"/>
    <s v="А"/>
    <n v="140"/>
  </r>
  <r>
    <n v="7"/>
    <x v="1"/>
    <n v="37"/>
    <n v="76151"/>
    <x v="343"/>
    <s v="Б"/>
    <n v="400"/>
  </r>
  <r>
    <n v="2"/>
    <x v="7"/>
    <n v="60"/>
    <n v="77965"/>
    <x v="344"/>
    <s v="Б"/>
    <n v="211"/>
  </r>
  <r>
    <n v="6"/>
    <x v="9"/>
    <n v="73"/>
    <n v="30892"/>
    <x v="345"/>
    <s v="Б"/>
    <n v="492"/>
  </r>
  <r>
    <n v="10"/>
    <x v="0"/>
    <n v="32"/>
    <n v="66337"/>
    <x v="346"/>
    <s v="Б"/>
    <n v="510"/>
  </r>
  <r>
    <n v="2"/>
    <x v="7"/>
    <n v="33"/>
    <n v="42762"/>
    <x v="347"/>
    <s v="Б"/>
    <n v="634"/>
  </r>
  <r>
    <n v="3"/>
    <x v="2"/>
    <n v="84"/>
    <n v="93265"/>
    <x v="348"/>
    <s v="А"/>
    <n v="19"/>
  </r>
  <r>
    <n v="7"/>
    <x v="1"/>
    <n v="87"/>
    <n v="31759"/>
    <x v="349"/>
    <s v="Б"/>
    <n v="408"/>
  </r>
  <r>
    <n v="1"/>
    <x v="8"/>
    <n v="57"/>
    <n v="75310"/>
    <x v="350"/>
    <s v="Б"/>
    <n v="244"/>
  </r>
  <r>
    <n v="1"/>
    <x v="8"/>
    <n v="78"/>
    <n v="99495"/>
    <x v="351"/>
    <s v="А"/>
    <n v="24"/>
  </r>
  <r>
    <n v="7"/>
    <x v="1"/>
    <n v="20"/>
    <n v="93511"/>
    <x v="352"/>
    <s v="Б"/>
    <n v="556"/>
  </r>
  <r>
    <n v="3"/>
    <x v="2"/>
    <n v="92"/>
    <n v="64031"/>
    <x v="353"/>
    <s v="А"/>
    <n v="114"/>
  </r>
  <r>
    <n v="4"/>
    <x v="4"/>
    <n v="23"/>
    <n v="96758"/>
    <x v="354"/>
    <s v="Б"/>
    <n v="495"/>
  </r>
  <r>
    <n v="9"/>
    <x v="6"/>
    <n v="67"/>
    <n v="41093"/>
    <x v="355"/>
    <s v="Б"/>
    <n v="409"/>
  </r>
  <r>
    <n v="2"/>
    <x v="7"/>
    <n v="10"/>
    <n v="55902"/>
    <x v="356"/>
    <s v="В"/>
    <n v="856"/>
  </r>
  <r>
    <n v="10"/>
    <x v="0"/>
    <n v="73"/>
    <n v="73279"/>
    <x v="357"/>
    <s v="А"/>
    <n v="154"/>
  </r>
  <r>
    <n v="3"/>
    <x v="2"/>
    <n v="48"/>
    <n v="67194"/>
    <x v="358"/>
    <s v="Б"/>
    <n v="355"/>
  </r>
  <r>
    <n v="10"/>
    <x v="0"/>
    <n v="6"/>
    <n v="59745"/>
    <x v="359"/>
    <s v="В"/>
    <n v="911"/>
  </r>
  <r>
    <n v="6"/>
    <x v="9"/>
    <n v="67"/>
    <n v="92078"/>
    <x v="360"/>
    <s v="А"/>
    <n v="104"/>
  </r>
  <r>
    <n v="9"/>
    <x v="6"/>
    <n v="98"/>
    <n v="28517"/>
    <x v="361"/>
    <s v="Б"/>
    <n v="404"/>
  </r>
  <r>
    <n v="8"/>
    <x v="5"/>
    <n v="14"/>
    <n v="54452"/>
    <x v="362"/>
    <s v="В"/>
    <n v="797"/>
  </r>
  <r>
    <n v="1"/>
    <x v="8"/>
    <n v="8"/>
    <n v="72657"/>
    <x v="363"/>
    <s v="В"/>
    <n v="846"/>
  </r>
  <r>
    <n v="5"/>
    <x v="3"/>
    <n v="92"/>
    <n v="52042"/>
    <x v="364"/>
    <s v="Б"/>
    <n v="201"/>
  </r>
  <r>
    <n v="6"/>
    <x v="9"/>
    <n v="70"/>
    <n v="68767"/>
    <x v="365"/>
    <s v="Б"/>
    <n v="195"/>
  </r>
  <r>
    <n v="6"/>
    <x v="9"/>
    <n v="96"/>
    <n v="86005"/>
    <x v="366"/>
    <s v="А"/>
    <n v="12"/>
  </r>
  <r>
    <n v="3"/>
    <x v="2"/>
    <n v="4"/>
    <n v="23918"/>
    <x v="367"/>
    <s v="В"/>
    <n v="980"/>
  </r>
  <r>
    <n v="4"/>
    <x v="4"/>
    <n v="10"/>
    <n v="76495"/>
    <x v="368"/>
    <s v="В"/>
    <n v="796"/>
  </r>
  <r>
    <n v="5"/>
    <x v="3"/>
    <n v="8"/>
    <n v="83539"/>
    <x v="369"/>
    <s v="В"/>
    <n v="822"/>
  </r>
  <r>
    <n v="3"/>
    <x v="2"/>
    <n v="8"/>
    <n v="70534"/>
    <x v="370"/>
    <s v="В"/>
    <n v="852"/>
  </r>
  <r>
    <n v="2"/>
    <x v="7"/>
    <n v="100"/>
    <n v="67769"/>
    <x v="371"/>
    <s v="А"/>
    <n v="65"/>
  </r>
  <r>
    <n v="2"/>
    <x v="7"/>
    <n v="46"/>
    <n v="12745"/>
    <x v="372"/>
    <s v="В"/>
    <n v="845"/>
  </r>
  <r>
    <n v="1"/>
    <x v="8"/>
    <n v="63"/>
    <n v="57195"/>
    <x v="373"/>
    <s v="Б"/>
    <n v="325"/>
  </r>
  <r>
    <n v="6"/>
    <x v="9"/>
    <n v="91"/>
    <n v="95701"/>
    <x v="374"/>
    <s v="А"/>
    <n v="8"/>
  </r>
  <r>
    <n v="1"/>
    <x v="8"/>
    <n v="39"/>
    <n v="34766"/>
    <x v="375"/>
    <s v="Б"/>
    <n v="651"/>
  </r>
  <r>
    <n v="2"/>
    <x v="7"/>
    <n v="96"/>
    <n v="63470"/>
    <x v="376"/>
    <s v="А"/>
    <n v="106"/>
  </r>
  <r>
    <n v="1"/>
    <x v="8"/>
    <n v="40"/>
    <n v="70758"/>
    <x v="377"/>
    <s v="Б"/>
    <n v="397"/>
  </r>
  <r>
    <n v="8"/>
    <x v="5"/>
    <n v="1"/>
    <n v="99483"/>
    <x v="378"/>
    <s v="В"/>
    <n v="978"/>
  </r>
  <r>
    <n v="4"/>
    <x v="4"/>
    <n v="100"/>
    <n v="32943"/>
    <x v="379"/>
    <s v="Б"/>
    <n v="349"/>
  </r>
  <r>
    <n v="7"/>
    <x v="1"/>
    <n v="54"/>
    <n v="50876"/>
    <x v="380"/>
    <s v="Б"/>
    <n v="410"/>
  </r>
  <r>
    <n v="8"/>
    <x v="5"/>
    <n v="66"/>
    <n v="86384"/>
    <x v="381"/>
    <s v="А"/>
    <n v="128"/>
  </r>
  <r>
    <n v="4"/>
    <x v="4"/>
    <n v="49"/>
    <n v="21558"/>
    <x v="382"/>
    <s v="Б"/>
    <n v="728"/>
  </r>
  <r>
    <n v="2"/>
    <x v="7"/>
    <n v="17"/>
    <n v="10407"/>
    <x v="383"/>
    <s v="В"/>
    <n v="957"/>
  </r>
  <r>
    <n v="8"/>
    <x v="5"/>
    <n v="49"/>
    <n v="19165"/>
    <x v="384"/>
    <s v="В"/>
    <n v="748"/>
  </r>
  <r>
    <n v="5"/>
    <x v="3"/>
    <n v="63"/>
    <n v="28274"/>
    <x v="385"/>
    <s v="Б"/>
    <n v="572"/>
  </r>
  <r>
    <n v="5"/>
    <x v="3"/>
    <n v="39"/>
    <n v="63111"/>
    <x v="386"/>
    <s v="Б"/>
    <n v="447"/>
  </r>
  <r>
    <n v="5"/>
    <x v="3"/>
    <n v="27"/>
    <n v="92138"/>
    <x v="387"/>
    <s v="Б"/>
    <n v="443"/>
  </r>
  <r>
    <n v="4"/>
    <x v="4"/>
    <n v="4"/>
    <n v="65179"/>
    <x v="388"/>
    <s v="В"/>
    <n v="937"/>
  </r>
  <r>
    <n v="5"/>
    <x v="3"/>
    <n v="65"/>
    <n v="88518"/>
    <x v="389"/>
    <s v="А"/>
    <n v="123"/>
  </r>
  <r>
    <n v="7"/>
    <x v="1"/>
    <n v="55"/>
    <n v="74792"/>
    <x v="390"/>
    <s v="Б"/>
    <n v="266"/>
  </r>
  <r>
    <n v="2"/>
    <x v="7"/>
    <n v="37"/>
    <n v="73995"/>
    <x v="391"/>
    <s v="Б"/>
    <n v="412"/>
  </r>
  <r>
    <n v="9"/>
    <x v="6"/>
    <n v="30"/>
    <n v="20008"/>
    <x v="392"/>
    <s v="В"/>
    <n v="839"/>
  </r>
  <r>
    <n v="10"/>
    <x v="0"/>
    <n v="46"/>
    <n v="52994"/>
    <x v="393"/>
    <s v="Б"/>
    <n v="452"/>
  </r>
  <r>
    <n v="5"/>
    <x v="3"/>
    <n v="57"/>
    <n v="91468"/>
    <x v="394"/>
    <s v="А"/>
    <n v="166"/>
  </r>
  <r>
    <n v="6"/>
    <x v="9"/>
    <n v="19"/>
    <n v="70392"/>
    <x v="395"/>
    <s v="Б"/>
    <n v="657"/>
  </r>
  <r>
    <n v="7"/>
    <x v="1"/>
    <n v="40"/>
    <n v="27354"/>
    <x v="396"/>
    <s v="Б"/>
    <n v="716"/>
  </r>
  <r>
    <n v="10"/>
    <x v="0"/>
    <n v="77"/>
    <n v="33012"/>
    <x v="397"/>
    <s v="Б"/>
    <n v="434"/>
  </r>
  <r>
    <n v="3"/>
    <x v="2"/>
    <n v="12"/>
    <n v="50866"/>
    <x v="398"/>
    <s v="В"/>
    <n v="836"/>
  </r>
  <r>
    <n v="8"/>
    <x v="5"/>
    <n v="34"/>
    <n v="18580"/>
    <x v="399"/>
    <s v="В"/>
    <n v="830"/>
  </r>
  <r>
    <n v="3"/>
    <x v="2"/>
    <n v="83"/>
    <n v="91243"/>
    <x v="400"/>
    <s v="А"/>
    <n v="32"/>
  </r>
  <r>
    <n v="9"/>
    <x v="6"/>
    <n v="12"/>
    <n v="28904"/>
    <x v="401"/>
    <s v="В"/>
    <n v="914"/>
  </r>
  <r>
    <n v="6"/>
    <x v="9"/>
    <n v="40"/>
    <n v="49879"/>
    <x v="402"/>
    <s v="Б"/>
    <n v="535"/>
  </r>
  <r>
    <n v="3"/>
    <x v="2"/>
    <n v="74"/>
    <n v="54839"/>
    <x v="403"/>
    <s v="Б"/>
    <n v="273"/>
  </r>
  <r>
    <n v="10"/>
    <x v="0"/>
    <n v="14"/>
    <n v="88719"/>
    <x v="404"/>
    <s v="Б"/>
    <n v="679"/>
  </r>
  <r>
    <n v="10"/>
    <x v="0"/>
    <n v="94"/>
    <n v="19620"/>
    <x v="405"/>
    <s v="Б"/>
    <n v="563"/>
  </r>
  <r>
    <n v="6"/>
    <x v="9"/>
    <n v="97"/>
    <n v="25861"/>
    <x v="406"/>
    <s v="Б"/>
    <n v="440"/>
  </r>
  <r>
    <n v="9"/>
    <x v="6"/>
    <n v="32"/>
    <n v="26691"/>
    <x v="407"/>
    <s v="В"/>
    <n v="775"/>
  </r>
  <r>
    <n v="4"/>
    <x v="4"/>
    <n v="81"/>
    <n v="56245"/>
    <x v="408"/>
    <s v="Б"/>
    <n v="220"/>
  </r>
  <r>
    <n v="3"/>
    <x v="2"/>
    <n v="85"/>
    <n v="67617"/>
    <x v="409"/>
    <s v="А"/>
    <n v="125"/>
  </r>
  <r>
    <n v="8"/>
    <x v="5"/>
    <n v="68"/>
    <n v="99169"/>
    <x v="410"/>
    <s v="А"/>
    <n v="66"/>
  </r>
  <r>
    <n v="6"/>
    <x v="9"/>
    <n v="3"/>
    <n v="42911"/>
    <x v="411"/>
    <s v="В"/>
    <n v="972"/>
  </r>
  <r>
    <n v="3"/>
    <x v="2"/>
    <n v="38"/>
    <n v="16033"/>
    <x v="412"/>
    <s v="В"/>
    <n v="837"/>
  </r>
  <r>
    <n v="9"/>
    <x v="6"/>
    <n v="31"/>
    <n v="37555"/>
    <x v="413"/>
    <s v="Б"/>
    <n v="697"/>
  </r>
  <r>
    <n v="5"/>
    <x v="3"/>
    <n v="3"/>
    <n v="97559"/>
    <x v="414"/>
    <s v="В"/>
    <n v="928"/>
  </r>
  <r>
    <n v="4"/>
    <x v="4"/>
    <n v="97"/>
    <n v="14790"/>
    <x v="415"/>
    <s v="Б"/>
    <n v="631"/>
  </r>
  <r>
    <n v="4"/>
    <x v="4"/>
    <n v="84"/>
    <n v="84324"/>
    <x v="416"/>
    <s v="А"/>
    <n v="53"/>
  </r>
  <r>
    <n v="7"/>
    <x v="1"/>
    <n v="40"/>
    <n v="90812"/>
    <x v="417"/>
    <s v="Б"/>
    <n v="322"/>
  </r>
  <r>
    <n v="3"/>
    <x v="2"/>
    <n v="64"/>
    <n v="67066"/>
    <x v="418"/>
    <s v="Б"/>
    <n v="245"/>
  </r>
  <r>
    <n v="5"/>
    <x v="3"/>
    <n v="87"/>
    <n v="17031"/>
    <x v="419"/>
    <s v="Б"/>
    <n v="623"/>
  </r>
  <r>
    <n v="7"/>
    <x v="1"/>
    <n v="29"/>
    <n v="16305"/>
    <x v="420"/>
    <s v="В"/>
    <n v="884"/>
  </r>
  <r>
    <n v="3"/>
    <x v="2"/>
    <n v="87"/>
    <n v="29239"/>
    <x v="421"/>
    <s v="Б"/>
    <n v="433"/>
  </r>
  <r>
    <n v="4"/>
    <x v="4"/>
    <n v="99"/>
    <n v="79169"/>
    <x v="422"/>
    <s v="А"/>
    <n v="18"/>
  </r>
  <r>
    <n v="10"/>
    <x v="0"/>
    <n v="80"/>
    <n v="56377"/>
    <x v="423"/>
    <s v="Б"/>
    <n v="226"/>
  </r>
  <r>
    <n v="6"/>
    <x v="9"/>
    <n v="83"/>
    <n v="44709"/>
    <x v="424"/>
    <s v="Б"/>
    <n v="308"/>
  </r>
  <r>
    <n v="10"/>
    <x v="0"/>
    <n v="53"/>
    <n v="26454"/>
    <x v="425"/>
    <s v="Б"/>
    <n v="636"/>
  </r>
  <r>
    <n v="2"/>
    <x v="7"/>
    <n v="47"/>
    <n v="27648"/>
    <x v="426"/>
    <s v="Б"/>
    <n v="664"/>
  </r>
  <r>
    <n v="10"/>
    <x v="0"/>
    <n v="13"/>
    <n v="67698"/>
    <x v="427"/>
    <s v="В"/>
    <n v="764"/>
  </r>
  <r>
    <n v="6"/>
    <x v="9"/>
    <n v="65"/>
    <n v="65141"/>
    <x v="428"/>
    <s v="Б"/>
    <n v="251"/>
  </r>
  <r>
    <n v="8"/>
    <x v="5"/>
    <n v="81"/>
    <n v="28093"/>
    <x v="429"/>
    <s v="Б"/>
    <n v="488"/>
  </r>
  <r>
    <n v="9"/>
    <x v="6"/>
    <n v="67"/>
    <n v="32382"/>
    <x v="430"/>
    <s v="Б"/>
    <n v="505"/>
  </r>
  <r>
    <n v="10"/>
    <x v="0"/>
    <n v="73"/>
    <n v="77665"/>
    <x v="431"/>
    <s v="А"/>
    <n v="131"/>
  </r>
  <r>
    <n v="8"/>
    <x v="5"/>
    <n v="50"/>
    <n v="41492"/>
    <x v="432"/>
    <s v="Б"/>
    <n v="519"/>
  </r>
  <r>
    <n v="4"/>
    <x v="4"/>
    <n v="54"/>
    <n v="97335"/>
    <x v="433"/>
    <s v="А"/>
    <n v="161"/>
  </r>
  <r>
    <n v="4"/>
    <x v="4"/>
    <n v="84"/>
    <n v="36387"/>
    <x v="434"/>
    <s v="Б"/>
    <n v="376"/>
  </r>
  <r>
    <n v="7"/>
    <x v="1"/>
    <n v="40"/>
    <n v="58128"/>
    <x v="435"/>
    <s v="Б"/>
    <n v="480"/>
  </r>
  <r>
    <n v="9"/>
    <x v="6"/>
    <n v="28"/>
    <n v="66159"/>
    <x v="436"/>
    <s v="Б"/>
    <n v="561"/>
  </r>
  <r>
    <n v="5"/>
    <x v="3"/>
    <n v="10"/>
    <n v="27142"/>
    <x v="437"/>
    <s v="В"/>
    <n v="933"/>
  </r>
  <r>
    <n v="9"/>
    <x v="6"/>
    <n v="67"/>
    <n v="71374"/>
    <x v="438"/>
    <s v="Б"/>
    <n v="203"/>
  </r>
  <r>
    <n v="9"/>
    <x v="6"/>
    <n v="59"/>
    <n v="80421"/>
    <x v="439"/>
    <s v="Б"/>
    <n v="205"/>
  </r>
  <r>
    <n v="4"/>
    <x v="4"/>
    <n v="94"/>
    <n v="94074"/>
    <x v="440"/>
    <s v="А"/>
    <n v="6"/>
  </r>
  <r>
    <n v="4"/>
    <x v="4"/>
    <n v="72"/>
    <n v="77150"/>
    <x v="441"/>
    <s v="А"/>
    <n v="143"/>
  </r>
  <r>
    <n v="6"/>
    <x v="9"/>
    <n v="33"/>
    <n v="44175"/>
    <x v="442"/>
    <s v="Б"/>
    <n v="627"/>
  </r>
  <r>
    <n v="8"/>
    <x v="5"/>
    <n v="35"/>
    <n v="14522"/>
    <x v="443"/>
    <s v="В"/>
    <n v="873"/>
  </r>
  <r>
    <n v="10"/>
    <x v="0"/>
    <n v="62"/>
    <n v="89304"/>
    <x v="444"/>
    <s v="А"/>
    <n v="145"/>
  </r>
  <r>
    <n v="8"/>
    <x v="5"/>
    <n v="0"/>
    <n v="72685"/>
    <x v="22"/>
    <s v="Нет продаж"/>
    <n v="992"/>
  </r>
  <r>
    <n v="3"/>
    <x v="2"/>
    <n v="73"/>
    <n v="44662"/>
    <x v="445"/>
    <s v="Б"/>
    <n v="352"/>
  </r>
  <r>
    <n v="3"/>
    <x v="2"/>
    <n v="56"/>
    <n v="80804"/>
    <x v="446"/>
    <s v="Б"/>
    <n v="224"/>
  </r>
  <r>
    <n v="6"/>
    <x v="9"/>
    <n v="3"/>
    <n v="95715"/>
    <x v="447"/>
    <s v="В"/>
    <n v="930"/>
  </r>
  <r>
    <n v="8"/>
    <x v="5"/>
    <n v="88"/>
    <n v="53213"/>
    <x v="448"/>
    <s v="Б"/>
    <n v="210"/>
  </r>
  <r>
    <n v="1"/>
    <x v="8"/>
    <n v="0"/>
    <n v="30750"/>
    <x v="22"/>
    <s v="Нет продаж"/>
    <n v="992"/>
  </r>
  <r>
    <n v="10"/>
    <x v="0"/>
    <n v="33"/>
    <n v="21070"/>
    <x v="449"/>
    <s v="В"/>
    <n v="814"/>
  </r>
  <r>
    <n v="9"/>
    <x v="6"/>
    <n v="14"/>
    <n v="23819"/>
    <x v="450"/>
    <s v="В"/>
    <n v="920"/>
  </r>
  <r>
    <n v="2"/>
    <x v="7"/>
    <n v="53"/>
    <n v="86511"/>
    <x v="451"/>
    <s v="Б"/>
    <n v="216"/>
  </r>
  <r>
    <n v="1"/>
    <x v="8"/>
    <n v="33"/>
    <n v="70492"/>
    <x v="452"/>
    <s v="Б"/>
    <n v="478"/>
  </r>
  <r>
    <n v="1"/>
    <x v="8"/>
    <n v="75"/>
    <n v="86380"/>
    <x v="453"/>
    <s v="А"/>
    <n v="81"/>
  </r>
  <r>
    <n v="8"/>
    <x v="5"/>
    <n v="0"/>
    <n v="87977"/>
    <x v="22"/>
    <s v="Нет продаж"/>
    <n v="992"/>
  </r>
  <r>
    <n v="3"/>
    <x v="2"/>
    <n v="86"/>
    <n v="52274"/>
    <x v="454"/>
    <s v="Б"/>
    <n v="229"/>
  </r>
  <r>
    <n v="1"/>
    <x v="8"/>
    <n v="88"/>
    <n v="22887"/>
    <x v="455"/>
    <s v="Б"/>
    <n v="531"/>
  </r>
  <r>
    <n v="6"/>
    <x v="9"/>
    <n v="81"/>
    <n v="54759"/>
    <x v="456"/>
    <s v="Б"/>
    <n v="235"/>
  </r>
  <r>
    <n v="8"/>
    <x v="5"/>
    <n v="95"/>
    <n v="30074"/>
    <x v="457"/>
    <s v="Б"/>
    <n v="395"/>
  </r>
  <r>
    <n v="9"/>
    <x v="6"/>
    <n v="95"/>
    <n v="55722"/>
    <x v="458"/>
    <s v="А"/>
    <n v="156"/>
  </r>
  <r>
    <n v="8"/>
    <x v="5"/>
    <n v="14"/>
    <n v="65917"/>
    <x v="459"/>
    <s v="В"/>
    <n v="753"/>
  </r>
  <r>
    <n v="3"/>
    <x v="2"/>
    <n v="63"/>
    <n v="50386"/>
    <x v="460"/>
    <s v="Б"/>
    <n v="359"/>
  </r>
  <r>
    <n v="10"/>
    <x v="0"/>
    <n v="92"/>
    <n v="25597"/>
    <x v="461"/>
    <s v="Б"/>
    <n v="469"/>
  </r>
  <r>
    <n v="9"/>
    <x v="6"/>
    <n v="100"/>
    <n v="75231"/>
    <x v="462"/>
    <s v="А"/>
    <n v="36"/>
  </r>
  <r>
    <n v="10"/>
    <x v="0"/>
    <n v="40"/>
    <n v="91845"/>
    <x v="463"/>
    <s v="Б"/>
    <n v="314"/>
  </r>
  <r>
    <n v="8"/>
    <x v="5"/>
    <n v="90"/>
    <n v="72366"/>
    <x v="464"/>
    <s v="А"/>
    <n v="78"/>
  </r>
  <r>
    <n v="8"/>
    <x v="5"/>
    <n v="16"/>
    <n v="53594"/>
    <x v="465"/>
    <s v="В"/>
    <n v="773"/>
  </r>
  <r>
    <n v="10"/>
    <x v="0"/>
    <n v="30"/>
    <n v="74844"/>
    <x v="466"/>
    <s v="Б"/>
    <n v="493"/>
  </r>
  <r>
    <n v="8"/>
    <x v="5"/>
    <n v="54"/>
    <n v="89310"/>
    <x v="467"/>
    <s v="Б"/>
    <n v="193"/>
  </r>
  <r>
    <n v="5"/>
    <x v="3"/>
    <n v="58"/>
    <n v="77682"/>
    <x v="468"/>
    <s v="Б"/>
    <n v="227"/>
  </r>
  <r>
    <n v="4"/>
    <x v="4"/>
    <n v="12"/>
    <n v="41123"/>
    <x v="469"/>
    <s v="В"/>
    <n v="877"/>
  </r>
  <r>
    <n v="4"/>
    <x v="4"/>
    <n v="66"/>
    <n v="93515"/>
    <x v="470"/>
    <s v="А"/>
    <n v="103"/>
  </r>
  <r>
    <n v="5"/>
    <x v="3"/>
    <n v="100"/>
    <n v="66198"/>
    <x v="471"/>
    <s v="А"/>
    <n v="74"/>
  </r>
  <r>
    <n v="7"/>
    <x v="1"/>
    <n v="86"/>
    <n v="37249"/>
    <x v="472"/>
    <s v="Б"/>
    <n v="358"/>
  </r>
  <r>
    <n v="5"/>
    <x v="3"/>
    <n v="54"/>
    <n v="26555"/>
    <x v="473"/>
    <s v="Б"/>
    <n v="632"/>
  </r>
  <r>
    <n v="6"/>
    <x v="9"/>
    <n v="90"/>
    <n v="67167"/>
    <x v="474"/>
    <s v="А"/>
    <n v="109"/>
  </r>
  <r>
    <n v="10"/>
    <x v="0"/>
    <n v="10"/>
    <n v="53998"/>
    <x v="475"/>
    <s v="В"/>
    <n v="863"/>
  </r>
  <r>
    <n v="10"/>
    <x v="0"/>
    <n v="36"/>
    <n v="15941"/>
    <x v="476"/>
    <s v="В"/>
    <n v="849"/>
  </r>
  <r>
    <n v="5"/>
    <x v="3"/>
    <n v="86"/>
    <n v="47774"/>
    <x v="477"/>
    <s v="Б"/>
    <n v="267"/>
  </r>
  <r>
    <n v="3"/>
    <x v="2"/>
    <n v="72"/>
    <n v="57858"/>
    <x v="478"/>
    <s v="Б"/>
    <n v="261"/>
  </r>
  <r>
    <n v="10"/>
    <x v="0"/>
    <n v="53"/>
    <n v="74152"/>
    <x v="479"/>
    <s v="Б"/>
    <n v="283"/>
  </r>
  <r>
    <n v="5"/>
    <x v="3"/>
    <n v="59"/>
    <n v="20536"/>
    <x v="480"/>
    <s v="Б"/>
    <n v="683"/>
  </r>
  <r>
    <n v="7"/>
    <x v="1"/>
    <n v="88"/>
    <n v="35375"/>
    <x v="481"/>
    <s v="Б"/>
    <n v="369"/>
  </r>
  <r>
    <n v="7"/>
    <x v="1"/>
    <n v="80"/>
    <n v="89570"/>
    <x v="482"/>
    <s v="А"/>
    <n v="50"/>
  </r>
  <r>
    <n v="6"/>
    <x v="9"/>
    <n v="11"/>
    <n v="56320"/>
    <x v="483"/>
    <s v="В"/>
    <n v="833"/>
  </r>
  <r>
    <n v="10"/>
    <x v="0"/>
    <n v="63"/>
    <n v="45208"/>
    <x v="484"/>
    <s v="Б"/>
    <n v="396"/>
  </r>
  <r>
    <n v="6"/>
    <x v="9"/>
    <n v="64"/>
    <n v="56764"/>
    <x v="485"/>
    <s v="Б"/>
    <n v="321"/>
  </r>
  <r>
    <n v="6"/>
    <x v="9"/>
    <n v="7"/>
    <n v="29256"/>
    <x v="486"/>
    <s v="В"/>
    <n v="954"/>
  </r>
  <r>
    <n v="5"/>
    <x v="3"/>
    <n v="82"/>
    <n v="18689"/>
    <x v="487"/>
    <s v="Б"/>
    <n v="612"/>
  </r>
  <r>
    <n v="2"/>
    <x v="7"/>
    <n v="12"/>
    <n v="86673"/>
    <x v="488"/>
    <s v="Б"/>
    <n v="732"/>
  </r>
  <r>
    <n v="6"/>
    <x v="9"/>
    <n v="57"/>
    <n v="21400"/>
    <x v="489"/>
    <s v="Б"/>
    <n v="681"/>
  </r>
  <r>
    <n v="2"/>
    <x v="7"/>
    <n v="36"/>
    <n v="48742"/>
    <x v="490"/>
    <s v="Б"/>
    <n v="576"/>
  </r>
  <r>
    <n v="7"/>
    <x v="1"/>
    <n v="5"/>
    <n v="87067"/>
    <x v="491"/>
    <s v="В"/>
    <n v="895"/>
  </r>
  <r>
    <n v="8"/>
    <x v="5"/>
    <n v="44"/>
    <n v="40288"/>
    <x v="492"/>
    <s v="Б"/>
    <n v="573"/>
  </r>
  <r>
    <n v="4"/>
    <x v="4"/>
    <n v="85"/>
    <n v="14908"/>
    <x v="493"/>
    <s v="Б"/>
    <n v="672"/>
  </r>
  <r>
    <n v="3"/>
    <x v="2"/>
    <n v="14"/>
    <n v="33254"/>
    <x v="494"/>
    <s v="В"/>
    <n v="887"/>
  </r>
  <r>
    <n v="1"/>
    <x v="8"/>
    <n v="14"/>
    <n v="52634"/>
    <x v="495"/>
    <s v="В"/>
    <n v="806"/>
  </r>
  <r>
    <n v="1"/>
    <x v="8"/>
    <n v="14"/>
    <n v="93381"/>
    <x v="496"/>
    <s v="Б"/>
    <n v="663"/>
  </r>
  <r>
    <n v="5"/>
    <x v="3"/>
    <n v="7"/>
    <n v="66203"/>
    <x v="497"/>
    <s v="В"/>
    <n v="889"/>
  </r>
  <r>
    <n v="3"/>
    <x v="2"/>
    <n v="68"/>
    <n v="20273"/>
    <x v="498"/>
    <s v="Б"/>
    <n v="642"/>
  </r>
  <r>
    <n v="8"/>
    <x v="5"/>
    <n v="11"/>
    <n v="40477"/>
    <x v="499"/>
    <s v="В"/>
    <n v="894"/>
  </r>
  <r>
    <n v="2"/>
    <x v="7"/>
    <n v="71"/>
    <n v="94002"/>
    <x v="500"/>
    <s v="А"/>
    <n v="71"/>
  </r>
  <r>
    <n v="5"/>
    <x v="3"/>
    <n v="15"/>
    <n v="17077"/>
    <x v="501"/>
    <s v="В"/>
    <n v="939"/>
  </r>
  <r>
    <n v="10"/>
    <x v="0"/>
    <n v="33"/>
    <n v="37683"/>
    <x v="502"/>
    <s v="Б"/>
    <n v="678"/>
  </r>
  <r>
    <n v="6"/>
    <x v="9"/>
    <n v="72"/>
    <n v="25381"/>
    <x v="503"/>
    <s v="Б"/>
    <n v="566"/>
  </r>
  <r>
    <n v="2"/>
    <x v="7"/>
    <n v="46"/>
    <n v="50214"/>
    <x v="504"/>
    <s v="Б"/>
    <n v="482"/>
  </r>
  <r>
    <n v="9"/>
    <x v="6"/>
    <n v="43"/>
    <n v="46667"/>
    <x v="505"/>
    <s v="Б"/>
    <n v="533"/>
  </r>
  <r>
    <n v="10"/>
    <x v="0"/>
    <n v="12"/>
    <n v="99344"/>
    <x v="506"/>
    <s v="Б"/>
    <n v="688"/>
  </r>
  <r>
    <n v="2"/>
    <x v="7"/>
    <n v="69"/>
    <n v="84829"/>
    <x v="507"/>
    <s v="А"/>
    <n v="115"/>
  </r>
  <r>
    <n v="2"/>
    <x v="7"/>
    <n v="78"/>
    <n v="28396"/>
    <x v="508"/>
    <s v="Б"/>
    <n v="497"/>
  </r>
  <r>
    <n v="10"/>
    <x v="0"/>
    <n v="9"/>
    <n v="10632"/>
    <x v="509"/>
    <s v="В"/>
    <n v="979"/>
  </r>
  <r>
    <n v="5"/>
    <x v="3"/>
    <n v="59"/>
    <n v="35845"/>
    <x v="510"/>
    <s v="Б"/>
    <n v="512"/>
  </r>
  <r>
    <n v="1"/>
    <x v="8"/>
    <n v="24"/>
    <n v="24050"/>
    <x v="511"/>
    <s v="В"/>
    <n v="847"/>
  </r>
  <r>
    <n v="7"/>
    <x v="1"/>
    <n v="54"/>
    <n v="16351"/>
    <x v="512"/>
    <s v="В"/>
    <n v="763"/>
  </r>
  <r>
    <n v="7"/>
    <x v="1"/>
    <n v="78"/>
    <n v="33308"/>
    <x v="513"/>
    <s v="Б"/>
    <n v="427"/>
  </r>
  <r>
    <n v="5"/>
    <x v="3"/>
    <n v="83"/>
    <n v="56497"/>
    <x v="514"/>
    <s v="Б"/>
    <n v="208"/>
  </r>
  <r>
    <n v="6"/>
    <x v="9"/>
    <n v="87"/>
    <n v="55121"/>
    <x v="515"/>
    <s v="Б"/>
    <n v="200"/>
  </r>
  <r>
    <n v="9"/>
    <x v="6"/>
    <n v="86"/>
    <n v="56005"/>
    <x v="516"/>
    <s v="Б"/>
    <n v="194"/>
  </r>
  <r>
    <n v="7"/>
    <x v="1"/>
    <n v="51"/>
    <n v="97047"/>
    <x v="517"/>
    <s v="Б"/>
    <n v="183"/>
  </r>
  <r>
    <n v="5"/>
    <x v="3"/>
    <n v="87"/>
    <n v="72012"/>
    <x v="518"/>
    <s v="А"/>
    <n v="98"/>
  </r>
  <r>
    <n v="1"/>
    <x v="8"/>
    <n v="33"/>
    <n v="94116"/>
    <x v="519"/>
    <s v="Б"/>
    <n v="372"/>
  </r>
  <r>
    <n v="9"/>
    <x v="6"/>
    <n v="99"/>
    <n v="57046"/>
    <x v="520"/>
    <s v="А"/>
    <n v="135"/>
  </r>
  <r>
    <n v="8"/>
    <x v="5"/>
    <n v="80"/>
    <n v="42422"/>
    <x v="521"/>
    <s v="Б"/>
    <n v="337"/>
  </r>
  <r>
    <n v="8"/>
    <x v="5"/>
    <n v="19"/>
    <n v="12638"/>
    <x v="522"/>
    <s v="В"/>
    <n v="941"/>
  </r>
  <r>
    <n v="2"/>
    <x v="7"/>
    <n v="95"/>
    <n v="15475"/>
    <x v="523"/>
    <s v="Б"/>
    <n v="625"/>
  </r>
  <r>
    <n v="6"/>
    <x v="9"/>
    <n v="56"/>
    <n v="15635"/>
    <x v="524"/>
    <s v="В"/>
    <n v="768"/>
  </r>
  <r>
    <n v="9"/>
    <x v="6"/>
    <n v="7"/>
    <n v="65961"/>
    <x v="525"/>
    <s v="В"/>
    <n v="890"/>
  </r>
  <r>
    <n v="5"/>
    <x v="3"/>
    <n v="64"/>
    <n v="45646"/>
    <x v="526"/>
    <s v="Б"/>
    <n v="388"/>
  </r>
  <r>
    <n v="8"/>
    <x v="5"/>
    <n v="7"/>
    <n v="30569"/>
    <x v="527"/>
    <s v="В"/>
    <n v="946"/>
  </r>
  <r>
    <n v="10"/>
    <x v="0"/>
    <n v="3"/>
    <n v="47082"/>
    <x v="528"/>
    <s v="В"/>
    <n v="970"/>
  </r>
  <r>
    <n v="1"/>
    <x v="8"/>
    <n v="28"/>
    <n v="71031"/>
    <x v="529"/>
    <s v="Б"/>
    <n v="537"/>
  </r>
  <r>
    <n v="7"/>
    <x v="1"/>
    <n v="39"/>
    <n v="87701"/>
    <x v="530"/>
    <s v="Б"/>
    <n v="331"/>
  </r>
  <r>
    <n v="4"/>
    <x v="4"/>
    <n v="93"/>
    <n v="43567"/>
    <x v="531"/>
    <s v="Б"/>
    <n v="274"/>
  </r>
  <r>
    <n v="8"/>
    <x v="5"/>
    <n v="38"/>
    <n v="75952"/>
    <x v="532"/>
    <s v="Б"/>
    <n v="393"/>
  </r>
  <r>
    <n v="1"/>
    <x v="8"/>
    <n v="80"/>
    <n v="15900"/>
    <x v="533"/>
    <s v="Б"/>
    <n v="670"/>
  </r>
  <r>
    <n v="9"/>
    <x v="6"/>
    <n v="39"/>
    <n v="17423"/>
    <x v="534"/>
    <s v="В"/>
    <n v="818"/>
  </r>
  <r>
    <n v="4"/>
    <x v="4"/>
    <n v="53"/>
    <n v="54641"/>
    <x v="535"/>
    <s v="Б"/>
    <n v="391"/>
  </r>
  <r>
    <n v="5"/>
    <x v="3"/>
    <n v="6"/>
    <n v="27552"/>
    <x v="536"/>
    <s v="В"/>
    <n v="962"/>
  </r>
  <r>
    <n v="3"/>
    <x v="2"/>
    <n v="58"/>
    <n v="40082"/>
    <x v="537"/>
    <s v="Б"/>
    <n v="481"/>
  </r>
  <r>
    <n v="10"/>
    <x v="0"/>
    <n v="86"/>
    <n v="35238"/>
    <x v="538"/>
    <s v="Б"/>
    <n v="380"/>
  </r>
  <r>
    <n v="7"/>
    <x v="1"/>
    <n v="1"/>
    <n v="16377"/>
    <x v="539"/>
    <s v="В"/>
    <n v="990"/>
  </r>
  <r>
    <n v="8"/>
    <x v="5"/>
    <n v="21"/>
    <n v="13719"/>
    <x v="540"/>
    <s v="В"/>
    <n v="929"/>
  </r>
  <r>
    <n v="6"/>
    <x v="9"/>
    <n v="51"/>
    <n v="16047"/>
    <x v="541"/>
    <s v="В"/>
    <n v="787"/>
  </r>
  <r>
    <n v="5"/>
    <x v="3"/>
    <n v="13"/>
    <n v="64665"/>
    <x v="542"/>
    <s v="В"/>
    <n v="781"/>
  </r>
  <r>
    <n v="2"/>
    <x v="7"/>
    <n v="16"/>
    <n v="56160"/>
    <x v="543"/>
    <s v="В"/>
    <n v="761"/>
  </r>
  <r>
    <n v="5"/>
    <x v="3"/>
    <n v="10"/>
    <n v="77059"/>
    <x v="544"/>
    <s v="В"/>
    <n v="793"/>
  </r>
  <r>
    <n v="8"/>
    <x v="5"/>
    <n v="11"/>
    <n v="74887"/>
    <x v="545"/>
    <s v="В"/>
    <n v="785"/>
  </r>
  <r>
    <n v="3"/>
    <x v="2"/>
    <n v="78"/>
    <n v="72553"/>
    <x v="546"/>
    <s v="А"/>
    <n v="133"/>
  </r>
  <r>
    <n v="5"/>
    <x v="3"/>
    <n v="12"/>
    <n v="43497"/>
    <x v="547"/>
    <s v="В"/>
    <n v="871"/>
  </r>
  <r>
    <n v="1"/>
    <x v="8"/>
    <n v="83"/>
    <n v="69216"/>
    <x v="548"/>
    <s v="А"/>
    <n v="126"/>
  </r>
  <r>
    <n v="9"/>
    <x v="6"/>
    <n v="38"/>
    <n v="32820"/>
    <x v="549"/>
    <s v="Б"/>
    <n v="677"/>
  </r>
  <r>
    <n v="10"/>
    <x v="0"/>
    <n v="87"/>
    <n v="40094"/>
    <x v="550"/>
    <s v="Б"/>
    <n v="327"/>
  </r>
  <r>
    <n v="2"/>
    <x v="7"/>
    <n v="44"/>
    <n v="38346"/>
    <x v="551"/>
    <s v="Б"/>
    <n v="587"/>
  </r>
  <r>
    <n v="9"/>
    <x v="6"/>
    <n v="30"/>
    <n v="88750"/>
    <x v="552"/>
    <s v="Б"/>
    <n v="417"/>
  </r>
  <r>
    <n v="1"/>
    <x v="8"/>
    <n v="93"/>
    <n v="21203"/>
    <x v="553"/>
    <s v="Б"/>
    <n v="541"/>
  </r>
  <r>
    <n v="8"/>
    <x v="5"/>
    <n v="62"/>
    <n v="60271"/>
    <x v="554"/>
    <s v="Б"/>
    <n v="305"/>
  </r>
  <r>
    <n v="7"/>
    <x v="1"/>
    <n v="34"/>
    <n v="88218"/>
    <x v="555"/>
    <s v="Б"/>
    <n v="382"/>
  </r>
  <r>
    <n v="4"/>
    <x v="4"/>
    <n v="41"/>
    <n v="94264"/>
    <x v="556"/>
    <s v="Б"/>
    <n v="289"/>
  </r>
  <r>
    <n v="8"/>
    <x v="5"/>
    <n v="38"/>
    <n v="78587"/>
    <x v="557"/>
    <s v="Б"/>
    <n v="384"/>
  </r>
  <r>
    <n v="6"/>
    <x v="9"/>
    <n v="14"/>
    <n v="15181"/>
    <x v="558"/>
    <s v="В"/>
    <n v="947"/>
  </r>
  <r>
    <n v="6"/>
    <x v="9"/>
    <n v="25"/>
    <n v="93085"/>
    <x v="559"/>
    <s v="Б"/>
    <n v="477"/>
  </r>
  <r>
    <n v="7"/>
    <x v="1"/>
    <n v="48"/>
    <n v="89332"/>
    <x v="560"/>
    <s v="Б"/>
    <n v="246"/>
  </r>
  <r>
    <n v="4"/>
    <x v="4"/>
    <n v="7"/>
    <n v="57125"/>
    <x v="561"/>
    <s v="В"/>
    <n v="905"/>
  </r>
  <r>
    <n v="8"/>
    <x v="5"/>
    <n v="61"/>
    <n v="16498"/>
    <x v="562"/>
    <s v="Б"/>
    <n v="739"/>
  </r>
  <r>
    <n v="3"/>
    <x v="2"/>
    <n v="51"/>
    <n v="80998"/>
    <x v="563"/>
    <s v="Б"/>
    <n v="264"/>
  </r>
  <r>
    <n v="2"/>
    <x v="7"/>
    <n v="0"/>
    <n v="15818"/>
    <x v="22"/>
    <s v="Нет продаж"/>
    <n v="992"/>
  </r>
  <r>
    <n v="6"/>
    <x v="9"/>
    <n v="85"/>
    <n v="62005"/>
    <x v="564"/>
    <s v="А"/>
    <n v="158"/>
  </r>
  <r>
    <n v="9"/>
    <x v="6"/>
    <n v="50"/>
    <n v="51969"/>
    <x v="565"/>
    <s v="Б"/>
    <n v="426"/>
  </r>
  <r>
    <n v="1"/>
    <x v="8"/>
    <n v="45"/>
    <n v="62391"/>
    <x v="566"/>
    <s v="Б"/>
    <n v="402"/>
  </r>
  <r>
    <n v="3"/>
    <x v="2"/>
    <n v="57"/>
    <n v="87979"/>
    <x v="567"/>
    <s v="А"/>
    <n v="179"/>
  </r>
  <r>
    <n v="10"/>
    <x v="0"/>
    <n v="24"/>
    <n v="55162"/>
    <x v="568"/>
    <s v="Б"/>
    <n v="660"/>
  </r>
  <r>
    <n v="9"/>
    <x v="6"/>
    <n v="24"/>
    <n v="78338"/>
    <x v="569"/>
    <s v="Б"/>
    <n v="554"/>
  </r>
  <r>
    <n v="4"/>
    <x v="4"/>
    <n v="62"/>
    <n v="43281"/>
    <x v="570"/>
    <s v="Б"/>
    <n v="416"/>
  </r>
  <r>
    <n v="8"/>
    <x v="5"/>
    <n v="7"/>
    <n v="81769"/>
    <x v="571"/>
    <s v="В"/>
    <n v="851"/>
  </r>
  <r>
    <n v="10"/>
    <x v="0"/>
    <n v="91"/>
    <n v="23579"/>
    <x v="572"/>
    <s v="Б"/>
    <n v="508"/>
  </r>
  <r>
    <n v="7"/>
    <x v="1"/>
    <n v="0"/>
    <n v="24463"/>
    <x v="22"/>
    <s v="Нет продаж"/>
    <n v="992"/>
  </r>
  <r>
    <n v="7"/>
    <x v="1"/>
    <n v="33"/>
    <n v="54468"/>
    <x v="573"/>
    <s v="Б"/>
    <n v="569"/>
  </r>
  <r>
    <n v="8"/>
    <x v="5"/>
    <n v="16"/>
    <n v="49127"/>
    <x v="574"/>
    <s v="В"/>
    <n v="790"/>
  </r>
  <r>
    <n v="2"/>
    <x v="7"/>
    <n v="18"/>
    <n v="65052"/>
    <x v="575"/>
    <s v="Б"/>
    <n v="695"/>
  </r>
  <r>
    <n v="9"/>
    <x v="6"/>
    <n v="79"/>
    <n v="18640"/>
    <x v="576"/>
    <s v="Б"/>
    <n v="624"/>
  </r>
  <r>
    <n v="6"/>
    <x v="9"/>
    <n v="41"/>
    <n v="57051"/>
    <x v="577"/>
    <s v="Б"/>
    <n v="476"/>
  </r>
  <r>
    <n v="4"/>
    <x v="4"/>
    <n v="96"/>
    <n v="29009"/>
    <x v="578"/>
    <s v="Б"/>
    <n v="406"/>
  </r>
  <r>
    <n v="1"/>
    <x v="8"/>
    <n v="4"/>
    <n v="57807"/>
    <x v="579"/>
    <s v="В"/>
    <n v="944"/>
  </r>
  <r>
    <n v="3"/>
    <x v="2"/>
    <n v="75"/>
    <n v="89044"/>
    <x v="580"/>
    <s v="А"/>
    <n v="70"/>
  </r>
  <r>
    <n v="4"/>
    <x v="4"/>
    <n v="17"/>
    <n v="51508"/>
    <x v="581"/>
    <s v="В"/>
    <n v="767"/>
  </r>
  <r>
    <n v="2"/>
    <x v="7"/>
    <n v="99"/>
    <n v="80787"/>
    <x v="582"/>
    <s v="А"/>
    <n v="16"/>
  </r>
  <r>
    <n v="10"/>
    <x v="0"/>
    <n v="21"/>
    <n v="19749"/>
    <x v="583"/>
    <s v="В"/>
    <n v="901"/>
  </r>
  <r>
    <n v="2"/>
    <x v="7"/>
    <n v="77"/>
    <n v="27886"/>
    <x v="584"/>
    <s v="Б"/>
    <n v="507"/>
  </r>
  <r>
    <n v="1"/>
    <x v="8"/>
    <n v="79"/>
    <n v="81503"/>
    <x v="585"/>
    <s v="А"/>
    <n v="83"/>
  </r>
  <r>
    <n v="10"/>
    <x v="0"/>
    <n v="38"/>
    <n v="41299"/>
    <x v="586"/>
    <s v="Б"/>
    <n v="603"/>
  </r>
  <r>
    <n v="2"/>
    <x v="7"/>
    <n v="56"/>
    <n v="99053"/>
    <x v="587"/>
    <s v="А"/>
    <n v="144"/>
  </r>
  <r>
    <n v="7"/>
    <x v="1"/>
    <n v="31"/>
    <n v="16878"/>
    <x v="588"/>
    <s v="В"/>
    <n v="870"/>
  </r>
  <r>
    <n v="10"/>
    <x v="0"/>
    <n v="68"/>
    <n v="88733"/>
    <x v="589"/>
    <s v="А"/>
    <n v="110"/>
  </r>
  <r>
    <n v="1"/>
    <x v="8"/>
    <n v="39"/>
    <n v="62632"/>
    <x v="590"/>
    <s v="Б"/>
    <n v="451"/>
  </r>
  <r>
    <n v="1"/>
    <x v="8"/>
    <n v="74"/>
    <n v="51905"/>
    <x v="591"/>
    <s v="Б"/>
    <n v="292"/>
  </r>
  <r>
    <n v="4"/>
    <x v="4"/>
    <n v="47"/>
    <n v="72446"/>
    <x v="592"/>
    <s v="Б"/>
    <n v="333"/>
  </r>
  <r>
    <n v="10"/>
    <x v="0"/>
    <n v="38"/>
    <n v="82877"/>
    <x v="593"/>
    <s v="Б"/>
    <n v="363"/>
  </r>
  <r>
    <n v="6"/>
    <x v="9"/>
    <n v="99"/>
    <n v="16604"/>
    <x v="594"/>
    <s v="Б"/>
    <n v="595"/>
  </r>
  <r>
    <n v="7"/>
    <x v="1"/>
    <n v="7"/>
    <n v="24142"/>
    <x v="595"/>
    <s v="В"/>
    <n v="960"/>
  </r>
  <r>
    <n v="9"/>
    <x v="6"/>
    <n v="31"/>
    <n v="33601"/>
    <x v="596"/>
    <s v="Б"/>
    <n v="731"/>
  </r>
  <r>
    <n v="4"/>
    <x v="4"/>
    <n v="51"/>
    <n v="86934"/>
    <x v="597"/>
    <s v="Б"/>
    <n v="236"/>
  </r>
  <r>
    <n v="6"/>
    <x v="9"/>
    <n v="90"/>
    <n v="38270"/>
    <x v="598"/>
    <s v="Б"/>
    <n v="329"/>
  </r>
  <r>
    <n v="10"/>
    <x v="0"/>
    <n v="73"/>
    <n v="95414"/>
    <x v="599"/>
    <s v="А"/>
    <n v="56"/>
  </r>
  <r>
    <n v="4"/>
    <x v="4"/>
    <n v="45"/>
    <n v="35634"/>
    <x v="600"/>
    <s v="Б"/>
    <n v="599"/>
  </r>
  <r>
    <n v="4"/>
    <x v="4"/>
    <n v="3"/>
    <n v="23641"/>
    <x v="601"/>
    <s v="В"/>
    <n v="982"/>
  </r>
  <r>
    <n v="1"/>
    <x v="8"/>
    <n v="77"/>
    <n v="51082"/>
    <x v="602"/>
    <s v="Б"/>
    <n v="282"/>
  </r>
  <r>
    <n v="10"/>
    <x v="0"/>
    <n v="5"/>
    <n v="48782"/>
    <x v="603"/>
    <s v="В"/>
    <n v="940"/>
  </r>
  <r>
    <n v="1"/>
    <x v="8"/>
    <n v="88"/>
    <n v="75454"/>
    <x v="604"/>
    <s v="А"/>
    <n v="72"/>
  </r>
  <r>
    <n v="5"/>
    <x v="3"/>
    <n v="79"/>
    <n v="40055"/>
    <x v="605"/>
    <s v="Б"/>
    <n v="360"/>
  </r>
  <r>
    <n v="1"/>
    <x v="8"/>
    <n v="64"/>
    <n v="98755"/>
    <x v="606"/>
    <s v="А"/>
    <n v="94"/>
  </r>
  <r>
    <n v="1"/>
    <x v="8"/>
    <n v="26"/>
    <n v="95576"/>
    <x v="607"/>
    <s v="Б"/>
    <n v="444"/>
  </r>
  <r>
    <n v="1"/>
    <x v="8"/>
    <n v="3"/>
    <n v="88649"/>
    <x v="608"/>
    <s v="В"/>
    <n v="936"/>
  </r>
  <r>
    <n v="6"/>
    <x v="9"/>
    <n v="25"/>
    <n v="87884"/>
    <x v="609"/>
    <s v="Б"/>
    <n v="501"/>
  </r>
  <r>
    <n v="8"/>
    <x v="5"/>
    <n v="64"/>
    <n v="98019"/>
    <x v="610"/>
    <s v="А"/>
    <n v="97"/>
  </r>
  <r>
    <n v="7"/>
    <x v="1"/>
    <n v="28"/>
    <n v="98887"/>
    <x v="611"/>
    <s v="Б"/>
    <n v="407"/>
  </r>
  <r>
    <n v="8"/>
    <x v="5"/>
    <n v="15"/>
    <n v="24499"/>
    <x v="612"/>
    <s v="В"/>
    <n v="908"/>
  </r>
  <r>
    <n v="5"/>
    <x v="3"/>
    <n v="58"/>
    <n v="27100"/>
    <x v="613"/>
    <s v="Б"/>
    <n v="602"/>
  </r>
  <r>
    <n v="7"/>
    <x v="1"/>
    <n v="93"/>
    <n v="38787"/>
    <x v="614"/>
    <s v="Б"/>
    <n v="324"/>
  </r>
  <r>
    <n v="9"/>
    <x v="6"/>
    <n v="96"/>
    <n v="79082"/>
    <x v="615"/>
    <s v="А"/>
    <n v="30"/>
  </r>
  <r>
    <n v="2"/>
    <x v="7"/>
    <n v="82"/>
    <n v="46653"/>
    <x v="616"/>
    <s v="Б"/>
    <n v="294"/>
  </r>
  <r>
    <n v="4"/>
    <x v="4"/>
    <n v="80"/>
    <n v="89598"/>
    <x v="617"/>
    <s v="А"/>
    <n v="49"/>
  </r>
  <r>
    <n v="8"/>
    <x v="5"/>
    <n v="90"/>
    <n v="53411"/>
    <x v="618"/>
    <s v="Б"/>
    <n v="197"/>
  </r>
  <r>
    <n v="2"/>
    <x v="7"/>
    <n v="38"/>
    <n v="55121"/>
    <x v="619"/>
    <s v="Б"/>
    <n v="516"/>
  </r>
  <r>
    <n v="10"/>
    <x v="0"/>
    <n v="80"/>
    <n v="54668"/>
    <x v="620"/>
    <s v="Б"/>
    <n v="240"/>
  </r>
  <r>
    <n v="1"/>
    <x v="8"/>
    <n v="41"/>
    <n v="69013"/>
    <x v="621"/>
    <s v="Б"/>
    <n v="398"/>
  </r>
  <r>
    <n v="4"/>
    <x v="4"/>
    <n v="67"/>
    <n v="94716"/>
    <x v="622"/>
    <s v="А"/>
    <n v="89"/>
  </r>
  <r>
    <n v="1"/>
    <x v="8"/>
    <n v="55"/>
    <n v="74894"/>
    <x v="623"/>
    <s v="Б"/>
    <n v="265"/>
  </r>
  <r>
    <n v="4"/>
    <x v="4"/>
    <n v="13"/>
    <n v="46049"/>
    <x v="624"/>
    <s v="В"/>
    <n v="841"/>
  </r>
  <r>
    <n v="1"/>
    <x v="8"/>
    <n v="9"/>
    <n v="96473"/>
    <x v="625"/>
    <s v="В"/>
    <n v="770"/>
  </r>
  <r>
    <n v="8"/>
    <x v="5"/>
    <n v="73"/>
    <n v="14020"/>
    <x v="626"/>
    <s v="Б"/>
    <n v="736"/>
  </r>
  <r>
    <n v="8"/>
    <x v="5"/>
    <n v="27"/>
    <n v="50030"/>
    <x v="627"/>
    <s v="Б"/>
    <n v="653"/>
  </r>
  <r>
    <n v="9"/>
    <x v="6"/>
    <n v="48"/>
    <n v="28159"/>
    <x v="628"/>
    <s v="Б"/>
    <n v="652"/>
  </r>
  <r>
    <n v="9"/>
    <x v="6"/>
    <n v="76"/>
    <n v="84575"/>
    <x v="629"/>
    <s v="А"/>
    <n v="85"/>
  </r>
  <r>
    <n v="2"/>
    <x v="7"/>
    <n v="94"/>
    <n v="42608"/>
    <x v="630"/>
    <s v="Б"/>
    <n v="277"/>
  </r>
  <r>
    <n v="6"/>
    <x v="9"/>
    <n v="31"/>
    <n v="64185"/>
    <x v="631"/>
    <s v="Б"/>
    <n v="536"/>
  </r>
  <r>
    <n v="9"/>
    <x v="6"/>
    <n v="63"/>
    <n v="73125"/>
    <x v="632"/>
    <s v="Б"/>
    <n v="214"/>
  </r>
  <r>
    <n v="3"/>
    <x v="2"/>
    <n v="78"/>
    <n v="30867"/>
    <x v="633"/>
    <s v="Б"/>
    <n v="459"/>
  </r>
  <r>
    <n v="9"/>
    <x v="6"/>
    <n v="70"/>
    <n v="90684"/>
    <x v="634"/>
    <s v="А"/>
    <n v="88"/>
  </r>
  <r>
    <n v="8"/>
    <x v="5"/>
    <n v="74"/>
    <n v="87815"/>
    <x v="635"/>
    <s v="А"/>
    <n v="79"/>
  </r>
  <r>
    <n v="1"/>
    <x v="8"/>
    <n v="39"/>
    <n v="79300"/>
    <x v="636"/>
    <s v="Б"/>
    <n v="373"/>
  </r>
  <r>
    <n v="4"/>
    <x v="4"/>
    <n v="55"/>
    <n v="26378"/>
    <x v="637"/>
    <s v="Б"/>
    <n v="628"/>
  </r>
  <r>
    <n v="8"/>
    <x v="5"/>
    <n v="44"/>
    <n v="75449"/>
    <x v="638"/>
    <s v="Б"/>
    <n v="343"/>
  </r>
  <r>
    <n v="8"/>
    <x v="5"/>
    <n v="63"/>
    <n v="49306"/>
    <x v="639"/>
    <s v="Б"/>
    <n v="371"/>
  </r>
  <r>
    <n v="8"/>
    <x v="5"/>
    <n v="67"/>
    <n v="36510"/>
    <x v="640"/>
    <s v="Б"/>
    <n v="450"/>
  </r>
  <r>
    <n v="9"/>
    <x v="6"/>
    <n v="20"/>
    <n v="36989"/>
    <x v="641"/>
    <s v="В"/>
    <n v="804"/>
  </r>
  <r>
    <n v="7"/>
    <x v="1"/>
    <n v="29"/>
    <n v="82620"/>
    <x v="642"/>
    <s v="Б"/>
    <n v="462"/>
  </r>
  <r>
    <n v="1"/>
    <x v="8"/>
    <n v="89"/>
    <n v="16884"/>
    <x v="643"/>
    <s v="Б"/>
    <n v="620"/>
  </r>
  <r>
    <n v="3"/>
    <x v="2"/>
    <n v="75"/>
    <n v="52087"/>
    <x v="644"/>
    <s v="Б"/>
    <n v="286"/>
  </r>
  <r>
    <n v="9"/>
    <x v="6"/>
    <n v="67"/>
    <n v="59279"/>
    <x v="645"/>
    <s v="Б"/>
    <n v="278"/>
  </r>
  <r>
    <n v="3"/>
    <x v="2"/>
    <n v="3"/>
    <n v="42121"/>
    <x v="646"/>
    <s v="В"/>
    <n v="974"/>
  </r>
  <r>
    <n v="9"/>
    <x v="6"/>
    <n v="44"/>
    <n v="13524"/>
    <x v="647"/>
    <s v="В"/>
    <n v="843"/>
  </r>
  <r>
    <n v="9"/>
    <x v="6"/>
    <n v="91"/>
    <n v="99408"/>
    <x v="648"/>
    <s v="А"/>
    <n v="3"/>
  </r>
  <r>
    <n v="8"/>
    <x v="5"/>
    <n v="92"/>
    <n v="99171"/>
    <x v="649"/>
    <s v="А"/>
    <n v="2"/>
  </r>
  <r>
    <n v="7"/>
    <x v="1"/>
    <n v="35"/>
    <n v="53152"/>
    <x v="650"/>
    <s v="Б"/>
    <n v="559"/>
  </r>
  <r>
    <n v="4"/>
    <x v="4"/>
    <n v="62"/>
    <n v="24364"/>
    <x v="651"/>
    <s v="Б"/>
    <n v="618"/>
  </r>
  <r>
    <n v="5"/>
    <x v="3"/>
    <n v="25"/>
    <n v="70774"/>
    <x v="652"/>
    <s v="Б"/>
    <n v="574"/>
  </r>
  <r>
    <n v="2"/>
    <x v="7"/>
    <n v="46"/>
    <n v="23294"/>
    <x v="653"/>
    <s v="Б"/>
    <n v="724"/>
  </r>
  <r>
    <n v="4"/>
    <x v="4"/>
    <n v="21"/>
    <n v="90639"/>
    <x v="654"/>
    <s v="Б"/>
    <n v="550"/>
  </r>
  <r>
    <n v="8"/>
    <x v="5"/>
    <n v="79"/>
    <n v="94357"/>
    <x v="655"/>
    <s v="А"/>
    <n v="37"/>
  </r>
  <r>
    <n v="1"/>
    <x v="8"/>
    <n v="77"/>
    <n v="17813"/>
    <x v="656"/>
    <s v="Б"/>
    <n v="644"/>
  </r>
  <r>
    <n v="3"/>
    <x v="2"/>
    <n v="16"/>
    <n v="57939"/>
    <x v="657"/>
    <s v="В"/>
    <n v="751"/>
  </r>
  <r>
    <n v="9"/>
    <x v="6"/>
    <n v="63"/>
    <n v="61086"/>
    <x v="658"/>
    <s v="Б"/>
    <n v="291"/>
  </r>
  <r>
    <n v="7"/>
    <x v="1"/>
    <n v="21"/>
    <n v="56078"/>
    <x v="659"/>
    <s v="Б"/>
    <n v="693"/>
  </r>
  <r>
    <n v="4"/>
    <x v="4"/>
    <n v="66"/>
    <n v="61735"/>
    <x v="660"/>
    <s v="Б"/>
    <n v="270"/>
  </r>
  <r>
    <n v="5"/>
    <x v="3"/>
    <n v="20"/>
    <n v="17473"/>
    <x v="661"/>
    <s v="В"/>
    <n v="912"/>
  </r>
  <r>
    <n v="10"/>
    <x v="0"/>
    <n v="60"/>
    <n v="70810"/>
    <x v="662"/>
    <s v="Б"/>
    <n v="248"/>
  </r>
  <r>
    <n v="3"/>
    <x v="2"/>
    <n v="26"/>
    <n v="98015"/>
    <x v="663"/>
    <s v="Б"/>
    <n v="432"/>
  </r>
  <r>
    <n v="5"/>
    <x v="3"/>
    <n v="93"/>
    <n v="16296"/>
    <x v="664"/>
    <s v="Б"/>
    <n v="616"/>
  </r>
  <r>
    <n v="3"/>
    <x v="2"/>
    <n v="39"/>
    <n v="82445"/>
    <x v="665"/>
    <s v="Б"/>
    <n v="356"/>
  </r>
  <r>
    <n v="3"/>
    <x v="2"/>
    <n v="27"/>
    <n v="86717"/>
    <x v="666"/>
    <s v="Б"/>
    <n v="473"/>
  </r>
  <r>
    <n v="5"/>
    <x v="3"/>
    <n v="74"/>
    <n v="94519"/>
    <x v="667"/>
    <s v="А"/>
    <n v="55"/>
  </r>
  <r>
    <n v="8"/>
    <x v="5"/>
    <n v="21"/>
    <n v="69863"/>
    <x v="668"/>
    <s v="Б"/>
    <n v="626"/>
  </r>
  <r>
    <n v="1"/>
    <x v="8"/>
    <n v="65"/>
    <n v="83169"/>
    <x v="669"/>
    <s v="А"/>
    <n v="152"/>
  </r>
  <r>
    <n v="2"/>
    <x v="7"/>
    <n v="47"/>
    <n v="33064"/>
    <x v="670"/>
    <s v="Б"/>
    <n v="609"/>
  </r>
  <r>
    <n v="10"/>
    <x v="0"/>
    <n v="56"/>
    <n v="19463"/>
    <x v="671"/>
    <s v="Б"/>
    <n v="718"/>
  </r>
  <r>
    <n v="5"/>
    <x v="3"/>
    <n v="84"/>
    <n v="49906"/>
    <x v="672"/>
    <s v="Б"/>
    <n v="259"/>
  </r>
  <r>
    <n v="4"/>
    <x v="4"/>
    <n v="78"/>
    <n v="89240"/>
    <x v="673"/>
    <s v="А"/>
    <n v="57"/>
  </r>
  <r>
    <n v="1"/>
    <x v="8"/>
    <n v="31"/>
    <n v="79367"/>
    <x v="674"/>
    <s v="Б"/>
    <n v="448"/>
  </r>
  <r>
    <n v="1"/>
    <x v="8"/>
    <n v="61"/>
    <n v="59563"/>
    <x v="675"/>
    <s v="Б"/>
    <n v="320"/>
  </r>
  <r>
    <n v="2"/>
    <x v="7"/>
    <n v="18"/>
    <n v="31253"/>
    <x v="676"/>
    <s v="В"/>
    <n v="853"/>
  </r>
  <r>
    <n v="9"/>
    <x v="6"/>
    <n v="49"/>
    <n v="26160"/>
    <x v="677"/>
    <s v="Б"/>
    <n v="666"/>
  </r>
  <r>
    <n v="8"/>
    <x v="5"/>
    <n v="23"/>
    <n v="72453"/>
    <x v="678"/>
    <s v="Б"/>
    <n v="588"/>
  </r>
  <r>
    <n v="8"/>
    <x v="5"/>
    <n v="94"/>
    <n v="33446"/>
    <x v="679"/>
    <s v="Б"/>
    <n v="365"/>
  </r>
  <r>
    <n v="3"/>
    <x v="2"/>
    <n v="21"/>
    <n v="71223"/>
    <x v="680"/>
    <s v="Б"/>
    <n v="622"/>
  </r>
  <r>
    <n v="4"/>
    <x v="4"/>
    <n v="66"/>
    <n v="19916"/>
    <x v="681"/>
    <s v="Б"/>
    <n v="661"/>
  </r>
  <r>
    <n v="8"/>
    <x v="5"/>
    <n v="15"/>
    <n v="28976"/>
    <x v="682"/>
    <s v="В"/>
    <n v="896"/>
  </r>
  <r>
    <n v="2"/>
    <x v="7"/>
    <n v="7"/>
    <n v="77704"/>
    <x v="683"/>
    <s v="В"/>
    <n v="860"/>
  </r>
  <r>
    <n v="9"/>
    <x v="6"/>
    <n v="34"/>
    <n v="80372"/>
    <x v="684"/>
    <s v="Б"/>
    <n v="413"/>
  </r>
  <r>
    <n v="1"/>
    <x v="8"/>
    <n v="87"/>
    <n v="37991"/>
    <x v="685"/>
    <s v="Б"/>
    <n v="348"/>
  </r>
  <r>
    <n v="6"/>
    <x v="9"/>
    <n v="95"/>
    <n v="51187"/>
    <x v="686"/>
    <s v="Б"/>
    <n v="190"/>
  </r>
  <r>
    <n v="6"/>
    <x v="9"/>
    <n v="73"/>
    <n v="14908"/>
    <x v="687"/>
    <s v="Б"/>
    <n v="720"/>
  </r>
  <r>
    <n v="4"/>
    <x v="4"/>
    <n v="52"/>
    <n v="72454"/>
    <x v="688"/>
    <s v="Б"/>
    <n v="303"/>
  </r>
  <r>
    <n v="10"/>
    <x v="0"/>
    <n v="11"/>
    <n v="51048"/>
    <x v="689"/>
    <s v="В"/>
    <n v="855"/>
  </r>
  <r>
    <n v="1"/>
    <x v="8"/>
    <n v="11"/>
    <n v="20591"/>
    <x v="690"/>
    <s v="В"/>
    <n v="945"/>
  </r>
  <r>
    <n v="8"/>
    <x v="5"/>
    <n v="68"/>
    <n v="33875"/>
    <x v="691"/>
    <s v="Б"/>
    <n v="484"/>
  </r>
  <r>
    <n v="9"/>
    <x v="6"/>
    <n v="51"/>
    <n v="52118"/>
    <x v="692"/>
    <s v="Б"/>
    <n v="419"/>
  </r>
  <r>
    <n v="1"/>
    <x v="8"/>
    <n v="90"/>
    <n v="27185"/>
    <x v="693"/>
    <s v="Б"/>
    <n v="449"/>
  </r>
  <r>
    <n v="6"/>
    <x v="9"/>
    <n v="80"/>
    <n v="29668"/>
    <x v="694"/>
    <s v="Б"/>
    <n v="465"/>
  </r>
  <r>
    <n v="10"/>
    <x v="0"/>
    <n v="87"/>
    <n v="83114"/>
    <x v="695"/>
    <s v="А"/>
    <n v="44"/>
  </r>
  <r>
    <n v="2"/>
    <x v="7"/>
    <n v="52"/>
    <n v="60335"/>
    <x v="696"/>
    <s v="Б"/>
    <n v="368"/>
  </r>
  <r>
    <n v="3"/>
    <x v="2"/>
    <n v="41"/>
    <n v="12799"/>
    <x v="697"/>
    <s v="В"/>
    <n v="869"/>
  </r>
  <r>
    <n v="10"/>
    <x v="0"/>
    <n v="91"/>
    <n v="77648"/>
    <x v="698"/>
    <s v="А"/>
    <n v="54"/>
  </r>
  <r>
    <n v="9"/>
    <x v="6"/>
    <n v="84"/>
    <n v="65291"/>
    <x v="699"/>
    <s v="А"/>
    <n v="149"/>
  </r>
  <r>
    <n v="7"/>
    <x v="1"/>
    <n v="99"/>
    <n v="10162"/>
    <x v="700"/>
    <s v="Б"/>
    <n v="740"/>
  </r>
  <r>
    <n v="2"/>
    <x v="7"/>
    <n v="12"/>
    <n v="98518"/>
    <x v="701"/>
    <s v="Б"/>
    <n v="689"/>
  </r>
  <r>
    <n v="1"/>
    <x v="8"/>
    <n v="63"/>
    <n v="81517"/>
    <x v="702"/>
    <s v="А"/>
    <n v="171"/>
  </r>
  <r>
    <n v="4"/>
    <x v="4"/>
    <n v="34"/>
    <n v="82341"/>
    <x v="703"/>
    <s v="Б"/>
    <n v="403"/>
  </r>
  <r>
    <n v="9"/>
    <x v="6"/>
    <n v="71"/>
    <n v="46341"/>
    <x v="704"/>
    <s v="Б"/>
    <n v="350"/>
  </r>
  <r>
    <n v="1"/>
    <x v="8"/>
    <n v="50"/>
    <n v="37933"/>
    <x v="705"/>
    <s v="Б"/>
    <n v="552"/>
  </r>
  <r>
    <n v="5"/>
    <x v="3"/>
    <n v="10"/>
    <n v="92798"/>
    <x v="706"/>
    <s v="В"/>
    <n v="750"/>
  </r>
  <r>
    <n v="5"/>
    <x v="3"/>
    <n v="26"/>
    <n v="26354"/>
    <x v="707"/>
    <s v="В"/>
    <n v="816"/>
  </r>
  <r>
    <n v="4"/>
    <x v="4"/>
    <n v="11"/>
    <n v="76724"/>
    <x v="708"/>
    <s v="В"/>
    <n v="780"/>
  </r>
  <r>
    <n v="6"/>
    <x v="9"/>
    <n v="5"/>
    <n v="95266"/>
    <x v="709"/>
    <s v="В"/>
    <n v="882"/>
  </r>
  <r>
    <n v="1"/>
    <x v="8"/>
    <n v="41"/>
    <n v="71094"/>
    <x v="710"/>
    <s v="Б"/>
    <n v="389"/>
  </r>
  <r>
    <n v="2"/>
    <x v="7"/>
    <n v="73"/>
    <n v="17554"/>
    <x v="711"/>
    <s v="Б"/>
    <n v="667"/>
  </r>
  <r>
    <n v="2"/>
    <x v="7"/>
    <n v="87"/>
    <n v="88909"/>
    <x v="712"/>
    <s v="А"/>
    <n v="25"/>
  </r>
  <r>
    <n v="2"/>
    <x v="7"/>
    <n v="58"/>
    <n v="72830"/>
    <x v="713"/>
    <s v="Б"/>
    <n v="253"/>
  </r>
  <r>
    <n v="9"/>
    <x v="6"/>
    <n v="71"/>
    <n v="74180"/>
    <x v="714"/>
    <s v="А"/>
    <n v="159"/>
  </r>
  <r>
    <n v="9"/>
    <x v="6"/>
    <n v="51"/>
    <n v="33696"/>
    <x v="715"/>
    <s v="Б"/>
    <n v="578"/>
  </r>
  <r>
    <n v="10"/>
    <x v="0"/>
    <n v="73"/>
    <n v="75624"/>
    <x v="716"/>
    <s v="А"/>
    <n v="146"/>
  </r>
  <r>
    <n v="10"/>
    <x v="0"/>
    <n v="67"/>
    <n v="83796"/>
    <x v="717"/>
    <s v="А"/>
    <n v="139"/>
  </r>
  <r>
    <n v="2"/>
    <x v="7"/>
    <n v="76"/>
    <n v="21718"/>
    <x v="718"/>
    <s v="Б"/>
    <n v="594"/>
  </r>
  <r>
    <n v="9"/>
    <x v="6"/>
    <n v="67"/>
    <n v="14082"/>
    <x v="719"/>
    <s v="В"/>
    <n v="747"/>
  </r>
  <r>
    <n v="3"/>
    <x v="2"/>
    <n v="55"/>
    <n v="94916"/>
    <x v="720"/>
    <s v="А"/>
    <n v="165"/>
  </r>
  <r>
    <n v="7"/>
    <x v="1"/>
    <n v="50"/>
    <n v="34621"/>
    <x v="721"/>
    <s v="Б"/>
    <n v="577"/>
  </r>
  <r>
    <n v="1"/>
    <x v="8"/>
    <n v="58"/>
    <n v="40457"/>
    <x v="722"/>
    <s v="Б"/>
    <n v="472"/>
  </r>
  <r>
    <n v="3"/>
    <x v="2"/>
    <n v="45"/>
    <n v="37003"/>
    <x v="723"/>
    <s v="Б"/>
    <n v="589"/>
  </r>
  <r>
    <n v="1"/>
    <x v="8"/>
    <n v="69"/>
    <n v="57335"/>
    <x v="724"/>
    <s v="Б"/>
    <n v="279"/>
  </r>
  <r>
    <n v="6"/>
    <x v="9"/>
    <n v="86"/>
    <n v="83893"/>
    <x v="725"/>
    <s v="А"/>
    <n v="47"/>
  </r>
  <r>
    <n v="6"/>
    <x v="9"/>
    <n v="43"/>
    <n v="50830"/>
    <x v="726"/>
    <s v="Б"/>
    <n v="503"/>
  </r>
  <r>
    <n v="6"/>
    <x v="9"/>
    <n v="41"/>
    <n v="50609"/>
    <x v="727"/>
    <s v="Б"/>
    <n v="518"/>
  </r>
  <r>
    <n v="2"/>
    <x v="7"/>
    <n v="54"/>
    <n v="19842"/>
    <x v="728"/>
    <s v="Б"/>
    <n v="725"/>
  </r>
  <r>
    <n v="10"/>
    <x v="0"/>
    <n v="35"/>
    <n v="68999"/>
    <x v="729"/>
    <s v="Б"/>
    <n v="458"/>
  </r>
  <r>
    <n v="2"/>
    <x v="7"/>
    <n v="99"/>
    <n v="42159"/>
    <x v="730"/>
    <s v="Б"/>
    <n v="260"/>
  </r>
  <r>
    <n v="1"/>
    <x v="8"/>
    <n v="81"/>
    <n v="98385"/>
    <x v="731"/>
    <s v="А"/>
    <n v="17"/>
  </r>
  <r>
    <n v="5"/>
    <x v="3"/>
    <n v="38"/>
    <n v="14790"/>
    <x v="732"/>
    <s v="В"/>
    <n v="854"/>
  </r>
  <r>
    <n v="8"/>
    <x v="5"/>
    <n v="100"/>
    <n v="36768"/>
    <x v="733"/>
    <s v="Б"/>
    <n v="312"/>
  </r>
  <r>
    <n v="10"/>
    <x v="0"/>
    <n v="83"/>
    <n v="91329"/>
    <x v="734"/>
    <s v="А"/>
    <n v="31"/>
  </r>
  <r>
    <n v="7"/>
    <x v="1"/>
    <n v="25"/>
    <n v="78711"/>
    <x v="735"/>
    <s v="Б"/>
    <n v="542"/>
  </r>
  <r>
    <n v="4"/>
    <x v="4"/>
    <n v="43"/>
    <n v="47131"/>
    <x v="736"/>
    <s v="Б"/>
    <n v="527"/>
  </r>
  <r>
    <n v="10"/>
    <x v="0"/>
    <n v="93"/>
    <n v="67220"/>
    <x v="737"/>
    <s v="А"/>
    <n v="99"/>
  </r>
  <r>
    <n v="1"/>
    <x v="8"/>
    <n v="8"/>
    <n v="16842"/>
    <x v="738"/>
    <s v="В"/>
    <n v="971"/>
  </r>
  <r>
    <n v="7"/>
    <x v="1"/>
    <n v="61"/>
    <n v="75667"/>
    <x v="739"/>
    <s v="Б"/>
    <n v="213"/>
  </r>
  <r>
    <n v="5"/>
    <x v="3"/>
    <n v="19"/>
    <n v="60570"/>
    <x v="740"/>
    <s v="Б"/>
    <n v="702"/>
  </r>
  <r>
    <n v="4"/>
    <x v="4"/>
    <n v="42"/>
    <n v="88959"/>
    <x v="741"/>
    <s v="Б"/>
    <n v="306"/>
  </r>
  <r>
    <n v="1"/>
    <x v="8"/>
    <n v="48"/>
    <n v="54889"/>
    <x v="742"/>
    <s v="Б"/>
    <n v="422"/>
  </r>
  <r>
    <n v="7"/>
    <x v="1"/>
    <n v="9"/>
    <n v="91967"/>
    <x v="743"/>
    <s v="В"/>
    <n v="784"/>
  </r>
  <r>
    <n v="6"/>
    <x v="9"/>
    <n v="5"/>
    <n v="53232"/>
    <x v="744"/>
    <s v="В"/>
    <n v="935"/>
  </r>
  <r>
    <n v="7"/>
    <x v="1"/>
    <n v="18"/>
    <n v="15463"/>
    <x v="745"/>
    <s v="В"/>
    <n v="931"/>
  </r>
  <r>
    <n v="2"/>
    <x v="7"/>
    <n v="42"/>
    <n v="14845"/>
    <x v="746"/>
    <s v="В"/>
    <n v="832"/>
  </r>
  <r>
    <n v="8"/>
    <x v="5"/>
    <n v="71"/>
    <n v="33863"/>
    <x v="747"/>
    <s v="Б"/>
    <n v="461"/>
  </r>
  <r>
    <n v="10"/>
    <x v="0"/>
    <n v="4"/>
    <n v="75970"/>
    <x v="748"/>
    <s v="В"/>
    <n v="926"/>
  </r>
  <r>
    <n v="6"/>
    <x v="9"/>
    <n v="88"/>
    <n v="59765"/>
    <x v="749"/>
    <s v="А"/>
    <n v="160"/>
  </r>
  <r>
    <n v="2"/>
    <x v="7"/>
    <n v="56"/>
    <n v="27017"/>
    <x v="750"/>
    <s v="Б"/>
    <n v="617"/>
  </r>
  <r>
    <n v="10"/>
    <x v="0"/>
    <n v="89"/>
    <n v="81131"/>
    <x v="751"/>
    <s v="А"/>
    <n v="45"/>
  </r>
  <r>
    <n v="1"/>
    <x v="8"/>
    <n v="0"/>
    <n v="22403"/>
    <x v="22"/>
    <s v="Нет продаж"/>
    <n v="992"/>
  </r>
  <r>
    <n v="2"/>
    <x v="7"/>
    <n v="84"/>
    <n v="92585"/>
    <x v="752"/>
    <s v="А"/>
    <n v="22"/>
  </r>
  <r>
    <n v="7"/>
    <x v="1"/>
    <n v="43"/>
    <n v="14574"/>
    <x v="753"/>
    <s v="В"/>
    <n v="831"/>
  </r>
  <r>
    <n v="7"/>
    <x v="1"/>
    <n v="32"/>
    <n v="22292"/>
    <x v="754"/>
    <s v="В"/>
    <n v="810"/>
  </r>
  <r>
    <n v="4"/>
    <x v="4"/>
    <n v="85"/>
    <n v="64114"/>
    <x v="755"/>
    <s v="А"/>
    <n v="151"/>
  </r>
  <r>
    <n v="2"/>
    <x v="7"/>
    <n v="12"/>
    <n v="57713"/>
    <x v="756"/>
    <s v="В"/>
    <n v="815"/>
  </r>
  <r>
    <n v="4"/>
    <x v="4"/>
    <n v="41"/>
    <n v="53566"/>
    <x v="757"/>
    <s v="Б"/>
    <n v="502"/>
  </r>
  <r>
    <n v="7"/>
    <x v="1"/>
    <n v="17"/>
    <n v="39998"/>
    <x v="758"/>
    <s v="В"/>
    <n v="817"/>
  </r>
  <r>
    <n v="1"/>
    <x v="8"/>
    <n v="16"/>
    <n v="37778"/>
    <x v="759"/>
    <s v="В"/>
    <n v="838"/>
  </r>
  <r>
    <n v="1"/>
    <x v="8"/>
    <n v="77"/>
    <n v="97741"/>
    <x v="760"/>
    <s v="А"/>
    <n v="35"/>
  </r>
  <r>
    <n v="7"/>
    <x v="1"/>
    <n v="94"/>
    <n v="92510"/>
    <x v="761"/>
    <s v="А"/>
    <n v="9"/>
  </r>
  <r>
    <n v="4"/>
    <x v="4"/>
    <n v="44"/>
    <n v="45130"/>
    <x v="762"/>
    <s v="Б"/>
    <n v="538"/>
  </r>
  <r>
    <n v="2"/>
    <x v="7"/>
    <n v="4"/>
    <n v="83547"/>
    <x v="763"/>
    <s v="В"/>
    <n v="918"/>
  </r>
  <r>
    <n v="7"/>
    <x v="1"/>
    <n v="31"/>
    <n v="12443"/>
    <x v="764"/>
    <s v="В"/>
    <n v="906"/>
  </r>
  <r>
    <n v="8"/>
    <x v="5"/>
    <n v="97"/>
    <n v="99367"/>
    <x v="765"/>
    <s v="А"/>
    <n v="1"/>
  </r>
  <r>
    <n v="7"/>
    <x v="1"/>
    <n v="59"/>
    <n v="56175"/>
    <x v="766"/>
    <s v="Б"/>
    <n v="345"/>
  </r>
  <r>
    <n v="10"/>
    <x v="0"/>
    <n v="16"/>
    <n v="97672"/>
    <x v="767"/>
    <s v="Б"/>
    <n v="607"/>
  </r>
  <r>
    <n v="8"/>
    <x v="5"/>
    <n v="56"/>
    <n v="60460"/>
    <x v="768"/>
    <s v="Б"/>
    <n v="338"/>
  </r>
  <r>
    <n v="8"/>
    <x v="5"/>
    <n v="66"/>
    <n v="96390"/>
    <x v="769"/>
    <s v="А"/>
    <n v="87"/>
  </r>
  <r>
    <n v="5"/>
    <x v="3"/>
    <n v="43"/>
    <n v="88578"/>
    <x v="770"/>
    <s v="Б"/>
    <n v="299"/>
  </r>
  <r>
    <n v="2"/>
    <x v="7"/>
    <n v="9"/>
    <n v="54481"/>
    <x v="771"/>
    <s v="В"/>
    <n v="879"/>
  </r>
  <r>
    <n v="8"/>
    <x v="5"/>
    <n v="59"/>
    <n v="76085"/>
    <x v="772"/>
    <s v="Б"/>
    <n v="231"/>
  </r>
  <r>
    <n v="2"/>
    <x v="7"/>
    <n v="34"/>
    <n v="41122"/>
    <x v="773"/>
    <s v="Б"/>
    <n v="637"/>
  </r>
  <r>
    <n v="7"/>
    <x v="1"/>
    <n v="32"/>
    <n v="38678"/>
    <x v="774"/>
    <s v="Б"/>
    <n v="680"/>
  </r>
  <r>
    <n v="1"/>
    <x v="8"/>
    <n v="91"/>
    <n v="11409"/>
    <x v="775"/>
    <s v="Б"/>
    <n v="733"/>
  </r>
  <r>
    <n v="3"/>
    <x v="2"/>
    <n v="2"/>
    <n v="17588"/>
    <x v="776"/>
    <s v="В"/>
    <n v="989"/>
  </r>
  <r>
    <n v="7"/>
    <x v="1"/>
    <n v="71"/>
    <n v="46835"/>
    <x v="777"/>
    <s v="Б"/>
    <n v="342"/>
  </r>
  <r>
    <n v="7"/>
    <x v="1"/>
    <n v="47"/>
    <n v="19790"/>
    <x v="778"/>
    <s v="В"/>
    <n v="749"/>
  </r>
  <r>
    <n v="4"/>
    <x v="4"/>
    <n v="97"/>
    <n v="21604"/>
    <x v="779"/>
    <s v="Б"/>
    <n v="515"/>
  </r>
  <r>
    <n v="5"/>
    <x v="3"/>
    <n v="55"/>
    <n v="85301"/>
    <x v="780"/>
    <s v="Б"/>
    <n v="207"/>
  </r>
  <r>
    <n v="7"/>
    <x v="1"/>
    <n v="27"/>
    <n v="47785"/>
    <x v="781"/>
    <s v="Б"/>
    <n v="665"/>
  </r>
  <r>
    <n v="3"/>
    <x v="2"/>
    <n v="65"/>
    <n v="30874"/>
    <x v="782"/>
    <s v="Б"/>
    <n v="532"/>
  </r>
  <r>
    <n v="9"/>
    <x v="6"/>
    <n v="5"/>
    <n v="30078"/>
    <x v="783"/>
    <s v="В"/>
    <n v="967"/>
  </r>
  <r>
    <n v="3"/>
    <x v="2"/>
    <n v="66"/>
    <n v="35239"/>
    <x v="784"/>
    <s v="Б"/>
    <n v="479"/>
  </r>
  <r>
    <n v="8"/>
    <x v="5"/>
    <n v="7"/>
    <n v="30172"/>
    <x v="785"/>
    <s v="В"/>
    <n v="949"/>
  </r>
  <r>
    <n v="4"/>
    <x v="4"/>
    <n v="5"/>
    <n v="35343"/>
    <x v="786"/>
    <s v="В"/>
    <n v="958"/>
  </r>
  <r>
    <n v="4"/>
    <x v="4"/>
    <n v="65"/>
    <n v="85500"/>
    <x v="787"/>
    <s v="А"/>
    <n v="142"/>
  </r>
  <r>
    <n v="3"/>
    <x v="2"/>
    <n v="72"/>
    <n v="95405"/>
    <x v="788"/>
    <s v="А"/>
    <n v="62"/>
  </r>
  <r>
    <n v="7"/>
    <x v="1"/>
    <n v="64"/>
    <n v="13268"/>
    <x v="789"/>
    <s v="В"/>
    <n v="777"/>
  </r>
  <r>
    <n v="7"/>
    <x v="1"/>
    <n v="43"/>
    <n v="79093"/>
    <x v="790"/>
    <s v="Б"/>
    <n v="335"/>
  </r>
  <r>
    <n v="4"/>
    <x v="4"/>
    <n v="54"/>
    <n v="52038"/>
    <x v="791"/>
    <s v="Б"/>
    <n v="401"/>
  </r>
  <r>
    <n v="5"/>
    <x v="3"/>
    <n v="16"/>
    <n v="31764"/>
    <x v="792"/>
    <s v="В"/>
    <n v="874"/>
  </r>
  <r>
    <n v="3"/>
    <x v="2"/>
    <n v="15"/>
    <n v="50004"/>
    <x v="793"/>
    <s v="В"/>
    <n v="801"/>
  </r>
  <r>
    <n v="5"/>
    <x v="3"/>
    <n v="52"/>
    <n v="29290"/>
    <x v="794"/>
    <s v="Б"/>
    <n v="614"/>
  </r>
  <r>
    <n v="9"/>
    <x v="6"/>
    <n v="64"/>
    <n v="54614"/>
    <x v="795"/>
    <s v="Б"/>
    <n v="326"/>
  </r>
  <r>
    <n v="1"/>
    <x v="8"/>
    <n v="9"/>
    <n v="37234"/>
    <x v="796"/>
    <s v="В"/>
    <n v="917"/>
  </r>
  <r>
    <n v="6"/>
    <x v="9"/>
    <n v="97"/>
    <n v="91611"/>
    <x v="797"/>
    <s v="А"/>
    <n v="4"/>
  </r>
  <r>
    <n v="3"/>
    <x v="2"/>
    <n v="61"/>
    <n v="75004"/>
    <x v="798"/>
    <s v="Б"/>
    <n v="217"/>
  </r>
  <r>
    <n v="2"/>
    <x v="7"/>
    <n v="6"/>
    <n v="34388"/>
    <x v="799"/>
    <s v="В"/>
    <n v="951"/>
  </r>
  <r>
    <n v="1"/>
    <x v="8"/>
    <n v="96"/>
    <n v="43896"/>
    <x v="800"/>
    <s v="Б"/>
    <n v="255"/>
  </r>
  <r>
    <n v="4"/>
    <x v="4"/>
    <n v="22"/>
    <n v="27903"/>
    <x v="801"/>
    <s v="В"/>
    <n v="835"/>
  </r>
  <r>
    <n v="3"/>
    <x v="2"/>
    <n v="52"/>
    <n v="76032"/>
    <x v="802"/>
    <s v="Б"/>
    <n v="280"/>
  </r>
  <r>
    <n v="7"/>
    <x v="1"/>
    <n v="46"/>
    <n v="78595"/>
    <x v="803"/>
    <s v="Б"/>
    <n v="323"/>
  </r>
  <r>
    <n v="9"/>
    <x v="6"/>
    <n v="62"/>
    <n v="95270"/>
    <x v="804"/>
    <s v="А"/>
    <n v="113"/>
  </r>
  <r>
    <n v="1"/>
    <x v="8"/>
    <n v="91"/>
    <n v="82731"/>
    <x v="805"/>
    <s v="А"/>
    <n v="34"/>
  </r>
  <r>
    <n v="8"/>
    <x v="5"/>
    <n v="69"/>
    <n v="44427"/>
    <x v="806"/>
    <s v="Б"/>
    <n v="375"/>
  </r>
  <r>
    <n v="7"/>
    <x v="1"/>
    <n v="59"/>
    <n v="26697"/>
    <x v="807"/>
    <s v="Б"/>
    <n v="601"/>
  </r>
  <r>
    <n v="8"/>
    <x v="5"/>
    <n v="63"/>
    <n v="71447"/>
    <x v="808"/>
    <s v="Б"/>
    <n v="228"/>
  </r>
  <r>
    <n v="7"/>
    <x v="1"/>
    <n v="97"/>
    <n v="65343"/>
    <x v="809"/>
    <s v="А"/>
    <n v="91"/>
  </r>
  <r>
    <n v="10"/>
    <x v="0"/>
    <n v="56"/>
    <n v="68282"/>
    <x v="810"/>
    <s v="Б"/>
    <n v="295"/>
  </r>
  <r>
    <n v="7"/>
    <x v="1"/>
    <n v="14"/>
    <n v="64511"/>
    <x v="811"/>
    <s v="В"/>
    <n v="758"/>
  </r>
  <r>
    <n v="4"/>
    <x v="4"/>
    <n v="70"/>
    <n v="91739"/>
    <x v="812"/>
    <s v="А"/>
    <n v="86"/>
  </r>
  <r>
    <n v="3"/>
    <x v="2"/>
    <n v="78"/>
    <n v="14180"/>
    <x v="813"/>
    <s v="Б"/>
    <n v="712"/>
  </r>
  <r>
    <n v="6"/>
    <x v="9"/>
    <n v="25"/>
    <n v="12832"/>
    <x v="814"/>
    <s v="В"/>
    <n v="923"/>
  </r>
  <r>
    <n v="9"/>
    <x v="6"/>
    <n v="85"/>
    <n v="90552"/>
    <x v="815"/>
    <s v="А"/>
    <n v="28"/>
  </r>
  <r>
    <n v="7"/>
    <x v="1"/>
    <n v="50"/>
    <n v="62927"/>
    <x v="816"/>
    <s v="Б"/>
    <n v="364"/>
  </r>
  <r>
    <n v="7"/>
    <x v="1"/>
    <n v="92"/>
    <n v="50067"/>
    <x v="817"/>
    <s v="Б"/>
    <n v="215"/>
  </r>
  <r>
    <n v="7"/>
    <x v="1"/>
    <n v="44"/>
    <n v="23161"/>
    <x v="818"/>
    <s v="Б"/>
    <n v="737"/>
  </r>
  <r>
    <n v="4"/>
    <x v="4"/>
    <n v="74"/>
    <n v="41572"/>
    <x v="819"/>
    <s v="Б"/>
    <n v="374"/>
  </r>
  <r>
    <n v="4"/>
    <x v="4"/>
    <n v="68"/>
    <n v="54538"/>
    <x v="820"/>
    <s v="Б"/>
    <n v="309"/>
  </r>
  <r>
    <n v="4"/>
    <x v="4"/>
    <n v="2"/>
    <n v="94064"/>
    <x v="821"/>
    <s v="В"/>
    <n v="955"/>
  </r>
  <r>
    <n v="1"/>
    <x v="8"/>
    <n v="48"/>
    <n v="15277"/>
    <x v="822"/>
    <s v="В"/>
    <n v="807"/>
  </r>
  <r>
    <n v="8"/>
    <x v="5"/>
    <n v="83"/>
    <n v="90916"/>
    <x v="823"/>
    <s v="А"/>
    <n v="33"/>
  </r>
  <r>
    <n v="1"/>
    <x v="8"/>
    <n v="9"/>
    <n v="99099"/>
    <x v="824"/>
    <s v="В"/>
    <n v="762"/>
  </r>
  <r>
    <n v="7"/>
    <x v="1"/>
    <n v="4"/>
    <n v="35564"/>
    <x v="825"/>
    <s v="В"/>
    <n v="969"/>
  </r>
  <r>
    <n v="3"/>
    <x v="2"/>
    <n v="81"/>
    <n v="90538"/>
    <x v="826"/>
    <s v="А"/>
    <n v="42"/>
  </r>
  <r>
    <n v="7"/>
    <x v="1"/>
    <n v="82"/>
    <n v="70313"/>
    <x v="827"/>
    <s v="А"/>
    <n v="120"/>
  </r>
  <r>
    <n v="5"/>
    <x v="3"/>
    <n v="36"/>
    <n v="57584"/>
    <x v="828"/>
    <s v="Б"/>
    <n v="520"/>
  </r>
  <r>
    <n v="10"/>
    <x v="0"/>
    <n v="72"/>
    <n v="53219"/>
    <x v="829"/>
    <s v="Б"/>
    <n v="293"/>
  </r>
  <r>
    <n v="10"/>
    <x v="0"/>
    <n v="61"/>
    <n v="92705"/>
    <x v="830"/>
    <s v="А"/>
    <n v="134"/>
  </r>
  <r>
    <n v="10"/>
    <x v="0"/>
    <n v="28"/>
    <n v="51123"/>
    <x v="831"/>
    <s v="Б"/>
    <n v="633"/>
  </r>
  <r>
    <n v="1"/>
    <x v="8"/>
    <n v="62"/>
    <n v="43878"/>
    <x v="832"/>
    <s v="Б"/>
    <n v="414"/>
  </r>
  <r>
    <n v="5"/>
    <x v="3"/>
    <n v="19"/>
    <n v="62131"/>
    <x v="833"/>
    <s v="Б"/>
    <n v="690"/>
  </r>
  <r>
    <n v="7"/>
    <x v="1"/>
    <n v="65"/>
    <n v="13533"/>
    <x v="834"/>
    <s v="В"/>
    <n v="765"/>
  </r>
  <r>
    <n v="10"/>
    <x v="0"/>
    <n v="95"/>
    <n v="34855"/>
    <x v="835"/>
    <s v="Б"/>
    <n v="346"/>
  </r>
  <r>
    <n v="4"/>
    <x v="4"/>
    <n v="52"/>
    <n v="59778"/>
    <x v="836"/>
    <s v="Б"/>
    <n v="370"/>
  </r>
  <r>
    <n v="4"/>
    <x v="4"/>
    <n v="8"/>
    <n v="14788"/>
    <x v="837"/>
    <s v="В"/>
    <n v="975"/>
  </r>
  <r>
    <n v="4"/>
    <x v="4"/>
    <n v="47"/>
    <n v="35181"/>
    <x v="838"/>
    <s v="Б"/>
    <n v="593"/>
  </r>
  <r>
    <n v="7"/>
    <x v="1"/>
    <n v="26"/>
    <n v="25785"/>
    <x v="839"/>
    <s v="В"/>
    <n v="819"/>
  </r>
  <r>
    <n v="9"/>
    <x v="6"/>
    <n v="51"/>
    <n v="95467"/>
    <x v="840"/>
    <s v="Б"/>
    <n v="189"/>
  </r>
  <r>
    <n v="10"/>
    <x v="0"/>
    <n v="60"/>
    <n v="50811"/>
    <x v="841"/>
    <s v="Б"/>
    <n v="377"/>
  </r>
  <r>
    <n v="3"/>
    <x v="2"/>
    <n v="76"/>
    <n v="67022"/>
    <x v="842"/>
    <s v="А"/>
    <n v="174"/>
  </r>
  <r>
    <n v="3"/>
    <x v="2"/>
    <n v="23"/>
    <n v="58570"/>
    <x v="843"/>
    <s v="Б"/>
    <n v="654"/>
  </r>
  <r>
    <n v="5"/>
    <x v="3"/>
    <n v="35"/>
    <n v="66876"/>
    <x v="844"/>
    <s v="Б"/>
    <n v="474"/>
  </r>
  <r>
    <n v="10"/>
    <x v="0"/>
    <n v="0"/>
    <n v="80236"/>
    <x v="22"/>
    <s v="Нет продаж"/>
    <n v="992"/>
  </r>
  <r>
    <n v="6"/>
    <x v="9"/>
    <n v="97"/>
    <n v="62369"/>
    <x v="845"/>
    <s v="А"/>
    <n v="107"/>
  </r>
  <r>
    <n v="7"/>
    <x v="1"/>
    <n v="54"/>
    <n v="11416"/>
    <x v="846"/>
    <s v="В"/>
    <n v="834"/>
  </r>
  <r>
    <n v="7"/>
    <x v="1"/>
    <n v="89"/>
    <n v="52686"/>
    <x v="847"/>
    <s v="Б"/>
    <n v="209"/>
  </r>
  <r>
    <n v="9"/>
    <x v="6"/>
    <n v="37"/>
    <n v="36395"/>
    <x v="848"/>
    <s v="Б"/>
    <n v="655"/>
  </r>
  <r>
    <n v="6"/>
    <x v="9"/>
    <n v="25"/>
    <n v="44651"/>
    <x v="849"/>
    <s v="Б"/>
    <n v="710"/>
  </r>
  <r>
    <n v="5"/>
    <x v="3"/>
    <n v="79"/>
    <n v="32927"/>
    <x v="850"/>
    <s v="Б"/>
    <n v="424"/>
  </r>
  <r>
    <n v="3"/>
    <x v="2"/>
    <n v="3"/>
    <n v="68624"/>
    <x v="851"/>
    <s v="В"/>
    <n v="952"/>
  </r>
  <r>
    <n v="1"/>
    <x v="8"/>
    <n v="47"/>
    <n v="71588"/>
    <x v="852"/>
    <s v="Б"/>
    <n v="341"/>
  </r>
  <r>
    <n v="6"/>
    <x v="9"/>
    <n v="58"/>
    <n v="33048"/>
    <x v="853"/>
    <s v="Б"/>
    <n v="548"/>
  </r>
  <r>
    <n v="7"/>
    <x v="1"/>
    <n v="17"/>
    <n v="66410"/>
    <x v="854"/>
    <s v="Б"/>
    <n v="706"/>
  </r>
  <r>
    <n v="7"/>
    <x v="1"/>
    <n v="7"/>
    <n v="33586"/>
    <x v="855"/>
    <s v="В"/>
    <n v="943"/>
  </r>
  <r>
    <n v="3"/>
    <x v="2"/>
    <n v="2"/>
    <n v="80482"/>
    <x v="856"/>
    <s v="В"/>
    <n v="965"/>
  </r>
  <r>
    <n v="5"/>
    <x v="3"/>
    <n v="11"/>
    <n v="94323"/>
    <x v="857"/>
    <s v="Б"/>
    <n v="734"/>
  </r>
  <r>
    <n v="7"/>
    <x v="1"/>
    <n v="23"/>
    <n v="92454"/>
    <x v="858"/>
    <s v="Б"/>
    <n v="509"/>
  </r>
  <r>
    <n v="4"/>
    <x v="4"/>
    <n v="17"/>
    <n v="64052"/>
    <x v="859"/>
    <s v="Б"/>
    <n v="719"/>
  </r>
  <r>
    <n v="10"/>
    <x v="0"/>
    <n v="13"/>
    <n v="18224"/>
    <x v="860"/>
    <s v="В"/>
    <n v="942"/>
  </r>
  <r>
    <n v="10"/>
    <x v="0"/>
    <n v="87"/>
    <n v="58497"/>
    <x v="861"/>
    <s v="А"/>
    <n v="175"/>
  </r>
  <r>
    <n v="2"/>
    <x v="7"/>
    <n v="99"/>
    <n v="69258"/>
    <x v="862"/>
    <s v="А"/>
    <n v="63"/>
  </r>
  <r>
    <n v="10"/>
    <x v="0"/>
    <n v="10"/>
    <n v="51497"/>
    <x v="863"/>
    <s v="В"/>
    <n v="872"/>
  </r>
  <r>
    <n v="9"/>
    <x v="6"/>
    <n v="98"/>
    <n v="75880"/>
    <x v="864"/>
    <s v="А"/>
    <n v="39"/>
  </r>
  <r>
    <n v="8"/>
    <x v="5"/>
    <n v="60"/>
    <n v="99471"/>
    <x v="865"/>
    <s v="А"/>
    <n v="112"/>
  </r>
  <r>
    <n v="4"/>
    <x v="4"/>
    <n v="21"/>
    <n v="40247"/>
    <x v="866"/>
    <s v="В"/>
    <n v="779"/>
  </r>
  <r>
    <n v="6"/>
    <x v="9"/>
    <n v="34"/>
    <n v="38547"/>
    <x v="867"/>
    <s v="Б"/>
    <n v="662"/>
  </r>
  <r>
    <n v="8"/>
    <x v="5"/>
    <n v="78"/>
    <n v="37115"/>
    <x v="868"/>
    <s v="Б"/>
    <n v="392"/>
  </r>
  <r>
    <n v="7"/>
    <x v="1"/>
    <n v="97"/>
    <n v="59330"/>
    <x v="869"/>
    <s v="А"/>
    <n v="122"/>
  </r>
  <r>
    <n v="1"/>
    <x v="8"/>
    <n v="7"/>
    <n v="85331"/>
    <x v="870"/>
    <s v="В"/>
    <n v="842"/>
  </r>
  <r>
    <n v="3"/>
    <x v="2"/>
    <n v="22"/>
    <n v="87301"/>
    <x v="871"/>
    <s v="Б"/>
    <n v="547"/>
  </r>
  <r>
    <n v="1"/>
    <x v="8"/>
    <n v="1"/>
    <n v="44513"/>
    <x v="872"/>
    <s v="В"/>
    <n v="986"/>
  </r>
  <r>
    <n v="2"/>
    <x v="7"/>
    <n v="85"/>
    <n v="72960"/>
    <x v="873"/>
    <s v="А"/>
    <n v="102"/>
  </r>
  <r>
    <n v="3"/>
    <x v="2"/>
    <n v="90"/>
    <n v="97434"/>
    <x v="874"/>
    <s v="А"/>
    <n v="7"/>
  </r>
  <r>
    <n v="4"/>
    <x v="4"/>
    <n v="56"/>
    <n v="23721"/>
    <x v="875"/>
    <s v="Б"/>
    <n v="658"/>
  </r>
  <r>
    <n v="10"/>
    <x v="0"/>
    <n v="85"/>
    <n v="86813"/>
    <x v="876"/>
    <s v="А"/>
    <n v="41"/>
  </r>
  <r>
    <n v="8"/>
    <x v="5"/>
    <n v="8"/>
    <n v="20321"/>
    <x v="877"/>
    <s v="В"/>
    <n v="964"/>
  </r>
  <r>
    <n v="5"/>
    <x v="3"/>
    <n v="28"/>
    <n v="13196"/>
    <x v="878"/>
    <s v="В"/>
    <n v="907"/>
  </r>
  <r>
    <n v="8"/>
    <x v="5"/>
    <n v="35"/>
    <n v="85122"/>
    <x v="879"/>
    <s v="Б"/>
    <n v="387"/>
  </r>
  <r>
    <n v="6"/>
    <x v="9"/>
    <n v="83"/>
    <n v="52619"/>
    <x v="880"/>
    <s v="Б"/>
    <n v="241"/>
  </r>
  <r>
    <n v="7"/>
    <x v="1"/>
    <n v="29"/>
    <n v="14006"/>
    <x v="881"/>
    <s v="В"/>
    <n v="904"/>
  </r>
  <r>
    <n v="8"/>
    <x v="5"/>
    <n v="44"/>
    <n v="55297"/>
    <x v="882"/>
    <s v="Б"/>
    <n v="453"/>
  </r>
  <r>
    <n v="9"/>
    <x v="6"/>
    <n v="82"/>
    <n v="99299"/>
    <x v="883"/>
    <s v="А"/>
    <n v="13"/>
  </r>
  <r>
    <n v="4"/>
    <x v="4"/>
    <n v="89"/>
    <n v="87412"/>
    <x v="884"/>
    <s v="А"/>
    <n v="21"/>
  </r>
  <r>
    <n v="10"/>
    <x v="0"/>
    <n v="2"/>
    <n v="82755"/>
    <x v="885"/>
    <s v="В"/>
    <n v="961"/>
  </r>
  <r>
    <n v="2"/>
    <x v="7"/>
    <n v="74"/>
    <n v="78361"/>
    <x v="886"/>
    <s v="А"/>
    <n v="118"/>
  </r>
  <r>
    <n v="3"/>
    <x v="2"/>
    <n v="65"/>
    <n v="48323"/>
    <x v="887"/>
    <s v="Б"/>
    <n v="366"/>
  </r>
  <r>
    <n v="3"/>
    <x v="2"/>
    <n v="49"/>
    <n v="48037"/>
    <x v="888"/>
    <s v="Б"/>
    <n v="470"/>
  </r>
  <r>
    <n v="4"/>
    <x v="4"/>
    <n v="19"/>
    <n v="17315"/>
    <x v="889"/>
    <s v="В"/>
    <n v="921"/>
  </r>
  <r>
    <n v="5"/>
    <x v="3"/>
    <n v="55"/>
    <n v="54531"/>
    <x v="890"/>
    <s v="Б"/>
    <n v="383"/>
  </r>
  <r>
    <n v="5"/>
    <x v="3"/>
    <n v="53"/>
    <n v="70360"/>
    <x v="891"/>
    <s v="Б"/>
    <n v="307"/>
  </r>
  <r>
    <n v="1"/>
    <x v="8"/>
    <n v="12"/>
    <n v="44443"/>
    <x v="892"/>
    <s v="В"/>
    <n v="865"/>
  </r>
  <r>
    <n v="2"/>
    <x v="7"/>
    <n v="66"/>
    <n v="18926"/>
    <x v="893"/>
    <s v="Б"/>
    <n v="676"/>
  </r>
  <r>
    <n v="4"/>
    <x v="4"/>
    <n v="32"/>
    <n v="87056"/>
    <x v="894"/>
    <s v="Б"/>
    <n v="405"/>
  </r>
  <r>
    <n v="5"/>
    <x v="3"/>
    <n v="94"/>
    <n v="78572"/>
    <x v="895"/>
    <s v="А"/>
    <n v="40"/>
  </r>
  <r>
    <n v="7"/>
    <x v="1"/>
    <n v="98"/>
    <n v="37506"/>
    <x v="896"/>
    <s v="Б"/>
    <n v="313"/>
  </r>
  <r>
    <n v="6"/>
    <x v="9"/>
    <n v="16"/>
    <n v="67389"/>
    <x v="897"/>
    <s v="Б"/>
    <n v="722"/>
  </r>
  <r>
    <n v="3"/>
    <x v="2"/>
    <n v="92"/>
    <n v="45919"/>
    <x v="898"/>
    <s v="Б"/>
    <n v="252"/>
  </r>
  <r>
    <n v="9"/>
    <x v="6"/>
    <n v="9"/>
    <n v="78542"/>
    <x v="899"/>
    <s v="В"/>
    <n v="811"/>
  </r>
  <r>
    <n v="6"/>
    <x v="9"/>
    <n v="90"/>
    <n v="21617"/>
    <x v="900"/>
    <s v="Б"/>
    <n v="544"/>
  </r>
  <r>
    <n v="8"/>
    <x v="5"/>
    <n v="43"/>
    <n v="26579"/>
    <x v="901"/>
    <s v="Б"/>
    <n v="705"/>
  </r>
  <r>
    <n v="2"/>
    <x v="7"/>
    <n v="18"/>
    <n v="30020"/>
    <x v="902"/>
    <s v="В"/>
    <n v="862"/>
  </r>
  <r>
    <n v="4"/>
    <x v="4"/>
    <n v="28"/>
    <n v="66508"/>
    <x v="903"/>
    <s v="Б"/>
    <n v="558"/>
  </r>
  <r>
    <n v="2"/>
    <x v="7"/>
    <n v="63"/>
    <n v="24360"/>
    <x v="904"/>
    <s v="Б"/>
    <n v="611"/>
  </r>
  <r>
    <n v="6"/>
    <x v="9"/>
    <n v="62"/>
    <n v="22262"/>
    <x v="905"/>
    <s v="Б"/>
    <n v="641"/>
  </r>
  <r>
    <n v="5"/>
    <x v="3"/>
    <n v="78"/>
    <n v="43713"/>
    <x v="906"/>
    <s v="Б"/>
    <n v="332"/>
  </r>
  <r>
    <n v="2"/>
    <x v="7"/>
    <n v="34"/>
    <n v="46008"/>
    <x v="907"/>
    <s v="Б"/>
    <n v="606"/>
  </r>
  <r>
    <n v="4"/>
    <x v="4"/>
    <n v="20"/>
    <n v="42839"/>
    <x v="908"/>
    <s v="В"/>
    <n v="774"/>
  </r>
  <r>
    <n v="3"/>
    <x v="2"/>
    <n v="88"/>
    <n v="28625"/>
    <x v="909"/>
    <s v="Б"/>
    <n v="439"/>
  </r>
  <r>
    <n v="7"/>
    <x v="1"/>
    <n v="24"/>
    <n v="55908"/>
    <x v="910"/>
    <s v="Б"/>
    <n v="656"/>
  </r>
  <r>
    <n v="5"/>
    <x v="3"/>
    <n v="43"/>
    <n v="55567"/>
    <x v="911"/>
    <s v="Б"/>
    <n v="464"/>
  </r>
  <r>
    <n v="4"/>
    <x v="4"/>
    <n v="71"/>
    <n v="79443"/>
    <x v="912"/>
    <s v="А"/>
    <n v="136"/>
  </r>
  <r>
    <n v="8"/>
    <x v="5"/>
    <n v="32"/>
    <n v="41405"/>
    <x v="913"/>
    <s v="Б"/>
    <n v="659"/>
  </r>
  <r>
    <n v="9"/>
    <x v="6"/>
    <n v="36"/>
    <n v="67502"/>
    <x v="914"/>
    <s v="Б"/>
    <n v="454"/>
  </r>
  <r>
    <n v="8"/>
    <x v="5"/>
    <n v="5"/>
    <n v="62781"/>
    <x v="915"/>
    <s v="В"/>
    <n v="924"/>
  </r>
  <r>
    <n v="7"/>
    <x v="1"/>
    <n v="18"/>
    <n v="90106"/>
    <x v="916"/>
    <s v="Б"/>
    <n v="597"/>
  </r>
  <r>
    <n v="10"/>
    <x v="0"/>
    <n v="9"/>
    <n v="46428"/>
    <x v="917"/>
    <s v="В"/>
    <n v="899"/>
  </r>
  <r>
    <n v="5"/>
    <x v="3"/>
    <n v="69"/>
    <n v="18440"/>
    <x v="918"/>
    <s v="Б"/>
    <n v="669"/>
  </r>
  <r>
    <n v="8"/>
    <x v="5"/>
    <n v="33"/>
    <n v="23587"/>
    <x v="919"/>
    <s v="В"/>
    <n v="792"/>
  </r>
  <r>
    <n v="10"/>
    <x v="0"/>
    <n v="85"/>
    <n v="48836"/>
    <x v="920"/>
    <s v="Б"/>
    <n v="263"/>
  </r>
  <r>
    <n v="1"/>
    <x v="8"/>
    <n v="85"/>
    <n v="89656"/>
    <x v="921"/>
    <s v="А"/>
    <n v="29"/>
  </r>
  <r>
    <n v="9"/>
    <x v="6"/>
    <n v="41"/>
    <n v="26636"/>
    <x v="922"/>
    <s v="Б"/>
    <n v="717"/>
  </r>
  <r>
    <n v="9"/>
    <x v="6"/>
    <n v="49"/>
    <n v="10138"/>
    <x v="923"/>
    <s v="В"/>
    <n v="876"/>
  </r>
  <r>
    <n v="7"/>
    <x v="1"/>
    <n v="59"/>
    <n v="11936"/>
    <x v="924"/>
    <s v="В"/>
    <n v="812"/>
  </r>
  <r>
    <n v="10"/>
    <x v="0"/>
    <n v="27"/>
    <n v="70361"/>
    <x v="925"/>
    <s v="Б"/>
    <n v="551"/>
  </r>
  <r>
    <n v="8"/>
    <x v="5"/>
    <n v="45"/>
    <n v="76068"/>
    <x v="926"/>
    <s v="Б"/>
    <n v="330"/>
  </r>
  <r>
    <n v="4"/>
    <x v="4"/>
    <n v="65"/>
    <n v="26345"/>
    <x v="927"/>
    <s v="Б"/>
    <n v="581"/>
  </r>
  <r>
    <n v="5"/>
    <x v="3"/>
    <n v="59"/>
    <n v="89388"/>
    <x v="928"/>
    <s v="А"/>
    <n v="157"/>
  </r>
  <r>
    <n v="9"/>
    <x v="6"/>
    <n v="10"/>
    <n v="90103"/>
    <x v="929"/>
    <s v="В"/>
    <n v="759"/>
  </r>
  <r>
    <n v="10"/>
    <x v="0"/>
    <n v="72"/>
    <n v="80264"/>
    <x v="930"/>
    <s v="А"/>
    <n v="119"/>
  </r>
  <r>
    <n v="2"/>
    <x v="7"/>
    <n v="83"/>
    <n v="38009"/>
    <x v="931"/>
    <s v="Б"/>
    <n v="362"/>
  </r>
  <r>
    <n v="2"/>
    <x v="7"/>
    <n v="34"/>
    <n v="32290"/>
    <x v="932"/>
    <s v="Б"/>
    <n v="713"/>
  </r>
  <r>
    <n v="2"/>
    <x v="7"/>
    <n v="17"/>
    <n v="80306"/>
    <x v="933"/>
    <s v="Б"/>
    <n v="647"/>
  </r>
  <r>
    <n v="10"/>
    <x v="0"/>
    <n v="76"/>
    <n v="45509"/>
    <x v="934"/>
    <s v="Б"/>
    <n v="328"/>
  </r>
  <r>
    <n v="7"/>
    <x v="1"/>
    <n v="23"/>
    <n v="96387"/>
    <x v="935"/>
    <s v="Б"/>
    <n v="496"/>
  </r>
  <r>
    <n v="3"/>
    <x v="2"/>
    <n v="84"/>
    <n v="60163"/>
    <x v="936"/>
    <s v="А"/>
    <n v="177"/>
  </r>
  <r>
    <n v="3"/>
    <x v="2"/>
    <n v="85"/>
    <n v="27819"/>
    <x v="937"/>
    <s v="Б"/>
    <n v="466"/>
  </r>
  <r>
    <n v="1"/>
    <x v="8"/>
    <n v="54"/>
    <n v="89859"/>
    <x v="938"/>
    <s v="Б"/>
    <n v="191"/>
  </r>
  <r>
    <n v="10"/>
    <x v="0"/>
    <n v="73"/>
    <n v="91789"/>
    <x v="939"/>
    <s v="А"/>
    <n v="67"/>
  </r>
  <r>
    <n v="10"/>
    <x v="0"/>
    <n v="100"/>
    <n v="48508"/>
    <x v="940"/>
    <s v="Б"/>
    <n v="192"/>
  </r>
  <r>
    <n v="6"/>
    <x v="9"/>
    <n v="64"/>
    <n v="99126"/>
    <x v="941"/>
    <s v="А"/>
    <n v="90"/>
  </r>
  <r>
    <n v="1"/>
    <x v="8"/>
    <n v="58"/>
    <n v="44842"/>
    <x v="942"/>
    <s v="Б"/>
    <n v="425"/>
  </r>
  <r>
    <n v="9"/>
    <x v="6"/>
    <n v="65"/>
    <n v="60423"/>
    <x v="943"/>
    <s v="Б"/>
    <n v="284"/>
  </r>
  <r>
    <n v="2"/>
    <x v="7"/>
    <n v="41"/>
    <n v="49784"/>
    <x v="944"/>
    <s v="Б"/>
    <n v="526"/>
  </r>
  <r>
    <n v="3"/>
    <x v="2"/>
    <n v="12"/>
    <n v="46269"/>
    <x v="945"/>
    <s v="В"/>
    <n v="857"/>
  </r>
  <r>
    <n v="4"/>
    <x v="4"/>
    <n v="19"/>
    <n v="13644"/>
    <x v="946"/>
    <s v="В"/>
    <n v="938"/>
  </r>
  <r>
    <n v="3"/>
    <x v="2"/>
    <n v="79"/>
    <n v="27631"/>
    <x v="947"/>
    <s v="Б"/>
    <n v="504"/>
  </r>
  <r>
    <n v="6"/>
    <x v="9"/>
    <n v="25"/>
    <n v="72545"/>
    <x v="948"/>
    <s v="Б"/>
    <n v="567"/>
  </r>
  <r>
    <n v="5"/>
    <x v="3"/>
    <n v="7"/>
    <n v="58810"/>
    <x v="949"/>
    <s v="В"/>
    <n v="903"/>
  </r>
  <r>
    <n v="1"/>
    <x v="8"/>
    <n v="16"/>
    <n v="72321"/>
    <x v="950"/>
    <s v="Б"/>
    <n v="698"/>
  </r>
  <r>
    <n v="5"/>
    <x v="3"/>
    <n v="67"/>
    <n v="73152"/>
    <x v="951"/>
    <s v="Б"/>
    <n v="187"/>
  </r>
  <r>
    <n v="9"/>
    <x v="6"/>
    <n v="51"/>
    <n v="35966"/>
    <x v="952"/>
    <s v="Б"/>
    <n v="565"/>
  </r>
  <r>
    <n v="1"/>
    <x v="8"/>
    <n v="84"/>
    <n v="23511"/>
    <x v="953"/>
    <s v="Б"/>
    <n v="540"/>
  </r>
  <r>
    <n v="10"/>
    <x v="0"/>
    <n v="49"/>
    <n v="21418"/>
    <x v="954"/>
    <s v="Б"/>
    <n v="729"/>
  </r>
  <r>
    <n v="5"/>
    <x v="3"/>
    <n v="6"/>
    <n v="35181"/>
    <x v="955"/>
    <s v="В"/>
    <n v="950"/>
  </r>
  <r>
    <n v="5"/>
    <x v="3"/>
    <n v="43"/>
    <n v="75459"/>
    <x v="956"/>
    <s v="Б"/>
    <n v="354"/>
  </r>
  <r>
    <n v="10"/>
    <x v="0"/>
    <n v="100"/>
    <n v="81395"/>
    <x v="957"/>
    <s v="А"/>
    <n v="14"/>
  </r>
  <r>
    <n v="3"/>
    <x v="2"/>
    <n v="52"/>
    <n v="92286"/>
    <x v="958"/>
    <s v="Б"/>
    <n v="198"/>
  </r>
  <r>
    <n v="9"/>
    <x v="6"/>
    <n v="76"/>
    <n v="15979"/>
    <x v="959"/>
    <s v="Б"/>
    <n v="682"/>
  </r>
  <r>
    <n v="10"/>
    <x v="0"/>
    <n v="23"/>
    <n v="13290"/>
    <x v="960"/>
    <s v="В"/>
    <n v="925"/>
  </r>
  <r>
    <n v="1"/>
    <x v="8"/>
    <n v="21"/>
    <n v="27382"/>
    <x v="961"/>
    <s v="В"/>
    <n v="848"/>
  </r>
  <r>
    <n v="5"/>
    <x v="3"/>
    <n v="26"/>
    <n v="90683"/>
    <x v="962"/>
    <s v="Б"/>
    <n v="467"/>
  </r>
  <r>
    <n v="7"/>
    <x v="1"/>
    <n v="57"/>
    <n v="90768"/>
    <x v="963"/>
    <s v="А"/>
    <n v="169"/>
  </r>
  <r>
    <n v="9"/>
    <x v="6"/>
    <n v="2"/>
    <n v="85090"/>
    <x v="964"/>
    <s v="В"/>
    <n v="959"/>
  </r>
  <r>
    <n v="5"/>
    <x v="3"/>
    <n v="46"/>
    <n v="57435"/>
    <x v="965"/>
    <s v="Б"/>
    <n v="420"/>
  </r>
  <r>
    <n v="9"/>
    <x v="6"/>
    <n v="94"/>
    <n v="82105"/>
    <x v="966"/>
    <s v="А"/>
    <n v="27"/>
  </r>
  <r>
    <n v="8"/>
    <x v="5"/>
    <n v="59"/>
    <n v="83503"/>
    <x v="967"/>
    <s v="Б"/>
    <n v="184"/>
  </r>
  <r>
    <n v="8"/>
    <x v="5"/>
    <n v="5"/>
    <n v="82803"/>
    <x v="968"/>
    <s v="В"/>
    <n v="902"/>
  </r>
  <r>
    <n v="2"/>
    <x v="7"/>
    <n v="30"/>
    <n v="62158"/>
    <x v="969"/>
    <s v="Б"/>
    <n v="557"/>
  </r>
  <r>
    <n v="7"/>
    <x v="1"/>
    <n v="85"/>
    <n v="24805"/>
    <x v="970"/>
    <s v="Б"/>
    <n v="513"/>
  </r>
  <r>
    <n v="9"/>
    <x v="6"/>
    <n v="76"/>
    <n v="54730"/>
    <x v="971"/>
    <s v="Б"/>
    <n v="262"/>
  </r>
  <r>
    <n v="7"/>
    <x v="1"/>
    <n v="13"/>
    <n v="79298"/>
    <x v="972"/>
    <s v="Б"/>
    <n v="735"/>
  </r>
  <r>
    <n v="7"/>
    <x v="1"/>
    <n v="63"/>
    <n v="83088"/>
    <x v="973"/>
    <s v="А"/>
    <n v="163"/>
  </r>
  <r>
    <n v="7"/>
    <x v="1"/>
    <n v="43"/>
    <n v="27949"/>
    <x v="974"/>
    <s v="Б"/>
    <n v="686"/>
  </r>
  <r>
    <n v="4"/>
    <x v="4"/>
    <n v="54"/>
    <n v="39019"/>
    <x v="975"/>
    <s v="Б"/>
    <n v="514"/>
  </r>
  <r>
    <n v="9"/>
    <x v="6"/>
    <n v="34"/>
    <n v="83085"/>
    <x v="976"/>
    <s v="Б"/>
    <n v="399"/>
  </r>
  <r>
    <n v="10"/>
    <x v="0"/>
    <n v="48"/>
    <n v="18243"/>
    <x v="977"/>
    <s v="В"/>
    <n v="766"/>
  </r>
  <r>
    <n v="5"/>
    <x v="3"/>
    <n v="61"/>
    <n v="93555"/>
    <x v="978"/>
    <s v="А"/>
    <n v="127"/>
  </r>
  <r>
    <n v="3"/>
    <x v="2"/>
    <n v="4"/>
    <n v="85806"/>
    <x v="979"/>
    <s v="В"/>
    <n v="915"/>
  </r>
  <r>
    <n v="10"/>
    <x v="0"/>
    <n v="1"/>
    <n v="47583"/>
    <x v="980"/>
    <s v="В"/>
    <n v="985"/>
  </r>
  <r>
    <n v="2"/>
    <x v="7"/>
    <n v="23"/>
    <n v="61131"/>
    <x v="981"/>
    <s v="Б"/>
    <n v="635"/>
  </r>
  <r>
    <n v="8"/>
    <x v="5"/>
    <n v="33"/>
    <n v="14617"/>
    <x v="982"/>
    <s v="В"/>
    <n v="880"/>
  </r>
  <r>
    <n v="5"/>
    <x v="3"/>
    <n v="19"/>
    <n v="33653"/>
    <x v="983"/>
    <s v="В"/>
    <n v="827"/>
  </r>
  <r>
    <n v="10"/>
    <x v="0"/>
    <n v="88"/>
    <n v="69413"/>
    <x v="984"/>
    <s v="А"/>
    <n v="105"/>
  </r>
  <r>
    <n v="2"/>
    <x v="7"/>
    <n v="97"/>
    <n v="74402"/>
    <x v="985"/>
    <s v="А"/>
    <n v="46"/>
  </r>
  <r>
    <n v="4"/>
    <x v="4"/>
    <n v="43"/>
    <n v="22802"/>
    <x v="986"/>
    <s v="В"/>
    <n v="742"/>
  </r>
  <r>
    <n v="5"/>
    <x v="3"/>
    <n v="29"/>
    <n v="18182"/>
    <x v="987"/>
    <s v="В"/>
    <n v="867"/>
  </r>
  <r>
    <n v="5"/>
    <x v="3"/>
    <n v="57"/>
    <n v="73801"/>
    <x v="988"/>
    <s v="Б"/>
    <n v="256"/>
  </r>
  <r>
    <n v="2"/>
    <x v="7"/>
    <n v="8"/>
    <n v="98914"/>
    <x v="989"/>
    <s v="В"/>
    <n v="789"/>
  </r>
  <r>
    <n v="4"/>
    <x v="4"/>
    <n v="70"/>
    <n v="90460"/>
    <x v="990"/>
    <s v="А"/>
    <n v="92"/>
  </r>
  <r>
    <n v="1"/>
    <x v="8"/>
    <n v="82"/>
    <n v="11950"/>
    <x v="991"/>
    <s v="В"/>
    <n v="7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G1:L7" firstHeaderRow="1" firstDataRow="2" firstDataCol="1"/>
  <pivotFields count="4">
    <pivotField showAll="0"/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>
      <items count="32">
        <item x="7"/>
        <item x="4"/>
        <item x="2"/>
        <item x="5"/>
        <item x="15"/>
        <item x="17"/>
        <item x="28"/>
        <item x="30"/>
        <item x="3"/>
        <item x="25"/>
        <item x="19"/>
        <item x="21"/>
        <item x="23"/>
        <item x="18"/>
        <item x="10"/>
        <item x="9"/>
        <item x="8"/>
        <item x="0"/>
        <item x="22"/>
        <item x="14"/>
        <item x="27"/>
        <item x="29"/>
        <item x="26"/>
        <item x="12"/>
        <item x="1"/>
        <item x="13"/>
        <item x="6"/>
        <item x="11"/>
        <item x="16"/>
        <item x="24"/>
        <item x="2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Продажи (тыс.руб.)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СВОДНАЯ ТАБЛИЦА" updatedVersion="3" minRefreshableVersion="3" showCalcMbrs="0" useAutoFormatting="1" itemPrintTitles="1" createdVersion="3" indent="0" outline="1" outlineData="1" multipleFieldFilters="0">
  <location ref="K24:N36" firstHeaderRow="1" firstDataRow="2" firstDataCol="1"/>
  <pivotFields count="7">
    <pivotField showAll="0"/>
    <pivotField axis="axisRow" showAll="0">
      <items count="11">
        <item x="4"/>
        <item x="9"/>
        <item x="3"/>
        <item x="8"/>
        <item x="1"/>
        <item x="5"/>
        <item x="7"/>
        <item x="0"/>
        <item x="6"/>
        <item x="2"/>
        <item t="default"/>
      </items>
    </pivotField>
    <pivotField dataField="1" numFmtId="169" showAll="0"/>
    <pivotField dataField="1" numFmtId="169" showAll="0"/>
    <pivotField dataField="1" numFmtId="169" showAll="0">
      <items count="993">
        <item x="22"/>
        <item x="74"/>
        <item x="539"/>
        <item x="776"/>
        <item x="289"/>
        <item x="309"/>
        <item x="872"/>
        <item x="980"/>
        <item x="131"/>
        <item x="168"/>
        <item x="601"/>
        <item x="96"/>
        <item x="367"/>
        <item x="509"/>
        <item x="378"/>
        <item x="79"/>
        <item x="203"/>
        <item x="837"/>
        <item x="646"/>
        <item x="32"/>
        <item x="411"/>
        <item x="738"/>
        <item x="528"/>
        <item x="825"/>
        <item x="90"/>
        <item x="783"/>
        <item x="107"/>
        <item x="856"/>
        <item x="877"/>
        <item x="48"/>
        <item x="536"/>
        <item x="885"/>
        <item x="595"/>
        <item x="964"/>
        <item x="786"/>
        <item x="383"/>
        <item x="281"/>
        <item x="821"/>
        <item x="486"/>
        <item x="16"/>
        <item x="851"/>
        <item x="799"/>
        <item x="955"/>
        <item x="785"/>
        <item x="43"/>
        <item x="558"/>
        <item x="527"/>
        <item x="690"/>
        <item x="579"/>
        <item x="855"/>
        <item x="860"/>
        <item x="522"/>
        <item x="603"/>
        <item x="501"/>
        <item x="946"/>
        <item x="388"/>
        <item x="608"/>
        <item x="744"/>
        <item x="18"/>
        <item x="437"/>
        <item x="341"/>
        <item x="745"/>
        <item x="447"/>
        <item x="540"/>
        <item x="414"/>
        <item x="54"/>
        <item x="748"/>
        <item x="960"/>
        <item x="915"/>
        <item x="814"/>
        <item x="205"/>
        <item x="889"/>
        <item x="450"/>
        <item x="280"/>
        <item x="763"/>
        <item x="796"/>
        <item x="328"/>
        <item x="979"/>
        <item x="401"/>
        <item x="46"/>
        <item x="661"/>
        <item x="359"/>
        <item x="102"/>
        <item x="113"/>
        <item x="612"/>
        <item x="878"/>
        <item x="764"/>
        <item x="561"/>
        <item x="881"/>
        <item x="949"/>
        <item x="968"/>
        <item x="583"/>
        <item x="53"/>
        <item x="917"/>
        <item x="104"/>
        <item x="300"/>
        <item x="682"/>
        <item x="491"/>
        <item x="499"/>
        <item x="6"/>
        <item x="335"/>
        <item x="38"/>
        <item x="525"/>
        <item x="497"/>
        <item x="172"/>
        <item x="494"/>
        <item x="34"/>
        <item x="44"/>
        <item x="420"/>
        <item x="124"/>
        <item x="709"/>
        <item x="138"/>
        <item x="982"/>
        <item x="771"/>
        <item x="145"/>
        <item x="469"/>
        <item x="923"/>
        <item x="33"/>
        <item x="792"/>
        <item x="443"/>
        <item x="863"/>
        <item x="547"/>
        <item x="588"/>
        <item x="697"/>
        <item x="290"/>
        <item x="987"/>
        <item x="141"/>
        <item x="892"/>
        <item x="20"/>
        <item x="475"/>
        <item x="902"/>
        <item x="147"/>
        <item x="683"/>
        <item x="315"/>
        <item x="268"/>
        <item x="945"/>
        <item x="356"/>
        <item x="689"/>
        <item x="732"/>
        <item x="676"/>
        <item x="370"/>
        <item x="571"/>
        <item x="187"/>
        <item x="476"/>
        <item x="961"/>
        <item x="511"/>
        <item x="363"/>
        <item x="372"/>
        <item x="324"/>
        <item x="647"/>
        <item x="870"/>
        <item x="624"/>
        <item x="285"/>
        <item x="392"/>
        <item x="759"/>
        <item x="412"/>
        <item x="398"/>
        <item x="801"/>
        <item x="846"/>
        <item x="483"/>
        <item x="746"/>
        <item x="753"/>
        <item x="399"/>
        <item x="202"/>
        <item x="292"/>
        <item x="983"/>
        <item x="213"/>
        <item x="10"/>
        <item x="253"/>
        <item x="86"/>
        <item x="369"/>
        <item x="336"/>
        <item x="50"/>
        <item x="839"/>
        <item x="534"/>
        <item x="758"/>
        <item x="707"/>
        <item x="756"/>
        <item x="449"/>
        <item x="274"/>
        <item x="924"/>
        <item x="899"/>
        <item x="754"/>
        <item x="14"/>
        <item x="329"/>
        <item x="822"/>
        <item x="495"/>
        <item x="40"/>
        <item x="641"/>
        <item x="278"/>
        <item x="39"/>
        <item x="793"/>
        <item x="174"/>
        <item x="222"/>
        <item x="112"/>
        <item x="362"/>
        <item x="368"/>
        <item x="327"/>
        <item x="313"/>
        <item x="544"/>
        <item x="919"/>
        <item x="130"/>
        <item x="574"/>
        <item x="989"/>
        <item x="293"/>
        <item x="541"/>
        <item x="121"/>
        <item x="545"/>
        <item x="743"/>
        <item x="77"/>
        <item x="301"/>
        <item x="542"/>
        <item x="708"/>
        <item x="866"/>
        <item x="303"/>
        <item x="789"/>
        <item x="322"/>
        <item x="407"/>
        <item x="908"/>
        <item x="465"/>
        <item x="60"/>
        <item x="153"/>
        <item x="625"/>
        <item x="339"/>
        <item x="524"/>
        <item x="581"/>
        <item x="977"/>
        <item x="834"/>
        <item x="427"/>
        <item x="512"/>
        <item x="824"/>
        <item x="543"/>
        <item x="108"/>
        <item x="929"/>
        <item x="811"/>
        <item x="23"/>
        <item x="181"/>
        <item x="269"/>
        <item x="220"/>
        <item x="459"/>
        <item x="262"/>
        <item x="657"/>
        <item x="706"/>
        <item x="778"/>
        <item x="384"/>
        <item x="719"/>
        <item x="24"/>
        <item x="200"/>
        <item x="323"/>
        <item x="991"/>
        <item x="986"/>
        <item x="68"/>
        <item x="700"/>
        <item x="562"/>
        <item x="140"/>
        <item x="818"/>
        <item x="626"/>
        <item x="972"/>
        <item x="857"/>
        <item x="775"/>
        <item x="488"/>
        <item x="596"/>
        <item x="65"/>
        <item x="954"/>
        <item x="382"/>
        <item x="224"/>
        <item x="182"/>
        <item x="728"/>
        <item x="653"/>
        <item x="0"/>
        <item x="897"/>
        <item x="177"/>
        <item x="687"/>
        <item x="859"/>
        <item x="671"/>
        <item x="922"/>
        <item x="396"/>
        <item x="310"/>
        <item x="4"/>
        <item x="932"/>
        <item x="813"/>
        <item x="2"/>
        <item x="849"/>
        <item x="178"/>
        <item x="71"/>
        <item x="173"/>
        <item x="854"/>
        <item x="901"/>
        <item x="161"/>
        <item x="330"/>
        <item x="740"/>
        <item x="225"/>
        <item x="100"/>
        <item x="240"/>
        <item x="950"/>
        <item x="413"/>
        <item x="27"/>
        <item x="575"/>
        <item x="81"/>
        <item x="659"/>
        <item x="31"/>
        <item x="194"/>
        <item x="833"/>
        <item x="701"/>
        <item x="506"/>
        <item x="294"/>
        <item x="974"/>
        <item x="123"/>
        <item x="261"/>
        <item x="480"/>
        <item x="959"/>
        <item x="489"/>
        <item x="774"/>
        <item x="404"/>
        <item x="502"/>
        <item x="549"/>
        <item x="893"/>
        <item x="59"/>
        <item x="296"/>
        <item x="197"/>
        <item x="493"/>
        <item x="167"/>
        <item x="533"/>
        <item x="918"/>
        <item x="206"/>
        <item x="711"/>
        <item x="677"/>
        <item x="781"/>
        <item x="426"/>
        <item x="496"/>
        <item x="867"/>
        <item x="681"/>
        <item x="568"/>
        <item x="913"/>
        <item x="875"/>
        <item x="395"/>
        <item x="910"/>
        <item x="848"/>
        <item x="843"/>
        <item x="627"/>
        <item x="628"/>
        <item x="375"/>
        <item x="223"/>
        <item x="87"/>
        <item x="179"/>
        <item x="933"/>
        <item x="250"/>
        <item x="275"/>
        <item x="656"/>
        <item x="318"/>
        <item x="498"/>
        <item x="905"/>
        <item x="254"/>
        <item x="230"/>
        <item x="297"/>
        <item x="773"/>
        <item x="425"/>
        <item x="981"/>
        <item x="347"/>
        <item x="831"/>
        <item x="473"/>
        <item x="415"/>
        <item x="186"/>
        <item x="159"/>
        <item x="637"/>
        <item x="442"/>
        <item x="668"/>
        <item x="523"/>
        <item x="576"/>
        <item x="419"/>
        <item x="680"/>
        <item x="277"/>
        <item x="643"/>
        <item x="41"/>
        <item x="651"/>
        <item x="750"/>
        <item x="664"/>
        <item x="146"/>
        <item x="794"/>
        <item x="51"/>
        <item x="487"/>
        <item x="904"/>
        <item x="189"/>
        <item x="670"/>
        <item x="99"/>
        <item x="767"/>
        <item x="907"/>
        <item x="148"/>
        <item x="152"/>
        <item x="586"/>
        <item x="613"/>
        <item x="807"/>
        <item x="163"/>
        <item x="600"/>
        <item x="61"/>
        <item x="916"/>
        <item x="142"/>
        <item x="594"/>
        <item x="718"/>
        <item x="838"/>
        <item x="122"/>
        <item x="263"/>
        <item x="251"/>
        <item x="723"/>
        <item x="678"/>
        <item x="551"/>
        <item x="129"/>
        <item x="237"/>
        <item x="45"/>
        <item x="257"/>
        <item x="242"/>
        <item x="927"/>
        <item x="21"/>
        <item x="320"/>
        <item x="715"/>
        <item x="721"/>
        <item x="490"/>
        <item x="12"/>
        <item x="652"/>
        <item x="492"/>
        <item x="385"/>
        <item x="136"/>
        <item x="118"/>
        <item x="573"/>
        <item x="340"/>
        <item x="948"/>
        <item x="503"/>
        <item x="952"/>
        <item x="298"/>
        <item x="405"/>
        <item x="319"/>
        <item x="436"/>
        <item x="295"/>
        <item x="650"/>
        <item x="903"/>
        <item x="969"/>
        <item x="352"/>
        <item x="169"/>
        <item x="569"/>
        <item x="78"/>
        <item x="705"/>
        <item x="925"/>
        <item x="654"/>
        <item x="63"/>
        <item x="853"/>
        <item x="871"/>
        <item x="47"/>
        <item x="282"/>
        <item x="900"/>
        <item x="232"/>
        <item x="735"/>
        <item x="553"/>
        <item x="953"/>
        <item x="255"/>
        <item x="762"/>
        <item x="529"/>
        <item x="631"/>
        <item x="402"/>
        <item x="76"/>
        <item x="505"/>
        <item x="782"/>
        <item x="455"/>
        <item x="287"/>
        <item x="25"/>
        <item x="199"/>
        <item x="736"/>
        <item x="944"/>
        <item x="246"/>
        <item x="101"/>
        <item x="204"/>
        <item x="286"/>
        <item x="304"/>
        <item x="828"/>
        <item x="432"/>
        <item x="727"/>
        <item x="243"/>
        <item x="619"/>
        <item x="779"/>
        <item x="975"/>
        <item x="970"/>
        <item x="510"/>
        <item x="7"/>
        <item x="346"/>
        <item x="858"/>
        <item x="572"/>
        <item x="584"/>
        <item x="212"/>
        <item x="430"/>
        <item x="947"/>
        <item x="726"/>
        <item x="757"/>
        <item x="609"/>
        <item x="218"/>
        <item x="155"/>
        <item x="193"/>
        <item x="508"/>
        <item x="935"/>
        <item x="354"/>
        <item x="326"/>
        <item x="466"/>
        <item x="345"/>
        <item x="184"/>
        <item x="279"/>
        <item x="56"/>
        <item x="429"/>
        <item x="175"/>
        <item x="216"/>
        <item x="82"/>
        <item x="691"/>
        <item x="15"/>
        <item x="504"/>
        <item x="537"/>
        <item x="435"/>
        <item x="784"/>
        <item x="452"/>
        <item x="559"/>
        <item x="577"/>
        <item x="120"/>
        <item x="844"/>
        <item x="666"/>
        <item x="722"/>
        <item x="234"/>
        <item x="888"/>
        <item x="461"/>
        <item x="266"/>
        <item x="962"/>
        <item x="937"/>
        <item x="694"/>
        <item x="911"/>
        <item x="207"/>
        <item x="642"/>
        <item x="747"/>
        <item x="283"/>
        <item x="633"/>
        <item x="729"/>
        <item x="160"/>
        <item x="264"/>
        <item x="132"/>
        <item x="914"/>
        <item x="882"/>
        <item x="393"/>
        <item x="590"/>
        <item x="640"/>
        <item x="693"/>
        <item x="674"/>
        <item x="386"/>
        <item x="308"/>
        <item x="91"/>
        <item x="607"/>
        <item x="387"/>
        <item x="241"/>
        <item x="127"/>
        <item x="406"/>
        <item x="909"/>
        <item x="156"/>
        <item x="52"/>
        <item x="191"/>
        <item x="267"/>
        <item x="397"/>
        <item x="421"/>
        <item x="663"/>
        <item x="219"/>
        <item x="183"/>
        <item x="26"/>
        <item x="273"/>
        <item x="513"/>
        <item x="565"/>
        <item x="942"/>
        <item x="850"/>
        <item x="231"/>
        <item x="742"/>
        <item x="134"/>
        <item x="965"/>
        <item x="692"/>
        <item x="164"/>
        <item x="552"/>
        <item x="570"/>
        <item x="98"/>
        <item x="832"/>
        <item x="684"/>
        <item x="391"/>
        <item x="276"/>
        <item x="380"/>
        <item x="355"/>
        <item x="349"/>
        <item x="611"/>
        <item x="578"/>
        <item x="894"/>
        <item x="361"/>
        <item x="703"/>
        <item x="566"/>
        <item x="791"/>
        <item x="343"/>
        <item x="976"/>
        <item x="621"/>
        <item x="377"/>
        <item x="484"/>
        <item x="457"/>
        <item x="3"/>
        <item x="532"/>
        <item x="868"/>
        <item x="535"/>
        <item x="217"/>
        <item x="710"/>
        <item x="526"/>
        <item x="879"/>
        <item x="256"/>
        <item x="49"/>
        <item x="557"/>
        <item x="890"/>
        <item x="555"/>
        <item x="228"/>
        <item x="538"/>
        <item x="192"/>
        <item x="42"/>
        <item x="841"/>
        <item x="434"/>
        <item x="806"/>
        <item x="819"/>
        <item x="636"/>
        <item x="519"/>
        <item x="639"/>
        <item x="836"/>
        <item x="481"/>
        <item x="696"/>
        <item x="180"/>
        <item x="887"/>
        <item x="679"/>
        <item x="816"/>
        <item x="593"/>
        <item x="931"/>
        <item x="321"/>
        <item x="605"/>
        <item x="460"/>
        <item x="472"/>
        <item x="75"/>
        <item x="665"/>
        <item x="358"/>
        <item x="956"/>
        <item x="135"/>
        <item x="445"/>
        <item x="338"/>
        <item x="704"/>
        <item x="379"/>
        <item x="685"/>
        <item x="210"/>
        <item x="835"/>
        <item x="766"/>
        <item x="312"/>
        <item x="638"/>
        <item x="777"/>
        <item x="852"/>
        <item x="198"/>
        <item x="331"/>
        <item x="768"/>
        <item x="521"/>
        <item x="314"/>
        <item x="790"/>
        <item x="36"/>
        <item x="592"/>
        <item x="906"/>
        <item x="530"/>
        <item x="926"/>
        <item x="598"/>
        <item x="934"/>
        <item x="550"/>
        <item x="795"/>
        <item x="373"/>
        <item x="614"/>
        <item x="803"/>
        <item x="417"/>
        <item x="485"/>
        <item x="675"/>
        <item x="110"/>
        <item x="201"/>
        <item x="334"/>
        <item x="85"/>
        <item x="165"/>
        <item x="463"/>
        <item x="896"/>
        <item x="733"/>
        <item x="105"/>
        <item x="73"/>
        <item x="820"/>
        <item x="424"/>
        <item x="891"/>
        <item x="741"/>
        <item x="554"/>
        <item x="37"/>
        <item x="688"/>
        <item x="325"/>
        <item x="270"/>
        <item x="28"/>
        <item x="770"/>
        <item x="19"/>
        <item x="70"/>
        <item x="94"/>
        <item x="810"/>
        <item x="616"/>
        <item x="829"/>
        <item x="591"/>
        <item x="658"/>
        <item x="245"/>
        <item x="556"/>
        <item x="332"/>
        <item x="190"/>
        <item x="644"/>
        <item x="238"/>
        <item x="943"/>
        <item x="479"/>
        <item x="602"/>
        <item x="137"/>
        <item x="802"/>
        <item x="724"/>
        <item x="645"/>
        <item x="630"/>
        <item x="260"/>
        <item x="55"/>
        <item x="531"/>
        <item x="403"/>
        <item x="196"/>
        <item x="333"/>
        <item x="660"/>
        <item x="221"/>
        <item x="305"/>
        <item x="477"/>
        <item x="390"/>
        <item x="623"/>
        <item x="563"/>
        <item x="920"/>
        <item x="971"/>
        <item x="478"/>
        <item x="730"/>
        <item x="672"/>
        <item x="157"/>
        <item x="302"/>
        <item x="988"/>
        <item x="800"/>
        <item x="214"/>
        <item x="713"/>
        <item x="898"/>
        <item x="428"/>
        <item x="258"/>
        <item x="162"/>
        <item x="662"/>
        <item x="337"/>
        <item x="560"/>
        <item x="418"/>
        <item x="350"/>
        <item x="89"/>
        <item x="299"/>
        <item x="880"/>
        <item x="620"/>
        <item x="62"/>
        <item x="244"/>
        <item x="119"/>
        <item x="597"/>
        <item x="456"/>
        <item x="195"/>
        <item x="84"/>
        <item x="211"/>
        <item x="772"/>
        <item x="317"/>
        <item x="454"/>
        <item x="808"/>
        <item x="468"/>
        <item x="423"/>
        <item x="170"/>
        <item x="446"/>
        <item x="151"/>
        <item x="209"/>
        <item x="171"/>
        <item x="408"/>
        <item x="284"/>
        <item x="8"/>
        <item x="798"/>
        <item x="451"/>
        <item x="817"/>
        <item x="632"/>
        <item x="739"/>
        <item x="117"/>
        <item x="344"/>
        <item x="448"/>
        <item x="847"/>
        <item x="514"/>
        <item x="780"/>
        <item x="208"/>
        <item x="439"/>
        <item x="30"/>
        <item x="438"/>
        <item x="239"/>
        <item x="364"/>
        <item x="515"/>
        <item x="9"/>
        <item x="958"/>
        <item x="618"/>
        <item x="235"/>
        <item x="365"/>
        <item x="516"/>
        <item x="467"/>
        <item x="940"/>
        <item x="938"/>
        <item x="686"/>
        <item x="840"/>
        <item x="103"/>
        <item x="951"/>
        <item x="259"/>
        <item x="150"/>
        <item x="967"/>
        <item x="517"/>
        <item x="88"/>
        <item x="5"/>
        <item x="176"/>
        <item x="567"/>
        <item x="265"/>
        <item x="936"/>
        <item x="29"/>
        <item x="861"/>
        <item x="842"/>
        <item x="97"/>
        <item x="307"/>
        <item x="702"/>
        <item x="111"/>
        <item x="963"/>
        <item x="125"/>
        <item x="58"/>
        <item x="394"/>
        <item x="720"/>
        <item x="166"/>
        <item x="973"/>
        <item x="66"/>
        <item x="433"/>
        <item x="749"/>
        <item x="714"/>
        <item x="564"/>
        <item x="928"/>
        <item x="458"/>
        <item x="229"/>
        <item x="357"/>
        <item x="288"/>
        <item x="669"/>
        <item x="755"/>
        <item x="158"/>
        <item x="699"/>
        <item x="69"/>
        <item x="106"/>
        <item x="716"/>
        <item x="444"/>
        <item x="587"/>
        <item x="441"/>
        <item x="787"/>
        <item x="1"/>
        <item x="342"/>
        <item x="717"/>
        <item x="149"/>
        <item x="306"/>
        <item x="912"/>
        <item x="520"/>
        <item x="830"/>
        <item x="546"/>
        <item x="115"/>
        <item x="431"/>
        <item x="17"/>
        <item x="144"/>
        <item x="381"/>
        <item x="978"/>
        <item x="548"/>
        <item x="409"/>
        <item x="252"/>
        <item x="389"/>
        <item x="869"/>
        <item x="247"/>
        <item x="827"/>
        <item x="930"/>
        <item x="886"/>
        <item x="13"/>
        <item x="64"/>
        <item x="507"/>
        <item x="353"/>
        <item x="804"/>
        <item x="865"/>
        <item x="271"/>
        <item x="589"/>
        <item x="474"/>
        <item x="248"/>
        <item x="845"/>
        <item x="376"/>
        <item x="984"/>
        <item x="360"/>
        <item x="470"/>
        <item x="873"/>
        <item x="249"/>
        <item x="109"/>
        <item x="737"/>
        <item x="518"/>
        <item x="610"/>
        <item x="126"/>
        <item x="291"/>
        <item x="606"/>
        <item x="227"/>
        <item x="990"/>
        <item x="809"/>
        <item x="941"/>
        <item x="622"/>
        <item x="634"/>
        <item x="769"/>
        <item x="812"/>
        <item x="629"/>
        <item x="114"/>
        <item x="585"/>
        <item x="215"/>
        <item x="453"/>
        <item x="92"/>
        <item x="635"/>
        <item x="464"/>
        <item x="143"/>
        <item x="154"/>
        <item x="139"/>
        <item x="471"/>
        <item x="57"/>
        <item x="604"/>
        <item x="500"/>
        <item x="580"/>
        <item x="95"/>
        <item x="35"/>
        <item x="939"/>
        <item x="410"/>
        <item x="371"/>
        <item x="83"/>
        <item x="862"/>
        <item x="788"/>
        <item x="233"/>
        <item x="72"/>
        <item x="11"/>
        <item x="185"/>
        <item x="673"/>
        <item x="599"/>
        <item x="667"/>
        <item x="698"/>
        <item x="416"/>
        <item x="226"/>
        <item x="188"/>
        <item x="482"/>
        <item x="617"/>
        <item x="67"/>
        <item x="725"/>
        <item x="985"/>
        <item x="751"/>
        <item x="695"/>
        <item x="133"/>
        <item x="826"/>
        <item x="876"/>
        <item x="895"/>
        <item x="864"/>
        <item x="80"/>
        <item x="655"/>
        <item x="462"/>
        <item x="760"/>
        <item x="805"/>
        <item x="823"/>
        <item x="400"/>
        <item x="734"/>
        <item x="615"/>
        <item x="921"/>
        <item x="815"/>
        <item x="966"/>
        <item x="272"/>
        <item x="712"/>
        <item x="351"/>
        <item x="116"/>
        <item x="752"/>
        <item x="884"/>
        <item x="93"/>
        <item x="348"/>
        <item x="422"/>
        <item x="731"/>
        <item x="582"/>
        <item x="311"/>
        <item x="957"/>
        <item x="883"/>
        <item x="366"/>
        <item x="128"/>
        <item x="316"/>
        <item x="761"/>
        <item x="374"/>
        <item x="874"/>
        <item x="440"/>
        <item x="236"/>
        <item x="797"/>
        <item x="648"/>
        <item x="649"/>
        <item x="765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Кол-во" fld="2" baseField="0" baseItem="0"/>
    <dataField name="Сумма по полю Цена" fld="3" baseField="0" baseItem="0"/>
    <dataField name="Сумма по полю Реализация" fld="4" baseField="0" baseItem="0"/>
  </dataFields>
  <formats count="3">
    <format dxfId="2">
      <pivotArea field="-2" type="button" dataOnly="0" labelOnly="1" outline="0" axis="axisCol" fieldPosition="0"/>
    </format>
    <format dxfId="1">
      <pivotArea field="-2" type="button" dataOnly="0" labelOnly="1" outline="0" axis="axisCol" fieldPosition="0"/>
    </format>
    <format dxfId="0">
      <pivotArea field="-2" type="button" dataOnly="0" labelOnly="1" outline="0" axis="axisCol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Таблица3" displayName="Таблица3" ref="A5:J15" totalsRowShown="0" headerRowDxfId="18" dataDxfId="16" headerRowBorderDxfId="17" tableBorderDxfId="15" totalsRowBorderDxfId="14">
  <autoFilter ref="A5:J15"/>
  <tableColumns count="10">
    <tableColumn id="1" name="№" dataDxfId="13">
      <calculatedColumnFormula>A5+1</calculatedColumnFormula>
    </tableColumn>
    <tableColumn id="2" name="Фамилия" dataDxfId="12"/>
    <tableColumn id="3" name="Имя" dataDxfId="11"/>
    <tableColumn id="4" name="Отчество" dataDxfId="10"/>
    <tableColumn id="5" name="З/п в $" dataDxfId="9">
      <calculatedColumnFormula>E5+(E5-E4)</calculatedColumnFormula>
    </tableColumn>
    <tableColumn id="6" name="Курс" dataDxfId="8">
      <calculatedColumnFormula>F5</calculatedColumnFormula>
    </tableColumn>
    <tableColumn id="7" name="З/п в руб." dataDxfId="7">
      <calculatedColumnFormula>E6*F6</calculatedColumnFormula>
    </tableColumn>
    <tableColumn id="8" name="Отчисления в Соц.Фонд" dataDxfId="6">
      <calculatedColumnFormula>G6*$I$3</calculatedColumnFormula>
    </tableColumn>
    <tableColumn id="9" name="Подоходный _x000a_налог" dataDxfId="5">
      <calculatedColumnFormula>G6*$D$3</calculatedColumnFormula>
    </tableColumn>
    <tableColumn id="10" name="Всего к выплате" dataDxfId="4">
      <calculatedColumnFormula>G6-H6-I6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/>
  <dimension ref="A1:J35"/>
  <sheetViews>
    <sheetView workbookViewId="0">
      <selection activeCell="J17" sqref="J17"/>
    </sheetView>
  </sheetViews>
  <sheetFormatPr defaultRowHeight="14.4"/>
  <cols>
    <col min="2" max="2" width="14.5546875" customWidth="1"/>
    <col min="3" max="4" width="13.109375" customWidth="1"/>
    <col min="7" max="7" width="11.21875" customWidth="1"/>
    <col min="8" max="8" width="23.88671875" customWidth="1"/>
    <col min="9" max="9" width="14.44140625" customWidth="1"/>
    <col min="10" max="10" width="18.33203125" customWidth="1"/>
  </cols>
  <sheetData>
    <row r="1" spans="1:10" ht="15" customHeight="1">
      <c r="A1" s="143" t="s">
        <v>238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>
      <c r="A2" s="81"/>
      <c r="B2" s="81"/>
      <c r="C2" s="81"/>
      <c r="D2" s="81"/>
      <c r="E2" s="81"/>
      <c r="F2" s="81"/>
      <c r="G2" s="81"/>
      <c r="H2" s="81"/>
      <c r="I2" s="8"/>
      <c r="J2" s="8"/>
    </row>
    <row r="3" spans="1:10" ht="27">
      <c r="A3" s="81"/>
      <c r="B3" s="81"/>
      <c r="C3" s="20" t="s">
        <v>48</v>
      </c>
      <c r="D3" s="21">
        <v>0.13</v>
      </c>
      <c r="E3" s="22" t="s">
        <v>49</v>
      </c>
      <c r="F3" s="81"/>
      <c r="G3" s="81"/>
      <c r="H3" s="20" t="s">
        <v>184</v>
      </c>
      <c r="I3" s="21">
        <v>0.3</v>
      </c>
      <c r="J3" s="22" t="s">
        <v>49</v>
      </c>
    </row>
    <row r="4" spans="1:10">
      <c r="A4" s="81"/>
      <c r="B4" s="81"/>
      <c r="C4" s="81"/>
      <c r="D4" s="81"/>
      <c r="E4" s="81"/>
      <c r="F4" s="81"/>
      <c r="G4" s="81"/>
      <c r="H4" s="81"/>
      <c r="I4" s="8"/>
      <c r="J4" s="8"/>
    </row>
    <row r="5" spans="1:10" ht="27">
      <c r="A5" s="118" t="s">
        <v>185</v>
      </c>
      <c r="B5" s="119" t="s">
        <v>0</v>
      </c>
      <c r="C5" s="119" t="s">
        <v>1</v>
      </c>
      <c r="D5" s="119" t="s">
        <v>2</v>
      </c>
      <c r="E5" s="119" t="s">
        <v>20</v>
      </c>
      <c r="F5" s="119" t="s">
        <v>21</v>
      </c>
      <c r="G5" s="119" t="s">
        <v>22</v>
      </c>
      <c r="H5" s="119" t="s">
        <v>184</v>
      </c>
      <c r="I5" s="119" t="s">
        <v>23</v>
      </c>
      <c r="J5" s="120" t="s">
        <v>186</v>
      </c>
    </row>
    <row r="6" spans="1:10">
      <c r="A6" s="115">
        <v>1</v>
      </c>
      <c r="B6" s="10" t="s">
        <v>13</v>
      </c>
      <c r="C6" s="9" t="s">
        <v>24</v>
      </c>
      <c r="D6" s="9" t="s">
        <v>25</v>
      </c>
      <c r="E6" s="113">
        <v>50</v>
      </c>
      <c r="F6" s="9">
        <v>29.86</v>
      </c>
      <c r="G6" s="11">
        <f>E6*F6</f>
        <v>1493</v>
      </c>
      <c r="H6" s="11">
        <f>G6*$I$3</f>
        <v>447.9</v>
      </c>
      <c r="I6" s="11">
        <f>G6*$D$3</f>
        <v>194.09</v>
      </c>
      <c r="J6" s="117">
        <f>G6-H6-I6</f>
        <v>851.00999999999988</v>
      </c>
    </row>
    <row r="7" spans="1:10">
      <c r="A7" s="116">
        <f>A6+1</f>
        <v>2</v>
      </c>
      <c r="B7" s="10" t="s">
        <v>14</v>
      </c>
      <c r="C7" s="9" t="s">
        <v>26</v>
      </c>
      <c r="D7" s="9" t="s">
        <v>27</v>
      </c>
      <c r="E7" s="113">
        <v>75</v>
      </c>
      <c r="F7" s="11">
        <f>F6</f>
        <v>29.86</v>
      </c>
      <c r="G7" s="11">
        <f t="shared" ref="G7:G15" si="0">E7*F7</f>
        <v>2239.5</v>
      </c>
      <c r="H7" s="11">
        <f t="shared" ref="H7:H15" si="1">G7*$I$3</f>
        <v>671.85</v>
      </c>
      <c r="I7" s="11">
        <f t="shared" ref="I7:I15" si="2">G7*$D$3</f>
        <v>291.13499999999999</v>
      </c>
      <c r="J7" s="117">
        <f t="shared" ref="J7:J15" si="3">G7-H7-I7</f>
        <v>1276.5150000000001</v>
      </c>
    </row>
    <row r="8" spans="1:10">
      <c r="A8" s="116">
        <f t="shared" ref="A8:A15" si="4">A7+1</f>
        <v>3</v>
      </c>
      <c r="B8" s="10" t="s">
        <v>28</v>
      </c>
      <c r="C8" s="9" t="s">
        <v>29</v>
      </c>
      <c r="D8" s="9" t="s">
        <v>30</v>
      </c>
      <c r="E8" s="114">
        <f>E7+(E7-E6)</f>
        <v>100</v>
      </c>
      <c r="F8" s="11">
        <f t="shared" ref="F8:F15" si="5">F7</f>
        <v>29.86</v>
      </c>
      <c r="G8" s="11">
        <f t="shared" si="0"/>
        <v>2986</v>
      </c>
      <c r="H8" s="11">
        <f t="shared" si="1"/>
        <v>895.8</v>
      </c>
      <c r="I8" s="11">
        <f t="shared" si="2"/>
        <v>388.18</v>
      </c>
      <c r="J8" s="117">
        <f t="shared" si="3"/>
        <v>1702.0199999999998</v>
      </c>
    </row>
    <row r="9" spans="1:10">
      <c r="A9" s="116">
        <f t="shared" si="4"/>
        <v>4</v>
      </c>
      <c r="B9" s="10" t="s">
        <v>31</v>
      </c>
      <c r="C9" s="9" t="s">
        <v>32</v>
      </c>
      <c r="D9" s="9" t="s">
        <v>33</v>
      </c>
      <c r="E9" s="114">
        <f t="shared" ref="E9:E15" si="6">E8+(E8-E7)</f>
        <v>125</v>
      </c>
      <c r="F9" s="11">
        <f t="shared" si="5"/>
        <v>29.86</v>
      </c>
      <c r="G9" s="11">
        <f t="shared" si="0"/>
        <v>3732.5</v>
      </c>
      <c r="H9" s="11">
        <f t="shared" si="1"/>
        <v>1119.75</v>
      </c>
      <c r="I9" s="11">
        <f t="shared" si="2"/>
        <v>485.22500000000002</v>
      </c>
      <c r="J9" s="117">
        <f t="shared" si="3"/>
        <v>2127.5250000000001</v>
      </c>
    </row>
    <row r="10" spans="1:10">
      <c r="A10" s="116">
        <f t="shared" si="4"/>
        <v>5</v>
      </c>
      <c r="B10" s="10" t="s">
        <v>34</v>
      </c>
      <c r="C10" s="9" t="s">
        <v>35</v>
      </c>
      <c r="D10" s="9" t="s">
        <v>36</v>
      </c>
      <c r="E10" s="114">
        <f t="shared" si="6"/>
        <v>150</v>
      </c>
      <c r="F10" s="11">
        <f t="shared" si="5"/>
        <v>29.86</v>
      </c>
      <c r="G10" s="11">
        <f t="shared" si="0"/>
        <v>4479</v>
      </c>
      <c r="H10" s="11">
        <f t="shared" si="1"/>
        <v>1343.7</v>
      </c>
      <c r="I10" s="11">
        <f t="shared" si="2"/>
        <v>582.27</v>
      </c>
      <c r="J10" s="117">
        <f t="shared" si="3"/>
        <v>2553.0300000000002</v>
      </c>
    </row>
    <row r="11" spans="1:10">
      <c r="A11" s="116">
        <f t="shared" si="4"/>
        <v>6</v>
      </c>
      <c r="B11" s="10" t="s">
        <v>37</v>
      </c>
      <c r="C11" s="9" t="s">
        <v>29</v>
      </c>
      <c r="D11" s="9" t="s">
        <v>30</v>
      </c>
      <c r="E11" s="114">
        <f t="shared" si="6"/>
        <v>175</v>
      </c>
      <c r="F11" s="11">
        <f t="shared" si="5"/>
        <v>29.86</v>
      </c>
      <c r="G11" s="11">
        <f t="shared" si="0"/>
        <v>5225.5</v>
      </c>
      <c r="H11" s="11">
        <f t="shared" si="1"/>
        <v>1567.6499999999999</v>
      </c>
      <c r="I11" s="11">
        <f t="shared" si="2"/>
        <v>679.31500000000005</v>
      </c>
      <c r="J11" s="117">
        <f t="shared" si="3"/>
        <v>2978.5350000000003</v>
      </c>
    </row>
    <row r="12" spans="1:10">
      <c r="A12" s="116">
        <f t="shared" si="4"/>
        <v>7</v>
      </c>
      <c r="B12" s="10" t="s">
        <v>13</v>
      </c>
      <c r="C12" s="9" t="s">
        <v>38</v>
      </c>
      <c r="D12" s="9" t="s">
        <v>25</v>
      </c>
      <c r="E12" s="114">
        <f t="shared" si="6"/>
        <v>200</v>
      </c>
      <c r="F12" s="11">
        <f t="shared" si="5"/>
        <v>29.86</v>
      </c>
      <c r="G12" s="11">
        <f t="shared" si="0"/>
        <v>5972</v>
      </c>
      <c r="H12" s="11">
        <f t="shared" si="1"/>
        <v>1791.6</v>
      </c>
      <c r="I12" s="11">
        <f t="shared" si="2"/>
        <v>776.36</v>
      </c>
      <c r="J12" s="117">
        <f t="shared" si="3"/>
        <v>3404.0399999999995</v>
      </c>
    </row>
    <row r="13" spans="1:10">
      <c r="A13" s="116">
        <f t="shared" si="4"/>
        <v>8</v>
      </c>
      <c r="B13" s="10" t="s">
        <v>28</v>
      </c>
      <c r="C13" s="9" t="s">
        <v>39</v>
      </c>
      <c r="D13" s="9" t="s">
        <v>40</v>
      </c>
      <c r="E13" s="114">
        <f t="shared" si="6"/>
        <v>225</v>
      </c>
      <c r="F13" s="11">
        <f t="shared" si="5"/>
        <v>29.86</v>
      </c>
      <c r="G13" s="11">
        <f t="shared" si="0"/>
        <v>6718.5</v>
      </c>
      <c r="H13" s="11">
        <f t="shared" si="1"/>
        <v>2015.55</v>
      </c>
      <c r="I13" s="11">
        <f t="shared" si="2"/>
        <v>873.40500000000009</v>
      </c>
      <c r="J13" s="117">
        <f t="shared" si="3"/>
        <v>3829.5449999999996</v>
      </c>
    </row>
    <row r="14" spans="1:10">
      <c r="A14" s="116">
        <f t="shared" si="4"/>
        <v>9</v>
      </c>
      <c r="B14" s="10" t="s">
        <v>41</v>
      </c>
      <c r="C14" s="9" t="s">
        <v>42</v>
      </c>
      <c r="D14" s="9" t="s">
        <v>43</v>
      </c>
      <c r="E14" s="114">
        <f t="shared" si="6"/>
        <v>250</v>
      </c>
      <c r="F14" s="11">
        <f t="shared" si="5"/>
        <v>29.86</v>
      </c>
      <c r="G14" s="11">
        <f t="shared" si="0"/>
        <v>7465</v>
      </c>
      <c r="H14" s="11">
        <f t="shared" si="1"/>
        <v>2239.5</v>
      </c>
      <c r="I14" s="11">
        <f t="shared" si="2"/>
        <v>970.45</v>
      </c>
      <c r="J14" s="117">
        <f t="shared" si="3"/>
        <v>4255.05</v>
      </c>
    </row>
    <row r="15" spans="1:10">
      <c r="A15" s="121">
        <f t="shared" si="4"/>
        <v>10</v>
      </c>
      <c r="B15" s="122" t="s">
        <v>14</v>
      </c>
      <c r="C15" s="123" t="s">
        <v>32</v>
      </c>
      <c r="D15" s="123" t="s">
        <v>30</v>
      </c>
      <c r="E15" s="124">
        <f t="shared" si="6"/>
        <v>275</v>
      </c>
      <c r="F15" s="125">
        <f t="shared" si="5"/>
        <v>29.86</v>
      </c>
      <c r="G15" s="125">
        <f t="shared" si="0"/>
        <v>8211.5</v>
      </c>
      <c r="H15" s="125">
        <f t="shared" si="1"/>
        <v>2463.4499999999998</v>
      </c>
      <c r="I15" s="125">
        <f t="shared" si="2"/>
        <v>1067.4950000000001</v>
      </c>
      <c r="J15" s="126">
        <f t="shared" si="3"/>
        <v>4680.5550000000003</v>
      </c>
    </row>
    <row r="16" spans="1:10">
      <c r="A16" s="9"/>
      <c r="B16" s="9"/>
      <c r="C16" s="9"/>
      <c r="D16" s="9"/>
      <c r="E16" s="9"/>
      <c r="F16" s="13"/>
      <c r="G16" s="13"/>
      <c r="H16" s="13"/>
      <c r="I16" s="9"/>
      <c r="J16" s="9"/>
    </row>
    <row r="17" spans="1:10">
      <c r="A17" s="9"/>
      <c r="B17" s="14" t="s">
        <v>44</v>
      </c>
      <c r="C17" s="15"/>
      <c r="D17" s="15"/>
      <c r="E17" s="11">
        <f>SUM(E6:E15)</f>
        <v>1625</v>
      </c>
      <c r="F17" s="9"/>
      <c r="G17" s="11">
        <f>SUM(G6:G15)</f>
        <v>48522.5</v>
      </c>
      <c r="H17" s="11">
        <f>SUM(H6:H15)</f>
        <v>14556.75</v>
      </c>
      <c r="I17" s="9"/>
      <c r="J17" s="11">
        <f>SUM(J6:J15)</f>
        <v>27657.824999999997</v>
      </c>
    </row>
    <row r="18" spans="1:10">
      <c r="A18" s="12"/>
      <c r="B18" s="16" t="s">
        <v>45</v>
      </c>
      <c r="C18" s="17"/>
      <c r="D18" s="17"/>
      <c r="E18" s="18">
        <f>AVERAGE(E6:E15)</f>
        <v>162.5</v>
      </c>
      <c r="F18" s="19"/>
      <c r="G18" s="18">
        <f>AVERAGE(G6:G15)</f>
        <v>4852.25</v>
      </c>
      <c r="H18" s="18">
        <f>AVERAGE(H6:H15)</f>
        <v>1455.675</v>
      </c>
      <c r="I18" s="19"/>
      <c r="J18" s="18">
        <f>AVERAGE(J6:J15)</f>
        <v>2765.7824999999998</v>
      </c>
    </row>
    <row r="19" spans="1:10">
      <c r="A19" s="12"/>
      <c r="B19" s="16" t="s">
        <v>46</v>
      </c>
      <c r="C19" s="17"/>
      <c r="D19" s="17"/>
      <c r="E19" s="18">
        <f>MAX(E6:E15)</f>
        <v>275</v>
      </c>
      <c r="F19" s="19"/>
      <c r="G19" s="18">
        <f>MAX(G6:G15)</f>
        <v>8211.5</v>
      </c>
      <c r="H19" s="18">
        <f>MAX(H6:H15)</f>
        <v>2463.4499999999998</v>
      </c>
      <c r="I19" s="19"/>
      <c r="J19" s="18">
        <f>MAX(J6:J15)</f>
        <v>4680.5550000000003</v>
      </c>
    </row>
    <row r="20" spans="1:10">
      <c r="A20" s="12"/>
      <c r="B20" s="16" t="s">
        <v>47</v>
      </c>
      <c r="C20" s="17"/>
      <c r="D20" s="17"/>
      <c r="E20" s="18">
        <f>MIN(E6:E15)</f>
        <v>50</v>
      </c>
      <c r="F20" s="19"/>
      <c r="G20" s="18">
        <f>MIN(G6:G15)</f>
        <v>1493</v>
      </c>
      <c r="H20" s="18">
        <f>MIN(H6:H15)</f>
        <v>447.9</v>
      </c>
      <c r="I20" s="19"/>
      <c r="J20" s="18">
        <f>MIN(J6:J15)</f>
        <v>851.00999999999988</v>
      </c>
    </row>
    <row r="23" spans="1:10">
      <c r="A23" t="s">
        <v>187</v>
      </c>
      <c r="F23" s="21"/>
    </row>
    <row r="24" spans="1:10">
      <c r="C24" s="20"/>
      <c r="D24" s="21"/>
      <c r="E24" s="22"/>
      <c r="F24" s="21"/>
    </row>
    <row r="25" spans="1:10">
      <c r="A25" s="23"/>
      <c r="B25" t="s">
        <v>50</v>
      </c>
    </row>
    <row r="26" spans="1:10" ht="15.6">
      <c r="A26" s="24" t="s">
        <v>236</v>
      </c>
    </row>
    <row r="27" spans="1:10" ht="15.6">
      <c r="A27" s="25" t="s">
        <v>51</v>
      </c>
    </row>
    <row r="28" spans="1:10" ht="15.6">
      <c r="A28" s="25" t="s">
        <v>52</v>
      </c>
    </row>
    <row r="29" spans="1:10" ht="15.6">
      <c r="A29" s="25" t="s">
        <v>53</v>
      </c>
    </row>
    <row r="30" spans="1:10" ht="15.6">
      <c r="A30" s="25" t="s">
        <v>54</v>
      </c>
    </row>
    <row r="31" spans="1:10" ht="15.6">
      <c r="A31" s="25" t="s">
        <v>55</v>
      </c>
    </row>
    <row r="32" spans="1:10" ht="15.6">
      <c r="A32" s="25" t="s">
        <v>56</v>
      </c>
    </row>
    <row r="33" spans="1:1" ht="15.6">
      <c r="A33" s="25" t="s">
        <v>57</v>
      </c>
    </row>
    <row r="34" spans="1:1" ht="15.6">
      <c r="A34" s="25" t="s">
        <v>235</v>
      </c>
    </row>
    <row r="35" spans="1:1" ht="15.6">
      <c r="A35" s="25" t="s">
        <v>237</v>
      </c>
    </row>
  </sheetData>
  <mergeCells count="1">
    <mergeCell ref="A1:J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9"/>
  <dimension ref="A1:I39"/>
  <sheetViews>
    <sheetView topLeftCell="A13" workbookViewId="0">
      <selection activeCell="B10" sqref="B10:B39"/>
    </sheetView>
  </sheetViews>
  <sheetFormatPr defaultRowHeight="14.4"/>
  <cols>
    <col min="1" max="1" width="11" customWidth="1"/>
    <col min="2" max="2" width="14.21875" customWidth="1"/>
    <col min="3" max="3" width="13.6640625" customWidth="1"/>
  </cols>
  <sheetData>
    <row r="1" spans="1:9">
      <c r="A1" s="87" t="s">
        <v>249</v>
      </c>
      <c r="B1" s="105"/>
      <c r="C1" s="105"/>
      <c r="D1" s="105"/>
      <c r="E1" s="105"/>
      <c r="F1" s="47"/>
      <c r="G1" s="47"/>
      <c r="H1" s="47"/>
      <c r="I1" s="47"/>
    </row>
    <row r="3" spans="1:9" ht="15.6">
      <c r="A3" s="51"/>
      <c r="B3" s="47"/>
      <c r="C3" s="47"/>
      <c r="D3" s="47"/>
      <c r="E3" s="47"/>
      <c r="F3" s="47"/>
      <c r="G3" s="47"/>
      <c r="H3" s="47"/>
      <c r="I3" s="47"/>
    </row>
    <row r="4" spans="1:9" ht="15" customHeight="1">
      <c r="A4" s="52" t="s">
        <v>68</v>
      </c>
      <c r="B4" s="146" t="s">
        <v>107</v>
      </c>
      <c r="C4" s="146"/>
      <c r="D4" s="146"/>
      <c r="E4" s="146"/>
      <c r="F4" s="146"/>
      <c r="G4" s="146"/>
      <c r="H4" s="146"/>
      <c r="I4" s="146"/>
    </row>
    <row r="5" spans="1:9">
      <c r="A5" s="52"/>
      <c r="B5" s="146"/>
      <c r="C5" s="146"/>
      <c r="D5" s="146"/>
      <c r="E5" s="146"/>
      <c r="F5" s="146"/>
      <c r="G5" s="146"/>
      <c r="H5" s="146"/>
      <c r="I5" s="146"/>
    </row>
    <row r="6" spans="1:9">
      <c r="A6" s="52"/>
      <c r="B6" s="146"/>
      <c r="C6" s="146"/>
      <c r="D6" s="146"/>
      <c r="E6" s="146"/>
      <c r="F6" s="146"/>
      <c r="G6" s="146"/>
      <c r="H6" s="146"/>
      <c r="I6" s="146"/>
    </row>
    <row r="7" spans="1:9">
      <c r="A7" s="52" t="s">
        <v>108</v>
      </c>
      <c r="B7" s="50">
        <f>SUMIF($C$10:$C$39,A7,B10:B39)</f>
        <v>638843</v>
      </c>
      <c r="C7" s="48"/>
      <c r="D7" s="48"/>
      <c r="E7" s="48"/>
      <c r="F7" s="48"/>
      <c r="G7" s="48"/>
      <c r="H7" s="48"/>
      <c r="I7" s="48"/>
    </row>
    <row r="8" spans="1:9">
      <c r="A8" s="52" t="s">
        <v>109</v>
      </c>
      <c r="B8" s="50">
        <f>SUMIF($C$10:$C$39,A8,B10:B39)</f>
        <v>689599</v>
      </c>
      <c r="C8" s="48"/>
      <c r="D8" s="48"/>
      <c r="E8" s="48"/>
      <c r="F8" s="48"/>
      <c r="G8" s="48"/>
      <c r="H8" s="48"/>
      <c r="I8" s="48"/>
    </row>
    <row r="9" spans="1:9">
      <c r="A9" s="106" t="s">
        <v>106</v>
      </c>
      <c r="B9" s="106" t="s">
        <v>110</v>
      </c>
      <c r="C9" s="106" t="s">
        <v>111</v>
      </c>
      <c r="D9" s="52"/>
      <c r="E9" s="52"/>
      <c r="F9" s="52"/>
      <c r="H9" s="52"/>
      <c r="I9" s="52"/>
    </row>
    <row r="10" spans="1:9">
      <c r="A10" s="54">
        <v>43405</v>
      </c>
      <c r="B10" s="55">
        <v>30895</v>
      </c>
      <c r="C10" s="49" t="s">
        <v>108</v>
      </c>
      <c r="D10" s="52"/>
      <c r="E10" s="52"/>
      <c r="F10" s="52"/>
      <c r="G10" s="52"/>
      <c r="H10" s="131"/>
      <c r="I10" s="52"/>
    </row>
    <row r="11" spans="1:9">
      <c r="A11" s="54">
        <v>43406</v>
      </c>
      <c r="B11" s="55">
        <v>80324</v>
      </c>
      <c r="C11" s="49" t="s">
        <v>109</v>
      </c>
      <c r="D11" s="52"/>
      <c r="E11" s="52"/>
      <c r="F11" s="52"/>
      <c r="G11" s="52"/>
      <c r="H11" s="131"/>
      <c r="I11" s="52"/>
    </row>
    <row r="12" spans="1:9">
      <c r="A12" s="54">
        <v>43407</v>
      </c>
      <c r="B12" s="55">
        <v>65609</v>
      </c>
      <c r="C12" s="49" t="s">
        <v>109</v>
      </c>
      <c r="D12" s="52"/>
      <c r="E12" s="52"/>
      <c r="F12" s="52"/>
      <c r="G12" s="52"/>
      <c r="H12" s="131"/>
      <c r="I12" s="52"/>
    </row>
    <row r="13" spans="1:9">
      <c r="A13" s="54">
        <v>43408</v>
      </c>
      <c r="B13" s="55">
        <v>22242</v>
      </c>
      <c r="C13" s="49" t="s">
        <v>108</v>
      </c>
      <c r="D13" s="52"/>
      <c r="E13" s="52"/>
      <c r="F13" s="52"/>
      <c r="G13" s="52"/>
      <c r="H13" s="131"/>
      <c r="I13" s="52"/>
    </row>
    <row r="14" spans="1:9">
      <c r="A14" s="54">
        <v>43409</v>
      </c>
      <c r="B14" s="55">
        <v>73077</v>
      </c>
      <c r="C14" s="49" t="s">
        <v>108</v>
      </c>
      <c r="D14" s="52"/>
      <c r="E14" s="52"/>
      <c r="F14" s="52"/>
      <c r="G14" s="52"/>
      <c r="H14" s="131"/>
      <c r="I14" s="52"/>
    </row>
    <row r="15" spans="1:9">
      <c r="A15" s="54">
        <v>43410</v>
      </c>
      <c r="B15" s="55">
        <v>58345</v>
      </c>
      <c r="C15" s="49" t="s">
        <v>109</v>
      </c>
      <c r="D15" s="52"/>
      <c r="E15" s="52"/>
      <c r="F15" s="52"/>
      <c r="G15" s="52"/>
      <c r="H15" s="131"/>
      <c r="I15" s="52"/>
    </row>
    <row r="16" spans="1:9">
      <c r="A16" s="54">
        <v>43411</v>
      </c>
      <c r="B16" s="55">
        <v>8197</v>
      </c>
      <c r="C16" s="49" t="s">
        <v>109</v>
      </c>
      <c r="D16" s="52"/>
      <c r="E16" s="52"/>
      <c r="F16" s="52"/>
      <c r="G16" s="52"/>
      <c r="H16" s="131"/>
      <c r="I16" s="52"/>
    </row>
    <row r="17" spans="1:8">
      <c r="A17" s="54">
        <v>43412</v>
      </c>
      <c r="B17" s="55">
        <v>44664</v>
      </c>
      <c r="C17" s="49" t="s">
        <v>108</v>
      </c>
      <c r="G17" s="52"/>
      <c r="H17" s="131"/>
    </row>
    <row r="18" spans="1:8">
      <c r="A18" s="54">
        <v>43413</v>
      </c>
      <c r="B18" s="55">
        <v>30678</v>
      </c>
      <c r="C18" s="49" t="s">
        <v>108</v>
      </c>
      <c r="G18" s="52"/>
      <c r="H18" s="131"/>
    </row>
    <row r="19" spans="1:8">
      <c r="A19" s="54">
        <v>43414</v>
      </c>
      <c r="B19" s="55">
        <v>38721</v>
      </c>
      <c r="C19" s="49" t="s">
        <v>109</v>
      </c>
      <c r="G19" s="52"/>
      <c r="H19" s="131"/>
    </row>
    <row r="20" spans="1:8">
      <c r="A20" s="54">
        <v>43415</v>
      </c>
      <c r="B20" s="55">
        <v>81356</v>
      </c>
      <c r="C20" s="49" t="s">
        <v>109</v>
      </c>
      <c r="G20" s="52"/>
    </row>
    <row r="21" spans="1:8">
      <c r="A21" s="54">
        <v>43416</v>
      </c>
      <c r="B21" s="55">
        <v>19055</v>
      </c>
      <c r="C21" s="49" t="s">
        <v>108</v>
      </c>
      <c r="G21" s="52"/>
    </row>
    <row r="22" spans="1:8">
      <c r="A22" s="54">
        <v>43417</v>
      </c>
      <c r="B22" s="55">
        <v>1680</v>
      </c>
      <c r="C22" s="49" t="s">
        <v>108</v>
      </c>
      <c r="G22" s="52"/>
    </row>
    <row r="23" spans="1:8">
      <c r="A23" s="54">
        <v>43418</v>
      </c>
      <c r="B23" s="55">
        <v>304</v>
      </c>
      <c r="C23" s="49" t="s">
        <v>109</v>
      </c>
      <c r="G23" s="52"/>
    </row>
    <row r="24" spans="1:8">
      <c r="A24" s="54">
        <v>43419</v>
      </c>
      <c r="B24" s="55">
        <v>70296</v>
      </c>
      <c r="C24" s="49" t="s">
        <v>109</v>
      </c>
      <c r="G24" s="52"/>
    </row>
    <row r="25" spans="1:8">
      <c r="A25" s="54">
        <v>43420</v>
      </c>
      <c r="B25" s="55">
        <v>75123</v>
      </c>
      <c r="C25" s="49" t="s">
        <v>108</v>
      </c>
      <c r="G25" s="52"/>
    </row>
    <row r="26" spans="1:8">
      <c r="A26" s="54">
        <v>43421</v>
      </c>
      <c r="B26" s="55">
        <v>53692</v>
      </c>
      <c r="C26" s="49" t="s">
        <v>108</v>
      </c>
      <c r="G26" s="52"/>
    </row>
    <row r="27" spans="1:8">
      <c r="A27" s="54">
        <v>43422</v>
      </c>
      <c r="B27" s="55">
        <v>24644</v>
      </c>
      <c r="C27" s="49" t="s">
        <v>109</v>
      </c>
      <c r="G27" s="52"/>
    </row>
    <row r="28" spans="1:8">
      <c r="A28" s="54">
        <v>43423</v>
      </c>
      <c r="B28" s="55">
        <v>85814</v>
      </c>
      <c r="C28" s="49" t="s">
        <v>109</v>
      </c>
      <c r="G28" s="52"/>
    </row>
    <row r="29" spans="1:8">
      <c r="A29" s="54">
        <v>43424</v>
      </c>
      <c r="B29" s="55">
        <v>84051</v>
      </c>
      <c r="C29" s="49" t="s">
        <v>108</v>
      </c>
      <c r="G29" s="52"/>
    </row>
    <row r="30" spans="1:8">
      <c r="A30" s="54">
        <v>43425</v>
      </c>
      <c r="B30" s="55">
        <v>13752</v>
      </c>
      <c r="C30" s="49" t="s">
        <v>108</v>
      </c>
      <c r="G30" s="52"/>
    </row>
    <row r="31" spans="1:8">
      <c r="A31" s="54">
        <v>43426</v>
      </c>
      <c r="B31" s="55">
        <v>3873</v>
      </c>
      <c r="C31" s="49" t="s">
        <v>109</v>
      </c>
      <c r="G31" s="52"/>
    </row>
    <row r="32" spans="1:8">
      <c r="A32" s="54">
        <v>43427</v>
      </c>
      <c r="B32" s="55">
        <v>8064</v>
      </c>
      <c r="C32" s="49" t="s">
        <v>109</v>
      </c>
      <c r="G32" s="52"/>
    </row>
    <row r="33" spans="1:7">
      <c r="A33" s="54">
        <v>43428</v>
      </c>
      <c r="B33" s="55">
        <v>12265</v>
      </c>
      <c r="C33" s="49" t="s">
        <v>108</v>
      </c>
      <c r="G33" s="52"/>
    </row>
    <row r="34" spans="1:7">
      <c r="A34" s="54">
        <v>43429</v>
      </c>
      <c r="B34" s="55">
        <v>35235</v>
      </c>
      <c r="C34" s="49" t="s">
        <v>108</v>
      </c>
      <c r="G34" s="52"/>
    </row>
    <row r="35" spans="1:7">
      <c r="A35" s="54">
        <v>43430</v>
      </c>
      <c r="B35" s="55">
        <v>84409</v>
      </c>
      <c r="C35" s="49" t="s">
        <v>109</v>
      </c>
      <c r="G35" s="52"/>
    </row>
    <row r="36" spans="1:7">
      <c r="A36" s="54">
        <v>43431</v>
      </c>
      <c r="B36" s="55">
        <v>27438</v>
      </c>
      <c r="C36" s="49" t="s">
        <v>109</v>
      </c>
      <c r="G36" s="52"/>
    </row>
    <row r="37" spans="1:7">
      <c r="A37" s="54">
        <v>43432</v>
      </c>
      <c r="B37" s="55">
        <v>87840</v>
      </c>
      <c r="C37" s="49" t="s">
        <v>108</v>
      </c>
      <c r="G37" s="52"/>
    </row>
    <row r="38" spans="1:7">
      <c r="A38" s="54">
        <v>43433</v>
      </c>
      <c r="B38" s="55">
        <v>54594</v>
      </c>
      <c r="C38" s="49" t="s">
        <v>108</v>
      </c>
      <c r="G38" s="52"/>
    </row>
    <row r="39" spans="1:7">
      <c r="A39" s="54">
        <v>43434</v>
      </c>
      <c r="B39" s="55">
        <v>52205</v>
      </c>
      <c r="C39" s="49" t="s">
        <v>109</v>
      </c>
      <c r="G39" s="52"/>
    </row>
  </sheetData>
  <mergeCells count="1">
    <mergeCell ref="B4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6"/>
  <sheetViews>
    <sheetView topLeftCell="A13" workbookViewId="0">
      <selection activeCell="F29" sqref="F29"/>
    </sheetView>
  </sheetViews>
  <sheetFormatPr defaultRowHeight="14.4"/>
  <cols>
    <col min="1" max="1" width="7" customWidth="1"/>
    <col min="2" max="2" width="28" customWidth="1"/>
    <col min="3" max="3" width="15.44140625" customWidth="1"/>
    <col min="4" max="4" width="19.33203125" bestFit="1" customWidth="1"/>
    <col min="5" max="5" width="25" customWidth="1"/>
    <col min="6" max="6" width="22.6640625" bestFit="1" customWidth="1"/>
  </cols>
  <sheetData>
    <row r="1" spans="1:6">
      <c r="A1" s="23" t="s">
        <v>279</v>
      </c>
      <c r="B1" s="23"/>
      <c r="C1" s="23"/>
      <c r="D1" s="23"/>
      <c r="E1" s="23"/>
      <c r="F1" s="23"/>
    </row>
    <row r="2" spans="1:6">
      <c r="A2" s="23" t="s">
        <v>281</v>
      </c>
      <c r="B2" s="23"/>
      <c r="C2" s="23"/>
      <c r="D2" s="23"/>
      <c r="E2" s="23"/>
      <c r="F2" s="23"/>
    </row>
    <row r="3" spans="1:6">
      <c r="A3" s="23" t="s">
        <v>282</v>
      </c>
      <c r="B3" s="23"/>
      <c r="C3" s="23"/>
      <c r="D3" s="23"/>
      <c r="E3" s="23"/>
      <c r="F3" s="23"/>
    </row>
    <row r="4" spans="1:6">
      <c r="A4" s="23"/>
      <c r="B4" s="23"/>
      <c r="C4" s="23"/>
      <c r="D4" s="23"/>
      <c r="E4" s="23"/>
      <c r="F4" s="23"/>
    </row>
    <row r="5" spans="1:6">
      <c r="A5" s="23" t="s">
        <v>254</v>
      </c>
      <c r="B5" s="23"/>
      <c r="C5" s="23"/>
      <c r="D5" s="23"/>
      <c r="E5" s="23"/>
      <c r="F5" s="23"/>
    </row>
    <row r="6" spans="1:6">
      <c r="A6" s="23" t="s">
        <v>255</v>
      </c>
      <c r="B6" s="23"/>
      <c r="C6" s="23"/>
      <c r="D6" s="23"/>
      <c r="E6" s="23"/>
      <c r="F6" s="23"/>
    </row>
    <row r="7" spans="1:6">
      <c r="A7" s="23" t="s">
        <v>256</v>
      </c>
      <c r="B7" s="23"/>
      <c r="C7" s="23"/>
      <c r="D7" s="23"/>
      <c r="E7" s="23"/>
      <c r="F7" s="23"/>
    </row>
    <row r="10" spans="1:6">
      <c r="A10" s="58" t="s">
        <v>185</v>
      </c>
      <c r="B10" s="58" t="s">
        <v>257</v>
      </c>
      <c r="C10" s="58" t="s">
        <v>258</v>
      </c>
      <c r="D10" s="58" t="s">
        <v>259</v>
      </c>
      <c r="E10" s="58" t="s">
        <v>280</v>
      </c>
      <c r="F10" s="58" t="s">
        <v>260</v>
      </c>
    </row>
    <row r="11" spans="1:6">
      <c r="A11" s="12">
        <v>1</v>
      </c>
      <c r="B11" s="12" t="s">
        <v>261</v>
      </c>
      <c r="C11" s="12">
        <v>600</v>
      </c>
      <c r="D11" s="12">
        <v>12</v>
      </c>
      <c r="E11" s="12" t="str">
        <f>IF(D11&gt;=12,"Убираем",IF(D11&gt;=10,"Скидка",IF(D11&gt;=8,"Акция","")))</f>
        <v>Убираем</v>
      </c>
      <c r="F11" s="12">
        <f>IF(E11="Убираем",0.5*C11,IF(D11&gt;=10,0.3*C11,IF(D11&gt;=8,C11*0.2,C11)))</f>
        <v>300</v>
      </c>
    </row>
    <row r="12" spans="1:6">
      <c r="A12" s="12">
        <v>2</v>
      </c>
      <c r="B12" s="12" t="s">
        <v>262</v>
      </c>
      <c r="C12" s="12">
        <v>450</v>
      </c>
      <c r="D12" s="12">
        <v>8</v>
      </c>
      <c r="E12" s="12" t="str">
        <f t="shared" ref="E12:E16" si="0">IF(D12&gt;=12,"Убираем",IF(D12&gt;=10,"Скидка",IF(D12&gt;=8,"Акция","")))</f>
        <v>Акция</v>
      </c>
      <c r="F12" s="12">
        <f t="shared" ref="F12:F16" si="1">IF(E12="Убираем",0.5*C12,IF(D12&gt;=10,0.3*C12,IF(D12&gt;=8,C12*0.2,C12)))</f>
        <v>90</v>
      </c>
    </row>
    <row r="13" spans="1:6">
      <c r="A13" s="12">
        <v>3</v>
      </c>
      <c r="B13" s="12" t="s">
        <v>263</v>
      </c>
      <c r="C13" s="12">
        <v>420</v>
      </c>
      <c r="D13" s="12">
        <v>10</v>
      </c>
      <c r="E13" s="12" t="str">
        <f t="shared" si="0"/>
        <v>Скидка</v>
      </c>
      <c r="F13" s="12">
        <f t="shared" si="1"/>
        <v>126</v>
      </c>
    </row>
    <row r="14" spans="1:6">
      <c r="A14" s="12">
        <v>4</v>
      </c>
      <c r="B14" s="12" t="s">
        <v>264</v>
      </c>
      <c r="C14" s="12">
        <v>380</v>
      </c>
      <c r="D14" s="12">
        <v>6</v>
      </c>
      <c r="E14" s="12" t="str">
        <f t="shared" si="0"/>
        <v/>
      </c>
      <c r="F14" s="12">
        <f t="shared" si="1"/>
        <v>380</v>
      </c>
    </row>
    <row r="15" spans="1:6">
      <c r="A15" s="12">
        <v>5</v>
      </c>
      <c r="B15" s="12" t="s">
        <v>265</v>
      </c>
      <c r="C15" s="12">
        <v>740</v>
      </c>
      <c r="D15" s="12">
        <v>9</v>
      </c>
      <c r="E15" s="12" t="str">
        <f t="shared" si="0"/>
        <v>Акция</v>
      </c>
      <c r="F15" s="12">
        <f t="shared" si="1"/>
        <v>148</v>
      </c>
    </row>
    <row r="16" spans="1:6">
      <c r="A16" s="12">
        <v>6</v>
      </c>
      <c r="B16" s="12" t="s">
        <v>266</v>
      </c>
      <c r="C16" s="12">
        <v>150</v>
      </c>
      <c r="D16" s="12">
        <v>4</v>
      </c>
      <c r="E16" s="12" t="str">
        <f t="shared" si="0"/>
        <v/>
      </c>
      <c r="F16" s="12">
        <f t="shared" si="1"/>
        <v>150</v>
      </c>
    </row>
    <row r="20" spans="1:6">
      <c r="A20" s="147" t="s">
        <v>283</v>
      </c>
      <c r="B20" s="147"/>
      <c r="C20" s="147"/>
      <c r="D20" s="147"/>
      <c r="E20" s="147"/>
      <c r="F20" s="147"/>
    </row>
    <row r="21" spans="1:6">
      <c r="A21" s="147"/>
      <c r="B21" s="147"/>
      <c r="C21" s="147"/>
      <c r="D21" s="147"/>
      <c r="E21" s="147"/>
      <c r="F21" s="147"/>
    </row>
    <row r="22" spans="1:6">
      <c r="A22" s="147"/>
      <c r="B22" s="147"/>
      <c r="C22" s="147"/>
      <c r="D22" s="147"/>
      <c r="E22" s="147"/>
      <c r="F22" s="147"/>
    </row>
    <row r="23" spans="1:6">
      <c r="A23" s="147"/>
      <c r="B23" s="147"/>
      <c r="C23" s="147"/>
      <c r="D23" s="147"/>
      <c r="E23" s="147"/>
      <c r="F23" s="147"/>
    </row>
    <row r="24" spans="1:6">
      <c r="A24" s="148" t="s">
        <v>267</v>
      </c>
      <c r="B24" s="148"/>
      <c r="C24" s="148"/>
      <c r="D24" s="148"/>
      <c r="E24" s="148"/>
      <c r="F24" s="148"/>
    </row>
    <row r="25" spans="1:6">
      <c r="A25" s="148"/>
      <c r="B25" s="148"/>
      <c r="C25" s="148"/>
      <c r="D25" s="148"/>
      <c r="E25" s="148"/>
      <c r="F25" s="148"/>
    </row>
    <row r="26" spans="1:6">
      <c r="A26" s="148"/>
      <c r="B26" s="148"/>
      <c r="C26" s="148"/>
      <c r="D26" s="148"/>
      <c r="E26" s="148"/>
      <c r="F26" s="148"/>
    </row>
    <row r="27" spans="1:6">
      <c r="A27" s="148"/>
      <c r="B27" s="148"/>
      <c r="C27" s="148"/>
      <c r="D27" s="148"/>
      <c r="E27" s="148"/>
      <c r="F27" s="148"/>
    </row>
    <row r="29" spans="1:6">
      <c r="A29" s="12" t="s">
        <v>185</v>
      </c>
      <c r="B29" s="12" t="s">
        <v>268</v>
      </c>
      <c r="C29" s="12" t="s">
        <v>269</v>
      </c>
      <c r="D29" s="12" t="s">
        <v>270</v>
      </c>
      <c r="E29" s="12" t="s">
        <v>271</v>
      </c>
      <c r="F29" s="12" t="s">
        <v>272</v>
      </c>
    </row>
    <row r="30" spans="1:6">
      <c r="A30" s="12">
        <v>1</v>
      </c>
      <c r="B30" s="12" t="s">
        <v>273</v>
      </c>
      <c r="C30" s="44">
        <v>3</v>
      </c>
      <c r="D30" s="44">
        <v>5</v>
      </c>
      <c r="E30" s="44">
        <v>4</v>
      </c>
      <c r="F30" s="12" t="str">
        <f>IF(C30&gt;=4,IF(SUM(C30:E30)&gt;=$C$36,"Зачислен","Не принят"),"Не принят")</f>
        <v>Не принят</v>
      </c>
    </row>
    <row r="31" spans="1:6">
      <c r="A31" s="12">
        <v>2</v>
      </c>
      <c r="B31" s="12" t="s">
        <v>274</v>
      </c>
      <c r="C31" s="44">
        <v>4</v>
      </c>
      <c r="D31" s="44">
        <v>3</v>
      </c>
      <c r="E31" s="44">
        <v>4</v>
      </c>
      <c r="F31" s="12" t="str">
        <f t="shared" ref="F31:F34" si="2">IF(C31&gt;=4,IF(SUM(C31:E31)&gt;=$C$36,"Зачислен","Не принят"),"Не принят")</f>
        <v>Не принят</v>
      </c>
    </row>
    <row r="32" spans="1:6">
      <c r="A32" s="12">
        <v>3</v>
      </c>
      <c r="B32" s="12" t="s">
        <v>275</v>
      </c>
      <c r="C32" s="44">
        <v>5</v>
      </c>
      <c r="D32" s="44">
        <v>4</v>
      </c>
      <c r="E32" s="44">
        <v>4</v>
      </c>
      <c r="F32" s="12" t="str">
        <f t="shared" si="2"/>
        <v>Зачислен</v>
      </c>
    </row>
    <row r="33" spans="1:6">
      <c r="A33" s="12">
        <v>4</v>
      </c>
      <c r="B33" s="12" t="s">
        <v>276</v>
      </c>
      <c r="C33" s="44">
        <v>4</v>
      </c>
      <c r="D33" s="44">
        <v>5</v>
      </c>
      <c r="E33" s="44">
        <v>5</v>
      </c>
      <c r="F33" s="12" t="str">
        <f t="shared" si="2"/>
        <v>Зачислен</v>
      </c>
    </row>
    <row r="34" spans="1:6">
      <c r="A34" s="12">
        <v>5</v>
      </c>
      <c r="B34" s="12" t="s">
        <v>277</v>
      </c>
      <c r="C34" s="44">
        <v>3</v>
      </c>
      <c r="D34" s="44">
        <v>5</v>
      </c>
      <c r="E34" s="44">
        <v>4</v>
      </c>
      <c r="F34" s="12" t="str">
        <f t="shared" si="2"/>
        <v>Не принят</v>
      </c>
    </row>
    <row r="36" spans="1:6">
      <c r="B36" s="12" t="s">
        <v>278</v>
      </c>
      <c r="C36" s="112">
        <v>12</v>
      </c>
    </row>
  </sheetData>
  <mergeCells count="2">
    <mergeCell ref="A20:F23"/>
    <mergeCell ref="A24:F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0"/>
  <dimension ref="A1:I39"/>
  <sheetViews>
    <sheetView workbookViewId="0">
      <selection activeCell="B15" sqref="B15"/>
    </sheetView>
  </sheetViews>
  <sheetFormatPr defaultRowHeight="14.4"/>
  <cols>
    <col min="1" max="1" width="10.6640625" customWidth="1"/>
    <col min="4" max="4" width="18" customWidth="1"/>
  </cols>
  <sheetData>
    <row r="1" spans="1:9">
      <c r="A1" s="87" t="s">
        <v>249</v>
      </c>
      <c r="B1" s="105"/>
      <c r="C1" s="105"/>
      <c r="D1" s="105"/>
      <c r="E1" s="52"/>
      <c r="F1" s="52"/>
      <c r="G1" s="52"/>
      <c r="H1" s="52"/>
      <c r="I1" s="52"/>
    </row>
    <row r="3" spans="1:9" ht="15.6">
      <c r="A3" s="57"/>
      <c r="B3" s="52"/>
      <c r="C3" s="52"/>
      <c r="D3" s="52"/>
      <c r="E3" s="52"/>
      <c r="F3" s="52"/>
      <c r="G3" s="52"/>
      <c r="H3" s="52"/>
      <c r="I3" s="52"/>
    </row>
    <row r="4" spans="1:9">
      <c r="A4" s="52" t="s">
        <v>68</v>
      </c>
      <c r="B4" s="146" t="s">
        <v>112</v>
      </c>
      <c r="C4" s="146"/>
      <c r="D4" s="146"/>
      <c r="E4" s="146"/>
      <c r="F4" s="146"/>
      <c r="G4" s="146"/>
      <c r="H4" s="146"/>
      <c r="I4" s="146"/>
    </row>
    <row r="5" spans="1:9">
      <c r="A5" s="52"/>
      <c r="B5" s="146"/>
      <c r="C5" s="146"/>
      <c r="D5" s="146"/>
      <c r="E5" s="146"/>
      <c r="F5" s="146"/>
      <c r="G5" s="146"/>
      <c r="H5" s="146"/>
      <c r="I5" s="146"/>
    </row>
    <row r="6" spans="1:9">
      <c r="A6" s="52"/>
      <c r="B6" s="146"/>
      <c r="C6" s="146"/>
      <c r="D6" s="146"/>
      <c r="E6" s="146"/>
      <c r="F6" s="146"/>
      <c r="G6" s="146"/>
      <c r="H6" s="146"/>
      <c r="I6" s="146"/>
    </row>
    <row r="7" spans="1:9">
      <c r="A7" s="52" t="s">
        <v>113</v>
      </c>
      <c r="B7" s="52"/>
      <c r="C7" s="52"/>
      <c r="D7" s="130">
        <f>COUNTIF(B10:B39,0)</f>
        <v>10</v>
      </c>
      <c r="E7" s="52"/>
      <c r="F7" s="52"/>
      <c r="G7" s="52"/>
      <c r="H7" s="52"/>
      <c r="I7" s="52"/>
    </row>
    <row r="8" spans="1:9">
      <c r="A8" s="52"/>
      <c r="B8" s="53"/>
      <c r="C8" s="52"/>
      <c r="D8" s="52"/>
      <c r="E8" s="52"/>
      <c r="F8" s="52"/>
      <c r="G8" s="52"/>
      <c r="H8" s="52"/>
      <c r="I8" s="52"/>
    </row>
    <row r="9" spans="1:9">
      <c r="A9" s="56" t="s">
        <v>106</v>
      </c>
      <c r="B9" s="56" t="s">
        <v>110</v>
      </c>
      <c r="C9" s="52"/>
      <c r="D9" s="52"/>
      <c r="E9" s="52"/>
      <c r="F9" s="52"/>
      <c r="G9" s="52"/>
      <c r="H9" s="52"/>
      <c r="I9" s="52"/>
    </row>
    <row r="10" spans="1:9">
      <c r="A10" s="54">
        <v>39753</v>
      </c>
      <c r="B10" s="55">
        <v>100779</v>
      </c>
      <c r="C10" s="52"/>
      <c r="D10" s="52"/>
      <c r="E10" s="52"/>
      <c r="F10" s="52"/>
      <c r="G10" s="52"/>
      <c r="H10" s="52"/>
      <c r="I10" s="52"/>
    </row>
    <row r="11" spans="1:9">
      <c r="A11" s="54">
        <v>39754</v>
      </c>
      <c r="B11" s="55">
        <v>108677</v>
      </c>
      <c r="C11" s="52"/>
      <c r="D11" s="52"/>
      <c r="E11" s="52"/>
      <c r="F11" s="52"/>
      <c r="G11" s="52"/>
      <c r="H11" s="52"/>
      <c r="I11" s="52"/>
    </row>
    <row r="12" spans="1:9">
      <c r="A12" s="54">
        <v>39755</v>
      </c>
      <c r="B12" s="55">
        <v>90143</v>
      </c>
      <c r="C12" s="52"/>
      <c r="D12" s="52"/>
      <c r="E12" s="52"/>
      <c r="F12" s="52"/>
      <c r="G12" s="52"/>
      <c r="H12" s="52"/>
      <c r="I12" s="52"/>
    </row>
    <row r="13" spans="1:9">
      <c r="A13" s="54">
        <v>39756</v>
      </c>
      <c r="B13" s="55">
        <v>0</v>
      </c>
      <c r="C13" s="52"/>
      <c r="D13" s="52"/>
      <c r="E13" s="52"/>
      <c r="F13" s="52"/>
      <c r="G13" s="52"/>
      <c r="H13" s="52"/>
      <c r="I13" s="52"/>
    </row>
    <row r="14" spans="1:9">
      <c r="A14" s="54">
        <v>39757</v>
      </c>
      <c r="B14" s="55">
        <v>53641</v>
      </c>
      <c r="C14" s="52"/>
      <c r="D14" s="52"/>
      <c r="E14" s="52"/>
      <c r="F14" s="52"/>
      <c r="G14" s="52"/>
      <c r="H14" s="52"/>
      <c r="I14" s="52"/>
    </row>
    <row r="15" spans="1:9">
      <c r="A15" s="54">
        <v>39758</v>
      </c>
      <c r="B15" s="55">
        <v>0</v>
      </c>
      <c r="C15" s="52"/>
      <c r="D15" s="52"/>
      <c r="E15" s="52"/>
      <c r="F15" s="52"/>
      <c r="G15" s="52"/>
      <c r="H15" s="52"/>
      <c r="I15" s="52"/>
    </row>
    <row r="16" spans="1:9">
      <c r="A16" s="54">
        <v>39759</v>
      </c>
      <c r="B16" s="55">
        <v>97551</v>
      </c>
      <c r="C16" s="52"/>
      <c r="D16" s="52"/>
      <c r="E16" s="52"/>
      <c r="F16" s="52"/>
      <c r="G16" s="52"/>
      <c r="H16" s="52"/>
      <c r="I16" s="52"/>
    </row>
    <row r="17" spans="1:2">
      <c r="A17" s="54">
        <v>39760</v>
      </c>
      <c r="B17" s="55">
        <v>0</v>
      </c>
    </row>
    <row r="18" spans="1:2">
      <c r="A18" s="54">
        <v>39761</v>
      </c>
      <c r="B18" s="55">
        <v>96902</v>
      </c>
    </row>
    <row r="19" spans="1:2">
      <c r="A19" s="54">
        <v>39762</v>
      </c>
      <c r="B19" s="55">
        <v>102580</v>
      </c>
    </row>
    <row r="20" spans="1:2">
      <c r="A20" s="54">
        <v>39763</v>
      </c>
      <c r="B20" s="55">
        <v>74518</v>
      </c>
    </row>
    <row r="21" spans="1:2">
      <c r="A21" s="54">
        <v>39764</v>
      </c>
      <c r="B21" s="55">
        <v>0</v>
      </c>
    </row>
    <row r="22" spans="1:2">
      <c r="A22" s="54">
        <v>39765</v>
      </c>
      <c r="B22" s="55">
        <v>95857</v>
      </c>
    </row>
    <row r="23" spans="1:2">
      <c r="A23" s="54">
        <v>39766</v>
      </c>
      <c r="B23" s="55">
        <v>103943</v>
      </c>
    </row>
    <row r="24" spans="1:2">
      <c r="A24" s="54">
        <v>39767</v>
      </c>
      <c r="B24" s="55">
        <v>0</v>
      </c>
    </row>
    <row r="25" spans="1:2">
      <c r="A25" s="54">
        <v>39768</v>
      </c>
      <c r="B25" s="55">
        <v>105347</v>
      </c>
    </row>
    <row r="26" spans="1:2">
      <c r="A26" s="54">
        <v>39769</v>
      </c>
      <c r="B26" s="55">
        <v>91632</v>
      </c>
    </row>
    <row r="27" spans="1:2">
      <c r="A27" s="54">
        <v>39770</v>
      </c>
      <c r="B27" s="55">
        <v>0</v>
      </c>
    </row>
    <row r="28" spans="1:2">
      <c r="A28" s="54">
        <v>39771</v>
      </c>
      <c r="B28" s="55">
        <v>106836</v>
      </c>
    </row>
    <row r="29" spans="1:2">
      <c r="A29" s="54">
        <v>39772</v>
      </c>
      <c r="B29" s="55">
        <v>0</v>
      </c>
    </row>
    <row r="30" spans="1:2">
      <c r="A30" s="54">
        <v>39773</v>
      </c>
      <c r="B30" s="55">
        <v>112353</v>
      </c>
    </row>
    <row r="31" spans="1:2">
      <c r="A31" s="54">
        <v>39774</v>
      </c>
      <c r="B31" s="55">
        <v>117511</v>
      </c>
    </row>
    <row r="32" spans="1:2">
      <c r="A32" s="54">
        <v>39775</v>
      </c>
      <c r="B32" s="55">
        <v>0</v>
      </c>
    </row>
    <row r="33" spans="1:2">
      <c r="A33" s="54">
        <v>39776</v>
      </c>
      <c r="B33" s="55">
        <v>100975</v>
      </c>
    </row>
    <row r="34" spans="1:2">
      <c r="A34" s="54">
        <v>39777</v>
      </c>
      <c r="B34" s="55">
        <v>99153</v>
      </c>
    </row>
    <row r="35" spans="1:2">
      <c r="A35" s="54">
        <v>39778</v>
      </c>
      <c r="B35" s="55">
        <v>79887</v>
      </c>
    </row>
    <row r="36" spans="1:2">
      <c r="A36" s="54">
        <v>39779</v>
      </c>
      <c r="B36" s="55">
        <v>0</v>
      </c>
    </row>
    <row r="37" spans="1:2">
      <c r="A37" s="54">
        <v>39780</v>
      </c>
      <c r="B37" s="55">
        <v>92042</v>
      </c>
    </row>
    <row r="38" spans="1:2">
      <c r="A38" s="54">
        <v>39781</v>
      </c>
      <c r="B38" s="55">
        <v>0</v>
      </c>
    </row>
    <row r="39" spans="1:2">
      <c r="A39" s="54">
        <v>39782</v>
      </c>
      <c r="B39" s="55">
        <v>106885</v>
      </c>
    </row>
  </sheetData>
  <mergeCells count="1">
    <mergeCell ref="B4:I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2"/>
  <dimension ref="A1:E24"/>
  <sheetViews>
    <sheetView workbookViewId="0">
      <selection activeCell="E9" sqref="E9"/>
    </sheetView>
  </sheetViews>
  <sheetFormatPr defaultRowHeight="14.4"/>
  <cols>
    <col min="1" max="1" width="24.44140625" bestFit="1" customWidth="1"/>
    <col min="2" max="2" width="19.5546875" bestFit="1" customWidth="1"/>
    <col min="4" max="4" width="24.44140625" bestFit="1" customWidth="1"/>
    <col min="5" max="5" width="21.109375" customWidth="1"/>
  </cols>
  <sheetData>
    <row r="1" spans="1:5">
      <c r="A1" s="87" t="s">
        <v>251</v>
      </c>
      <c r="B1" s="23"/>
      <c r="C1" s="23"/>
      <c r="D1" s="23"/>
      <c r="E1" s="23"/>
    </row>
    <row r="3" spans="1:5" ht="15" thickBot="1">
      <c r="A3" s="58" t="s">
        <v>192</v>
      </c>
      <c r="B3" s="58" t="s">
        <v>205</v>
      </c>
      <c r="E3" s="59" t="s">
        <v>191</v>
      </c>
    </row>
    <row r="4" spans="1:5" ht="15" thickBot="1">
      <c r="A4" s="12" t="s">
        <v>193</v>
      </c>
      <c r="B4" s="12">
        <v>13</v>
      </c>
      <c r="D4" s="60" t="s">
        <v>192</v>
      </c>
      <c r="E4" s="61" t="s">
        <v>205</v>
      </c>
    </row>
    <row r="5" spans="1:5">
      <c r="A5" s="12" t="s">
        <v>194</v>
      </c>
      <c r="B5" s="12">
        <v>73</v>
      </c>
      <c r="D5" s="133" t="s">
        <v>194</v>
      </c>
      <c r="E5" s="132">
        <f>VLOOKUP(D5,$A$4:$B$15,2,0)</f>
        <v>73</v>
      </c>
    </row>
    <row r="6" spans="1:5">
      <c r="A6" s="12" t="s">
        <v>195</v>
      </c>
      <c r="B6" s="12">
        <v>72</v>
      </c>
      <c r="D6" s="108" t="s">
        <v>196</v>
      </c>
      <c r="E6" s="107">
        <f t="shared" ref="E6:E11" si="0">VLOOKUP(D6,$A$4:$B$15,2,0)</f>
        <v>80</v>
      </c>
    </row>
    <row r="7" spans="1:5">
      <c r="A7" s="12" t="s">
        <v>196</v>
      </c>
      <c r="B7" s="12">
        <v>80</v>
      </c>
      <c r="D7" s="108" t="s">
        <v>197</v>
      </c>
      <c r="E7" s="107">
        <f t="shared" si="0"/>
        <v>17</v>
      </c>
    </row>
    <row r="8" spans="1:5">
      <c r="A8" s="12" t="s">
        <v>197</v>
      </c>
      <c r="B8" s="12">
        <v>17</v>
      </c>
      <c r="D8" s="108" t="s">
        <v>202</v>
      </c>
      <c r="E8" s="107">
        <f t="shared" si="0"/>
        <v>62</v>
      </c>
    </row>
    <row r="9" spans="1:5">
      <c r="A9" s="12" t="s">
        <v>198</v>
      </c>
      <c r="B9" s="12">
        <v>23</v>
      </c>
      <c r="D9" s="108" t="s">
        <v>199</v>
      </c>
      <c r="E9" s="107">
        <f t="shared" si="0"/>
        <v>23</v>
      </c>
    </row>
    <row r="10" spans="1:5">
      <c r="A10" s="12" t="s">
        <v>199</v>
      </c>
      <c r="B10" s="12">
        <v>23</v>
      </c>
      <c r="D10" s="108" t="s">
        <v>193</v>
      </c>
      <c r="E10" s="107">
        <f t="shared" si="0"/>
        <v>13</v>
      </c>
    </row>
    <row r="11" spans="1:5" ht="15" thickBot="1">
      <c r="A11" s="12" t="s">
        <v>200</v>
      </c>
      <c r="B11" s="12">
        <v>43</v>
      </c>
      <c r="D11" s="109" t="s">
        <v>201</v>
      </c>
      <c r="E11" s="134">
        <f t="shared" si="0"/>
        <v>40</v>
      </c>
    </row>
    <row r="12" spans="1:5">
      <c r="A12" s="12" t="s">
        <v>201</v>
      </c>
      <c r="B12" s="12">
        <v>40</v>
      </c>
    </row>
    <row r="13" spans="1:5">
      <c r="A13" s="12" t="s">
        <v>202</v>
      </c>
      <c r="B13" s="12">
        <v>62</v>
      </c>
    </row>
    <row r="14" spans="1:5">
      <c r="A14" s="12" t="s">
        <v>203</v>
      </c>
      <c r="B14" s="12">
        <v>37</v>
      </c>
      <c r="D14" s="59"/>
    </row>
    <row r="15" spans="1:5">
      <c r="A15" s="12" t="s">
        <v>204</v>
      </c>
      <c r="B15" s="12">
        <v>76</v>
      </c>
      <c r="D15" s="62"/>
    </row>
    <row r="16" spans="1:5">
      <c r="D16" s="59"/>
    </row>
    <row r="17" spans="4:4">
      <c r="D17" s="62"/>
    </row>
    <row r="18" spans="4:4">
      <c r="D18" s="59"/>
    </row>
    <row r="19" spans="4:4">
      <c r="D19" s="62"/>
    </row>
    <row r="20" spans="4:4">
      <c r="D20" s="59"/>
    </row>
    <row r="21" spans="4:4">
      <c r="D21" s="62"/>
    </row>
    <row r="22" spans="4:4">
      <c r="D22" s="59"/>
    </row>
    <row r="23" spans="4:4">
      <c r="D23" s="62"/>
    </row>
    <row r="24" spans="4:4">
      <c r="D24" s="5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3"/>
  <dimension ref="A1:K23"/>
  <sheetViews>
    <sheetView workbookViewId="0">
      <selection activeCell="E10" sqref="E10"/>
    </sheetView>
  </sheetViews>
  <sheetFormatPr defaultRowHeight="14.4"/>
  <cols>
    <col min="1" max="1" width="11.33203125" bestFit="1" customWidth="1"/>
    <col min="2" max="2" width="11.109375" bestFit="1" customWidth="1"/>
    <col min="4" max="4" width="11" customWidth="1"/>
  </cols>
  <sheetData>
    <row r="1" spans="1:11">
      <c r="A1" s="87" t="s">
        <v>250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3" spans="1:11">
      <c r="A3" s="110" t="s">
        <v>206</v>
      </c>
      <c r="B3" s="111" t="s">
        <v>44</v>
      </c>
    </row>
    <row r="4" spans="1:11">
      <c r="A4" s="64" t="s">
        <v>207</v>
      </c>
      <c r="B4" s="65">
        <v>1483</v>
      </c>
      <c r="D4" t="s">
        <v>115</v>
      </c>
    </row>
    <row r="5" spans="1:11">
      <c r="A5" s="64" t="s">
        <v>208</v>
      </c>
      <c r="B5" s="65">
        <v>6825</v>
      </c>
    </row>
    <row r="6" spans="1:11">
      <c r="A6" s="64" t="s">
        <v>209</v>
      </c>
      <c r="B6" s="65">
        <v>4206</v>
      </c>
      <c r="D6" s="12" t="s">
        <v>210</v>
      </c>
      <c r="E6" s="63">
        <f>VLOOKUP(D6,A4:B23,2,0)</f>
        <v>8384</v>
      </c>
    </row>
    <row r="7" spans="1:11">
      <c r="A7" s="64" t="s">
        <v>210</v>
      </c>
      <c r="B7" s="65">
        <v>8384</v>
      </c>
    </row>
    <row r="8" spans="1:11">
      <c r="A8" s="64" t="s">
        <v>211</v>
      </c>
      <c r="B8" s="65">
        <v>2663</v>
      </c>
      <c r="D8" t="s">
        <v>252</v>
      </c>
    </row>
    <row r="9" spans="1:11">
      <c r="A9" s="64" t="s">
        <v>212</v>
      </c>
      <c r="B9" s="65">
        <v>5361</v>
      </c>
    </row>
    <row r="10" spans="1:11">
      <c r="A10" s="64" t="s">
        <v>213</v>
      </c>
      <c r="B10" s="65">
        <v>6886</v>
      </c>
      <c r="D10" s="12" t="s">
        <v>210</v>
      </c>
      <c r="E10" s="63">
        <f>INDEX(B4:B23,MATCH(D10,A4:A23,0),)</f>
        <v>8384</v>
      </c>
    </row>
    <row r="11" spans="1:11">
      <c r="A11" s="64" t="s">
        <v>214</v>
      </c>
      <c r="B11" s="65">
        <v>9736</v>
      </c>
    </row>
    <row r="12" spans="1:11">
      <c r="A12" s="64" t="s">
        <v>215</v>
      </c>
      <c r="B12" s="65">
        <v>1658</v>
      </c>
      <c r="D12" t="s">
        <v>118</v>
      </c>
    </row>
    <row r="13" spans="1:11">
      <c r="A13" s="64" t="s">
        <v>216</v>
      </c>
      <c r="B13" s="65">
        <v>4977</v>
      </c>
    </row>
    <row r="14" spans="1:11">
      <c r="A14" s="64" t="s">
        <v>217</v>
      </c>
      <c r="B14" s="65">
        <v>6152</v>
      </c>
      <c r="D14" s="12" t="s">
        <v>227</v>
      </c>
      <c r="E14" s="63">
        <f>IFERROR(VLOOKUP(D14,A4:B23,2,0),0)</f>
        <v>0</v>
      </c>
    </row>
    <row r="15" spans="1:11">
      <c r="A15" s="64" t="s">
        <v>218</v>
      </c>
      <c r="B15" s="65">
        <v>7829</v>
      </c>
    </row>
    <row r="16" spans="1:11">
      <c r="A16" s="64" t="s">
        <v>219</v>
      </c>
      <c r="B16" s="66">
        <v>0</v>
      </c>
      <c r="D16" s="68" t="s">
        <v>116</v>
      </c>
    </row>
    <row r="17" spans="1:4">
      <c r="A17" s="64" t="s">
        <v>220</v>
      </c>
      <c r="B17" s="65">
        <v>8240</v>
      </c>
    </row>
    <row r="18" spans="1:4">
      <c r="A18" s="64" t="s">
        <v>221</v>
      </c>
      <c r="B18" s="65">
        <v>6535</v>
      </c>
      <c r="D18" s="135">
        <f>AVERAGE(B4:B23)</f>
        <v>4904.3500000000004</v>
      </c>
    </row>
    <row r="19" spans="1:4">
      <c r="A19" s="64" t="s">
        <v>222</v>
      </c>
      <c r="B19" s="65">
        <v>3953</v>
      </c>
    </row>
    <row r="20" spans="1:4">
      <c r="A20" s="64" t="s">
        <v>223</v>
      </c>
      <c r="B20" s="66">
        <v>0</v>
      </c>
      <c r="D20" t="s">
        <v>117</v>
      </c>
    </row>
    <row r="21" spans="1:4">
      <c r="A21" s="64" t="s">
        <v>224</v>
      </c>
      <c r="B21" s="65">
        <v>6991</v>
      </c>
    </row>
    <row r="22" spans="1:4">
      <c r="A22" s="64" t="s">
        <v>225</v>
      </c>
      <c r="B22" s="65">
        <v>2560</v>
      </c>
      <c r="D22" s="135">
        <f>SUM(B4:B23)/COUNTIF($B$4:$B$23,"&gt;0")</f>
        <v>5449.2777777777774</v>
      </c>
    </row>
    <row r="23" spans="1:4">
      <c r="A23" s="64" t="s">
        <v>226</v>
      </c>
      <c r="B23" s="65">
        <v>3648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4"/>
  <dimension ref="A1:Q1024"/>
  <sheetViews>
    <sheetView tabSelected="1" workbookViewId="0">
      <selection activeCell="P20" sqref="P20"/>
    </sheetView>
  </sheetViews>
  <sheetFormatPr defaultRowHeight="14.4"/>
  <cols>
    <col min="3" max="3" width="16.109375" customWidth="1"/>
    <col min="6" max="6" width="14.44140625" customWidth="1"/>
    <col min="7" max="7" width="8.21875" style="136" customWidth="1"/>
    <col min="8" max="8" width="10" customWidth="1"/>
    <col min="10" max="10" width="5.5546875" customWidth="1"/>
    <col min="11" max="11" width="17" customWidth="1"/>
    <col min="12" max="12" width="11.77734375" customWidth="1"/>
    <col min="13" max="13" width="20" customWidth="1"/>
    <col min="14" max="14" width="16.5546875" customWidth="1"/>
    <col min="15" max="15" width="9.77734375" customWidth="1"/>
    <col min="16" max="16" width="17.5546875" customWidth="1"/>
    <col min="17" max="17" width="12" customWidth="1"/>
    <col min="18" max="27" width="7.77734375" customWidth="1"/>
    <col min="28" max="262" width="8.77734375" customWidth="1"/>
    <col min="263" max="1003" width="10.21875" bestFit="1" customWidth="1"/>
    <col min="1004" max="1004" width="12.6640625" bestFit="1" customWidth="1"/>
  </cols>
  <sheetData>
    <row r="1" spans="1:17">
      <c r="A1" s="87" t="s">
        <v>253</v>
      </c>
      <c r="B1" s="23"/>
      <c r="C1" s="23"/>
    </row>
    <row r="3" spans="1:17">
      <c r="A3" t="s">
        <v>228</v>
      </c>
    </row>
    <row r="4" spans="1:17">
      <c r="A4" t="s">
        <v>229</v>
      </c>
    </row>
    <row r="5" spans="1:17">
      <c r="A5" t="s">
        <v>230</v>
      </c>
      <c r="L5" s="72" t="s">
        <v>121</v>
      </c>
      <c r="M5" s="68"/>
      <c r="N5" s="68"/>
      <c r="P5" s="72" t="s">
        <v>134</v>
      </c>
      <c r="Q5" s="68"/>
    </row>
    <row r="6" spans="1:17">
      <c r="L6" s="69" t="s">
        <v>122</v>
      </c>
      <c r="M6" s="69" t="s">
        <v>123</v>
      </c>
      <c r="N6" s="69" t="s">
        <v>44</v>
      </c>
      <c r="P6" s="69" t="s">
        <v>135</v>
      </c>
      <c r="Q6" s="69" t="s">
        <v>136</v>
      </c>
    </row>
    <row r="7" spans="1:17">
      <c r="A7" t="s">
        <v>231</v>
      </c>
      <c r="L7" s="70">
        <v>1</v>
      </c>
      <c r="M7" s="70" t="s">
        <v>124</v>
      </c>
      <c r="N7" s="71">
        <f ca="1">SUMIF($C$25:$F$1024,M7,$F$25:$F$1024)</f>
        <v>325867362</v>
      </c>
      <c r="P7" s="70" t="s">
        <v>137</v>
      </c>
      <c r="Q7" s="69" t="s">
        <v>138</v>
      </c>
    </row>
    <row r="8" spans="1:17">
      <c r="A8" t="s">
        <v>232</v>
      </c>
      <c r="L8" s="70">
        <v>2</v>
      </c>
      <c r="M8" s="70" t="s">
        <v>125</v>
      </c>
      <c r="N8" s="71">
        <f t="shared" ref="N8:N16" ca="1" si="0">SUMIF($C$25:$F$1024,M8,$F$25:$F$1024)</f>
        <v>241451560</v>
      </c>
      <c r="P8" s="70" t="s">
        <v>139</v>
      </c>
      <c r="Q8" s="69" t="s">
        <v>140</v>
      </c>
    </row>
    <row r="9" spans="1:17">
      <c r="L9" s="70">
        <v>3</v>
      </c>
      <c r="M9" s="70" t="s">
        <v>126</v>
      </c>
      <c r="N9" s="71">
        <f t="shared" ca="1" si="0"/>
        <v>256965948</v>
      </c>
      <c r="P9" s="70" t="s">
        <v>141</v>
      </c>
      <c r="Q9" s="69" t="s">
        <v>142</v>
      </c>
    </row>
    <row r="10" spans="1:17">
      <c r="B10" s="42" t="s">
        <v>119</v>
      </c>
      <c r="C10" s="42" t="s">
        <v>120</v>
      </c>
      <c r="L10" s="70">
        <v>4</v>
      </c>
      <c r="M10" s="70" t="s">
        <v>127</v>
      </c>
      <c r="N10" s="71">
        <f t="shared" ca="1" si="0"/>
        <v>289474479</v>
      </c>
    </row>
    <row r="11" spans="1:17">
      <c r="B11" s="43">
        <v>1</v>
      </c>
      <c r="C11" s="23" t="str">
        <f>INDEX(C25:H1024,MATCH(B11,H25:H1024,0),1)</f>
        <v>Новосибирск</v>
      </c>
      <c r="L11" s="70">
        <v>5</v>
      </c>
      <c r="M11" s="70" t="s">
        <v>128</v>
      </c>
      <c r="N11" s="71">
        <f t="shared" ca="1" si="0"/>
        <v>261488261</v>
      </c>
    </row>
    <row r="12" spans="1:17">
      <c r="B12" s="43">
        <v>2</v>
      </c>
      <c r="C12" s="23" t="str">
        <f t="shared" ref="C12:C13" si="1">INDEX(C26:H1025,MATCH(B12,H26:H1025,0),1)</f>
        <v>Новосибирск</v>
      </c>
      <c r="L12" s="70">
        <v>6</v>
      </c>
      <c r="M12" s="70" t="s">
        <v>129</v>
      </c>
      <c r="N12" s="71">
        <f t="shared" ca="1" si="0"/>
        <v>258491137</v>
      </c>
    </row>
    <row r="13" spans="1:17">
      <c r="B13" s="43">
        <v>3</v>
      </c>
      <c r="C13" s="23" t="str">
        <f t="shared" si="1"/>
        <v>Тюмень</v>
      </c>
      <c r="L13" s="70">
        <v>7</v>
      </c>
      <c r="M13" s="70" t="s">
        <v>130</v>
      </c>
      <c r="N13" s="71">
        <f t="shared" ca="1" si="0"/>
        <v>239740406</v>
      </c>
    </row>
    <row r="14" spans="1:17">
      <c r="L14" s="70">
        <v>8</v>
      </c>
      <c r="M14" s="70" t="s">
        <v>131</v>
      </c>
      <c r="N14" s="71">
        <f t="shared" ca="1" si="0"/>
        <v>280365930</v>
      </c>
    </row>
    <row r="15" spans="1:17">
      <c r="A15" s="68" t="s">
        <v>233</v>
      </c>
      <c r="L15" s="70">
        <v>9</v>
      </c>
      <c r="M15" s="70" t="s">
        <v>132</v>
      </c>
      <c r="N15" s="71">
        <f t="shared" ca="1" si="0"/>
        <v>306193888</v>
      </c>
    </row>
    <row r="16" spans="1:17">
      <c r="L16" s="70">
        <v>10</v>
      </c>
      <c r="M16" s="70" t="s">
        <v>133</v>
      </c>
      <c r="N16" s="71">
        <f t="shared" ca="1" si="0"/>
        <v>308845488</v>
      </c>
    </row>
    <row r="17" spans="1:14">
      <c r="B17" s="73" t="s">
        <v>143</v>
      </c>
      <c r="C17" s="68" t="s">
        <v>138</v>
      </c>
      <c r="D17" s="68"/>
    </row>
    <row r="18" spans="1:14">
      <c r="B18" s="73" t="s">
        <v>120</v>
      </c>
      <c r="C18" s="68" t="s">
        <v>126</v>
      </c>
      <c r="D18" s="67">
        <f>COUNTIFS($G$25:$G$1024,C17,$C$25:$C$1024,C18)</f>
        <v>17</v>
      </c>
    </row>
    <row r="19" spans="1:14">
      <c r="B19" s="73" t="s">
        <v>120</v>
      </c>
      <c r="C19" s="68" t="s">
        <v>130</v>
      </c>
      <c r="D19" s="67">
        <f>COUNTIFS($G$25:$G$1024,C17,$C$25:$C$1024,C19)</f>
        <v>12</v>
      </c>
    </row>
    <row r="20" spans="1:14">
      <c r="B20" s="73"/>
      <c r="C20" s="68"/>
      <c r="D20" s="79"/>
      <c r="E20" s="80"/>
      <c r="F20" s="80"/>
      <c r="G20" s="137"/>
      <c r="H20" s="80"/>
    </row>
    <row r="21" spans="1:14">
      <c r="A21" s="68" t="s">
        <v>234</v>
      </c>
      <c r="B21" s="73"/>
      <c r="C21" s="68"/>
      <c r="D21" s="79"/>
      <c r="E21" s="80"/>
      <c r="F21" s="80"/>
      <c r="G21" s="137"/>
      <c r="H21" s="80"/>
    </row>
    <row r="23" spans="1:14">
      <c r="B23" s="72" t="s">
        <v>144</v>
      </c>
      <c r="C23" s="68"/>
      <c r="D23" s="68"/>
      <c r="E23" s="68"/>
      <c r="F23" s="68"/>
      <c r="G23" s="138"/>
      <c r="H23" s="68"/>
    </row>
    <row r="24" spans="1:14" ht="57.6">
      <c r="B24" s="74" t="s">
        <v>122</v>
      </c>
      <c r="C24" s="74" t="s">
        <v>123</v>
      </c>
      <c r="D24" s="74" t="s">
        <v>145</v>
      </c>
      <c r="E24" s="74" t="s">
        <v>146</v>
      </c>
      <c r="F24" s="74" t="s">
        <v>114</v>
      </c>
      <c r="G24" s="74" t="s">
        <v>136</v>
      </c>
      <c r="H24" s="75" t="s">
        <v>147</v>
      </c>
      <c r="L24" s="142" t="s">
        <v>294</v>
      </c>
    </row>
    <row r="25" spans="1:14">
      <c r="B25" s="76">
        <v>10</v>
      </c>
      <c r="C25" s="77" t="str">
        <f t="shared" ref="C25:C88" si="2">INDEX($M$7:$M$16,B25,1)</f>
        <v>Сочи</v>
      </c>
      <c r="D25" s="78">
        <v>26</v>
      </c>
      <c r="E25" s="78">
        <v>41400</v>
      </c>
      <c r="F25" s="78">
        <v>1076400</v>
      </c>
      <c r="G25" s="139" t="str">
        <f t="shared" ref="G25:G88" si="3">IF(F25&gt;1000000,IF(F25&gt;5000000,"А","Б"),IF((F25=0),"Нет продаж","В"))</f>
        <v>Б</v>
      </c>
      <c r="H25" s="77">
        <f t="shared" ref="H25:H88" si="4">RANK(F25,$F$25:$F$1024,0)</f>
        <v>723</v>
      </c>
      <c r="K25" s="128" t="s">
        <v>288</v>
      </c>
      <c r="L25" t="s">
        <v>293</v>
      </c>
      <c r="M25" t="s">
        <v>292</v>
      </c>
      <c r="N25" t="s">
        <v>291</v>
      </c>
    </row>
    <row r="26" spans="1:14">
      <c r="B26" s="76">
        <v>7</v>
      </c>
      <c r="C26" s="77" t="str">
        <f t="shared" si="2"/>
        <v>Мурманск</v>
      </c>
      <c r="D26" s="78">
        <v>100</v>
      </c>
      <c r="E26" s="78">
        <v>56013</v>
      </c>
      <c r="F26" s="78">
        <v>5601300</v>
      </c>
      <c r="G26" s="139" t="str">
        <f t="shared" si="3"/>
        <v>А</v>
      </c>
      <c r="H26" s="77">
        <f t="shared" si="4"/>
        <v>141</v>
      </c>
      <c r="K26" s="129" t="s">
        <v>127</v>
      </c>
      <c r="L26" s="127">
        <v>5243</v>
      </c>
      <c r="M26" s="127">
        <v>5554517</v>
      </c>
      <c r="N26" s="127">
        <v>289474479</v>
      </c>
    </row>
    <row r="27" spans="1:14">
      <c r="B27" s="76">
        <v>3</v>
      </c>
      <c r="C27" s="77" t="str">
        <f t="shared" si="2"/>
        <v>Челябинск</v>
      </c>
      <c r="D27" s="78">
        <v>84</v>
      </c>
      <c r="E27" s="78">
        <v>13270</v>
      </c>
      <c r="F27" s="78">
        <v>1114680</v>
      </c>
      <c r="G27" s="139" t="str">
        <f t="shared" si="3"/>
        <v>Б</v>
      </c>
      <c r="H27" s="77">
        <f t="shared" si="4"/>
        <v>711</v>
      </c>
      <c r="K27" s="129" t="s">
        <v>129</v>
      </c>
      <c r="L27" s="127">
        <v>4981</v>
      </c>
      <c r="M27" s="127">
        <v>4649069</v>
      </c>
      <c r="N27" s="127">
        <v>258491137</v>
      </c>
    </row>
    <row r="28" spans="1:14">
      <c r="B28" s="76">
        <v>5</v>
      </c>
      <c r="C28" s="77" t="str">
        <f t="shared" si="2"/>
        <v>Краснодар</v>
      </c>
      <c r="D28" s="78">
        <v>58</v>
      </c>
      <c r="E28" s="78">
        <v>49587</v>
      </c>
      <c r="F28" s="78">
        <v>2876046</v>
      </c>
      <c r="G28" s="139" t="str">
        <f t="shared" si="3"/>
        <v>Б</v>
      </c>
      <c r="H28" s="77">
        <f t="shared" si="4"/>
        <v>394</v>
      </c>
      <c r="K28" s="129" t="s">
        <v>128</v>
      </c>
      <c r="L28" s="127">
        <v>4750</v>
      </c>
      <c r="M28" s="127">
        <v>5635398</v>
      </c>
      <c r="N28" s="127">
        <v>261488261</v>
      </c>
    </row>
    <row r="29" spans="1:14">
      <c r="B29" s="76">
        <v>4</v>
      </c>
      <c r="C29" s="77" t="str">
        <f t="shared" si="2"/>
        <v>Архангельск</v>
      </c>
      <c r="D29" s="78">
        <v>24</v>
      </c>
      <c r="E29" s="78">
        <v>45710</v>
      </c>
      <c r="F29" s="78">
        <v>1097040</v>
      </c>
      <c r="G29" s="139" t="str">
        <f t="shared" si="3"/>
        <v>Б</v>
      </c>
      <c r="H29" s="77">
        <f t="shared" si="4"/>
        <v>714</v>
      </c>
      <c r="K29" s="129" t="s">
        <v>124</v>
      </c>
      <c r="L29" s="127">
        <v>6042</v>
      </c>
      <c r="M29" s="127">
        <v>6842220</v>
      </c>
      <c r="N29" s="127">
        <v>325867362</v>
      </c>
    </row>
    <row r="30" spans="1:14">
      <c r="B30" s="76">
        <v>10</v>
      </c>
      <c r="C30" s="77" t="str">
        <f t="shared" si="2"/>
        <v>Сочи</v>
      </c>
      <c r="D30" s="78">
        <v>52</v>
      </c>
      <c r="E30" s="78">
        <v>96019</v>
      </c>
      <c r="F30" s="78">
        <v>4992988</v>
      </c>
      <c r="G30" s="139" t="str">
        <f t="shared" si="3"/>
        <v>Б</v>
      </c>
      <c r="H30" s="77">
        <f t="shared" si="4"/>
        <v>181</v>
      </c>
      <c r="K30" s="129" t="s">
        <v>130</v>
      </c>
      <c r="L30" s="127">
        <v>4804</v>
      </c>
      <c r="M30" s="127">
        <v>5175521</v>
      </c>
      <c r="N30" s="127">
        <v>239740406</v>
      </c>
    </row>
    <row r="31" spans="1:14">
      <c r="B31" s="76">
        <v>8</v>
      </c>
      <c r="C31" s="77" t="str">
        <f t="shared" si="2"/>
        <v>Новосибирск</v>
      </c>
      <c r="D31" s="78">
        <v>8</v>
      </c>
      <c r="E31" s="78">
        <v>56165</v>
      </c>
      <c r="F31" s="78">
        <v>449320</v>
      </c>
      <c r="G31" s="139" t="str">
        <f t="shared" si="3"/>
        <v>В</v>
      </c>
      <c r="H31" s="77">
        <f t="shared" si="4"/>
        <v>893</v>
      </c>
      <c r="K31" s="129" t="s">
        <v>131</v>
      </c>
      <c r="L31" s="127">
        <v>4961</v>
      </c>
      <c r="M31" s="127">
        <v>5952035</v>
      </c>
      <c r="N31" s="127">
        <v>280365930</v>
      </c>
    </row>
    <row r="32" spans="1:14">
      <c r="B32" s="76">
        <v>8</v>
      </c>
      <c r="C32" s="77" t="str">
        <f t="shared" si="2"/>
        <v>Новосибирск</v>
      </c>
      <c r="D32" s="78">
        <v>71</v>
      </c>
      <c r="E32" s="78">
        <v>29858</v>
      </c>
      <c r="F32" s="78">
        <v>2119918</v>
      </c>
      <c r="G32" s="139" t="str">
        <f t="shared" si="3"/>
        <v>Б</v>
      </c>
      <c r="H32" s="77">
        <f t="shared" si="4"/>
        <v>511</v>
      </c>
      <c r="K32" s="129" t="s">
        <v>125</v>
      </c>
      <c r="L32" s="127">
        <v>4417</v>
      </c>
      <c r="M32" s="127">
        <v>4992728</v>
      </c>
      <c r="N32" s="127">
        <v>241451560</v>
      </c>
    </row>
    <row r="33" spans="2:14">
      <c r="B33" s="76">
        <v>7</v>
      </c>
      <c r="C33" s="77" t="str">
        <f t="shared" si="2"/>
        <v>Мурманск</v>
      </c>
      <c r="D33" s="78">
        <v>56</v>
      </c>
      <c r="E33" s="78">
        <v>81621</v>
      </c>
      <c r="F33" s="78">
        <v>4570776</v>
      </c>
      <c r="G33" s="139" t="str">
        <f t="shared" si="3"/>
        <v>Б</v>
      </c>
      <c r="H33" s="77">
        <f t="shared" si="4"/>
        <v>218</v>
      </c>
      <c r="K33" s="129" t="s">
        <v>133</v>
      </c>
      <c r="L33" s="127">
        <v>5371</v>
      </c>
      <c r="M33" s="127">
        <v>5944388</v>
      </c>
      <c r="N33" s="127">
        <v>308845488</v>
      </c>
    </row>
    <row r="34" spans="2:14">
      <c r="B34" s="76">
        <v>9</v>
      </c>
      <c r="C34" s="77" t="str">
        <f t="shared" si="2"/>
        <v>Тюмень</v>
      </c>
      <c r="D34" s="78">
        <v>76</v>
      </c>
      <c r="E34" s="78">
        <v>63132</v>
      </c>
      <c r="F34" s="78">
        <v>4798032</v>
      </c>
      <c r="G34" s="139" t="str">
        <f t="shared" si="3"/>
        <v>Б</v>
      </c>
      <c r="H34" s="77">
        <f t="shared" si="4"/>
        <v>199</v>
      </c>
      <c r="K34" s="129" t="s">
        <v>132</v>
      </c>
      <c r="L34" s="127">
        <v>5306</v>
      </c>
      <c r="M34" s="127">
        <v>5378714</v>
      </c>
      <c r="N34" s="127">
        <v>306193888</v>
      </c>
    </row>
    <row r="35" spans="2:14">
      <c r="B35" s="76">
        <v>8</v>
      </c>
      <c r="C35" s="77" t="str">
        <f t="shared" si="2"/>
        <v>Новосибирск</v>
      </c>
      <c r="D35" s="78">
        <v>7</v>
      </c>
      <c r="E35" s="78">
        <v>93462</v>
      </c>
      <c r="F35" s="78">
        <v>654234</v>
      </c>
      <c r="G35" s="139" t="str">
        <f t="shared" si="3"/>
        <v>В</v>
      </c>
      <c r="H35" s="77">
        <f t="shared" si="4"/>
        <v>825</v>
      </c>
      <c r="K35" s="129" t="s">
        <v>126</v>
      </c>
      <c r="L35" s="127">
        <v>4483</v>
      </c>
      <c r="M35" s="127">
        <v>5012319</v>
      </c>
      <c r="N35" s="127">
        <v>256965948</v>
      </c>
    </row>
    <row r="36" spans="2:14">
      <c r="B36" s="76">
        <v>2</v>
      </c>
      <c r="C36" s="77" t="str">
        <f t="shared" si="2"/>
        <v>Санкт-Петербург</v>
      </c>
      <c r="D36" s="78">
        <v>79</v>
      </c>
      <c r="E36" s="78">
        <v>87654</v>
      </c>
      <c r="F36" s="78">
        <v>6924666</v>
      </c>
      <c r="G36" s="139" t="str">
        <f t="shared" si="3"/>
        <v>А</v>
      </c>
      <c r="H36" s="77">
        <f t="shared" si="4"/>
        <v>59</v>
      </c>
      <c r="K36" s="129" t="s">
        <v>287</v>
      </c>
      <c r="L36" s="127">
        <v>50358</v>
      </c>
      <c r="M36" s="127">
        <v>55136909</v>
      </c>
      <c r="N36" s="127">
        <v>2768884459</v>
      </c>
    </row>
    <row r="37" spans="2:14">
      <c r="B37" s="76">
        <v>8</v>
      </c>
      <c r="C37" s="77" t="str">
        <f t="shared" si="2"/>
        <v>Новосибирск</v>
      </c>
      <c r="D37" s="78">
        <v>33</v>
      </c>
      <c r="E37" s="78">
        <v>53515</v>
      </c>
      <c r="F37" s="78">
        <v>1765995</v>
      </c>
      <c r="G37" s="139" t="str">
        <f t="shared" si="3"/>
        <v>Б</v>
      </c>
      <c r="H37" s="77">
        <f t="shared" si="4"/>
        <v>575</v>
      </c>
    </row>
    <row r="38" spans="2:14">
      <c r="B38" s="76">
        <v>9</v>
      </c>
      <c r="C38" s="77" t="str">
        <f t="shared" si="2"/>
        <v>Тюмень</v>
      </c>
      <c r="D38" s="78">
        <v>62</v>
      </c>
      <c r="E38" s="78">
        <v>94127</v>
      </c>
      <c r="F38" s="78">
        <v>5835874</v>
      </c>
      <c r="G38" s="139" t="str">
        <f t="shared" si="3"/>
        <v>А</v>
      </c>
      <c r="H38" s="77">
        <f t="shared" si="4"/>
        <v>117</v>
      </c>
    </row>
    <row r="39" spans="2:14">
      <c r="B39" s="76">
        <v>10</v>
      </c>
      <c r="C39" s="77" t="str">
        <f t="shared" si="2"/>
        <v>Сочи</v>
      </c>
      <c r="D39" s="78">
        <v>20</v>
      </c>
      <c r="E39" s="78">
        <v>35688</v>
      </c>
      <c r="F39" s="78">
        <v>713760</v>
      </c>
      <c r="G39" s="139" t="str">
        <f t="shared" si="3"/>
        <v>В</v>
      </c>
      <c r="H39" s="77">
        <f t="shared" si="4"/>
        <v>809</v>
      </c>
    </row>
    <row r="40" spans="2:14">
      <c r="B40" s="76">
        <v>9</v>
      </c>
      <c r="C40" s="77" t="str">
        <f t="shared" si="2"/>
        <v>Тюмень</v>
      </c>
      <c r="D40" s="78">
        <v>51</v>
      </c>
      <c r="E40" s="78">
        <v>45237</v>
      </c>
      <c r="F40" s="78">
        <v>2307087</v>
      </c>
      <c r="G40" s="139" t="str">
        <f t="shared" si="3"/>
        <v>Б</v>
      </c>
      <c r="H40" s="77">
        <f t="shared" si="4"/>
        <v>483</v>
      </c>
    </row>
    <row r="41" spans="2:14">
      <c r="B41" s="76">
        <v>2</v>
      </c>
      <c r="C41" s="77" t="str">
        <f t="shared" si="2"/>
        <v>Санкт-Петербург</v>
      </c>
      <c r="D41" s="78">
        <v>7</v>
      </c>
      <c r="E41" s="78">
        <v>29391</v>
      </c>
      <c r="F41" s="78">
        <v>205737</v>
      </c>
      <c r="G41" s="139" t="str">
        <f t="shared" si="3"/>
        <v>В</v>
      </c>
      <c r="H41" s="77">
        <f t="shared" si="4"/>
        <v>953</v>
      </c>
    </row>
    <row r="42" spans="2:14">
      <c r="B42" s="76">
        <v>3</v>
      </c>
      <c r="C42" s="77" t="str">
        <f t="shared" si="2"/>
        <v>Челябинск</v>
      </c>
      <c r="D42" s="78">
        <v>89</v>
      </c>
      <c r="E42" s="78">
        <v>64000</v>
      </c>
      <c r="F42" s="78">
        <v>5696000</v>
      </c>
      <c r="G42" s="139" t="str">
        <f t="shared" si="3"/>
        <v>А</v>
      </c>
      <c r="H42" s="77">
        <f t="shared" si="4"/>
        <v>130</v>
      </c>
    </row>
    <row r="43" spans="2:14">
      <c r="B43" s="76">
        <v>4</v>
      </c>
      <c r="C43" s="77" t="str">
        <f t="shared" si="2"/>
        <v>Архангельск</v>
      </c>
      <c r="D43" s="78">
        <v>15</v>
      </c>
      <c r="E43" s="78">
        <v>17852</v>
      </c>
      <c r="F43" s="78">
        <v>267780</v>
      </c>
      <c r="G43" s="139" t="str">
        <f t="shared" si="3"/>
        <v>В</v>
      </c>
      <c r="H43" s="77">
        <f t="shared" si="4"/>
        <v>934</v>
      </c>
    </row>
    <row r="44" spans="2:14">
      <c r="B44" s="76">
        <v>1</v>
      </c>
      <c r="C44" s="77" t="str">
        <f t="shared" si="2"/>
        <v>Москва</v>
      </c>
      <c r="D44" s="78">
        <v>63</v>
      </c>
      <c r="E44" s="78">
        <v>60502</v>
      </c>
      <c r="F44" s="78">
        <v>3811626</v>
      </c>
      <c r="G44" s="139" t="str">
        <f t="shared" si="3"/>
        <v>Б</v>
      </c>
      <c r="H44" s="77">
        <f t="shared" si="4"/>
        <v>298</v>
      </c>
    </row>
    <row r="45" spans="2:14">
      <c r="B45" s="76">
        <v>1</v>
      </c>
      <c r="C45" s="77" t="str">
        <f t="shared" si="2"/>
        <v>Москва</v>
      </c>
      <c r="D45" s="78">
        <v>10</v>
      </c>
      <c r="E45" s="78">
        <v>53809</v>
      </c>
      <c r="F45" s="78">
        <v>538090</v>
      </c>
      <c r="G45" s="139" t="str">
        <f t="shared" si="3"/>
        <v>В</v>
      </c>
      <c r="H45" s="77">
        <f t="shared" si="4"/>
        <v>864</v>
      </c>
    </row>
    <row r="46" spans="2:14">
      <c r="B46" s="76">
        <v>3</v>
      </c>
      <c r="C46" s="77" t="str">
        <f t="shared" si="2"/>
        <v>Челябинск</v>
      </c>
      <c r="D46" s="78">
        <v>90</v>
      </c>
      <c r="E46" s="78">
        <v>19071</v>
      </c>
      <c r="F46" s="78">
        <v>1716390</v>
      </c>
      <c r="G46" s="139" t="str">
        <f t="shared" si="3"/>
        <v>Б</v>
      </c>
      <c r="H46" s="77">
        <f t="shared" si="4"/>
        <v>580</v>
      </c>
    </row>
    <row r="47" spans="2:14">
      <c r="B47" s="76">
        <v>5</v>
      </c>
      <c r="C47" s="77" t="str">
        <f t="shared" si="2"/>
        <v>Краснодар</v>
      </c>
      <c r="D47" s="78">
        <v>0</v>
      </c>
      <c r="E47" s="78">
        <v>84792</v>
      </c>
      <c r="F47" s="78">
        <v>0</v>
      </c>
      <c r="G47" s="139" t="str">
        <f t="shared" si="3"/>
        <v>Нет продаж</v>
      </c>
      <c r="H47" s="77">
        <f t="shared" si="4"/>
        <v>992</v>
      </c>
    </row>
    <row r="48" spans="2:14">
      <c r="B48" s="76">
        <v>1</v>
      </c>
      <c r="C48" s="77" t="str">
        <f t="shared" si="2"/>
        <v>Москва</v>
      </c>
      <c r="D48" s="78">
        <v>70</v>
      </c>
      <c r="E48" s="78">
        <v>12985</v>
      </c>
      <c r="F48" s="78">
        <v>908950</v>
      </c>
      <c r="G48" s="139" t="str">
        <f t="shared" si="3"/>
        <v>В</v>
      </c>
      <c r="H48" s="77">
        <f t="shared" si="4"/>
        <v>757</v>
      </c>
    </row>
    <row r="49" spans="2:8">
      <c r="B49" s="76">
        <v>10</v>
      </c>
      <c r="C49" s="77" t="str">
        <f t="shared" si="2"/>
        <v>Сочи</v>
      </c>
      <c r="D49" s="78">
        <v>29</v>
      </c>
      <c r="E49" s="78">
        <v>32548</v>
      </c>
      <c r="F49" s="78">
        <v>943892</v>
      </c>
      <c r="G49" s="139" t="str">
        <f t="shared" si="3"/>
        <v>В</v>
      </c>
      <c r="H49" s="77">
        <f t="shared" si="4"/>
        <v>746</v>
      </c>
    </row>
    <row r="50" spans="2:8">
      <c r="B50" s="76">
        <v>10</v>
      </c>
      <c r="C50" s="77" t="str">
        <f t="shared" si="2"/>
        <v>Сочи</v>
      </c>
      <c r="D50" s="78">
        <v>40</v>
      </c>
      <c r="E50" s="78">
        <v>50552</v>
      </c>
      <c r="F50" s="78">
        <v>2022080</v>
      </c>
      <c r="G50" s="139" t="str">
        <f t="shared" si="3"/>
        <v>Б</v>
      </c>
      <c r="H50" s="77">
        <f t="shared" si="4"/>
        <v>529</v>
      </c>
    </row>
    <row r="51" spans="2:8">
      <c r="B51" s="76">
        <v>6</v>
      </c>
      <c r="C51" s="77" t="str">
        <f t="shared" si="2"/>
        <v>Владивосток</v>
      </c>
      <c r="D51" s="78">
        <v>56</v>
      </c>
      <c r="E51" s="78">
        <v>46045</v>
      </c>
      <c r="F51" s="78">
        <v>2578520</v>
      </c>
      <c r="G51" s="139" t="str">
        <f t="shared" si="3"/>
        <v>Б</v>
      </c>
      <c r="H51" s="77">
        <f t="shared" si="4"/>
        <v>429</v>
      </c>
    </row>
    <row r="52" spans="2:8">
      <c r="B52" s="76">
        <v>4</v>
      </c>
      <c r="C52" s="77" t="str">
        <f t="shared" si="2"/>
        <v>Архангельск</v>
      </c>
      <c r="D52" s="78">
        <v>13</v>
      </c>
      <c r="E52" s="78">
        <v>89569</v>
      </c>
      <c r="F52" s="78">
        <v>1164397</v>
      </c>
      <c r="G52" s="139" t="str">
        <f t="shared" si="3"/>
        <v>Б</v>
      </c>
      <c r="H52" s="77">
        <f t="shared" si="4"/>
        <v>696</v>
      </c>
    </row>
    <row r="53" spans="2:8">
      <c r="B53" s="76">
        <v>6</v>
      </c>
      <c r="C53" s="77" t="str">
        <f t="shared" si="2"/>
        <v>Владивосток</v>
      </c>
      <c r="D53" s="78">
        <v>97</v>
      </c>
      <c r="E53" s="78">
        <v>39192</v>
      </c>
      <c r="F53" s="78">
        <v>3801624</v>
      </c>
      <c r="G53" s="139" t="str">
        <f t="shared" si="3"/>
        <v>Б</v>
      </c>
      <c r="H53" s="77">
        <f t="shared" si="4"/>
        <v>300</v>
      </c>
    </row>
    <row r="54" spans="2:8">
      <c r="B54" s="76">
        <v>9</v>
      </c>
      <c r="C54" s="77" t="str">
        <f t="shared" si="2"/>
        <v>Тюмень</v>
      </c>
      <c r="D54" s="78">
        <v>72</v>
      </c>
      <c r="E54" s="78">
        <v>70497</v>
      </c>
      <c r="F54" s="78">
        <v>5075784</v>
      </c>
      <c r="G54" s="139" t="str">
        <f t="shared" si="3"/>
        <v>А</v>
      </c>
      <c r="H54" s="77">
        <f t="shared" si="4"/>
        <v>176</v>
      </c>
    </row>
    <row r="55" spans="2:8">
      <c r="B55" s="76">
        <v>4</v>
      </c>
      <c r="C55" s="77" t="str">
        <f t="shared" si="2"/>
        <v>Архангельск</v>
      </c>
      <c r="D55" s="78">
        <v>91</v>
      </c>
      <c r="E55" s="78">
        <v>52411</v>
      </c>
      <c r="F55" s="78">
        <v>4769401</v>
      </c>
      <c r="G55" s="139" t="str">
        <f t="shared" si="3"/>
        <v>Б</v>
      </c>
      <c r="H55" s="77">
        <f t="shared" si="4"/>
        <v>204</v>
      </c>
    </row>
    <row r="56" spans="2:8">
      <c r="B56" s="76">
        <v>1</v>
      </c>
      <c r="C56" s="77" t="str">
        <f t="shared" si="2"/>
        <v>Москва</v>
      </c>
      <c r="D56" s="78">
        <v>45</v>
      </c>
      <c r="E56" s="78">
        <v>26226</v>
      </c>
      <c r="F56" s="78">
        <v>1180170</v>
      </c>
      <c r="G56" s="139" t="str">
        <f t="shared" si="3"/>
        <v>Б</v>
      </c>
      <c r="H56" s="77">
        <f t="shared" si="4"/>
        <v>692</v>
      </c>
    </row>
    <row r="57" spans="2:8">
      <c r="B57" s="76">
        <v>10</v>
      </c>
      <c r="C57" s="77" t="str">
        <f t="shared" si="2"/>
        <v>Сочи</v>
      </c>
      <c r="D57" s="78">
        <v>12</v>
      </c>
      <c r="E57" s="78">
        <v>10547</v>
      </c>
      <c r="F57" s="78">
        <v>126564</v>
      </c>
      <c r="G57" s="139" t="str">
        <f t="shared" si="3"/>
        <v>В</v>
      </c>
      <c r="H57" s="77">
        <f t="shared" si="4"/>
        <v>973</v>
      </c>
    </row>
    <row r="58" spans="2:8">
      <c r="B58" s="76">
        <v>10</v>
      </c>
      <c r="C58" s="77" t="str">
        <f t="shared" si="2"/>
        <v>Сочи</v>
      </c>
      <c r="D58" s="78">
        <v>11</v>
      </c>
      <c r="E58" s="78">
        <v>45972</v>
      </c>
      <c r="F58" s="78">
        <v>505692</v>
      </c>
      <c r="G58" s="139" t="str">
        <f t="shared" si="3"/>
        <v>В</v>
      </c>
      <c r="H58" s="77">
        <f t="shared" si="4"/>
        <v>875</v>
      </c>
    </row>
    <row r="59" spans="2:8">
      <c r="B59" s="76">
        <v>7</v>
      </c>
      <c r="C59" s="77" t="str">
        <f t="shared" si="2"/>
        <v>Мурманск</v>
      </c>
      <c r="D59" s="78">
        <v>28</v>
      </c>
      <c r="E59" s="78">
        <v>16715</v>
      </c>
      <c r="F59" s="78">
        <v>468020</v>
      </c>
      <c r="G59" s="139" t="str">
        <f t="shared" si="3"/>
        <v>В</v>
      </c>
      <c r="H59" s="77">
        <f t="shared" si="4"/>
        <v>886</v>
      </c>
    </row>
    <row r="60" spans="2:8">
      <c r="B60" s="76">
        <v>1</v>
      </c>
      <c r="C60" s="77" t="str">
        <f t="shared" si="2"/>
        <v>Москва</v>
      </c>
      <c r="D60" s="78">
        <v>80</v>
      </c>
      <c r="E60" s="78">
        <v>83578</v>
      </c>
      <c r="F60" s="78">
        <v>6686240</v>
      </c>
      <c r="G60" s="139" t="str">
        <f t="shared" si="3"/>
        <v>А</v>
      </c>
      <c r="H60" s="77">
        <f t="shared" si="4"/>
        <v>68</v>
      </c>
    </row>
    <row r="61" spans="2:8">
      <c r="B61" s="76">
        <v>4</v>
      </c>
      <c r="C61" s="77" t="str">
        <f t="shared" si="2"/>
        <v>Архангельск</v>
      </c>
      <c r="D61" s="78">
        <v>93</v>
      </c>
      <c r="E61" s="78">
        <v>36607</v>
      </c>
      <c r="F61" s="78">
        <v>3404451</v>
      </c>
      <c r="G61" s="139" t="str">
        <f t="shared" si="3"/>
        <v>Б</v>
      </c>
      <c r="H61" s="77">
        <f t="shared" si="4"/>
        <v>334</v>
      </c>
    </row>
    <row r="62" spans="2:8">
      <c r="B62" s="76">
        <v>3</v>
      </c>
      <c r="C62" s="77" t="str">
        <f t="shared" si="2"/>
        <v>Челябинск</v>
      </c>
      <c r="D62" s="78">
        <v>49</v>
      </c>
      <c r="E62" s="78">
        <v>76744</v>
      </c>
      <c r="F62" s="78">
        <v>3760456</v>
      </c>
      <c r="G62" s="139" t="str">
        <f t="shared" si="3"/>
        <v>Б</v>
      </c>
      <c r="H62" s="77">
        <f t="shared" si="4"/>
        <v>304</v>
      </c>
    </row>
    <row r="63" spans="2:8">
      <c r="B63" s="76">
        <v>4</v>
      </c>
      <c r="C63" s="77" t="str">
        <f t="shared" si="2"/>
        <v>Архангельск</v>
      </c>
      <c r="D63" s="78">
        <v>11</v>
      </c>
      <c r="E63" s="78">
        <v>41308</v>
      </c>
      <c r="F63" s="78">
        <v>454388</v>
      </c>
      <c r="G63" s="139" t="str">
        <f t="shared" si="3"/>
        <v>В</v>
      </c>
      <c r="H63" s="77">
        <f t="shared" si="4"/>
        <v>891</v>
      </c>
    </row>
    <row r="64" spans="2:8">
      <c r="B64" s="76">
        <v>7</v>
      </c>
      <c r="C64" s="77" t="str">
        <f t="shared" si="2"/>
        <v>Мурманск</v>
      </c>
      <c r="D64" s="78">
        <v>69</v>
      </c>
      <c r="E64" s="78">
        <v>10864</v>
      </c>
      <c r="F64" s="78">
        <v>749616</v>
      </c>
      <c r="G64" s="139" t="str">
        <f t="shared" si="3"/>
        <v>В</v>
      </c>
      <c r="H64" s="77">
        <f t="shared" si="4"/>
        <v>802</v>
      </c>
    </row>
    <row r="65" spans="2:8">
      <c r="B65" s="76">
        <v>9</v>
      </c>
      <c r="C65" s="77" t="str">
        <f t="shared" si="2"/>
        <v>Тюмень</v>
      </c>
      <c r="D65" s="78">
        <v>34</v>
      </c>
      <c r="E65" s="78">
        <v>21753</v>
      </c>
      <c r="F65" s="78">
        <v>739602</v>
      </c>
      <c r="G65" s="139" t="str">
        <f t="shared" si="3"/>
        <v>В</v>
      </c>
      <c r="H65" s="77">
        <f t="shared" si="4"/>
        <v>805</v>
      </c>
    </row>
    <row r="66" spans="2:8">
      <c r="B66" s="76">
        <v>1</v>
      </c>
      <c r="C66" s="77" t="str">
        <f t="shared" si="2"/>
        <v>Москва</v>
      </c>
      <c r="D66" s="78">
        <v>20</v>
      </c>
      <c r="E66" s="78">
        <v>75154</v>
      </c>
      <c r="F66" s="78">
        <v>1503080</v>
      </c>
      <c r="G66" s="139" t="str">
        <f t="shared" si="3"/>
        <v>Б</v>
      </c>
      <c r="H66" s="77">
        <f t="shared" si="4"/>
        <v>619</v>
      </c>
    </row>
    <row r="67" spans="2:8">
      <c r="B67" s="76">
        <v>1</v>
      </c>
      <c r="C67" s="77" t="str">
        <f t="shared" si="2"/>
        <v>Москва</v>
      </c>
      <c r="D67" s="78">
        <v>36</v>
      </c>
      <c r="E67" s="78">
        <v>84579</v>
      </c>
      <c r="F67" s="78">
        <v>3044844</v>
      </c>
      <c r="G67" s="139" t="str">
        <f t="shared" si="3"/>
        <v>Б</v>
      </c>
      <c r="H67" s="77">
        <f t="shared" si="4"/>
        <v>378</v>
      </c>
    </row>
    <row r="68" spans="2:8">
      <c r="B68" s="76">
        <v>3</v>
      </c>
      <c r="C68" s="77" t="str">
        <f t="shared" si="2"/>
        <v>Челябинск</v>
      </c>
      <c r="D68" s="78">
        <v>6</v>
      </c>
      <c r="E68" s="78">
        <v>35305</v>
      </c>
      <c r="F68" s="78">
        <v>211830</v>
      </c>
      <c r="G68" s="139" t="str">
        <f t="shared" si="3"/>
        <v>В</v>
      </c>
      <c r="H68" s="77">
        <f t="shared" si="4"/>
        <v>948</v>
      </c>
    </row>
    <row r="69" spans="2:8">
      <c r="B69" s="76">
        <v>2</v>
      </c>
      <c r="C69" s="77" t="str">
        <f t="shared" si="2"/>
        <v>Санкт-Петербург</v>
      </c>
      <c r="D69" s="78">
        <v>14</v>
      </c>
      <c r="E69" s="78">
        <v>33686</v>
      </c>
      <c r="F69" s="78">
        <v>471604</v>
      </c>
      <c r="G69" s="139" t="str">
        <f t="shared" si="3"/>
        <v>В</v>
      </c>
      <c r="H69" s="77">
        <f t="shared" si="4"/>
        <v>885</v>
      </c>
    </row>
    <row r="70" spans="2:8">
      <c r="B70" s="76">
        <v>10</v>
      </c>
      <c r="C70" s="77" t="str">
        <f t="shared" si="2"/>
        <v>Сочи</v>
      </c>
      <c r="D70" s="78">
        <v>25</v>
      </c>
      <c r="E70" s="78">
        <v>67780</v>
      </c>
      <c r="F70" s="78">
        <v>1694500</v>
      </c>
      <c r="G70" s="139" t="str">
        <f t="shared" si="3"/>
        <v>Б</v>
      </c>
      <c r="H70" s="77">
        <f t="shared" si="4"/>
        <v>584</v>
      </c>
    </row>
    <row r="71" spans="2:8">
      <c r="B71" s="76">
        <v>1</v>
      </c>
      <c r="C71" s="77" t="str">
        <f t="shared" si="2"/>
        <v>Москва</v>
      </c>
      <c r="D71" s="78">
        <v>8</v>
      </c>
      <c r="E71" s="78">
        <v>43601</v>
      </c>
      <c r="F71" s="78">
        <v>348808</v>
      </c>
      <c r="G71" s="139" t="str">
        <f t="shared" si="3"/>
        <v>В</v>
      </c>
      <c r="H71" s="77">
        <f t="shared" si="4"/>
        <v>913</v>
      </c>
    </row>
    <row r="72" spans="2:8">
      <c r="B72" s="76">
        <v>3</v>
      </c>
      <c r="C72" s="77" t="str">
        <f t="shared" si="2"/>
        <v>Челябинск</v>
      </c>
      <c r="D72" s="78">
        <v>52</v>
      </c>
      <c r="E72" s="78">
        <v>36941</v>
      </c>
      <c r="F72" s="78">
        <v>1920932</v>
      </c>
      <c r="G72" s="139" t="str">
        <f t="shared" si="3"/>
        <v>Б</v>
      </c>
      <c r="H72" s="77">
        <f t="shared" si="4"/>
        <v>546</v>
      </c>
    </row>
    <row r="73" spans="2:8">
      <c r="B73" s="76">
        <v>5</v>
      </c>
      <c r="C73" s="77" t="str">
        <f t="shared" si="2"/>
        <v>Краснодар</v>
      </c>
      <c r="D73" s="78">
        <v>10</v>
      </c>
      <c r="E73" s="78">
        <v>16361</v>
      </c>
      <c r="F73" s="78">
        <v>163610</v>
      </c>
      <c r="G73" s="139" t="str">
        <f t="shared" si="3"/>
        <v>В</v>
      </c>
      <c r="H73" s="77">
        <f t="shared" si="4"/>
        <v>963</v>
      </c>
    </row>
    <row r="74" spans="2:8">
      <c r="B74" s="76">
        <v>4</v>
      </c>
      <c r="C74" s="77" t="str">
        <f t="shared" si="2"/>
        <v>Архангельск</v>
      </c>
      <c r="D74" s="78">
        <v>65</v>
      </c>
      <c r="E74" s="78">
        <v>45864</v>
      </c>
      <c r="F74" s="78">
        <v>2981160</v>
      </c>
      <c r="G74" s="139" t="str">
        <f t="shared" si="3"/>
        <v>Б</v>
      </c>
      <c r="H74" s="77">
        <f t="shared" si="4"/>
        <v>385</v>
      </c>
    </row>
    <row r="75" spans="2:8">
      <c r="B75" s="76">
        <v>9</v>
      </c>
      <c r="C75" s="77" t="str">
        <f t="shared" si="2"/>
        <v>Тюмень</v>
      </c>
      <c r="D75" s="78">
        <v>31</v>
      </c>
      <c r="E75" s="78">
        <v>21624</v>
      </c>
      <c r="F75" s="78">
        <v>670344</v>
      </c>
      <c r="G75" s="139" t="str">
        <f t="shared" si="3"/>
        <v>В</v>
      </c>
      <c r="H75" s="77">
        <f t="shared" si="4"/>
        <v>820</v>
      </c>
    </row>
    <row r="76" spans="2:8">
      <c r="B76" s="76">
        <v>1</v>
      </c>
      <c r="C76" s="77" t="str">
        <f t="shared" si="2"/>
        <v>Москва</v>
      </c>
      <c r="D76" s="78">
        <v>84</v>
      </c>
      <c r="E76" s="78">
        <v>18211</v>
      </c>
      <c r="F76" s="78">
        <v>1529724</v>
      </c>
      <c r="G76" s="139" t="str">
        <f t="shared" si="3"/>
        <v>Б</v>
      </c>
      <c r="H76" s="77">
        <f t="shared" si="4"/>
        <v>613</v>
      </c>
    </row>
    <row r="77" spans="2:8">
      <c r="B77" s="76">
        <v>8</v>
      </c>
      <c r="C77" s="77" t="str">
        <f t="shared" si="2"/>
        <v>Новосибирск</v>
      </c>
      <c r="D77" s="78">
        <v>43</v>
      </c>
      <c r="E77" s="78">
        <v>59004</v>
      </c>
      <c r="F77" s="78">
        <v>2537172</v>
      </c>
      <c r="G77" s="139" t="str">
        <f t="shared" si="3"/>
        <v>Б</v>
      </c>
      <c r="H77" s="77">
        <f t="shared" si="4"/>
        <v>437</v>
      </c>
    </row>
    <row r="78" spans="2:8">
      <c r="B78" s="76">
        <v>1</v>
      </c>
      <c r="C78" s="77" t="str">
        <f t="shared" si="2"/>
        <v>Москва</v>
      </c>
      <c r="D78" s="78">
        <v>8</v>
      </c>
      <c r="E78" s="78">
        <v>52013</v>
      </c>
      <c r="F78" s="78">
        <v>416104</v>
      </c>
      <c r="G78" s="139" t="str">
        <f t="shared" si="3"/>
        <v>В</v>
      </c>
      <c r="H78" s="77">
        <f t="shared" si="4"/>
        <v>900</v>
      </c>
    </row>
    <row r="79" spans="2:8">
      <c r="B79" s="76">
        <v>2</v>
      </c>
      <c r="C79" s="77" t="str">
        <f t="shared" si="2"/>
        <v>Санкт-Петербург</v>
      </c>
      <c r="D79" s="78">
        <v>5</v>
      </c>
      <c r="E79" s="78">
        <v>58804</v>
      </c>
      <c r="F79" s="78">
        <v>294020</v>
      </c>
      <c r="G79" s="139" t="str">
        <f t="shared" si="3"/>
        <v>В</v>
      </c>
      <c r="H79" s="77">
        <f t="shared" si="4"/>
        <v>927</v>
      </c>
    </row>
    <row r="80" spans="2:8">
      <c r="B80" s="76">
        <v>1</v>
      </c>
      <c r="C80" s="77" t="str">
        <f t="shared" si="2"/>
        <v>Москва</v>
      </c>
      <c r="D80" s="78">
        <v>76</v>
      </c>
      <c r="E80" s="78">
        <v>53041</v>
      </c>
      <c r="F80" s="78">
        <v>4031116</v>
      </c>
      <c r="G80" s="139" t="str">
        <f t="shared" si="3"/>
        <v>Б</v>
      </c>
      <c r="H80" s="77">
        <f t="shared" si="4"/>
        <v>275</v>
      </c>
    </row>
    <row r="81" spans="2:8">
      <c r="B81" s="76">
        <v>1</v>
      </c>
      <c r="C81" s="77" t="str">
        <f t="shared" si="2"/>
        <v>Москва</v>
      </c>
      <c r="D81" s="78">
        <v>48</v>
      </c>
      <c r="E81" s="78">
        <v>47372</v>
      </c>
      <c r="F81" s="78">
        <v>2273856</v>
      </c>
      <c r="G81" s="139" t="str">
        <f t="shared" si="3"/>
        <v>Б</v>
      </c>
      <c r="H81" s="77">
        <f t="shared" si="4"/>
        <v>489</v>
      </c>
    </row>
    <row r="82" spans="2:8">
      <c r="B82" s="76">
        <v>4</v>
      </c>
      <c r="C82" s="77" t="str">
        <f t="shared" si="2"/>
        <v>Архангельск</v>
      </c>
      <c r="D82" s="78">
        <v>78</v>
      </c>
      <c r="E82" s="78">
        <v>85126</v>
      </c>
      <c r="F82" s="78">
        <v>6639828</v>
      </c>
      <c r="G82" s="139" t="str">
        <f t="shared" si="3"/>
        <v>А</v>
      </c>
      <c r="H82" s="77">
        <f t="shared" si="4"/>
        <v>73</v>
      </c>
    </row>
    <row r="83" spans="2:8">
      <c r="B83" s="76">
        <v>9</v>
      </c>
      <c r="C83" s="77" t="str">
        <f t="shared" si="2"/>
        <v>Тюмень</v>
      </c>
      <c r="D83" s="78">
        <v>69</v>
      </c>
      <c r="E83" s="78">
        <v>75427</v>
      </c>
      <c r="F83" s="78">
        <v>5204463</v>
      </c>
      <c r="G83" s="139" t="str">
        <f t="shared" si="3"/>
        <v>А</v>
      </c>
      <c r="H83" s="77">
        <f t="shared" si="4"/>
        <v>167</v>
      </c>
    </row>
    <row r="84" spans="2:8">
      <c r="B84" s="76">
        <v>5</v>
      </c>
      <c r="C84" s="77" t="str">
        <f t="shared" si="2"/>
        <v>Краснодар</v>
      </c>
      <c r="D84" s="78">
        <v>97</v>
      </c>
      <c r="E84" s="78">
        <v>12883</v>
      </c>
      <c r="F84" s="78">
        <v>1249651</v>
      </c>
      <c r="G84" s="139" t="str">
        <f t="shared" si="3"/>
        <v>Б</v>
      </c>
      <c r="H84" s="77">
        <f t="shared" si="4"/>
        <v>675</v>
      </c>
    </row>
    <row r="85" spans="2:8">
      <c r="B85" s="76">
        <v>2</v>
      </c>
      <c r="C85" s="77" t="str">
        <f t="shared" si="2"/>
        <v>Санкт-Петербург</v>
      </c>
      <c r="D85" s="78">
        <v>72</v>
      </c>
      <c r="E85" s="78">
        <v>11910</v>
      </c>
      <c r="F85" s="78">
        <v>857520</v>
      </c>
      <c r="G85" s="139" t="str">
        <f t="shared" si="3"/>
        <v>В</v>
      </c>
      <c r="H85" s="77">
        <f t="shared" si="4"/>
        <v>772</v>
      </c>
    </row>
    <row r="86" spans="2:8">
      <c r="B86" s="76">
        <v>7</v>
      </c>
      <c r="C86" s="77" t="str">
        <f t="shared" si="2"/>
        <v>Мурманск</v>
      </c>
      <c r="D86" s="78">
        <v>65</v>
      </c>
      <c r="E86" s="78">
        <v>24709</v>
      </c>
      <c r="F86" s="78">
        <v>1606085</v>
      </c>
      <c r="G86" s="139" t="str">
        <f t="shared" si="3"/>
        <v>Б</v>
      </c>
      <c r="H86" s="77">
        <f t="shared" si="4"/>
        <v>598</v>
      </c>
    </row>
    <row r="87" spans="2:8">
      <c r="B87" s="76">
        <v>5</v>
      </c>
      <c r="C87" s="77" t="str">
        <f t="shared" si="2"/>
        <v>Краснодар</v>
      </c>
      <c r="D87" s="78">
        <v>51</v>
      </c>
      <c r="E87" s="78">
        <v>85901</v>
      </c>
      <c r="F87" s="78">
        <v>4380951</v>
      </c>
      <c r="G87" s="139" t="str">
        <f t="shared" si="3"/>
        <v>Б</v>
      </c>
      <c r="H87" s="77">
        <f t="shared" si="4"/>
        <v>239</v>
      </c>
    </row>
    <row r="88" spans="2:8">
      <c r="B88" s="76">
        <v>8</v>
      </c>
      <c r="C88" s="77" t="str">
        <f t="shared" si="2"/>
        <v>Новосибирск</v>
      </c>
      <c r="D88" s="78">
        <v>41</v>
      </c>
      <c r="E88" s="78">
        <v>46449</v>
      </c>
      <c r="F88" s="78">
        <v>1904409</v>
      </c>
      <c r="G88" s="139" t="str">
        <f t="shared" si="3"/>
        <v>Б</v>
      </c>
      <c r="H88" s="77">
        <f t="shared" si="4"/>
        <v>549</v>
      </c>
    </row>
    <row r="89" spans="2:8">
      <c r="B89" s="76">
        <v>5</v>
      </c>
      <c r="C89" s="77" t="str">
        <f t="shared" ref="C89:C152" si="5">INDEX($M$7:$M$16,B89,1)</f>
        <v>Краснодар</v>
      </c>
      <c r="D89" s="78">
        <v>92</v>
      </c>
      <c r="E89" s="78">
        <v>63434</v>
      </c>
      <c r="F89" s="78">
        <v>5835928</v>
      </c>
      <c r="G89" s="139" t="str">
        <f t="shared" ref="G89:G152" si="6">IF(F89&gt;1000000,IF(F89&gt;5000000,"А","Б"),IF((F89=0),"Нет продаж","В"))</f>
        <v>А</v>
      </c>
      <c r="H89" s="77">
        <f t="shared" ref="H89:H152" si="7">RANK(F89,$F$25:$F$1024,0)</f>
        <v>116</v>
      </c>
    </row>
    <row r="90" spans="2:8">
      <c r="B90" s="76">
        <v>4</v>
      </c>
      <c r="C90" s="77" t="str">
        <f t="shared" si="5"/>
        <v>Архангельск</v>
      </c>
      <c r="D90" s="78">
        <v>72</v>
      </c>
      <c r="E90" s="78">
        <v>14572</v>
      </c>
      <c r="F90" s="78">
        <v>1049184</v>
      </c>
      <c r="G90" s="139" t="str">
        <f t="shared" si="6"/>
        <v>Б</v>
      </c>
      <c r="H90" s="77">
        <f t="shared" si="7"/>
        <v>730</v>
      </c>
    </row>
    <row r="91" spans="2:8">
      <c r="B91" s="76">
        <v>9</v>
      </c>
      <c r="C91" s="77" t="str">
        <f t="shared" si="5"/>
        <v>Тюмень</v>
      </c>
      <c r="D91" s="78">
        <v>57</v>
      </c>
      <c r="E91" s="78">
        <v>91841</v>
      </c>
      <c r="F91" s="78">
        <v>5234937</v>
      </c>
      <c r="G91" s="139" t="str">
        <f t="shared" si="6"/>
        <v>А</v>
      </c>
      <c r="H91" s="77">
        <f t="shared" si="7"/>
        <v>162</v>
      </c>
    </row>
    <row r="92" spans="2:8">
      <c r="B92" s="76">
        <v>9</v>
      </c>
      <c r="C92" s="77" t="str">
        <f t="shared" si="5"/>
        <v>Тюмень</v>
      </c>
      <c r="D92" s="78">
        <v>76</v>
      </c>
      <c r="E92" s="78">
        <v>94753</v>
      </c>
      <c r="F92" s="78">
        <v>7201228</v>
      </c>
      <c r="G92" s="139" t="str">
        <f t="shared" si="6"/>
        <v>А</v>
      </c>
      <c r="H92" s="77">
        <f t="shared" si="7"/>
        <v>48</v>
      </c>
    </row>
    <row r="93" spans="2:8">
      <c r="B93" s="76">
        <v>5</v>
      </c>
      <c r="C93" s="77" t="str">
        <f t="shared" si="5"/>
        <v>Краснодар</v>
      </c>
      <c r="D93" s="78">
        <v>61</v>
      </c>
      <c r="E93" s="78">
        <v>16446</v>
      </c>
      <c r="F93" s="78">
        <v>1003206</v>
      </c>
      <c r="G93" s="139" t="str">
        <f t="shared" si="6"/>
        <v>Б</v>
      </c>
      <c r="H93" s="77">
        <f t="shared" si="7"/>
        <v>741</v>
      </c>
    </row>
    <row r="94" spans="2:8">
      <c r="B94" s="76">
        <v>4</v>
      </c>
      <c r="C94" s="77" t="str">
        <f t="shared" si="5"/>
        <v>Архангельск</v>
      </c>
      <c r="D94" s="78">
        <v>70</v>
      </c>
      <c r="E94" s="78">
        <v>78494</v>
      </c>
      <c r="F94" s="78">
        <v>5494580</v>
      </c>
      <c r="G94" s="139" t="str">
        <f t="shared" si="6"/>
        <v>А</v>
      </c>
      <c r="H94" s="77">
        <f t="shared" si="7"/>
        <v>148</v>
      </c>
    </row>
    <row r="95" spans="2:8">
      <c r="B95" s="76">
        <v>2</v>
      </c>
      <c r="C95" s="77" t="str">
        <f t="shared" si="5"/>
        <v>Санкт-Петербург</v>
      </c>
      <c r="D95" s="78">
        <v>72</v>
      </c>
      <c r="E95" s="78">
        <v>52957</v>
      </c>
      <c r="F95" s="78">
        <v>3812904</v>
      </c>
      <c r="G95" s="139" t="str">
        <f t="shared" si="6"/>
        <v>Б</v>
      </c>
      <c r="H95" s="77">
        <f t="shared" si="7"/>
        <v>297</v>
      </c>
    </row>
    <row r="96" spans="2:8">
      <c r="B96" s="76">
        <v>9</v>
      </c>
      <c r="C96" s="77" t="str">
        <f t="shared" si="5"/>
        <v>Тюмень</v>
      </c>
      <c r="D96" s="78">
        <v>21</v>
      </c>
      <c r="E96" s="78">
        <v>53391</v>
      </c>
      <c r="F96" s="78">
        <v>1121211</v>
      </c>
      <c r="G96" s="139" t="str">
        <f t="shared" si="6"/>
        <v>Б</v>
      </c>
      <c r="H96" s="77">
        <f t="shared" si="7"/>
        <v>708</v>
      </c>
    </row>
    <row r="97" spans="2:8">
      <c r="B97" s="76">
        <v>5</v>
      </c>
      <c r="C97" s="77" t="str">
        <f t="shared" si="5"/>
        <v>Краснодар</v>
      </c>
      <c r="D97" s="78">
        <v>77</v>
      </c>
      <c r="E97" s="78">
        <v>89442</v>
      </c>
      <c r="F97" s="78">
        <v>6887034</v>
      </c>
      <c r="G97" s="139" t="str">
        <f t="shared" si="6"/>
        <v>А</v>
      </c>
      <c r="H97" s="77">
        <f t="shared" si="7"/>
        <v>60</v>
      </c>
    </row>
    <row r="98" spans="2:8">
      <c r="B98" s="76">
        <v>8</v>
      </c>
      <c r="C98" s="77" t="str">
        <f t="shared" si="5"/>
        <v>Новосибирск</v>
      </c>
      <c r="D98" s="78">
        <v>95</v>
      </c>
      <c r="E98" s="78">
        <v>38925</v>
      </c>
      <c r="F98" s="78">
        <v>3697875</v>
      </c>
      <c r="G98" s="139" t="str">
        <f t="shared" si="6"/>
        <v>Б</v>
      </c>
      <c r="H98" s="77">
        <f t="shared" si="7"/>
        <v>310</v>
      </c>
    </row>
    <row r="99" spans="2:8">
      <c r="B99" s="76">
        <v>7</v>
      </c>
      <c r="C99" s="77" t="str">
        <f t="shared" si="5"/>
        <v>Мурманск</v>
      </c>
      <c r="D99" s="78">
        <v>1</v>
      </c>
      <c r="E99" s="78">
        <v>10340</v>
      </c>
      <c r="F99" s="78">
        <v>10340</v>
      </c>
      <c r="G99" s="139" t="str">
        <f t="shared" si="6"/>
        <v>В</v>
      </c>
      <c r="H99" s="77">
        <f t="shared" si="7"/>
        <v>991</v>
      </c>
    </row>
    <row r="100" spans="2:8">
      <c r="B100" s="76">
        <v>1</v>
      </c>
      <c r="C100" s="77" t="str">
        <f t="shared" si="5"/>
        <v>Москва</v>
      </c>
      <c r="D100" s="78">
        <v>47</v>
      </c>
      <c r="E100" s="78">
        <v>68227</v>
      </c>
      <c r="F100" s="78">
        <v>3206669</v>
      </c>
      <c r="G100" s="139" t="str">
        <f t="shared" si="6"/>
        <v>Б</v>
      </c>
      <c r="H100" s="77">
        <f t="shared" si="7"/>
        <v>357</v>
      </c>
    </row>
    <row r="101" spans="2:8">
      <c r="B101" s="76">
        <v>4</v>
      </c>
      <c r="C101" s="77" t="str">
        <f t="shared" si="5"/>
        <v>Архангельск</v>
      </c>
      <c r="D101" s="78">
        <v>82</v>
      </c>
      <c r="E101" s="78">
        <v>24363</v>
      </c>
      <c r="F101" s="78">
        <v>1997766</v>
      </c>
      <c r="G101" s="139" t="str">
        <f t="shared" si="6"/>
        <v>Б</v>
      </c>
      <c r="H101" s="77">
        <f t="shared" si="7"/>
        <v>534</v>
      </c>
    </row>
    <row r="102" spans="2:8">
      <c r="B102" s="76">
        <v>8</v>
      </c>
      <c r="C102" s="77" t="str">
        <f t="shared" si="5"/>
        <v>Новосибирск</v>
      </c>
      <c r="D102" s="78">
        <v>56</v>
      </c>
      <c r="E102" s="78">
        <v>14870</v>
      </c>
      <c r="F102" s="78">
        <v>832720</v>
      </c>
      <c r="G102" s="139" t="str">
        <f t="shared" si="6"/>
        <v>В</v>
      </c>
      <c r="H102" s="77">
        <f t="shared" si="7"/>
        <v>783</v>
      </c>
    </row>
    <row r="103" spans="2:8">
      <c r="B103" s="76">
        <v>7</v>
      </c>
      <c r="C103" s="77" t="str">
        <f t="shared" si="5"/>
        <v>Мурманск</v>
      </c>
      <c r="D103" s="78">
        <v>20</v>
      </c>
      <c r="E103" s="78">
        <v>94327</v>
      </c>
      <c r="F103" s="78">
        <v>1886540</v>
      </c>
      <c r="G103" s="139" t="str">
        <f t="shared" si="6"/>
        <v>Б</v>
      </c>
      <c r="H103" s="77">
        <f t="shared" si="7"/>
        <v>553</v>
      </c>
    </row>
    <row r="104" spans="2:8">
      <c r="B104" s="76">
        <v>9</v>
      </c>
      <c r="C104" s="77" t="str">
        <f t="shared" si="5"/>
        <v>Тюмень</v>
      </c>
      <c r="D104" s="78">
        <v>6</v>
      </c>
      <c r="E104" s="78">
        <v>16597</v>
      </c>
      <c r="F104" s="78">
        <v>99582</v>
      </c>
      <c r="G104" s="139" t="str">
        <f t="shared" si="6"/>
        <v>В</v>
      </c>
      <c r="H104" s="77">
        <f t="shared" si="7"/>
        <v>977</v>
      </c>
    </row>
    <row r="105" spans="2:8">
      <c r="B105" s="76">
        <v>9</v>
      </c>
      <c r="C105" s="77" t="str">
        <f t="shared" si="5"/>
        <v>Тюмень</v>
      </c>
      <c r="D105" s="78">
        <v>76</v>
      </c>
      <c r="E105" s="78">
        <v>98025</v>
      </c>
      <c r="F105" s="78">
        <v>7449900</v>
      </c>
      <c r="G105" s="139" t="str">
        <f t="shared" si="6"/>
        <v>А</v>
      </c>
      <c r="H105" s="77">
        <f t="shared" si="7"/>
        <v>38</v>
      </c>
    </row>
    <row r="106" spans="2:8">
      <c r="B106" s="76">
        <v>7</v>
      </c>
      <c r="C106" s="77" t="str">
        <f t="shared" si="5"/>
        <v>Мурманск</v>
      </c>
      <c r="D106" s="78">
        <v>78</v>
      </c>
      <c r="E106" s="78">
        <v>15024</v>
      </c>
      <c r="F106" s="78">
        <v>1171872</v>
      </c>
      <c r="G106" s="139" t="str">
        <f t="shared" si="6"/>
        <v>Б</v>
      </c>
      <c r="H106" s="77">
        <f t="shared" si="7"/>
        <v>694</v>
      </c>
    </row>
    <row r="107" spans="2:8">
      <c r="B107" s="76">
        <v>3</v>
      </c>
      <c r="C107" s="77" t="str">
        <f t="shared" si="5"/>
        <v>Челябинск</v>
      </c>
      <c r="D107" s="78">
        <v>63</v>
      </c>
      <c r="E107" s="78">
        <v>36419</v>
      </c>
      <c r="F107" s="78">
        <v>2294397</v>
      </c>
      <c r="G107" s="139" t="str">
        <f t="shared" si="6"/>
        <v>Б</v>
      </c>
      <c r="H107" s="77">
        <f t="shared" si="7"/>
        <v>485</v>
      </c>
    </row>
    <row r="108" spans="2:8">
      <c r="B108" s="76">
        <v>6</v>
      </c>
      <c r="C108" s="77" t="str">
        <f t="shared" si="5"/>
        <v>Владивосток</v>
      </c>
      <c r="D108" s="78">
        <v>82</v>
      </c>
      <c r="E108" s="78">
        <v>83430</v>
      </c>
      <c r="F108" s="78">
        <v>6841260</v>
      </c>
      <c r="G108" s="139" t="str">
        <f t="shared" si="6"/>
        <v>А</v>
      </c>
      <c r="H108" s="77">
        <f t="shared" si="7"/>
        <v>64</v>
      </c>
    </row>
    <row r="109" spans="2:8">
      <c r="B109" s="76">
        <v>3</v>
      </c>
      <c r="C109" s="77" t="str">
        <f t="shared" si="5"/>
        <v>Челябинск</v>
      </c>
      <c r="D109" s="78">
        <v>71</v>
      </c>
      <c r="E109" s="78">
        <v>62883</v>
      </c>
      <c r="F109" s="78">
        <v>4464693</v>
      </c>
      <c r="G109" s="139" t="str">
        <f t="shared" si="6"/>
        <v>Б</v>
      </c>
      <c r="H109" s="77">
        <f t="shared" si="7"/>
        <v>233</v>
      </c>
    </row>
    <row r="110" spans="2:8">
      <c r="B110" s="76">
        <v>10</v>
      </c>
      <c r="C110" s="77" t="str">
        <f t="shared" si="5"/>
        <v>Сочи</v>
      </c>
      <c r="D110" s="78">
        <v>63</v>
      </c>
      <c r="E110" s="78">
        <v>58053</v>
      </c>
      <c r="F110" s="78">
        <v>3657339</v>
      </c>
      <c r="G110" s="139" t="str">
        <f t="shared" si="6"/>
        <v>Б</v>
      </c>
      <c r="H110" s="77">
        <f t="shared" si="7"/>
        <v>316</v>
      </c>
    </row>
    <row r="111" spans="2:8">
      <c r="B111" s="76">
        <v>5</v>
      </c>
      <c r="C111" s="77" t="str">
        <f t="shared" si="5"/>
        <v>Краснодар</v>
      </c>
      <c r="D111" s="78">
        <v>25</v>
      </c>
      <c r="E111" s="78">
        <v>26659</v>
      </c>
      <c r="F111" s="78">
        <v>666475</v>
      </c>
      <c r="G111" s="139" t="str">
        <f t="shared" si="6"/>
        <v>В</v>
      </c>
      <c r="H111" s="77">
        <f t="shared" si="7"/>
        <v>823</v>
      </c>
    </row>
    <row r="112" spans="2:8">
      <c r="B112" s="76">
        <v>4</v>
      </c>
      <c r="C112" s="77" t="str">
        <f t="shared" si="5"/>
        <v>Архангельск</v>
      </c>
      <c r="D112" s="78">
        <v>61</v>
      </c>
      <c r="E112" s="78">
        <v>22289</v>
      </c>
      <c r="F112" s="78">
        <v>1359629</v>
      </c>
      <c r="G112" s="139" t="str">
        <f t="shared" si="6"/>
        <v>Б</v>
      </c>
      <c r="H112" s="77">
        <f t="shared" si="7"/>
        <v>649</v>
      </c>
    </row>
    <row r="113" spans="2:8">
      <c r="B113" s="76">
        <v>8</v>
      </c>
      <c r="C113" s="77" t="str">
        <f t="shared" si="5"/>
        <v>Новосибирск</v>
      </c>
      <c r="D113" s="78">
        <v>52</v>
      </c>
      <c r="E113" s="78">
        <v>95261</v>
      </c>
      <c r="F113" s="78">
        <v>4953572</v>
      </c>
      <c r="G113" s="139" t="str">
        <f t="shared" si="6"/>
        <v>Б</v>
      </c>
      <c r="H113" s="77">
        <f t="shared" si="7"/>
        <v>182</v>
      </c>
    </row>
    <row r="114" spans="2:8">
      <c r="B114" s="76">
        <v>9</v>
      </c>
      <c r="C114" s="77" t="str">
        <f t="shared" si="5"/>
        <v>Тюмень</v>
      </c>
      <c r="D114" s="78">
        <v>83</v>
      </c>
      <c r="E114" s="78">
        <v>51974</v>
      </c>
      <c r="F114" s="78">
        <v>4313842</v>
      </c>
      <c r="G114" s="139" t="str">
        <f t="shared" si="6"/>
        <v>Б</v>
      </c>
      <c r="H114" s="77">
        <f t="shared" si="7"/>
        <v>243</v>
      </c>
    </row>
    <row r="115" spans="2:8">
      <c r="B115" s="76">
        <v>6</v>
      </c>
      <c r="C115" s="77" t="str">
        <f t="shared" si="5"/>
        <v>Владивосток</v>
      </c>
      <c r="D115" s="78">
        <v>2</v>
      </c>
      <c r="E115" s="78">
        <v>74504</v>
      </c>
      <c r="F115" s="78">
        <v>149008</v>
      </c>
      <c r="G115" s="139" t="str">
        <f t="shared" si="6"/>
        <v>В</v>
      </c>
      <c r="H115" s="77">
        <f t="shared" si="7"/>
        <v>968</v>
      </c>
    </row>
    <row r="116" spans="2:8">
      <c r="B116" s="76">
        <v>4</v>
      </c>
      <c r="C116" s="77" t="str">
        <f t="shared" si="5"/>
        <v>Архангельск</v>
      </c>
      <c r="D116" s="78">
        <v>45</v>
      </c>
      <c r="E116" s="78">
        <v>54939</v>
      </c>
      <c r="F116" s="78">
        <v>2472255</v>
      </c>
      <c r="G116" s="139" t="str">
        <f t="shared" si="6"/>
        <v>Б</v>
      </c>
      <c r="H116" s="77">
        <f t="shared" si="7"/>
        <v>445</v>
      </c>
    </row>
    <row r="117" spans="2:8">
      <c r="B117" s="76">
        <v>8</v>
      </c>
      <c r="C117" s="77" t="str">
        <f t="shared" si="5"/>
        <v>Новосибирск</v>
      </c>
      <c r="D117" s="78">
        <v>79</v>
      </c>
      <c r="E117" s="78">
        <v>82167</v>
      </c>
      <c r="F117" s="78">
        <v>6491193</v>
      </c>
      <c r="G117" s="139" t="str">
        <f t="shared" si="6"/>
        <v>А</v>
      </c>
      <c r="H117" s="77">
        <f t="shared" si="7"/>
        <v>80</v>
      </c>
    </row>
    <row r="118" spans="2:8">
      <c r="B118" s="76">
        <v>5</v>
      </c>
      <c r="C118" s="77" t="str">
        <f t="shared" si="5"/>
        <v>Краснодар</v>
      </c>
      <c r="D118" s="78">
        <v>90</v>
      </c>
      <c r="E118" s="78">
        <v>86635</v>
      </c>
      <c r="F118" s="78">
        <v>7797150</v>
      </c>
      <c r="G118" s="139" t="str">
        <f t="shared" si="6"/>
        <v>А</v>
      </c>
      <c r="H118" s="77">
        <f t="shared" si="7"/>
        <v>20</v>
      </c>
    </row>
    <row r="119" spans="2:8">
      <c r="B119" s="76">
        <v>7</v>
      </c>
      <c r="C119" s="77" t="str">
        <f t="shared" si="5"/>
        <v>Мурманск</v>
      </c>
      <c r="D119" s="78">
        <v>43</v>
      </c>
      <c r="E119" s="78">
        <v>88768</v>
      </c>
      <c r="F119" s="78">
        <v>3817024</v>
      </c>
      <c r="G119" s="139" t="str">
        <f t="shared" si="6"/>
        <v>Б</v>
      </c>
      <c r="H119" s="77">
        <f t="shared" si="7"/>
        <v>296</v>
      </c>
    </row>
    <row r="120" spans="2:8">
      <c r="B120" s="76">
        <v>9</v>
      </c>
      <c r="C120" s="77" t="str">
        <f t="shared" si="5"/>
        <v>Тюмень</v>
      </c>
      <c r="D120" s="78">
        <v>68</v>
      </c>
      <c r="E120" s="78">
        <v>98275</v>
      </c>
      <c r="F120" s="78">
        <v>6682700</v>
      </c>
      <c r="G120" s="139" t="str">
        <f t="shared" si="6"/>
        <v>А</v>
      </c>
      <c r="H120" s="77">
        <f t="shared" si="7"/>
        <v>69</v>
      </c>
    </row>
    <row r="121" spans="2:8">
      <c r="B121" s="76">
        <v>4</v>
      </c>
      <c r="C121" s="77" t="str">
        <f t="shared" si="5"/>
        <v>Архангельск</v>
      </c>
      <c r="D121" s="78">
        <v>4</v>
      </c>
      <c r="E121" s="78">
        <v>19996</v>
      </c>
      <c r="F121" s="78">
        <v>79984</v>
      </c>
      <c r="G121" s="139" t="str">
        <f t="shared" si="6"/>
        <v>В</v>
      </c>
      <c r="H121" s="77">
        <f t="shared" si="7"/>
        <v>981</v>
      </c>
    </row>
    <row r="122" spans="2:8">
      <c r="B122" s="76">
        <v>6</v>
      </c>
      <c r="C122" s="77" t="str">
        <f t="shared" si="5"/>
        <v>Владивосток</v>
      </c>
      <c r="D122" s="78">
        <v>56</v>
      </c>
      <c r="E122" s="78">
        <v>91286</v>
      </c>
      <c r="F122" s="78">
        <v>5112016</v>
      </c>
      <c r="G122" s="139" t="str">
        <f t="shared" si="6"/>
        <v>А</v>
      </c>
      <c r="H122" s="77">
        <f t="shared" si="7"/>
        <v>173</v>
      </c>
    </row>
    <row r="123" spans="2:8">
      <c r="B123" s="76">
        <v>2</v>
      </c>
      <c r="C123" s="77" t="str">
        <f t="shared" si="5"/>
        <v>Санкт-Петербург</v>
      </c>
      <c r="D123" s="78">
        <v>33</v>
      </c>
      <c r="E123" s="78">
        <v>81344</v>
      </c>
      <c r="F123" s="78">
        <v>2684352</v>
      </c>
      <c r="G123" s="139" t="str">
        <f t="shared" si="6"/>
        <v>Б</v>
      </c>
      <c r="H123" s="77">
        <f t="shared" si="7"/>
        <v>415</v>
      </c>
    </row>
    <row r="124" spans="2:8">
      <c r="B124" s="76">
        <v>3</v>
      </c>
      <c r="C124" s="77" t="str">
        <f t="shared" si="5"/>
        <v>Челябинск</v>
      </c>
      <c r="D124" s="78">
        <v>50</v>
      </c>
      <c r="E124" s="78">
        <v>31251</v>
      </c>
      <c r="F124" s="78">
        <v>1562550</v>
      </c>
      <c r="G124" s="139" t="str">
        <f t="shared" si="6"/>
        <v>Б</v>
      </c>
      <c r="H124" s="77">
        <f t="shared" si="7"/>
        <v>608</v>
      </c>
    </row>
    <row r="125" spans="2:8">
      <c r="B125" s="76">
        <v>8</v>
      </c>
      <c r="C125" s="77" t="str">
        <f t="shared" si="5"/>
        <v>Новосибирск</v>
      </c>
      <c r="D125" s="78">
        <v>20</v>
      </c>
      <c r="E125" s="78">
        <v>57765</v>
      </c>
      <c r="F125" s="78">
        <v>1155300</v>
      </c>
      <c r="G125" s="139" t="str">
        <f t="shared" si="6"/>
        <v>Б</v>
      </c>
      <c r="H125" s="77">
        <f t="shared" si="7"/>
        <v>700</v>
      </c>
    </row>
    <row r="126" spans="2:8">
      <c r="B126" s="76">
        <v>4</v>
      </c>
      <c r="C126" s="77" t="str">
        <f t="shared" si="5"/>
        <v>Архангельск</v>
      </c>
      <c r="D126" s="78">
        <v>41</v>
      </c>
      <c r="E126" s="78">
        <v>49897</v>
      </c>
      <c r="F126" s="78">
        <v>2045777</v>
      </c>
      <c r="G126" s="139" t="str">
        <f t="shared" si="6"/>
        <v>Б</v>
      </c>
      <c r="H126" s="77">
        <f t="shared" si="7"/>
        <v>524</v>
      </c>
    </row>
    <row r="127" spans="2:8">
      <c r="B127" s="76">
        <v>8</v>
      </c>
      <c r="C127" s="77" t="str">
        <f t="shared" si="5"/>
        <v>Новосибирск</v>
      </c>
      <c r="D127" s="78">
        <v>5</v>
      </c>
      <c r="E127" s="78">
        <v>72168</v>
      </c>
      <c r="F127" s="78">
        <v>360840</v>
      </c>
      <c r="G127" s="139" t="str">
        <f t="shared" si="6"/>
        <v>В</v>
      </c>
      <c r="H127" s="77">
        <f t="shared" si="7"/>
        <v>910</v>
      </c>
    </row>
    <row r="128" spans="2:8">
      <c r="B128" s="76">
        <v>4</v>
      </c>
      <c r="C128" s="77" t="str">
        <f t="shared" si="5"/>
        <v>Архангельск</v>
      </c>
      <c r="D128" s="78">
        <v>79</v>
      </c>
      <c r="E128" s="78">
        <v>62024</v>
      </c>
      <c r="F128" s="78">
        <v>4899896</v>
      </c>
      <c r="G128" s="139" t="str">
        <f t="shared" si="6"/>
        <v>Б</v>
      </c>
      <c r="H128" s="77">
        <f t="shared" si="7"/>
        <v>188</v>
      </c>
    </row>
    <row r="129" spans="2:8">
      <c r="B129" s="76">
        <v>6</v>
      </c>
      <c r="C129" s="77" t="str">
        <f t="shared" si="5"/>
        <v>Владивосток</v>
      </c>
      <c r="D129" s="78">
        <v>26</v>
      </c>
      <c r="E129" s="78">
        <v>16093</v>
      </c>
      <c r="F129" s="78">
        <v>418418</v>
      </c>
      <c r="G129" s="139" t="str">
        <f t="shared" si="6"/>
        <v>В</v>
      </c>
      <c r="H129" s="77">
        <f t="shared" si="7"/>
        <v>898</v>
      </c>
    </row>
    <row r="130" spans="2:8">
      <c r="B130" s="76">
        <v>6</v>
      </c>
      <c r="C130" s="77" t="str">
        <f t="shared" si="5"/>
        <v>Владивосток</v>
      </c>
      <c r="D130" s="78">
        <v>76</v>
      </c>
      <c r="E130" s="78">
        <v>48506</v>
      </c>
      <c r="F130" s="78">
        <v>3686456</v>
      </c>
      <c r="G130" s="139" t="str">
        <f t="shared" si="6"/>
        <v>Б</v>
      </c>
      <c r="H130" s="77">
        <f t="shared" si="7"/>
        <v>311</v>
      </c>
    </row>
    <row r="131" spans="2:8">
      <c r="B131" s="76">
        <v>8</v>
      </c>
      <c r="C131" s="77" t="str">
        <f t="shared" si="5"/>
        <v>Новосибирск</v>
      </c>
      <c r="D131" s="78">
        <v>70</v>
      </c>
      <c r="E131" s="78">
        <v>78749</v>
      </c>
      <c r="F131" s="78">
        <v>5512430</v>
      </c>
      <c r="G131" s="139" t="str">
        <f t="shared" si="6"/>
        <v>А</v>
      </c>
      <c r="H131" s="77">
        <f t="shared" si="7"/>
        <v>147</v>
      </c>
    </row>
    <row r="132" spans="2:8">
      <c r="B132" s="76">
        <v>7</v>
      </c>
      <c r="C132" s="77" t="str">
        <f t="shared" si="5"/>
        <v>Мурманск</v>
      </c>
      <c r="D132" s="78">
        <v>4</v>
      </c>
      <c r="E132" s="78">
        <v>40066</v>
      </c>
      <c r="F132" s="78">
        <v>160264</v>
      </c>
      <c r="G132" s="139" t="str">
        <f t="shared" si="6"/>
        <v>В</v>
      </c>
      <c r="H132" s="77">
        <f t="shared" si="7"/>
        <v>966</v>
      </c>
    </row>
    <row r="133" spans="2:8">
      <c r="B133" s="76">
        <v>2</v>
      </c>
      <c r="C133" s="77" t="str">
        <f t="shared" si="5"/>
        <v>Санкт-Петербург</v>
      </c>
      <c r="D133" s="78">
        <v>25</v>
      </c>
      <c r="E133" s="78">
        <v>35982</v>
      </c>
      <c r="F133" s="78">
        <v>899550</v>
      </c>
      <c r="G133" s="139" t="str">
        <f t="shared" si="6"/>
        <v>В</v>
      </c>
      <c r="H133" s="77">
        <f t="shared" si="7"/>
        <v>760</v>
      </c>
    </row>
    <row r="134" spans="2:8">
      <c r="B134" s="76">
        <v>6</v>
      </c>
      <c r="C134" s="77" t="str">
        <f t="shared" si="5"/>
        <v>Владивосток</v>
      </c>
      <c r="D134" s="78">
        <v>82</v>
      </c>
      <c r="E134" s="78">
        <v>76200</v>
      </c>
      <c r="F134" s="78">
        <v>6248400</v>
      </c>
      <c r="G134" s="139" t="str">
        <f t="shared" si="6"/>
        <v>А</v>
      </c>
      <c r="H134" s="77">
        <f t="shared" si="7"/>
        <v>100</v>
      </c>
    </row>
    <row r="135" spans="2:8">
      <c r="B135" s="76">
        <v>3</v>
      </c>
      <c r="C135" s="77" t="str">
        <f t="shared" si="5"/>
        <v>Челябинск</v>
      </c>
      <c r="D135" s="78">
        <v>72</v>
      </c>
      <c r="E135" s="78">
        <v>50561</v>
      </c>
      <c r="F135" s="78">
        <v>3640392</v>
      </c>
      <c r="G135" s="139" t="str">
        <f t="shared" si="6"/>
        <v>Б</v>
      </c>
      <c r="H135" s="77">
        <f t="shared" si="7"/>
        <v>319</v>
      </c>
    </row>
    <row r="136" spans="2:8">
      <c r="B136" s="76">
        <v>10</v>
      </c>
      <c r="C136" s="77" t="str">
        <f t="shared" si="5"/>
        <v>Сочи</v>
      </c>
      <c r="D136" s="78">
        <v>69</v>
      </c>
      <c r="E136" s="78">
        <v>74771</v>
      </c>
      <c r="F136" s="78">
        <v>5159199</v>
      </c>
      <c r="G136" s="139" t="str">
        <f t="shared" si="6"/>
        <v>А</v>
      </c>
      <c r="H136" s="77">
        <f t="shared" si="7"/>
        <v>170</v>
      </c>
    </row>
    <row r="137" spans="2:8">
      <c r="B137" s="76">
        <v>10</v>
      </c>
      <c r="C137" s="77" t="str">
        <f t="shared" si="5"/>
        <v>Сочи</v>
      </c>
      <c r="D137" s="78">
        <v>46</v>
      </c>
      <c r="E137" s="78">
        <v>16527</v>
      </c>
      <c r="F137" s="78">
        <v>760242</v>
      </c>
      <c r="G137" s="139" t="str">
        <f t="shared" si="6"/>
        <v>В</v>
      </c>
      <c r="H137" s="77">
        <f t="shared" si="7"/>
        <v>798</v>
      </c>
    </row>
    <row r="138" spans="2:8">
      <c r="B138" s="76">
        <v>2</v>
      </c>
      <c r="C138" s="77" t="str">
        <f t="shared" si="5"/>
        <v>Санкт-Петербург</v>
      </c>
      <c r="D138" s="78">
        <v>4</v>
      </c>
      <c r="E138" s="78">
        <v>91836</v>
      </c>
      <c r="F138" s="78">
        <v>367344</v>
      </c>
      <c r="G138" s="139" t="str">
        <f t="shared" si="6"/>
        <v>В</v>
      </c>
      <c r="H138" s="77">
        <f t="shared" si="7"/>
        <v>909</v>
      </c>
    </row>
    <row r="139" spans="2:8">
      <c r="B139" s="76">
        <v>10</v>
      </c>
      <c r="C139" s="77" t="str">
        <f t="shared" si="5"/>
        <v>Сочи</v>
      </c>
      <c r="D139" s="78">
        <v>77</v>
      </c>
      <c r="E139" s="78">
        <v>83483</v>
      </c>
      <c r="F139" s="78">
        <v>6428191</v>
      </c>
      <c r="G139" s="139" t="str">
        <f t="shared" si="6"/>
        <v>А</v>
      </c>
      <c r="H139" s="77">
        <f t="shared" si="7"/>
        <v>84</v>
      </c>
    </row>
    <row r="140" spans="2:8">
      <c r="B140" s="76">
        <v>8</v>
      </c>
      <c r="C140" s="77" t="str">
        <f t="shared" si="5"/>
        <v>Новосибирск</v>
      </c>
      <c r="D140" s="78">
        <v>59</v>
      </c>
      <c r="E140" s="78">
        <v>96018</v>
      </c>
      <c r="F140" s="78">
        <v>5665062</v>
      </c>
      <c r="G140" s="139" t="str">
        <f t="shared" si="6"/>
        <v>А</v>
      </c>
      <c r="H140" s="77">
        <f t="shared" si="7"/>
        <v>132</v>
      </c>
    </row>
    <row r="141" spans="2:8">
      <c r="B141" s="76">
        <v>5</v>
      </c>
      <c r="C141" s="77" t="str">
        <f t="shared" si="5"/>
        <v>Краснодар</v>
      </c>
      <c r="D141" s="78">
        <v>86</v>
      </c>
      <c r="E141" s="78">
        <v>90249</v>
      </c>
      <c r="F141" s="78">
        <v>7761414</v>
      </c>
      <c r="G141" s="139" t="str">
        <f t="shared" si="6"/>
        <v>А</v>
      </c>
      <c r="H141" s="77">
        <f t="shared" si="7"/>
        <v>23</v>
      </c>
    </row>
    <row r="142" spans="2:8">
      <c r="B142" s="76">
        <v>6</v>
      </c>
      <c r="C142" s="77" t="str">
        <f t="shared" si="5"/>
        <v>Владивосток</v>
      </c>
      <c r="D142" s="78">
        <v>83</v>
      </c>
      <c r="E142" s="78">
        <v>55897</v>
      </c>
      <c r="F142" s="78">
        <v>4639451</v>
      </c>
      <c r="G142" s="139" t="str">
        <f t="shared" si="6"/>
        <v>Б</v>
      </c>
      <c r="H142" s="77">
        <f t="shared" si="7"/>
        <v>212</v>
      </c>
    </row>
    <row r="143" spans="2:8">
      <c r="B143" s="76">
        <v>9</v>
      </c>
      <c r="C143" s="77" t="str">
        <f t="shared" si="5"/>
        <v>Тюмень</v>
      </c>
      <c r="D143" s="78">
        <v>77</v>
      </c>
      <c r="E143" s="78">
        <v>23321</v>
      </c>
      <c r="F143" s="78">
        <v>1795717</v>
      </c>
      <c r="G143" s="139" t="str">
        <f t="shared" si="6"/>
        <v>Б</v>
      </c>
      <c r="H143" s="77">
        <f t="shared" si="7"/>
        <v>570</v>
      </c>
    </row>
    <row r="144" spans="2:8">
      <c r="B144" s="76">
        <v>4</v>
      </c>
      <c r="C144" s="77" t="str">
        <f t="shared" si="5"/>
        <v>Архангельск</v>
      </c>
      <c r="D144" s="78">
        <v>80</v>
      </c>
      <c r="E144" s="78">
        <v>55038</v>
      </c>
      <c r="F144" s="78">
        <v>4403040</v>
      </c>
      <c r="G144" s="139" t="str">
        <f t="shared" si="6"/>
        <v>Б</v>
      </c>
      <c r="H144" s="77">
        <f t="shared" si="7"/>
        <v>237</v>
      </c>
    </row>
    <row r="145" spans="2:8">
      <c r="B145" s="76">
        <v>7</v>
      </c>
      <c r="C145" s="77" t="str">
        <f t="shared" si="5"/>
        <v>Мурманск</v>
      </c>
      <c r="D145" s="78">
        <v>82</v>
      </c>
      <c r="E145" s="78">
        <v>28542</v>
      </c>
      <c r="F145" s="78">
        <v>2340444</v>
      </c>
      <c r="G145" s="139" t="str">
        <f t="shared" si="6"/>
        <v>Б</v>
      </c>
      <c r="H145" s="77">
        <f t="shared" si="7"/>
        <v>475</v>
      </c>
    </row>
    <row r="146" spans="2:8">
      <c r="B146" s="76">
        <v>3</v>
      </c>
      <c r="C146" s="77" t="str">
        <f t="shared" si="5"/>
        <v>Челябинск</v>
      </c>
      <c r="D146" s="78">
        <v>35</v>
      </c>
      <c r="E146" s="78">
        <v>23436</v>
      </c>
      <c r="F146" s="78">
        <v>820260</v>
      </c>
      <c r="G146" s="139" t="str">
        <f t="shared" si="6"/>
        <v>В</v>
      </c>
      <c r="H146" s="77">
        <f t="shared" si="7"/>
        <v>786</v>
      </c>
    </row>
    <row r="147" spans="2:8">
      <c r="B147" s="76">
        <v>6</v>
      </c>
      <c r="C147" s="77" t="str">
        <f t="shared" si="5"/>
        <v>Владивосток</v>
      </c>
      <c r="D147" s="78">
        <v>22</v>
      </c>
      <c r="E147" s="78">
        <v>75211</v>
      </c>
      <c r="F147" s="78">
        <v>1654642</v>
      </c>
      <c r="G147" s="139" t="str">
        <f t="shared" si="6"/>
        <v>Б</v>
      </c>
      <c r="H147" s="77">
        <f t="shared" si="7"/>
        <v>592</v>
      </c>
    </row>
    <row r="148" spans="2:8">
      <c r="B148" s="76">
        <v>7</v>
      </c>
      <c r="C148" s="77" t="str">
        <f t="shared" si="5"/>
        <v>Мурманск</v>
      </c>
      <c r="D148" s="78">
        <v>61</v>
      </c>
      <c r="E148" s="78">
        <v>19733</v>
      </c>
      <c r="F148" s="78">
        <v>1203713</v>
      </c>
      <c r="G148" s="139" t="str">
        <f t="shared" si="6"/>
        <v>Б</v>
      </c>
      <c r="H148" s="77">
        <f t="shared" si="7"/>
        <v>685</v>
      </c>
    </row>
    <row r="149" spans="2:8">
      <c r="B149" s="76">
        <v>1</v>
      </c>
      <c r="C149" s="77" t="str">
        <f t="shared" si="5"/>
        <v>Москва</v>
      </c>
      <c r="D149" s="78">
        <v>7</v>
      </c>
      <c r="E149" s="78">
        <v>67816</v>
      </c>
      <c r="F149" s="78">
        <v>474712</v>
      </c>
      <c r="G149" s="139" t="str">
        <f t="shared" si="6"/>
        <v>В</v>
      </c>
      <c r="H149" s="77">
        <f t="shared" si="7"/>
        <v>883</v>
      </c>
    </row>
    <row r="150" spans="2:8">
      <c r="B150" s="76">
        <v>5</v>
      </c>
      <c r="C150" s="77" t="str">
        <f t="shared" si="5"/>
        <v>Краснодар</v>
      </c>
      <c r="D150" s="78">
        <v>74</v>
      </c>
      <c r="E150" s="78">
        <v>70024</v>
      </c>
      <c r="F150" s="78">
        <v>5181776</v>
      </c>
      <c r="G150" s="139" t="str">
        <f t="shared" si="6"/>
        <v>А</v>
      </c>
      <c r="H150" s="77">
        <f t="shared" si="7"/>
        <v>168</v>
      </c>
    </row>
    <row r="151" spans="2:8">
      <c r="B151" s="76">
        <v>8</v>
      </c>
      <c r="C151" s="77" t="str">
        <f t="shared" si="5"/>
        <v>Новосибирск</v>
      </c>
      <c r="D151" s="78">
        <v>83</v>
      </c>
      <c r="E151" s="78">
        <v>75630</v>
      </c>
      <c r="F151" s="78">
        <v>6277290</v>
      </c>
      <c r="G151" s="139" t="str">
        <f t="shared" si="6"/>
        <v>А</v>
      </c>
      <c r="H151" s="77">
        <f t="shared" si="7"/>
        <v>96</v>
      </c>
    </row>
    <row r="152" spans="2:8">
      <c r="B152" s="76">
        <v>6</v>
      </c>
      <c r="C152" s="77" t="str">
        <f t="shared" si="5"/>
        <v>Владивосток</v>
      </c>
      <c r="D152" s="78">
        <v>78</v>
      </c>
      <c r="E152" s="78">
        <v>32093</v>
      </c>
      <c r="F152" s="78">
        <v>2503254</v>
      </c>
      <c r="G152" s="139" t="str">
        <f t="shared" si="6"/>
        <v>Б</v>
      </c>
      <c r="H152" s="77">
        <f t="shared" si="7"/>
        <v>441</v>
      </c>
    </row>
    <row r="153" spans="2:8">
      <c r="B153" s="76">
        <v>3</v>
      </c>
      <c r="C153" s="77" t="str">
        <f t="shared" ref="C153:C216" si="8">INDEX($M$7:$M$16,B153,1)</f>
        <v>Челябинск</v>
      </c>
      <c r="D153" s="78">
        <v>92</v>
      </c>
      <c r="E153" s="78">
        <v>91736</v>
      </c>
      <c r="F153" s="78">
        <v>8439712</v>
      </c>
      <c r="G153" s="139" t="str">
        <f t="shared" ref="G153:G216" si="9">IF(F153&gt;1000000,IF(F153&gt;5000000,"А","Б"),IF((F153=0),"Нет продаж","В"))</f>
        <v>А</v>
      </c>
      <c r="H153" s="77">
        <f t="shared" ref="H153:H216" si="10">RANK(F153,$F$25:$F$1024,0)</f>
        <v>11</v>
      </c>
    </row>
    <row r="154" spans="2:8">
      <c r="B154" s="76">
        <v>4</v>
      </c>
      <c r="C154" s="77" t="str">
        <f t="shared" si="8"/>
        <v>Архангельск</v>
      </c>
      <c r="D154" s="78">
        <v>44</v>
      </c>
      <c r="E154" s="78">
        <v>38366</v>
      </c>
      <c r="F154" s="78">
        <v>1688104</v>
      </c>
      <c r="G154" s="139" t="str">
        <f t="shared" si="9"/>
        <v>Б</v>
      </c>
      <c r="H154" s="77">
        <f t="shared" si="10"/>
        <v>586</v>
      </c>
    </row>
    <row r="155" spans="2:8">
      <c r="B155" s="76">
        <v>6</v>
      </c>
      <c r="C155" s="77" t="str">
        <f t="shared" si="8"/>
        <v>Владивосток</v>
      </c>
      <c r="D155" s="78">
        <v>25</v>
      </c>
      <c r="E155" s="78">
        <v>31191</v>
      </c>
      <c r="F155" s="78">
        <v>779775</v>
      </c>
      <c r="G155" s="139" t="str">
        <f t="shared" si="9"/>
        <v>В</v>
      </c>
      <c r="H155" s="77">
        <f t="shared" si="10"/>
        <v>791</v>
      </c>
    </row>
    <row r="156" spans="2:8">
      <c r="B156" s="76">
        <v>8</v>
      </c>
      <c r="C156" s="77" t="str">
        <f t="shared" si="8"/>
        <v>Новосибирск</v>
      </c>
      <c r="D156" s="78">
        <v>5</v>
      </c>
      <c r="E156" s="78">
        <v>11839</v>
      </c>
      <c r="F156" s="78">
        <v>59195</v>
      </c>
      <c r="G156" s="139" t="str">
        <f t="shared" si="9"/>
        <v>В</v>
      </c>
      <c r="H156" s="77">
        <f t="shared" si="10"/>
        <v>984</v>
      </c>
    </row>
    <row r="157" spans="2:8">
      <c r="B157" s="76">
        <v>4</v>
      </c>
      <c r="C157" s="77" t="str">
        <f t="shared" si="8"/>
        <v>Архангельск</v>
      </c>
      <c r="D157" s="78">
        <v>63</v>
      </c>
      <c r="E157" s="78">
        <v>38523</v>
      </c>
      <c r="F157" s="78">
        <v>2426949</v>
      </c>
      <c r="G157" s="139" t="str">
        <f t="shared" si="9"/>
        <v>Б</v>
      </c>
      <c r="H157" s="77">
        <f t="shared" si="10"/>
        <v>455</v>
      </c>
    </row>
    <row r="158" spans="2:8">
      <c r="B158" s="76">
        <v>2</v>
      </c>
      <c r="C158" s="77" t="str">
        <f t="shared" si="8"/>
        <v>Санкт-Петербург</v>
      </c>
      <c r="D158" s="78">
        <v>91</v>
      </c>
      <c r="E158" s="78">
        <v>80026</v>
      </c>
      <c r="F158" s="78">
        <v>7282366</v>
      </c>
      <c r="G158" s="139" t="str">
        <f t="shared" si="9"/>
        <v>А</v>
      </c>
      <c r="H158" s="77">
        <f t="shared" si="10"/>
        <v>43</v>
      </c>
    </row>
    <row r="159" spans="2:8">
      <c r="B159" s="76">
        <v>2</v>
      </c>
      <c r="C159" s="77" t="str">
        <f t="shared" si="8"/>
        <v>Санкт-Петербург</v>
      </c>
      <c r="D159" s="78">
        <v>27</v>
      </c>
      <c r="E159" s="78">
        <v>97756</v>
      </c>
      <c r="F159" s="78">
        <v>2639412</v>
      </c>
      <c r="G159" s="139" t="str">
        <f t="shared" si="9"/>
        <v>Б</v>
      </c>
      <c r="H159" s="77">
        <f t="shared" si="10"/>
        <v>421</v>
      </c>
    </row>
    <row r="160" spans="2:8">
      <c r="B160" s="76">
        <v>5</v>
      </c>
      <c r="C160" s="77" t="str">
        <f t="shared" si="8"/>
        <v>Краснодар</v>
      </c>
      <c r="D160" s="78">
        <v>97</v>
      </c>
      <c r="E160" s="78">
        <v>33547</v>
      </c>
      <c r="F160" s="78">
        <v>3254059</v>
      </c>
      <c r="G160" s="139" t="str">
        <f t="shared" si="9"/>
        <v>Б</v>
      </c>
      <c r="H160" s="77">
        <f t="shared" si="10"/>
        <v>353</v>
      </c>
    </row>
    <row r="161" spans="2:8">
      <c r="B161" s="76">
        <v>1</v>
      </c>
      <c r="C161" s="77" t="str">
        <f t="shared" si="8"/>
        <v>Москва</v>
      </c>
      <c r="D161" s="78">
        <v>22</v>
      </c>
      <c r="E161" s="78">
        <v>81009</v>
      </c>
      <c r="F161" s="78">
        <v>1782198</v>
      </c>
      <c r="G161" s="139" t="str">
        <f t="shared" si="9"/>
        <v>Б</v>
      </c>
      <c r="H161" s="77">
        <f t="shared" si="10"/>
        <v>571</v>
      </c>
    </row>
    <row r="162" spans="2:8">
      <c r="B162" s="76">
        <v>1</v>
      </c>
      <c r="C162" s="77" t="str">
        <f t="shared" si="8"/>
        <v>Москва</v>
      </c>
      <c r="D162" s="78">
        <v>43</v>
      </c>
      <c r="E162" s="78">
        <v>91505</v>
      </c>
      <c r="F162" s="78">
        <v>3934715</v>
      </c>
      <c r="G162" s="139" t="str">
        <f t="shared" si="9"/>
        <v>Б</v>
      </c>
      <c r="H162" s="77">
        <f t="shared" si="10"/>
        <v>281</v>
      </c>
    </row>
    <row r="163" spans="2:8">
      <c r="B163" s="76">
        <v>1</v>
      </c>
      <c r="C163" s="77" t="str">
        <f t="shared" si="8"/>
        <v>Москва</v>
      </c>
      <c r="D163" s="78">
        <v>6</v>
      </c>
      <c r="E163" s="78">
        <v>80045</v>
      </c>
      <c r="F163" s="78">
        <v>480270</v>
      </c>
      <c r="G163" s="139" t="str">
        <f t="shared" si="9"/>
        <v>В</v>
      </c>
      <c r="H163" s="77">
        <f t="shared" si="10"/>
        <v>881</v>
      </c>
    </row>
    <row r="164" spans="2:8">
      <c r="B164" s="76">
        <v>5</v>
      </c>
      <c r="C164" s="77" t="str">
        <f t="shared" si="8"/>
        <v>Краснодар</v>
      </c>
      <c r="D164" s="78">
        <v>80</v>
      </c>
      <c r="E164" s="78">
        <v>82238</v>
      </c>
      <c r="F164" s="78">
        <v>6579040</v>
      </c>
      <c r="G164" s="139" t="str">
        <f t="shared" si="9"/>
        <v>А</v>
      </c>
      <c r="H164" s="77">
        <f t="shared" si="10"/>
        <v>75</v>
      </c>
    </row>
    <row r="165" spans="2:8">
      <c r="B165" s="76">
        <v>7</v>
      </c>
      <c r="C165" s="77" t="str">
        <f t="shared" si="8"/>
        <v>Мурманск</v>
      </c>
      <c r="D165" s="78">
        <v>36</v>
      </c>
      <c r="E165" s="78">
        <v>28184</v>
      </c>
      <c r="F165" s="78">
        <v>1014624</v>
      </c>
      <c r="G165" s="139" t="str">
        <f t="shared" si="9"/>
        <v>Б</v>
      </c>
      <c r="H165" s="77">
        <f t="shared" si="10"/>
        <v>738</v>
      </c>
    </row>
    <row r="166" spans="2:8">
      <c r="B166" s="76">
        <v>1</v>
      </c>
      <c r="C166" s="77" t="str">
        <f t="shared" si="8"/>
        <v>Москва</v>
      </c>
      <c r="D166" s="78">
        <v>30</v>
      </c>
      <c r="E166" s="78">
        <v>17622</v>
      </c>
      <c r="F166" s="78">
        <v>528660</v>
      </c>
      <c r="G166" s="139" t="str">
        <f t="shared" si="9"/>
        <v>В</v>
      </c>
      <c r="H166" s="77">
        <f t="shared" si="10"/>
        <v>866</v>
      </c>
    </row>
    <row r="167" spans="2:8">
      <c r="B167" s="76">
        <v>1</v>
      </c>
      <c r="C167" s="77" t="str">
        <f t="shared" si="8"/>
        <v>Москва</v>
      </c>
      <c r="D167" s="78">
        <v>78</v>
      </c>
      <c r="E167" s="78">
        <v>20971</v>
      </c>
      <c r="F167" s="78">
        <v>1635738</v>
      </c>
      <c r="G167" s="139" t="str">
        <f t="shared" si="9"/>
        <v>Б</v>
      </c>
      <c r="H167" s="77">
        <f t="shared" si="10"/>
        <v>596</v>
      </c>
    </row>
    <row r="168" spans="2:8">
      <c r="B168" s="76">
        <v>9</v>
      </c>
      <c r="C168" s="77" t="str">
        <f t="shared" si="8"/>
        <v>Тюмень</v>
      </c>
      <c r="D168" s="78">
        <v>91</v>
      </c>
      <c r="E168" s="78">
        <v>71745</v>
      </c>
      <c r="F168" s="78">
        <v>6528795</v>
      </c>
      <c r="G168" s="139" t="str">
        <f t="shared" si="9"/>
        <v>А</v>
      </c>
      <c r="H168" s="77">
        <f t="shared" si="10"/>
        <v>77</v>
      </c>
    </row>
    <row r="169" spans="2:8">
      <c r="B169" s="76">
        <v>8</v>
      </c>
      <c r="C169" s="77" t="str">
        <f t="shared" si="8"/>
        <v>Новосибирск</v>
      </c>
      <c r="D169" s="78">
        <v>59</v>
      </c>
      <c r="E169" s="78">
        <v>96616</v>
      </c>
      <c r="F169" s="78">
        <v>5700344</v>
      </c>
      <c r="G169" s="139" t="str">
        <f t="shared" si="9"/>
        <v>А</v>
      </c>
      <c r="H169" s="77">
        <f t="shared" si="10"/>
        <v>129</v>
      </c>
    </row>
    <row r="170" spans="2:8">
      <c r="B170" s="76">
        <v>2</v>
      </c>
      <c r="C170" s="77" t="str">
        <f t="shared" si="8"/>
        <v>Санкт-Петербург</v>
      </c>
      <c r="D170" s="78">
        <v>23</v>
      </c>
      <c r="E170" s="78">
        <v>21345</v>
      </c>
      <c r="F170" s="78">
        <v>490935</v>
      </c>
      <c r="G170" s="139" t="str">
        <f t="shared" si="9"/>
        <v>В</v>
      </c>
      <c r="H170" s="77">
        <f t="shared" si="10"/>
        <v>878</v>
      </c>
    </row>
    <row r="171" spans="2:8">
      <c r="B171" s="76">
        <v>5</v>
      </c>
      <c r="C171" s="77" t="str">
        <f t="shared" si="8"/>
        <v>Краснодар</v>
      </c>
      <c r="D171" s="78">
        <v>38</v>
      </c>
      <c r="E171" s="78">
        <v>39920</v>
      </c>
      <c r="F171" s="78">
        <v>1516960</v>
      </c>
      <c r="G171" s="139" t="str">
        <f t="shared" si="9"/>
        <v>Б</v>
      </c>
      <c r="H171" s="77">
        <f t="shared" si="10"/>
        <v>615</v>
      </c>
    </row>
    <row r="172" spans="2:8">
      <c r="B172" s="76">
        <v>5</v>
      </c>
      <c r="C172" s="77" t="str">
        <f t="shared" si="8"/>
        <v>Краснодар</v>
      </c>
      <c r="D172" s="78">
        <v>18</v>
      </c>
      <c r="E172" s="78">
        <v>30172</v>
      </c>
      <c r="F172" s="78">
        <v>543096</v>
      </c>
      <c r="G172" s="139" t="str">
        <f t="shared" si="9"/>
        <v>В</v>
      </c>
      <c r="H172" s="77">
        <f t="shared" si="10"/>
        <v>861</v>
      </c>
    </row>
    <row r="173" spans="2:8">
      <c r="B173" s="76">
        <v>8</v>
      </c>
      <c r="C173" s="77" t="str">
        <f t="shared" si="8"/>
        <v>Новосибирск</v>
      </c>
      <c r="D173" s="78">
        <v>77</v>
      </c>
      <c r="E173" s="78">
        <v>20355</v>
      </c>
      <c r="F173" s="78">
        <v>1567335</v>
      </c>
      <c r="G173" s="139" t="str">
        <f t="shared" si="9"/>
        <v>Б</v>
      </c>
      <c r="H173" s="77">
        <f t="shared" si="10"/>
        <v>605</v>
      </c>
    </row>
    <row r="174" spans="2:8">
      <c r="B174" s="76">
        <v>8</v>
      </c>
      <c r="C174" s="77" t="str">
        <f t="shared" si="8"/>
        <v>Новосибирск</v>
      </c>
      <c r="D174" s="78">
        <v>95</v>
      </c>
      <c r="E174" s="78">
        <v>59169</v>
      </c>
      <c r="F174" s="78">
        <v>5621055</v>
      </c>
      <c r="G174" s="139" t="str">
        <f t="shared" si="9"/>
        <v>А</v>
      </c>
      <c r="H174" s="77">
        <f t="shared" si="10"/>
        <v>138</v>
      </c>
    </row>
    <row r="175" spans="2:8">
      <c r="B175" s="76">
        <v>1</v>
      </c>
      <c r="C175" s="77" t="str">
        <f t="shared" si="8"/>
        <v>Москва</v>
      </c>
      <c r="D175" s="78">
        <v>74</v>
      </c>
      <c r="E175" s="78">
        <v>66509</v>
      </c>
      <c r="F175" s="78">
        <v>4921666</v>
      </c>
      <c r="G175" s="139" t="str">
        <f t="shared" si="9"/>
        <v>Б</v>
      </c>
      <c r="H175" s="77">
        <f t="shared" si="10"/>
        <v>185</v>
      </c>
    </row>
    <row r="176" spans="2:8">
      <c r="B176" s="76">
        <v>9</v>
      </c>
      <c r="C176" s="77" t="str">
        <f t="shared" si="8"/>
        <v>Тюмень</v>
      </c>
      <c r="D176" s="78">
        <v>85</v>
      </c>
      <c r="E176" s="78">
        <v>53408</v>
      </c>
      <c r="F176" s="78">
        <v>4539680</v>
      </c>
      <c r="G176" s="139" t="str">
        <f t="shared" si="9"/>
        <v>Б</v>
      </c>
      <c r="H176" s="77">
        <f t="shared" si="10"/>
        <v>223</v>
      </c>
    </row>
    <row r="177" spans="2:8">
      <c r="B177" s="76">
        <v>10</v>
      </c>
      <c r="C177" s="77" t="str">
        <f t="shared" si="8"/>
        <v>Сочи</v>
      </c>
      <c r="D177" s="78">
        <v>78</v>
      </c>
      <c r="E177" s="78">
        <v>20114</v>
      </c>
      <c r="F177" s="78">
        <v>1568892</v>
      </c>
      <c r="G177" s="139" t="str">
        <f t="shared" si="9"/>
        <v>Б</v>
      </c>
      <c r="H177" s="77">
        <f t="shared" si="10"/>
        <v>604</v>
      </c>
    </row>
    <row r="178" spans="2:8">
      <c r="B178" s="76">
        <v>6</v>
      </c>
      <c r="C178" s="77" t="str">
        <f t="shared" si="8"/>
        <v>Владивосток</v>
      </c>
      <c r="D178" s="78">
        <v>11</v>
      </c>
      <c r="E178" s="78">
        <v>78747</v>
      </c>
      <c r="F178" s="78">
        <v>866217</v>
      </c>
      <c r="G178" s="139" t="str">
        <f t="shared" si="9"/>
        <v>В</v>
      </c>
      <c r="H178" s="77">
        <f t="shared" si="10"/>
        <v>771</v>
      </c>
    </row>
    <row r="179" spans="2:8">
      <c r="B179" s="76">
        <v>8</v>
      </c>
      <c r="C179" s="77" t="str">
        <f t="shared" si="8"/>
        <v>Новосибирск</v>
      </c>
      <c r="D179" s="78">
        <v>94</v>
      </c>
      <c r="E179" s="78">
        <v>69754</v>
      </c>
      <c r="F179" s="78">
        <v>6556876</v>
      </c>
      <c r="G179" s="139" t="str">
        <f t="shared" si="9"/>
        <v>А</v>
      </c>
      <c r="H179" s="77">
        <f t="shared" si="10"/>
        <v>76</v>
      </c>
    </row>
    <row r="180" spans="2:8">
      <c r="B180" s="76">
        <v>2</v>
      </c>
      <c r="C180" s="77" t="str">
        <f t="shared" si="8"/>
        <v>Санкт-Петербург</v>
      </c>
      <c r="D180" s="78">
        <v>48</v>
      </c>
      <c r="E180" s="78">
        <v>45954</v>
      </c>
      <c r="F180" s="78">
        <v>2205792</v>
      </c>
      <c r="G180" s="139" t="str">
        <f t="shared" si="9"/>
        <v>Б</v>
      </c>
      <c r="H180" s="77">
        <f t="shared" si="10"/>
        <v>499</v>
      </c>
    </row>
    <row r="181" spans="2:8">
      <c r="B181" s="76">
        <v>6</v>
      </c>
      <c r="C181" s="77" t="str">
        <f t="shared" si="8"/>
        <v>Владивосток</v>
      </c>
      <c r="D181" s="78">
        <v>48</v>
      </c>
      <c r="E181" s="78">
        <v>52775</v>
      </c>
      <c r="F181" s="78">
        <v>2533200</v>
      </c>
      <c r="G181" s="139" t="str">
        <f t="shared" si="9"/>
        <v>Б</v>
      </c>
      <c r="H181" s="77">
        <f t="shared" si="10"/>
        <v>438</v>
      </c>
    </row>
    <row r="182" spans="2:8">
      <c r="B182" s="76">
        <v>8</v>
      </c>
      <c r="C182" s="77" t="str">
        <f t="shared" si="8"/>
        <v>Новосибирск</v>
      </c>
      <c r="D182" s="78">
        <v>45</v>
      </c>
      <c r="E182" s="78">
        <v>93369</v>
      </c>
      <c r="F182" s="78">
        <v>4201605</v>
      </c>
      <c r="G182" s="139" t="str">
        <f t="shared" si="9"/>
        <v>Б</v>
      </c>
      <c r="H182" s="77">
        <f t="shared" si="10"/>
        <v>258</v>
      </c>
    </row>
    <row r="183" spans="2:8">
      <c r="B183" s="76">
        <v>2</v>
      </c>
      <c r="C183" s="77" t="str">
        <f t="shared" si="8"/>
        <v>Санкт-Петербург</v>
      </c>
      <c r="D183" s="78">
        <v>84</v>
      </c>
      <c r="E183" s="78">
        <v>64924</v>
      </c>
      <c r="F183" s="78">
        <v>5453616</v>
      </c>
      <c r="G183" s="139" t="str">
        <f t="shared" si="9"/>
        <v>А</v>
      </c>
      <c r="H183" s="77">
        <f t="shared" si="10"/>
        <v>150</v>
      </c>
    </row>
    <row r="184" spans="2:8">
      <c r="B184" s="76">
        <v>9</v>
      </c>
      <c r="C184" s="77" t="str">
        <f t="shared" si="8"/>
        <v>Тюмень</v>
      </c>
      <c r="D184" s="78">
        <v>25</v>
      </c>
      <c r="E184" s="78">
        <v>57863</v>
      </c>
      <c r="F184" s="78">
        <v>1446575</v>
      </c>
      <c r="G184" s="139" t="str">
        <f t="shared" si="9"/>
        <v>Б</v>
      </c>
      <c r="H184" s="77">
        <f t="shared" si="10"/>
        <v>629</v>
      </c>
    </row>
    <row r="185" spans="2:8">
      <c r="B185" s="76">
        <v>9</v>
      </c>
      <c r="C185" s="77" t="str">
        <f t="shared" si="8"/>
        <v>Тюмень</v>
      </c>
      <c r="D185" s="78">
        <v>93</v>
      </c>
      <c r="E185" s="78">
        <v>26018</v>
      </c>
      <c r="F185" s="78">
        <v>2419674</v>
      </c>
      <c r="G185" s="139" t="str">
        <f t="shared" si="9"/>
        <v>Б</v>
      </c>
      <c r="H185" s="77">
        <f t="shared" si="10"/>
        <v>457</v>
      </c>
    </row>
    <row r="186" spans="2:8">
      <c r="B186" s="76">
        <v>10</v>
      </c>
      <c r="C186" s="77" t="str">
        <f t="shared" si="8"/>
        <v>Сочи</v>
      </c>
      <c r="D186" s="78">
        <v>14</v>
      </c>
      <c r="E186" s="78">
        <v>81741</v>
      </c>
      <c r="F186" s="78">
        <v>1144374</v>
      </c>
      <c r="G186" s="139" t="str">
        <f t="shared" si="9"/>
        <v>Б</v>
      </c>
      <c r="H186" s="77">
        <f t="shared" si="10"/>
        <v>704</v>
      </c>
    </row>
    <row r="187" spans="2:8">
      <c r="B187" s="76">
        <v>6</v>
      </c>
      <c r="C187" s="77" t="str">
        <f t="shared" si="8"/>
        <v>Владивосток</v>
      </c>
      <c r="D187" s="78">
        <v>98</v>
      </c>
      <c r="E187" s="78">
        <v>43299</v>
      </c>
      <c r="F187" s="78">
        <v>4243302</v>
      </c>
      <c r="G187" s="139" t="str">
        <f t="shared" si="9"/>
        <v>Б</v>
      </c>
      <c r="H187" s="77">
        <f t="shared" si="10"/>
        <v>249</v>
      </c>
    </row>
    <row r="188" spans="2:8">
      <c r="B188" s="76">
        <v>5</v>
      </c>
      <c r="C188" s="77" t="str">
        <f t="shared" si="8"/>
        <v>Краснодар</v>
      </c>
      <c r="D188" s="78">
        <v>45</v>
      </c>
      <c r="E188" s="78">
        <v>35029</v>
      </c>
      <c r="F188" s="78">
        <v>1576305</v>
      </c>
      <c r="G188" s="139" t="str">
        <f t="shared" si="9"/>
        <v>Б</v>
      </c>
      <c r="H188" s="77">
        <f t="shared" si="10"/>
        <v>600</v>
      </c>
    </row>
    <row r="189" spans="2:8">
      <c r="B189" s="76">
        <v>2</v>
      </c>
      <c r="C189" s="77" t="str">
        <f t="shared" si="8"/>
        <v>Санкт-Петербург</v>
      </c>
      <c r="D189" s="78">
        <v>78</v>
      </c>
      <c r="E189" s="78">
        <v>34117</v>
      </c>
      <c r="F189" s="78">
        <v>2661126</v>
      </c>
      <c r="G189" s="139" t="str">
        <f t="shared" si="9"/>
        <v>Б</v>
      </c>
      <c r="H189" s="77">
        <f t="shared" si="10"/>
        <v>418</v>
      </c>
    </row>
    <row r="190" spans="2:8">
      <c r="B190" s="76">
        <v>6</v>
      </c>
      <c r="C190" s="77" t="str">
        <f t="shared" si="8"/>
        <v>Владивосток</v>
      </c>
      <c r="D190" s="78">
        <v>48</v>
      </c>
      <c r="E190" s="78">
        <v>76470</v>
      </c>
      <c r="F190" s="78">
        <v>3670560</v>
      </c>
      <c r="G190" s="139" t="str">
        <f t="shared" si="9"/>
        <v>Б</v>
      </c>
      <c r="H190" s="77">
        <f t="shared" si="10"/>
        <v>315</v>
      </c>
    </row>
    <row r="191" spans="2:8">
      <c r="B191" s="76">
        <v>2</v>
      </c>
      <c r="C191" s="77" t="str">
        <f t="shared" si="8"/>
        <v>Санкт-Петербург</v>
      </c>
      <c r="D191" s="78">
        <v>54</v>
      </c>
      <c r="E191" s="78">
        <v>96699</v>
      </c>
      <c r="F191" s="78">
        <v>5221746</v>
      </c>
      <c r="G191" s="139" t="str">
        <f t="shared" si="9"/>
        <v>А</v>
      </c>
      <c r="H191" s="77">
        <f t="shared" si="10"/>
        <v>164</v>
      </c>
    </row>
    <row r="192" spans="2:8">
      <c r="B192" s="76">
        <v>2</v>
      </c>
      <c r="C192" s="77" t="str">
        <f t="shared" si="8"/>
        <v>Санкт-Петербург</v>
      </c>
      <c r="D192" s="78">
        <v>27</v>
      </c>
      <c r="E192" s="78">
        <v>47096</v>
      </c>
      <c r="F192" s="78">
        <v>1271592</v>
      </c>
      <c r="G192" s="139" t="str">
        <f t="shared" si="9"/>
        <v>Б</v>
      </c>
      <c r="H192" s="77">
        <f t="shared" si="10"/>
        <v>671</v>
      </c>
    </row>
    <row r="193" spans="2:8">
      <c r="B193" s="76">
        <v>6</v>
      </c>
      <c r="C193" s="77" t="str">
        <f t="shared" si="8"/>
        <v>Владивосток</v>
      </c>
      <c r="D193" s="78">
        <v>4</v>
      </c>
      <c r="E193" s="78">
        <v>17142</v>
      </c>
      <c r="F193" s="78">
        <v>68568</v>
      </c>
      <c r="G193" s="139" t="str">
        <f t="shared" si="9"/>
        <v>В</v>
      </c>
      <c r="H193" s="77">
        <f t="shared" si="10"/>
        <v>983</v>
      </c>
    </row>
    <row r="194" spans="2:8">
      <c r="B194" s="76">
        <v>6</v>
      </c>
      <c r="C194" s="77" t="str">
        <f t="shared" si="8"/>
        <v>Владивосток</v>
      </c>
      <c r="D194" s="78">
        <v>74</v>
      </c>
      <c r="E194" s="78">
        <v>25396</v>
      </c>
      <c r="F194" s="78">
        <v>1879304</v>
      </c>
      <c r="G194" s="139" t="str">
        <f t="shared" si="9"/>
        <v>Б</v>
      </c>
      <c r="H194" s="77">
        <f t="shared" si="10"/>
        <v>555</v>
      </c>
    </row>
    <row r="195" spans="2:8">
      <c r="B195" s="76">
        <v>1</v>
      </c>
      <c r="C195" s="77" t="str">
        <f t="shared" si="8"/>
        <v>Москва</v>
      </c>
      <c r="D195" s="78">
        <v>78</v>
      </c>
      <c r="E195" s="78">
        <v>57837</v>
      </c>
      <c r="F195" s="78">
        <v>4511286</v>
      </c>
      <c r="G195" s="139" t="str">
        <f t="shared" si="9"/>
        <v>Б</v>
      </c>
      <c r="H195" s="77">
        <f t="shared" si="10"/>
        <v>225</v>
      </c>
    </row>
    <row r="196" spans="2:8">
      <c r="B196" s="76">
        <v>1</v>
      </c>
      <c r="C196" s="77" t="str">
        <f t="shared" si="8"/>
        <v>Москва</v>
      </c>
      <c r="D196" s="78">
        <v>79</v>
      </c>
      <c r="E196" s="78">
        <v>57618</v>
      </c>
      <c r="F196" s="78">
        <v>4551822</v>
      </c>
      <c r="G196" s="139" t="str">
        <f t="shared" si="9"/>
        <v>Б</v>
      </c>
      <c r="H196" s="77">
        <f t="shared" si="10"/>
        <v>221</v>
      </c>
    </row>
    <row r="197" spans="2:8">
      <c r="B197" s="76">
        <v>8</v>
      </c>
      <c r="C197" s="77" t="str">
        <f t="shared" si="8"/>
        <v>Новосибирск</v>
      </c>
      <c r="D197" s="78">
        <v>5</v>
      </c>
      <c r="E197" s="78">
        <v>92970</v>
      </c>
      <c r="F197" s="78">
        <v>464850</v>
      </c>
      <c r="G197" s="139" t="str">
        <f t="shared" si="9"/>
        <v>В</v>
      </c>
      <c r="H197" s="77">
        <f t="shared" si="10"/>
        <v>888</v>
      </c>
    </row>
    <row r="198" spans="2:8">
      <c r="B198" s="76">
        <v>2</v>
      </c>
      <c r="C198" s="77" t="str">
        <f t="shared" si="8"/>
        <v>Санкт-Петербург</v>
      </c>
      <c r="D198" s="78">
        <v>31</v>
      </c>
      <c r="E198" s="78">
        <v>36340</v>
      </c>
      <c r="F198" s="78">
        <v>1126540</v>
      </c>
      <c r="G198" s="139" t="str">
        <f t="shared" si="9"/>
        <v>Б</v>
      </c>
      <c r="H198" s="77">
        <f t="shared" si="10"/>
        <v>707</v>
      </c>
    </row>
    <row r="199" spans="2:8">
      <c r="B199" s="76">
        <v>1</v>
      </c>
      <c r="C199" s="77" t="str">
        <f t="shared" si="8"/>
        <v>Москва</v>
      </c>
      <c r="D199" s="78">
        <v>54</v>
      </c>
      <c r="E199" s="78">
        <v>13967</v>
      </c>
      <c r="F199" s="78">
        <v>754218</v>
      </c>
      <c r="G199" s="139" t="str">
        <f t="shared" si="9"/>
        <v>В</v>
      </c>
      <c r="H199" s="77">
        <f t="shared" si="10"/>
        <v>800</v>
      </c>
    </row>
    <row r="200" spans="2:8">
      <c r="B200" s="76">
        <v>1</v>
      </c>
      <c r="C200" s="77" t="str">
        <f t="shared" si="8"/>
        <v>Москва</v>
      </c>
      <c r="D200" s="78">
        <v>26</v>
      </c>
      <c r="E200" s="78">
        <v>87743</v>
      </c>
      <c r="F200" s="78">
        <v>2281318</v>
      </c>
      <c r="G200" s="139" t="str">
        <f t="shared" si="9"/>
        <v>Б</v>
      </c>
      <c r="H200" s="77">
        <f t="shared" si="10"/>
        <v>487</v>
      </c>
    </row>
    <row r="201" spans="2:8">
      <c r="B201" s="76">
        <v>2</v>
      </c>
      <c r="C201" s="77" t="str">
        <f t="shared" si="8"/>
        <v>Санкт-Петербург</v>
      </c>
      <c r="D201" s="78">
        <v>58</v>
      </c>
      <c r="E201" s="78">
        <v>86378</v>
      </c>
      <c r="F201" s="78">
        <v>5009924</v>
      </c>
      <c r="G201" s="139" t="str">
        <f t="shared" si="9"/>
        <v>А</v>
      </c>
      <c r="H201" s="77">
        <f t="shared" si="10"/>
        <v>180</v>
      </c>
    </row>
    <row r="202" spans="2:8">
      <c r="B202" s="76">
        <v>4</v>
      </c>
      <c r="C202" s="77" t="str">
        <f t="shared" si="8"/>
        <v>Архангельск</v>
      </c>
      <c r="D202" s="78">
        <v>13</v>
      </c>
      <c r="E202" s="78">
        <v>83471</v>
      </c>
      <c r="F202" s="78">
        <v>1085123</v>
      </c>
      <c r="G202" s="139" t="str">
        <f t="shared" si="9"/>
        <v>Б</v>
      </c>
      <c r="H202" s="77">
        <f t="shared" si="10"/>
        <v>721</v>
      </c>
    </row>
    <row r="203" spans="2:8">
      <c r="B203" s="76">
        <v>9</v>
      </c>
      <c r="C203" s="77" t="str">
        <f t="shared" si="8"/>
        <v>Тюмень</v>
      </c>
      <c r="D203" s="78">
        <v>12</v>
      </c>
      <c r="E203" s="78">
        <v>93396</v>
      </c>
      <c r="F203" s="78">
        <v>1120752</v>
      </c>
      <c r="G203" s="139" t="str">
        <f t="shared" si="9"/>
        <v>Б</v>
      </c>
      <c r="H203" s="77">
        <f t="shared" si="10"/>
        <v>709</v>
      </c>
    </row>
    <row r="204" spans="2:8">
      <c r="B204" s="76">
        <v>3</v>
      </c>
      <c r="C204" s="77" t="str">
        <f t="shared" si="8"/>
        <v>Челябинск</v>
      </c>
      <c r="D204" s="78">
        <v>63</v>
      </c>
      <c r="E204" s="78">
        <v>21654</v>
      </c>
      <c r="F204" s="78">
        <v>1364202</v>
      </c>
      <c r="G204" s="139" t="str">
        <f t="shared" si="9"/>
        <v>Б</v>
      </c>
      <c r="H204" s="77">
        <f t="shared" si="10"/>
        <v>648</v>
      </c>
    </row>
    <row r="205" spans="2:8">
      <c r="B205" s="76">
        <v>8</v>
      </c>
      <c r="C205" s="77" t="str">
        <f t="shared" si="8"/>
        <v>Новосибирск</v>
      </c>
      <c r="D205" s="78">
        <v>37</v>
      </c>
      <c r="E205" s="78">
        <v>84890</v>
      </c>
      <c r="F205" s="78">
        <v>3140930</v>
      </c>
      <c r="G205" s="139" t="str">
        <f t="shared" si="9"/>
        <v>Б</v>
      </c>
      <c r="H205" s="77">
        <f t="shared" si="10"/>
        <v>367</v>
      </c>
    </row>
    <row r="206" spans="2:8">
      <c r="B206" s="76">
        <v>3</v>
      </c>
      <c r="C206" s="77" t="str">
        <f t="shared" si="8"/>
        <v>Челябинск</v>
      </c>
      <c r="D206" s="78">
        <v>28</v>
      </c>
      <c r="E206" s="78">
        <v>32711</v>
      </c>
      <c r="F206" s="78">
        <v>915908</v>
      </c>
      <c r="G206" s="139" t="str">
        <f t="shared" si="9"/>
        <v>В</v>
      </c>
      <c r="H206" s="77">
        <f t="shared" si="10"/>
        <v>756</v>
      </c>
    </row>
    <row r="207" spans="2:8">
      <c r="B207" s="76">
        <v>7</v>
      </c>
      <c r="C207" s="77" t="str">
        <f t="shared" si="8"/>
        <v>Мурманск</v>
      </c>
      <c r="D207" s="78">
        <v>33</v>
      </c>
      <c r="E207" s="78">
        <v>32336</v>
      </c>
      <c r="F207" s="78">
        <v>1067088</v>
      </c>
      <c r="G207" s="139" t="str">
        <f t="shared" si="9"/>
        <v>Б</v>
      </c>
      <c r="H207" s="77">
        <f t="shared" si="10"/>
        <v>726</v>
      </c>
    </row>
    <row r="208" spans="2:8">
      <c r="B208" s="76">
        <v>1</v>
      </c>
      <c r="C208" s="77" t="str">
        <f t="shared" si="8"/>
        <v>Москва</v>
      </c>
      <c r="D208" s="78">
        <v>29</v>
      </c>
      <c r="E208" s="78">
        <v>88345</v>
      </c>
      <c r="F208" s="78">
        <v>2562005</v>
      </c>
      <c r="G208" s="139" t="str">
        <f t="shared" si="9"/>
        <v>Б</v>
      </c>
      <c r="H208" s="77">
        <f t="shared" si="10"/>
        <v>430</v>
      </c>
    </row>
    <row r="209" spans="2:8">
      <c r="B209" s="76">
        <v>10</v>
      </c>
      <c r="C209" s="77" t="str">
        <f t="shared" si="8"/>
        <v>Сочи</v>
      </c>
      <c r="D209" s="78">
        <v>83</v>
      </c>
      <c r="E209" s="78">
        <v>27271</v>
      </c>
      <c r="F209" s="78">
        <v>2263493</v>
      </c>
      <c r="G209" s="139" t="str">
        <f t="shared" si="9"/>
        <v>Б</v>
      </c>
      <c r="H209" s="77">
        <f t="shared" si="10"/>
        <v>491</v>
      </c>
    </row>
    <row r="210" spans="2:8">
      <c r="B210" s="76">
        <v>10</v>
      </c>
      <c r="C210" s="77" t="str">
        <f t="shared" si="8"/>
        <v>Сочи</v>
      </c>
      <c r="D210" s="78">
        <v>91</v>
      </c>
      <c r="E210" s="78">
        <v>76470</v>
      </c>
      <c r="F210" s="78">
        <v>6958770</v>
      </c>
      <c r="G210" s="139" t="str">
        <f t="shared" si="9"/>
        <v>А</v>
      </c>
      <c r="H210" s="77">
        <f t="shared" si="10"/>
        <v>58</v>
      </c>
    </row>
    <row r="211" spans="2:8">
      <c r="B211" s="76">
        <v>1</v>
      </c>
      <c r="C211" s="77" t="str">
        <f t="shared" si="8"/>
        <v>Москва</v>
      </c>
      <c r="D211" s="78">
        <v>81</v>
      </c>
      <c r="E211" s="78">
        <v>17719</v>
      </c>
      <c r="F211" s="78">
        <v>1435239</v>
      </c>
      <c r="G211" s="139" t="str">
        <f t="shared" si="9"/>
        <v>Б</v>
      </c>
      <c r="H211" s="77">
        <f t="shared" si="10"/>
        <v>630</v>
      </c>
    </row>
    <row r="212" spans="2:8">
      <c r="B212" s="76">
        <v>3</v>
      </c>
      <c r="C212" s="77" t="str">
        <f t="shared" si="8"/>
        <v>Челябинск</v>
      </c>
      <c r="D212" s="78">
        <v>9</v>
      </c>
      <c r="E212" s="78">
        <v>63670</v>
      </c>
      <c r="F212" s="78">
        <v>573030</v>
      </c>
      <c r="G212" s="139" t="str">
        <f t="shared" si="9"/>
        <v>В</v>
      </c>
      <c r="H212" s="77">
        <f t="shared" si="10"/>
        <v>850</v>
      </c>
    </row>
    <row r="213" spans="2:8">
      <c r="B213" s="76">
        <v>1</v>
      </c>
      <c r="C213" s="77" t="str">
        <f t="shared" si="8"/>
        <v>Москва</v>
      </c>
      <c r="D213" s="78">
        <v>93</v>
      </c>
      <c r="E213" s="78">
        <v>76666</v>
      </c>
      <c r="F213" s="78">
        <v>7129938</v>
      </c>
      <c r="G213" s="139" t="str">
        <f t="shared" si="9"/>
        <v>А</v>
      </c>
      <c r="H213" s="77">
        <f t="shared" si="10"/>
        <v>51</v>
      </c>
    </row>
    <row r="214" spans="2:8">
      <c r="B214" s="76">
        <v>5</v>
      </c>
      <c r="C214" s="77" t="str">
        <f t="shared" si="8"/>
        <v>Краснодар</v>
      </c>
      <c r="D214" s="78">
        <v>31</v>
      </c>
      <c r="E214" s="78">
        <v>49991</v>
      </c>
      <c r="F214" s="78">
        <v>1549721</v>
      </c>
      <c r="G214" s="139" t="str">
        <f t="shared" si="9"/>
        <v>Б</v>
      </c>
      <c r="H214" s="77">
        <f t="shared" si="10"/>
        <v>610</v>
      </c>
    </row>
    <row r="215" spans="2:8">
      <c r="B215" s="76">
        <v>4</v>
      </c>
      <c r="C215" s="77" t="str">
        <f t="shared" si="8"/>
        <v>Архангельск</v>
      </c>
      <c r="D215" s="78">
        <v>64</v>
      </c>
      <c r="E215" s="78">
        <v>61023</v>
      </c>
      <c r="F215" s="78">
        <v>3905472</v>
      </c>
      <c r="G215" s="139" t="str">
        <f t="shared" si="9"/>
        <v>Б</v>
      </c>
      <c r="H215" s="77">
        <f t="shared" si="10"/>
        <v>287</v>
      </c>
    </row>
    <row r="216" spans="2:8">
      <c r="B216" s="76">
        <v>7</v>
      </c>
      <c r="C216" s="77" t="str">
        <f t="shared" si="8"/>
        <v>Мурманск</v>
      </c>
      <c r="D216" s="78">
        <v>62</v>
      </c>
      <c r="E216" s="78">
        <v>40943</v>
      </c>
      <c r="F216" s="78">
        <v>2538466</v>
      </c>
      <c r="G216" s="139" t="str">
        <f t="shared" si="9"/>
        <v>Б</v>
      </c>
      <c r="H216" s="77">
        <f t="shared" si="10"/>
        <v>436</v>
      </c>
    </row>
    <row r="217" spans="2:8">
      <c r="B217" s="76">
        <v>2</v>
      </c>
      <c r="C217" s="77" t="str">
        <f t="shared" ref="C217:C280" si="11">INDEX($M$7:$M$16,B217,1)</f>
        <v>Санкт-Петербург</v>
      </c>
      <c r="D217" s="78">
        <v>48</v>
      </c>
      <c r="E217" s="78">
        <v>63205</v>
      </c>
      <c r="F217" s="78">
        <v>3033840</v>
      </c>
      <c r="G217" s="139" t="str">
        <f t="shared" ref="G217:G280" si="12">IF(F217&gt;1000000,IF(F217&gt;5000000,"А","Б"),IF((F217=0),"Нет продаж","В"))</f>
        <v>Б</v>
      </c>
      <c r="H217" s="77">
        <f t="shared" ref="H217:H280" si="13">RANK(F217,$F$25:$F$1024,0)</f>
        <v>379</v>
      </c>
    </row>
    <row r="218" spans="2:8">
      <c r="B218" s="76">
        <v>7</v>
      </c>
      <c r="C218" s="77" t="str">
        <f t="shared" si="11"/>
        <v>Мурманск</v>
      </c>
      <c r="D218" s="78">
        <v>44</v>
      </c>
      <c r="E218" s="78">
        <v>50146</v>
      </c>
      <c r="F218" s="78">
        <v>2206424</v>
      </c>
      <c r="G218" s="139" t="str">
        <f t="shared" si="12"/>
        <v>Б</v>
      </c>
      <c r="H218" s="77">
        <f t="shared" si="13"/>
        <v>498</v>
      </c>
    </row>
    <row r="219" spans="2:8">
      <c r="B219" s="76">
        <v>5</v>
      </c>
      <c r="C219" s="77" t="str">
        <f t="shared" si="11"/>
        <v>Краснодар</v>
      </c>
      <c r="D219" s="78">
        <v>15</v>
      </c>
      <c r="E219" s="78">
        <v>78695</v>
      </c>
      <c r="F219" s="78">
        <v>1180425</v>
      </c>
      <c r="G219" s="139" t="str">
        <f t="shared" si="12"/>
        <v>Б</v>
      </c>
      <c r="H219" s="77">
        <f t="shared" si="13"/>
        <v>691</v>
      </c>
    </row>
    <row r="220" spans="2:8">
      <c r="B220" s="76">
        <v>1</v>
      </c>
      <c r="C220" s="77" t="str">
        <f t="shared" si="11"/>
        <v>Москва</v>
      </c>
      <c r="D220" s="78">
        <v>72</v>
      </c>
      <c r="E220" s="78">
        <v>61948</v>
      </c>
      <c r="F220" s="78">
        <v>4460256</v>
      </c>
      <c r="G220" s="139" t="str">
        <f t="shared" si="12"/>
        <v>Б</v>
      </c>
      <c r="H220" s="77">
        <f t="shared" si="13"/>
        <v>234</v>
      </c>
    </row>
    <row r="221" spans="2:8">
      <c r="B221" s="76">
        <v>3</v>
      </c>
      <c r="C221" s="77" t="str">
        <f t="shared" si="11"/>
        <v>Челябинск</v>
      </c>
      <c r="D221" s="78">
        <v>55</v>
      </c>
      <c r="E221" s="78">
        <v>73857</v>
      </c>
      <c r="F221" s="78">
        <v>4062135</v>
      </c>
      <c r="G221" s="139" t="str">
        <f t="shared" si="12"/>
        <v>Б</v>
      </c>
      <c r="H221" s="77">
        <f t="shared" si="13"/>
        <v>272</v>
      </c>
    </row>
    <row r="222" spans="2:8">
      <c r="B222" s="76">
        <v>9</v>
      </c>
      <c r="C222" s="77" t="str">
        <f t="shared" si="11"/>
        <v>Тюмень</v>
      </c>
      <c r="D222" s="78">
        <v>40</v>
      </c>
      <c r="E222" s="78">
        <v>31597</v>
      </c>
      <c r="F222" s="78">
        <v>1263880</v>
      </c>
      <c r="G222" s="139" t="str">
        <f t="shared" si="12"/>
        <v>Б</v>
      </c>
      <c r="H222" s="77">
        <f t="shared" si="13"/>
        <v>673</v>
      </c>
    </row>
    <row r="223" spans="2:8">
      <c r="B223" s="76">
        <v>1</v>
      </c>
      <c r="C223" s="77" t="str">
        <f t="shared" si="11"/>
        <v>Москва</v>
      </c>
      <c r="D223" s="78">
        <v>100</v>
      </c>
      <c r="E223" s="78">
        <v>33801</v>
      </c>
      <c r="F223" s="78">
        <v>3380100</v>
      </c>
      <c r="G223" s="139" t="str">
        <f t="shared" si="12"/>
        <v>Б</v>
      </c>
      <c r="H223" s="77">
        <f t="shared" si="13"/>
        <v>340</v>
      </c>
    </row>
    <row r="224" spans="2:8">
      <c r="B224" s="76">
        <v>3</v>
      </c>
      <c r="C224" s="77" t="str">
        <f t="shared" si="11"/>
        <v>Челябинск</v>
      </c>
      <c r="D224" s="78">
        <v>23</v>
      </c>
      <c r="E224" s="78">
        <v>88077</v>
      </c>
      <c r="F224" s="78">
        <v>2025771</v>
      </c>
      <c r="G224" s="139" t="str">
        <f t="shared" si="12"/>
        <v>Б</v>
      </c>
      <c r="H224" s="77">
        <f t="shared" si="13"/>
        <v>528</v>
      </c>
    </row>
    <row r="225" spans="2:8">
      <c r="B225" s="76">
        <v>10</v>
      </c>
      <c r="C225" s="77" t="str">
        <f t="shared" si="11"/>
        <v>Сочи</v>
      </c>
      <c r="D225" s="78">
        <v>15</v>
      </c>
      <c r="E225" s="78">
        <v>63881</v>
      </c>
      <c r="F225" s="78">
        <v>958215</v>
      </c>
      <c r="G225" s="139" t="str">
        <f t="shared" si="12"/>
        <v>В</v>
      </c>
      <c r="H225" s="77">
        <f t="shared" si="13"/>
        <v>745</v>
      </c>
    </row>
    <row r="226" spans="2:8">
      <c r="B226" s="76">
        <v>4</v>
      </c>
      <c r="C226" s="77" t="str">
        <f t="shared" si="11"/>
        <v>Архангельск</v>
      </c>
      <c r="D226" s="78">
        <v>46</v>
      </c>
      <c r="E226" s="78">
        <v>79183</v>
      </c>
      <c r="F226" s="78">
        <v>3642418</v>
      </c>
      <c r="G226" s="139" t="str">
        <f t="shared" si="12"/>
        <v>Б</v>
      </c>
      <c r="H226" s="77">
        <f t="shared" si="13"/>
        <v>318</v>
      </c>
    </row>
    <row r="227" spans="2:8">
      <c r="B227" s="76">
        <v>1</v>
      </c>
      <c r="C227" s="77" t="str">
        <f t="shared" si="11"/>
        <v>Москва</v>
      </c>
      <c r="D227" s="78">
        <v>49</v>
      </c>
      <c r="E227" s="78">
        <v>12915</v>
      </c>
      <c r="F227" s="78">
        <v>632835</v>
      </c>
      <c r="G227" s="139" t="str">
        <f t="shared" si="12"/>
        <v>В</v>
      </c>
      <c r="H227" s="77">
        <f t="shared" si="13"/>
        <v>829</v>
      </c>
    </row>
    <row r="228" spans="2:8">
      <c r="B228" s="76">
        <v>9</v>
      </c>
      <c r="C228" s="77" t="str">
        <f t="shared" si="11"/>
        <v>Тюмень</v>
      </c>
      <c r="D228" s="78">
        <v>2</v>
      </c>
      <c r="E228" s="78">
        <v>57302</v>
      </c>
      <c r="F228" s="78">
        <v>114604</v>
      </c>
      <c r="G228" s="139" t="str">
        <f t="shared" si="12"/>
        <v>В</v>
      </c>
      <c r="H228" s="77">
        <f t="shared" si="13"/>
        <v>976</v>
      </c>
    </row>
    <row r="229" spans="2:8">
      <c r="B229" s="76">
        <v>5</v>
      </c>
      <c r="C229" s="77" t="str">
        <f t="shared" si="11"/>
        <v>Краснодар</v>
      </c>
      <c r="D229" s="78">
        <v>22</v>
      </c>
      <c r="E229" s="78">
        <v>93248</v>
      </c>
      <c r="F229" s="78">
        <v>2051456</v>
      </c>
      <c r="G229" s="139" t="str">
        <f t="shared" si="12"/>
        <v>Б</v>
      </c>
      <c r="H229" s="77">
        <f t="shared" si="13"/>
        <v>523</v>
      </c>
    </row>
    <row r="230" spans="2:8">
      <c r="B230" s="76">
        <v>3</v>
      </c>
      <c r="C230" s="77" t="str">
        <f t="shared" si="11"/>
        <v>Челябинск</v>
      </c>
      <c r="D230" s="78">
        <v>11</v>
      </c>
      <c r="E230" s="78">
        <v>29733</v>
      </c>
      <c r="F230" s="78">
        <v>327063</v>
      </c>
      <c r="G230" s="139" t="str">
        <f t="shared" si="12"/>
        <v>В</v>
      </c>
      <c r="H230" s="77">
        <f t="shared" si="13"/>
        <v>922</v>
      </c>
    </row>
    <row r="231" spans="2:8">
      <c r="B231" s="76">
        <v>5</v>
      </c>
      <c r="C231" s="77" t="str">
        <f t="shared" si="11"/>
        <v>Краснодар</v>
      </c>
      <c r="D231" s="78">
        <v>16</v>
      </c>
      <c r="E231" s="78">
        <v>80083</v>
      </c>
      <c r="F231" s="78">
        <v>1281328</v>
      </c>
      <c r="G231" s="139" t="str">
        <f t="shared" si="12"/>
        <v>Б</v>
      </c>
      <c r="H231" s="77">
        <f t="shared" si="13"/>
        <v>668</v>
      </c>
    </row>
    <row r="232" spans="2:8">
      <c r="B232" s="76">
        <v>5</v>
      </c>
      <c r="C232" s="77" t="str">
        <f t="shared" si="11"/>
        <v>Краснодар</v>
      </c>
      <c r="D232" s="78">
        <v>28</v>
      </c>
      <c r="E232" s="78">
        <v>85338</v>
      </c>
      <c r="F232" s="78">
        <v>2389464</v>
      </c>
      <c r="G232" s="139" t="str">
        <f t="shared" si="12"/>
        <v>Б</v>
      </c>
      <c r="H232" s="77">
        <f t="shared" si="13"/>
        <v>463</v>
      </c>
    </row>
    <row r="233" spans="2:8">
      <c r="B233" s="76">
        <v>7</v>
      </c>
      <c r="C233" s="77" t="str">
        <f t="shared" si="11"/>
        <v>Мурманск</v>
      </c>
      <c r="D233" s="78">
        <v>82</v>
      </c>
      <c r="E233" s="78">
        <v>57829</v>
      </c>
      <c r="F233" s="78">
        <v>4741978</v>
      </c>
      <c r="G233" s="139" t="str">
        <f t="shared" si="12"/>
        <v>Б</v>
      </c>
      <c r="H233" s="77">
        <f t="shared" si="13"/>
        <v>206</v>
      </c>
    </row>
    <row r="234" spans="2:8">
      <c r="B234" s="76">
        <v>1</v>
      </c>
      <c r="C234" s="77" t="str">
        <f t="shared" si="11"/>
        <v>Москва</v>
      </c>
      <c r="D234" s="78">
        <v>52</v>
      </c>
      <c r="E234" s="78">
        <v>87352</v>
      </c>
      <c r="F234" s="78">
        <v>4542304</v>
      </c>
      <c r="G234" s="139" t="str">
        <f t="shared" si="12"/>
        <v>Б</v>
      </c>
      <c r="H234" s="77">
        <f t="shared" si="13"/>
        <v>222</v>
      </c>
    </row>
    <row r="235" spans="2:8">
      <c r="B235" s="76">
        <v>6</v>
      </c>
      <c r="C235" s="77" t="str">
        <f t="shared" si="11"/>
        <v>Владивосток</v>
      </c>
      <c r="D235" s="78">
        <v>65</v>
      </c>
      <c r="E235" s="78">
        <v>50933</v>
      </c>
      <c r="F235" s="78">
        <v>3310645</v>
      </c>
      <c r="G235" s="139" t="str">
        <f t="shared" si="12"/>
        <v>Б</v>
      </c>
      <c r="H235" s="77">
        <f t="shared" si="13"/>
        <v>347</v>
      </c>
    </row>
    <row r="236" spans="2:8">
      <c r="B236" s="76">
        <v>2</v>
      </c>
      <c r="C236" s="77" t="str">
        <f t="shared" si="11"/>
        <v>Санкт-Петербург</v>
      </c>
      <c r="D236" s="78">
        <v>98</v>
      </c>
      <c r="E236" s="78">
        <v>45677</v>
      </c>
      <c r="F236" s="78">
        <v>4476346</v>
      </c>
      <c r="G236" s="139" t="str">
        <f t="shared" si="12"/>
        <v>Б</v>
      </c>
      <c r="H236" s="77">
        <f t="shared" si="13"/>
        <v>232</v>
      </c>
    </row>
    <row r="237" spans="2:8">
      <c r="B237" s="76">
        <v>6</v>
      </c>
      <c r="C237" s="77" t="str">
        <f t="shared" si="11"/>
        <v>Владивосток</v>
      </c>
      <c r="D237" s="78">
        <v>56</v>
      </c>
      <c r="E237" s="78">
        <v>38547</v>
      </c>
      <c r="F237" s="78">
        <v>2158632</v>
      </c>
      <c r="G237" s="139" t="str">
        <f t="shared" si="12"/>
        <v>Б</v>
      </c>
      <c r="H237" s="77">
        <f t="shared" si="13"/>
        <v>506</v>
      </c>
    </row>
    <row r="238" spans="2:8">
      <c r="B238" s="76">
        <v>1</v>
      </c>
      <c r="C238" s="77" t="str">
        <f t="shared" si="11"/>
        <v>Москва</v>
      </c>
      <c r="D238" s="78">
        <v>11</v>
      </c>
      <c r="E238" s="78">
        <v>58745</v>
      </c>
      <c r="F238" s="78">
        <v>646195</v>
      </c>
      <c r="G238" s="139" t="str">
        <f t="shared" si="12"/>
        <v>В</v>
      </c>
      <c r="H238" s="77">
        <f t="shared" si="13"/>
        <v>826</v>
      </c>
    </row>
    <row r="239" spans="2:8">
      <c r="B239" s="76">
        <v>6</v>
      </c>
      <c r="C239" s="77" t="str">
        <f t="shared" si="11"/>
        <v>Владивосток</v>
      </c>
      <c r="D239" s="78">
        <v>70</v>
      </c>
      <c r="E239" s="78">
        <v>60275</v>
      </c>
      <c r="F239" s="78">
        <v>4219250</v>
      </c>
      <c r="G239" s="139" t="str">
        <f t="shared" si="12"/>
        <v>Б</v>
      </c>
      <c r="H239" s="77">
        <f t="shared" si="13"/>
        <v>254</v>
      </c>
    </row>
    <row r="240" spans="2:8">
      <c r="B240" s="76">
        <v>10</v>
      </c>
      <c r="C240" s="77" t="str">
        <f t="shared" si="11"/>
        <v>Сочи</v>
      </c>
      <c r="D240" s="78">
        <v>65</v>
      </c>
      <c r="E240" s="78">
        <v>99446</v>
      </c>
      <c r="F240" s="78">
        <v>6463990</v>
      </c>
      <c r="G240" s="139" t="str">
        <f t="shared" si="12"/>
        <v>А</v>
      </c>
      <c r="H240" s="77">
        <f t="shared" si="13"/>
        <v>82</v>
      </c>
    </row>
    <row r="241" spans="2:8">
      <c r="B241" s="76">
        <v>1</v>
      </c>
      <c r="C241" s="77" t="str">
        <f t="shared" si="11"/>
        <v>Москва</v>
      </c>
      <c r="D241" s="78">
        <v>34</v>
      </c>
      <c r="E241" s="78">
        <v>67371</v>
      </c>
      <c r="F241" s="78">
        <v>2290614</v>
      </c>
      <c r="G241" s="139" t="str">
        <f t="shared" si="12"/>
        <v>Б</v>
      </c>
      <c r="H241" s="77">
        <f t="shared" si="13"/>
        <v>486</v>
      </c>
    </row>
    <row r="242" spans="2:8">
      <c r="B242" s="76">
        <v>9</v>
      </c>
      <c r="C242" s="77" t="str">
        <f t="shared" si="11"/>
        <v>Тюмень</v>
      </c>
      <c r="D242" s="78">
        <v>50</v>
      </c>
      <c r="E242" s="78">
        <v>57963</v>
      </c>
      <c r="F242" s="78">
        <v>2898150</v>
      </c>
      <c r="G242" s="139" t="str">
        <f t="shared" si="12"/>
        <v>Б</v>
      </c>
      <c r="H242" s="77">
        <f t="shared" si="13"/>
        <v>390</v>
      </c>
    </row>
    <row r="243" spans="2:8">
      <c r="B243" s="76">
        <v>10</v>
      </c>
      <c r="C243" s="77" t="str">
        <f t="shared" si="11"/>
        <v>Сочи</v>
      </c>
      <c r="D243" s="78">
        <v>51</v>
      </c>
      <c r="E243" s="78">
        <v>43243</v>
      </c>
      <c r="F243" s="78">
        <v>2205393</v>
      </c>
      <c r="G243" s="139" t="str">
        <f t="shared" si="12"/>
        <v>Б</v>
      </c>
      <c r="H243" s="77">
        <f t="shared" si="13"/>
        <v>500</v>
      </c>
    </row>
    <row r="244" spans="2:8">
      <c r="B244" s="76">
        <v>1</v>
      </c>
      <c r="C244" s="77" t="str">
        <f t="shared" si="11"/>
        <v>Москва</v>
      </c>
      <c r="D244" s="78">
        <v>47</v>
      </c>
      <c r="E244" s="78">
        <v>54294</v>
      </c>
      <c r="F244" s="78">
        <v>2551818</v>
      </c>
      <c r="G244" s="139" t="str">
        <f t="shared" si="12"/>
        <v>Б</v>
      </c>
      <c r="H244" s="77">
        <f t="shared" si="13"/>
        <v>431</v>
      </c>
    </row>
    <row r="245" spans="2:8">
      <c r="B245" s="76">
        <v>6</v>
      </c>
      <c r="C245" s="77" t="str">
        <f t="shared" si="11"/>
        <v>Владивосток</v>
      </c>
      <c r="D245" s="78">
        <v>31</v>
      </c>
      <c r="E245" s="78">
        <v>29706</v>
      </c>
      <c r="F245" s="78">
        <v>920886</v>
      </c>
      <c r="G245" s="139" t="str">
        <f t="shared" si="12"/>
        <v>В</v>
      </c>
      <c r="H245" s="77">
        <f t="shared" si="13"/>
        <v>754</v>
      </c>
    </row>
    <row r="246" spans="2:8">
      <c r="B246" s="76">
        <v>9</v>
      </c>
      <c r="C246" s="77" t="str">
        <f t="shared" si="11"/>
        <v>Тюмень</v>
      </c>
      <c r="D246" s="78">
        <v>62</v>
      </c>
      <c r="E246" s="78">
        <v>65739</v>
      </c>
      <c r="F246" s="78">
        <v>4075818</v>
      </c>
      <c r="G246" s="139" t="str">
        <f t="shared" si="12"/>
        <v>Б</v>
      </c>
      <c r="H246" s="77">
        <f t="shared" si="13"/>
        <v>269</v>
      </c>
    </row>
    <row r="247" spans="2:8">
      <c r="B247" s="76">
        <v>3</v>
      </c>
      <c r="C247" s="77" t="str">
        <f t="shared" si="11"/>
        <v>Челябинск</v>
      </c>
      <c r="D247" s="78">
        <v>38</v>
      </c>
      <c r="E247" s="78">
        <v>19885</v>
      </c>
      <c r="F247" s="78">
        <v>755630</v>
      </c>
      <c r="G247" s="139" t="str">
        <f t="shared" si="12"/>
        <v>В</v>
      </c>
      <c r="H247" s="77">
        <f t="shared" si="13"/>
        <v>799</v>
      </c>
    </row>
    <row r="248" spans="2:8">
      <c r="B248" s="76">
        <v>8</v>
      </c>
      <c r="C248" s="77" t="str">
        <f t="shared" si="11"/>
        <v>Новосибирск</v>
      </c>
      <c r="D248" s="78">
        <v>42</v>
      </c>
      <c r="E248" s="78">
        <v>32310</v>
      </c>
      <c r="F248" s="78">
        <v>1357020</v>
      </c>
      <c r="G248" s="139" t="str">
        <f t="shared" si="12"/>
        <v>Б</v>
      </c>
      <c r="H248" s="77">
        <f t="shared" si="13"/>
        <v>650</v>
      </c>
    </row>
    <row r="249" spans="2:8">
      <c r="B249" s="76">
        <v>3</v>
      </c>
      <c r="C249" s="77" t="str">
        <f t="shared" si="11"/>
        <v>Челябинск</v>
      </c>
      <c r="D249" s="78">
        <v>0</v>
      </c>
      <c r="E249" s="78">
        <v>55897</v>
      </c>
      <c r="F249" s="78">
        <v>0</v>
      </c>
      <c r="G249" s="139" t="str">
        <f t="shared" si="12"/>
        <v>Нет продаж</v>
      </c>
      <c r="H249" s="77">
        <f t="shared" si="13"/>
        <v>992</v>
      </c>
    </row>
    <row r="250" spans="2:8">
      <c r="B250" s="76">
        <v>5</v>
      </c>
      <c r="C250" s="77" t="str">
        <f t="shared" si="11"/>
        <v>Краснодар</v>
      </c>
      <c r="D250" s="78">
        <v>11</v>
      </c>
      <c r="E250" s="78">
        <v>96884</v>
      </c>
      <c r="F250" s="78">
        <v>1065724</v>
      </c>
      <c r="G250" s="139" t="str">
        <f t="shared" si="12"/>
        <v>Б</v>
      </c>
      <c r="H250" s="77">
        <f t="shared" si="13"/>
        <v>727</v>
      </c>
    </row>
    <row r="251" spans="2:8">
      <c r="B251" s="76">
        <v>10</v>
      </c>
      <c r="C251" s="77" t="str">
        <f t="shared" si="11"/>
        <v>Сочи</v>
      </c>
      <c r="D251" s="78">
        <v>45</v>
      </c>
      <c r="E251" s="78">
        <v>25667</v>
      </c>
      <c r="F251" s="78">
        <v>1155015</v>
      </c>
      <c r="G251" s="139" t="str">
        <f t="shared" si="12"/>
        <v>Б</v>
      </c>
      <c r="H251" s="77">
        <f t="shared" si="13"/>
        <v>701</v>
      </c>
    </row>
    <row r="252" spans="2:8">
      <c r="B252" s="76">
        <v>9</v>
      </c>
      <c r="C252" s="77" t="str">
        <f t="shared" si="11"/>
        <v>Тюмень</v>
      </c>
      <c r="D252" s="78">
        <v>89</v>
      </c>
      <c r="E252" s="78">
        <v>79985</v>
      </c>
      <c r="F252" s="78">
        <v>7118665</v>
      </c>
      <c r="G252" s="139" t="str">
        <f t="shared" si="12"/>
        <v>А</v>
      </c>
      <c r="H252" s="77">
        <f t="shared" si="13"/>
        <v>52</v>
      </c>
    </row>
    <row r="253" spans="2:8">
      <c r="B253" s="76">
        <v>6</v>
      </c>
      <c r="C253" s="77" t="str">
        <f t="shared" si="11"/>
        <v>Владивосток</v>
      </c>
      <c r="D253" s="78">
        <v>88</v>
      </c>
      <c r="E253" s="78">
        <v>71852</v>
      </c>
      <c r="F253" s="78">
        <v>6322976</v>
      </c>
      <c r="G253" s="139" t="str">
        <f t="shared" si="12"/>
        <v>А</v>
      </c>
      <c r="H253" s="77">
        <f t="shared" si="13"/>
        <v>93</v>
      </c>
    </row>
    <row r="254" spans="2:8">
      <c r="B254" s="76">
        <v>4</v>
      </c>
      <c r="C254" s="77" t="str">
        <f t="shared" si="11"/>
        <v>Архангельск</v>
      </c>
      <c r="D254" s="78">
        <v>96</v>
      </c>
      <c r="E254" s="78">
        <v>31246</v>
      </c>
      <c r="F254" s="78">
        <v>2999616</v>
      </c>
      <c r="G254" s="139" t="str">
        <f t="shared" si="12"/>
        <v>Б</v>
      </c>
      <c r="H254" s="77">
        <f t="shared" si="13"/>
        <v>381</v>
      </c>
    </row>
    <row r="255" spans="2:8">
      <c r="B255" s="76">
        <v>7</v>
      </c>
      <c r="C255" s="77" t="str">
        <f t="shared" si="11"/>
        <v>Мурманск</v>
      </c>
      <c r="D255" s="78">
        <v>81</v>
      </c>
      <c r="E255" s="78">
        <v>65928</v>
      </c>
      <c r="F255" s="78">
        <v>5340168</v>
      </c>
      <c r="G255" s="139" t="str">
        <f t="shared" si="12"/>
        <v>А</v>
      </c>
      <c r="H255" s="77">
        <f t="shared" si="13"/>
        <v>155</v>
      </c>
    </row>
    <row r="256" spans="2:8">
      <c r="B256" s="76">
        <v>3</v>
      </c>
      <c r="C256" s="77" t="str">
        <f t="shared" si="11"/>
        <v>Челябинск</v>
      </c>
      <c r="D256" s="78">
        <v>38</v>
      </c>
      <c r="E256" s="78">
        <v>36408</v>
      </c>
      <c r="F256" s="78">
        <v>1383504</v>
      </c>
      <c r="G256" s="139" t="str">
        <f t="shared" si="12"/>
        <v>Б</v>
      </c>
      <c r="H256" s="77">
        <f t="shared" si="13"/>
        <v>639</v>
      </c>
    </row>
    <row r="257" spans="2:8">
      <c r="B257" s="76">
        <v>1</v>
      </c>
      <c r="C257" s="77" t="str">
        <f t="shared" si="11"/>
        <v>Москва</v>
      </c>
      <c r="D257" s="78">
        <v>95</v>
      </c>
      <c r="E257" s="78">
        <v>27430</v>
      </c>
      <c r="F257" s="78">
        <v>2605850</v>
      </c>
      <c r="G257" s="139" t="str">
        <f t="shared" si="12"/>
        <v>Б</v>
      </c>
      <c r="H257" s="77">
        <f t="shared" si="13"/>
        <v>423</v>
      </c>
    </row>
    <row r="258" spans="2:8">
      <c r="B258" s="76">
        <v>1</v>
      </c>
      <c r="C258" s="77" t="str">
        <f t="shared" si="11"/>
        <v>Москва</v>
      </c>
      <c r="D258" s="78">
        <v>38</v>
      </c>
      <c r="E258" s="78">
        <v>51537</v>
      </c>
      <c r="F258" s="78">
        <v>1958406</v>
      </c>
      <c r="G258" s="139" t="str">
        <f t="shared" si="12"/>
        <v>Б</v>
      </c>
      <c r="H258" s="77">
        <f t="shared" si="13"/>
        <v>543</v>
      </c>
    </row>
    <row r="259" spans="2:8">
      <c r="B259" s="76">
        <v>7</v>
      </c>
      <c r="C259" s="77" t="str">
        <f t="shared" si="11"/>
        <v>Мурманск</v>
      </c>
      <c r="D259" s="78">
        <v>85</v>
      </c>
      <c r="E259" s="78">
        <v>80833</v>
      </c>
      <c r="F259" s="78">
        <v>6870805</v>
      </c>
      <c r="G259" s="139" t="str">
        <f t="shared" si="12"/>
        <v>А</v>
      </c>
      <c r="H259" s="77">
        <f t="shared" si="13"/>
        <v>61</v>
      </c>
    </row>
    <row r="260" spans="2:8">
      <c r="B260" s="76">
        <v>6</v>
      </c>
      <c r="C260" s="77" t="str">
        <f t="shared" si="11"/>
        <v>Владивосток</v>
      </c>
      <c r="D260" s="78">
        <v>55</v>
      </c>
      <c r="E260" s="78">
        <v>42770</v>
      </c>
      <c r="F260" s="78">
        <v>2352350</v>
      </c>
      <c r="G260" s="139" t="str">
        <f t="shared" si="12"/>
        <v>Б</v>
      </c>
      <c r="H260" s="77">
        <f t="shared" si="13"/>
        <v>471</v>
      </c>
    </row>
    <row r="261" spans="2:8">
      <c r="B261" s="76">
        <v>8</v>
      </c>
      <c r="C261" s="77" t="str">
        <f t="shared" si="11"/>
        <v>Новосибирск</v>
      </c>
      <c r="D261" s="78">
        <v>79</v>
      </c>
      <c r="E261" s="78">
        <v>60912</v>
      </c>
      <c r="F261" s="78">
        <v>4812048</v>
      </c>
      <c r="G261" s="139" t="str">
        <f t="shared" si="12"/>
        <v>Б</v>
      </c>
      <c r="H261" s="77">
        <f t="shared" si="13"/>
        <v>196</v>
      </c>
    </row>
    <row r="262" spans="2:8">
      <c r="B262" s="76">
        <v>10</v>
      </c>
      <c r="C262" s="77" t="str">
        <f t="shared" si="11"/>
        <v>Сочи</v>
      </c>
      <c r="D262" s="78">
        <v>100</v>
      </c>
      <c r="E262" s="78">
        <v>88448</v>
      </c>
      <c r="F262" s="78">
        <v>8844800</v>
      </c>
      <c r="G262" s="139" t="str">
        <f t="shared" si="12"/>
        <v>А</v>
      </c>
      <c r="H262" s="77">
        <f t="shared" si="13"/>
        <v>5</v>
      </c>
    </row>
    <row r="263" spans="2:8">
      <c r="B263" s="76">
        <v>5</v>
      </c>
      <c r="C263" s="77" t="str">
        <f t="shared" si="11"/>
        <v>Краснодар</v>
      </c>
      <c r="D263" s="78">
        <v>82</v>
      </c>
      <c r="E263" s="78">
        <v>20646</v>
      </c>
      <c r="F263" s="78">
        <v>1692972</v>
      </c>
      <c r="G263" s="139" t="str">
        <f t="shared" si="12"/>
        <v>Б</v>
      </c>
      <c r="H263" s="77">
        <f t="shared" si="13"/>
        <v>585</v>
      </c>
    </row>
    <row r="264" spans="2:8">
      <c r="B264" s="76">
        <v>4</v>
      </c>
      <c r="C264" s="77" t="str">
        <f t="shared" si="11"/>
        <v>Архангельск</v>
      </c>
      <c r="D264" s="78">
        <v>50</v>
      </c>
      <c r="E264" s="78">
        <v>78174</v>
      </c>
      <c r="F264" s="78">
        <v>3908700</v>
      </c>
      <c r="G264" s="139" t="str">
        <f t="shared" si="12"/>
        <v>Б</v>
      </c>
      <c r="H264" s="77">
        <f t="shared" si="13"/>
        <v>285</v>
      </c>
    </row>
    <row r="265" spans="2:8">
      <c r="B265" s="76">
        <v>6</v>
      </c>
      <c r="C265" s="77" t="str">
        <f t="shared" si="11"/>
        <v>Владивосток</v>
      </c>
      <c r="D265" s="78">
        <v>72</v>
      </c>
      <c r="E265" s="78">
        <v>66474</v>
      </c>
      <c r="F265" s="78">
        <v>4786128</v>
      </c>
      <c r="G265" s="139" t="str">
        <f t="shared" si="12"/>
        <v>Б</v>
      </c>
      <c r="H265" s="77">
        <f t="shared" si="13"/>
        <v>202</v>
      </c>
    </row>
    <row r="266" spans="2:8">
      <c r="B266" s="76">
        <v>5</v>
      </c>
      <c r="C266" s="77" t="str">
        <f t="shared" si="11"/>
        <v>Краснодар</v>
      </c>
      <c r="D266" s="78">
        <v>17</v>
      </c>
      <c r="E266" s="78">
        <v>68033</v>
      </c>
      <c r="F266" s="78">
        <v>1156561</v>
      </c>
      <c r="G266" s="139" t="str">
        <f t="shared" si="12"/>
        <v>Б</v>
      </c>
      <c r="H266" s="77">
        <f t="shared" si="13"/>
        <v>699</v>
      </c>
    </row>
    <row r="267" spans="2:8">
      <c r="B267" s="76">
        <v>1</v>
      </c>
      <c r="C267" s="77" t="str">
        <f t="shared" si="11"/>
        <v>Москва</v>
      </c>
      <c r="D267" s="78">
        <v>63</v>
      </c>
      <c r="E267" s="78">
        <v>39682</v>
      </c>
      <c r="F267" s="78">
        <v>2499966</v>
      </c>
      <c r="G267" s="139" t="str">
        <f t="shared" si="12"/>
        <v>Б</v>
      </c>
      <c r="H267" s="77">
        <f t="shared" si="13"/>
        <v>442</v>
      </c>
    </row>
    <row r="268" spans="2:8">
      <c r="B268" s="76">
        <v>10</v>
      </c>
      <c r="C268" s="77" t="str">
        <f t="shared" si="11"/>
        <v>Сочи</v>
      </c>
      <c r="D268" s="78">
        <v>23</v>
      </c>
      <c r="E268" s="78">
        <v>73784</v>
      </c>
      <c r="F268" s="78">
        <v>1697032</v>
      </c>
      <c r="G268" s="139" t="str">
        <f t="shared" si="12"/>
        <v>Б</v>
      </c>
      <c r="H268" s="77">
        <f t="shared" si="13"/>
        <v>582</v>
      </c>
    </row>
    <row r="269" spans="2:8">
      <c r="B269" s="76">
        <v>3</v>
      </c>
      <c r="C269" s="77" t="str">
        <f t="shared" si="11"/>
        <v>Челябинск</v>
      </c>
      <c r="D269" s="78">
        <v>23</v>
      </c>
      <c r="E269" s="78">
        <v>90409</v>
      </c>
      <c r="F269" s="78">
        <v>2079407</v>
      </c>
      <c r="G269" s="139" t="str">
        <f t="shared" si="12"/>
        <v>Б</v>
      </c>
      <c r="H269" s="77">
        <f t="shared" si="13"/>
        <v>517</v>
      </c>
    </row>
    <row r="270" spans="2:8">
      <c r="B270" s="76">
        <v>5</v>
      </c>
      <c r="C270" s="77" t="str">
        <f t="shared" si="11"/>
        <v>Краснодар</v>
      </c>
      <c r="D270" s="78">
        <v>71</v>
      </c>
      <c r="E270" s="78">
        <v>62006</v>
      </c>
      <c r="F270" s="78">
        <v>4402426</v>
      </c>
      <c r="G270" s="139" t="str">
        <f t="shared" si="12"/>
        <v>Б</v>
      </c>
      <c r="H270" s="77">
        <f t="shared" si="13"/>
        <v>238</v>
      </c>
    </row>
    <row r="271" spans="2:8">
      <c r="B271" s="76">
        <v>1</v>
      </c>
      <c r="C271" s="77" t="str">
        <f t="shared" si="11"/>
        <v>Москва</v>
      </c>
      <c r="D271" s="78">
        <v>100</v>
      </c>
      <c r="E271" s="78">
        <v>38521</v>
      </c>
      <c r="F271" s="78">
        <v>3852100</v>
      </c>
      <c r="G271" s="139" t="str">
        <f t="shared" si="12"/>
        <v>Б</v>
      </c>
      <c r="H271" s="77">
        <f t="shared" si="13"/>
        <v>290</v>
      </c>
    </row>
    <row r="272" spans="2:8">
      <c r="B272" s="76">
        <v>10</v>
      </c>
      <c r="C272" s="77" t="str">
        <f t="shared" si="11"/>
        <v>Сочи</v>
      </c>
      <c r="D272" s="78">
        <v>47</v>
      </c>
      <c r="E272" s="78">
        <v>43451</v>
      </c>
      <c r="F272" s="78">
        <v>2042197</v>
      </c>
      <c r="G272" s="139" t="str">
        <f t="shared" si="12"/>
        <v>Б</v>
      </c>
      <c r="H272" s="77">
        <f t="shared" si="13"/>
        <v>525</v>
      </c>
    </row>
    <row r="273" spans="2:8">
      <c r="B273" s="76">
        <v>4</v>
      </c>
      <c r="C273" s="77" t="str">
        <f t="shared" si="11"/>
        <v>Архангельск</v>
      </c>
      <c r="D273" s="78">
        <v>76</v>
      </c>
      <c r="E273" s="78">
        <v>75767</v>
      </c>
      <c r="F273" s="78">
        <v>5758292</v>
      </c>
      <c r="G273" s="139" t="str">
        <f t="shared" si="12"/>
        <v>А</v>
      </c>
      <c r="H273" s="77">
        <f t="shared" si="13"/>
        <v>121</v>
      </c>
    </row>
    <row r="274" spans="2:8">
      <c r="B274" s="76">
        <v>7</v>
      </c>
      <c r="C274" s="77" t="str">
        <f t="shared" si="11"/>
        <v>Мурманск</v>
      </c>
      <c r="D274" s="78">
        <v>69</v>
      </c>
      <c r="E274" s="78">
        <v>87642</v>
      </c>
      <c r="F274" s="78">
        <v>6047298</v>
      </c>
      <c r="G274" s="139" t="str">
        <f t="shared" si="12"/>
        <v>А</v>
      </c>
      <c r="H274" s="77">
        <f t="shared" si="13"/>
        <v>108</v>
      </c>
    </row>
    <row r="275" spans="2:8">
      <c r="B275" s="76">
        <v>9</v>
      </c>
      <c r="C275" s="77" t="str">
        <f t="shared" si="11"/>
        <v>Тюмень</v>
      </c>
      <c r="D275" s="78">
        <v>70</v>
      </c>
      <c r="E275" s="78">
        <v>88779</v>
      </c>
      <c r="F275" s="78">
        <v>6214530</v>
      </c>
      <c r="G275" s="139" t="str">
        <f t="shared" si="12"/>
        <v>А</v>
      </c>
      <c r="H275" s="77">
        <f t="shared" si="13"/>
        <v>101</v>
      </c>
    </row>
    <row r="276" spans="2:8">
      <c r="B276" s="76">
        <v>6</v>
      </c>
      <c r="C276" s="77" t="str">
        <f t="shared" si="11"/>
        <v>Владивосток</v>
      </c>
      <c r="D276" s="78">
        <v>65</v>
      </c>
      <c r="E276" s="78">
        <v>21018</v>
      </c>
      <c r="F276" s="78">
        <v>1366170</v>
      </c>
      <c r="G276" s="139" t="str">
        <f t="shared" si="12"/>
        <v>Б</v>
      </c>
      <c r="H276" s="77">
        <f t="shared" si="13"/>
        <v>646</v>
      </c>
    </row>
    <row r="277" spans="2:8">
      <c r="B277" s="76">
        <v>10</v>
      </c>
      <c r="C277" s="77" t="str">
        <f t="shared" si="11"/>
        <v>Сочи</v>
      </c>
      <c r="D277" s="78">
        <v>53</v>
      </c>
      <c r="E277" s="78">
        <v>31380</v>
      </c>
      <c r="F277" s="78">
        <v>1663140</v>
      </c>
      <c r="G277" s="139" t="str">
        <f t="shared" si="12"/>
        <v>Б</v>
      </c>
      <c r="H277" s="77">
        <f t="shared" si="13"/>
        <v>590</v>
      </c>
    </row>
    <row r="278" spans="2:8">
      <c r="B278" s="76">
        <v>3</v>
      </c>
      <c r="C278" s="77" t="str">
        <f t="shared" si="11"/>
        <v>Челябинск</v>
      </c>
      <c r="D278" s="78">
        <v>65</v>
      </c>
      <c r="E278" s="78">
        <v>88454</v>
      </c>
      <c r="F278" s="78">
        <v>5749510</v>
      </c>
      <c r="G278" s="139" t="str">
        <f t="shared" si="12"/>
        <v>А</v>
      </c>
      <c r="H278" s="77">
        <f t="shared" si="13"/>
        <v>124</v>
      </c>
    </row>
    <row r="279" spans="2:8">
      <c r="B279" s="76">
        <v>8</v>
      </c>
      <c r="C279" s="77" t="str">
        <f t="shared" si="11"/>
        <v>Новосибирск</v>
      </c>
      <c r="D279" s="78">
        <v>22</v>
      </c>
      <c r="E279" s="78">
        <v>30032</v>
      </c>
      <c r="F279" s="78">
        <v>660704</v>
      </c>
      <c r="G279" s="139" t="str">
        <f t="shared" si="12"/>
        <v>В</v>
      </c>
      <c r="H279" s="77">
        <f t="shared" si="13"/>
        <v>824</v>
      </c>
    </row>
    <row r="280" spans="2:8">
      <c r="B280" s="76">
        <v>1</v>
      </c>
      <c r="C280" s="77" t="str">
        <f t="shared" si="11"/>
        <v>Москва</v>
      </c>
      <c r="D280" s="78">
        <v>18</v>
      </c>
      <c r="E280" s="78">
        <v>76816</v>
      </c>
      <c r="F280" s="78">
        <v>1382688</v>
      </c>
      <c r="G280" s="139" t="str">
        <f t="shared" si="12"/>
        <v>Б</v>
      </c>
      <c r="H280" s="77">
        <f t="shared" si="13"/>
        <v>640</v>
      </c>
    </row>
    <row r="281" spans="2:8">
      <c r="B281" s="76">
        <v>1</v>
      </c>
      <c r="C281" s="77" t="str">
        <f t="shared" ref="C281:C344" si="14">INDEX($M$7:$M$16,B281,1)</f>
        <v>Москва</v>
      </c>
      <c r="D281" s="78">
        <v>89</v>
      </c>
      <c r="E281" s="78">
        <v>22214</v>
      </c>
      <c r="F281" s="78">
        <v>1977046</v>
      </c>
      <c r="G281" s="139" t="str">
        <f t="shared" ref="G281:G344" si="15">IF(F281&gt;1000000,IF(F281&gt;5000000,"А","Б"),IF((F281=0),"Нет продаж","В"))</f>
        <v>Б</v>
      </c>
      <c r="H281" s="77">
        <f t="shared" ref="H281:H344" si="16">RANK(F281,$F$25:$F$1024,0)</f>
        <v>539</v>
      </c>
    </row>
    <row r="282" spans="2:8">
      <c r="B282" s="76">
        <v>10</v>
      </c>
      <c r="C282" s="77" t="str">
        <f t="shared" si="14"/>
        <v>Сочи</v>
      </c>
      <c r="D282" s="78">
        <v>95</v>
      </c>
      <c r="E282" s="78">
        <v>31379</v>
      </c>
      <c r="F282" s="78">
        <v>2981005</v>
      </c>
      <c r="G282" s="139" t="str">
        <f t="shared" si="15"/>
        <v>Б</v>
      </c>
      <c r="H282" s="77">
        <f t="shared" si="16"/>
        <v>386</v>
      </c>
    </row>
    <row r="283" spans="2:8">
      <c r="B283" s="76">
        <v>10</v>
      </c>
      <c r="C283" s="77" t="str">
        <f t="shared" si="14"/>
        <v>Сочи</v>
      </c>
      <c r="D283" s="78">
        <v>52</v>
      </c>
      <c r="E283" s="78">
        <v>32620</v>
      </c>
      <c r="F283" s="78">
        <v>1696240</v>
      </c>
      <c r="G283" s="139" t="str">
        <f t="shared" si="15"/>
        <v>Б</v>
      </c>
      <c r="H283" s="77">
        <f t="shared" si="16"/>
        <v>583</v>
      </c>
    </row>
    <row r="284" spans="2:8">
      <c r="B284" s="76">
        <v>2</v>
      </c>
      <c r="C284" s="77" t="str">
        <f t="shared" si="14"/>
        <v>Санкт-Петербург</v>
      </c>
      <c r="D284" s="78">
        <v>100</v>
      </c>
      <c r="E284" s="78">
        <v>42431</v>
      </c>
      <c r="F284" s="78">
        <v>4243100</v>
      </c>
      <c r="G284" s="139" t="str">
        <f t="shared" si="15"/>
        <v>Б</v>
      </c>
      <c r="H284" s="77">
        <f t="shared" si="16"/>
        <v>250</v>
      </c>
    </row>
    <row r="285" spans="2:8">
      <c r="B285" s="76">
        <v>3</v>
      </c>
      <c r="C285" s="77" t="str">
        <f t="shared" si="14"/>
        <v>Челябинск</v>
      </c>
      <c r="D285" s="78">
        <v>64</v>
      </c>
      <c r="E285" s="78">
        <v>76899</v>
      </c>
      <c r="F285" s="78">
        <v>4921536</v>
      </c>
      <c r="G285" s="139" t="str">
        <f t="shared" si="15"/>
        <v>Б</v>
      </c>
      <c r="H285" s="77">
        <f t="shared" si="16"/>
        <v>186</v>
      </c>
    </row>
    <row r="286" spans="2:8">
      <c r="B286" s="76">
        <v>2</v>
      </c>
      <c r="C286" s="77" t="str">
        <f t="shared" si="14"/>
        <v>Санкт-Петербург</v>
      </c>
      <c r="D286" s="78">
        <v>42</v>
      </c>
      <c r="E286" s="78">
        <v>95651</v>
      </c>
      <c r="F286" s="78">
        <v>4017342</v>
      </c>
      <c r="G286" s="139" t="str">
        <f t="shared" si="15"/>
        <v>Б</v>
      </c>
      <c r="H286" s="77">
        <f t="shared" si="16"/>
        <v>276</v>
      </c>
    </row>
    <row r="287" spans="2:8">
      <c r="B287" s="76">
        <v>7</v>
      </c>
      <c r="C287" s="77" t="str">
        <f t="shared" si="14"/>
        <v>Мурманск</v>
      </c>
      <c r="D287" s="78">
        <v>13</v>
      </c>
      <c r="E287" s="78">
        <v>93067</v>
      </c>
      <c r="F287" s="78">
        <v>1209871</v>
      </c>
      <c r="G287" s="139" t="str">
        <f t="shared" si="15"/>
        <v>Б</v>
      </c>
      <c r="H287" s="77">
        <f t="shared" si="16"/>
        <v>684</v>
      </c>
    </row>
    <row r="288" spans="2:8">
      <c r="B288" s="76">
        <v>8</v>
      </c>
      <c r="C288" s="77" t="str">
        <f t="shared" si="14"/>
        <v>Новосибирск</v>
      </c>
      <c r="D288" s="78">
        <v>24</v>
      </c>
      <c r="E288" s="78">
        <v>38470</v>
      </c>
      <c r="F288" s="78">
        <v>923280</v>
      </c>
      <c r="G288" s="139" t="str">
        <f t="shared" si="15"/>
        <v>В</v>
      </c>
      <c r="H288" s="77">
        <f t="shared" si="16"/>
        <v>752</v>
      </c>
    </row>
    <row r="289" spans="2:8">
      <c r="B289" s="76">
        <v>8</v>
      </c>
      <c r="C289" s="77" t="str">
        <f t="shared" si="14"/>
        <v>Новосибирск</v>
      </c>
      <c r="D289" s="78">
        <v>83</v>
      </c>
      <c r="E289" s="78">
        <v>20019</v>
      </c>
      <c r="F289" s="78">
        <v>1661577</v>
      </c>
      <c r="G289" s="139" t="str">
        <f t="shared" si="15"/>
        <v>Б</v>
      </c>
      <c r="H289" s="77">
        <f t="shared" si="16"/>
        <v>591</v>
      </c>
    </row>
    <row r="290" spans="2:8">
      <c r="B290" s="76">
        <v>6</v>
      </c>
      <c r="C290" s="77" t="str">
        <f t="shared" si="14"/>
        <v>Владивосток</v>
      </c>
      <c r="D290" s="78">
        <v>28</v>
      </c>
      <c r="E290" s="78">
        <v>86569</v>
      </c>
      <c r="F290" s="78">
        <v>2423932</v>
      </c>
      <c r="G290" s="139" t="str">
        <f t="shared" si="15"/>
        <v>Б</v>
      </c>
      <c r="H290" s="77">
        <f t="shared" si="16"/>
        <v>456</v>
      </c>
    </row>
    <row r="291" spans="2:8">
      <c r="B291" s="76">
        <v>1</v>
      </c>
      <c r="C291" s="77" t="str">
        <f t="shared" si="14"/>
        <v>Москва</v>
      </c>
      <c r="D291" s="78">
        <v>53</v>
      </c>
      <c r="E291" s="78">
        <v>94648</v>
      </c>
      <c r="F291" s="78">
        <v>5016344</v>
      </c>
      <c r="G291" s="139" t="str">
        <f t="shared" si="15"/>
        <v>А</v>
      </c>
      <c r="H291" s="77">
        <f t="shared" si="16"/>
        <v>178</v>
      </c>
    </row>
    <row r="292" spans="2:8">
      <c r="B292" s="76">
        <v>6</v>
      </c>
      <c r="C292" s="77" t="str">
        <f t="shared" si="14"/>
        <v>Владивосток</v>
      </c>
      <c r="D292" s="78">
        <v>39</v>
      </c>
      <c r="E292" s="78">
        <v>60407</v>
      </c>
      <c r="F292" s="78">
        <v>2355873</v>
      </c>
      <c r="G292" s="139" t="str">
        <f t="shared" si="15"/>
        <v>Б</v>
      </c>
      <c r="H292" s="77">
        <f t="shared" si="16"/>
        <v>468</v>
      </c>
    </row>
    <row r="293" spans="2:8">
      <c r="B293" s="76">
        <v>5</v>
      </c>
      <c r="C293" s="77" t="str">
        <f t="shared" si="14"/>
        <v>Краснодар</v>
      </c>
      <c r="D293" s="78">
        <v>65</v>
      </c>
      <c r="E293" s="78">
        <v>39099</v>
      </c>
      <c r="F293" s="78">
        <v>2541435</v>
      </c>
      <c r="G293" s="139" t="str">
        <f t="shared" si="15"/>
        <v>Б</v>
      </c>
      <c r="H293" s="77">
        <f t="shared" si="16"/>
        <v>435</v>
      </c>
    </row>
    <row r="294" spans="2:8">
      <c r="B294" s="76">
        <v>3</v>
      </c>
      <c r="C294" s="77" t="str">
        <f t="shared" si="14"/>
        <v>Челябинск</v>
      </c>
      <c r="D294" s="78">
        <v>23</v>
      </c>
      <c r="E294" s="78">
        <v>23905</v>
      </c>
      <c r="F294" s="78">
        <v>549815</v>
      </c>
      <c r="G294" s="139" t="str">
        <f t="shared" si="15"/>
        <v>В</v>
      </c>
      <c r="H294" s="77">
        <f t="shared" si="16"/>
        <v>858</v>
      </c>
    </row>
    <row r="295" spans="2:8">
      <c r="B295" s="76">
        <v>6</v>
      </c>
      <c r="C295" s="77" t="str">
        <f t="shared" si="14"/>
        <v>Владивосток</v>
      </c>
      <c r="D295" s="78">
        <v>63</v>
      </c>
      <c r="E295" s="78">
        <v>14559</v>
      </c>
      <c r="F295" s="78">
        <v>917217</v>
      </c>
      <c r="G295" s="139" t="str">
        <f t="shared" si="15"/>
        <v>В</v>
      </c>
      <c r="H295" s="77">
        <f t="shared" si="16"/>
        <v>755</v>
      </c>
    </row>
    <row r="296" spans="2:8">
      <c r="B296" s="76">
        <v>6</v>
      </c>
      <c r="C296" s="77" t="str">
        <f t="shared" si="14"/>
        <v>Владивосток</v>
      </c>
      <c r="D296" s="78">
        <v>44</v>
      </c>
      <c r="E296" s="78">
        <v>86136</v>
      </c>
      <c r="F296" s="78">
        <v>3789984</v>
      </c>
      <c r="G296" s="139" t="str">
        <f t="shared" si="15"/>
        <v>Б</v>
      </c>
      <c r="H296" s="77">
        <f t="shared" si="16"/>
        <v>301</v>
      </c>
    </row>
    <row r="297" spans="2:8">
      <c r="B297" s="76">
        <v>10</v>
      </c>
      <c r="C297" s="77" t="str">
        <f t="shared" si="14"/>
        <v>Сочи</v>
      </c>
      <c r="D297" s="78">
        <v>68</v>
      </c>
      <c r="E297" s="78">
        <v>88255</v>
      </c>
      <c r="F297" s="78">
        <v>6001340</v>
      </c>
      <c r="G297" s="139" t="str">
        <f t="shared" si="15"/>
        <v>А</v>
      </c>
      <c r="H297" s="77">
        <f t="shared" si="16"/>
        <v>111</v>
      </c>
    </row>
    <row r="298" spans="2:8">
      <c r="B298" s="76">
        <v>5</v>
      </c>
      <c r="C298" s="77" t="str">
        <f t="shared" si="14"/>
        <v>Краснодар</v>
      </c>
      <c r="D298" s="78">
        <v>88</v>
      </c>
      <c r="E298" s="78">
        <v>87867</v>
      </c>
      <c r="F298" s="78">
        <v>7732296</v>
      </c>
      <c r="G298" s="139" t="str">
        <f t="shared" si="15"/>
        <v>А</v>
      </c>
      <c r="H298" s="77">
        <f t="shared" si="16"/>
        <v>26</v>
      </c>
    </row>
    <row r="299" spans="2:8">
      <c r="B299" s="76">
        <v>9</v>
      </c>
      <c r="C299" s="77" t="str">
        <f t="shared" si="14"/>
        <v>Тюмень</v>
      </c>
      <c r="D299" s="78">
        <v>70</v>
      </c>
      <c r="E299" s="78">
        <v>36873</v>
      </c>
      <c r="F299" s="78">
        <v>2581110</v>
      </c>
      <c r="G299" s="139" t="str">
        <f t="shared" si="15"/>
        <v>Б</v>
      </c>
      <c r="H299" s="77">
        <f t="shared" si="16"/>
        <v>428</v>
      </c>
    </row>
    <row r="300" spans="2:8">
      <c r="B300" s="76">
        <v>5</v>
      </c>
      <c r="C300" s="77" t="str">
        <f t="shared" si="14"/>
        <v>Краснодар</v>
      </c>
      <c r="D300" s="78">
        <v>44</v>
      </c>
      <c r="E300" s="78">
        <v>15857</v>
      </c>
      <c r="F300" s="78">
        <v>697708</v>
      </c>
      <c r="G300" s="139" t="str">
        <f t="shared" si="15"/>
        <v>В</v>
      </c>
      <c r="H300" s="77">
        <f t="shared" si="16"/>
        <v>813</v>
      </c>
    </row>
    <row r="301" spans="2:8">
      <c r="B301" s="76">
        <v>5</v>
      </c>
      <c r="C301" s="77" t="str">
        <f t="shared" si="14"/>
        <v>Краснодар</v>
      </c>
      <c r="D301" s="78">
        <v>31</v>
      </c>
      <c r="E301" s="78">
        <v>44101</v>
      </c>
      <c r="F301" s="78">
        <v>1367131</v>
      </c>
      <c r="G301" s="139" t="str">
        <f t="shared" si="15"/>
        <v>Б</v>
      </c>
      <c r="H301" s="77">
        <f t="shared" si="16"/>
        <v>645</v>
      </c>
    </row>
    <row r="302" spans="2:8">
      <c r="B302" s="76">
        <v>1</v>
      </c>
      <c r="C302" s="77" t="str">
        <f t="shared" si="14"/>
        <v>Москва</v>
      </c>
      <c r="D302" s="78">
        <v>36</v>
      </c>
      <c r="E302" s="78">
        <v>76307</v>
      </c>
      <c r="F302" s="78">
        <v>2747052</v>
      </c>
      <c r="G302" s="139" t="str">
        <f t="shared" si="15"/>
        <v>Б</v>
      </c>
      <c r="H302" s="77">
        <f t="shared" si="16"/>
        <v>411</v>
      </c>
    </row>
    <row r="303" spans="2:8">
      <c r="B303" s="76">
        <v>2</v>
      </c>
      <c r="C303" s="77" t="str">
        <f t="shared" si="14"/>
        <v>Санкт-Петербург</v>
      </c>
      <c r="D303" s="78">
        <v>38</v>
      </c>
      <c r="E303" s="78">
        <v>39522</v>
      </c>
      <c r="F303" s="78">
        <v>1501836</v>
      </c>
      <c r="G303" s="139" t="str">
        <f t="shared" si="15"/>
        <v>Б</v>
      </c>
      <c r="H303" s="77">
        <f t="shared" si="16"/>
        <v>621</v>
      </c>
    </row>
    <row r="304" spans="2:8">
      <c r="B304" s="76">
        <v>1</v>
      </c>
      <c r="C304" s="77" t="str">
        <f t="shared" si="14"/>
        <v>Москва</v>
      </c>
      <c r="D304" s="78">
        <v>27</v>
      </c>
      <c r="E304" s="78">
        <v>27681</v>
      </c>
      <c r="F304" s="78">
        <v>747387</v>
      </c>
      <c r="G304" s="139" t="str">
        <f t="shared" si="15"/>
        <v>В</v>
      </c>
      <c r="H304" s="77">
        <f t="shared" si="16"/>
        <v>803</v>
      </c>
    </row>
    <row r="305" spans="2:8">
      <c r="B305" s="76">
        <v>10</v>
      </c>
      <c r="C305" s="77" t="str">
        <f t="shared" si="14"/>
        <v>Сочи</v>
      </c>
      <c r="D305" s="78">
        <v>46</v>
      </c>
      <c r="E305" s="78">
        <v>49412</v>
      </c>
      <c r="F305" s="78">
        <v>2272952</v>
      </c>
      <c r="G305" s="139" t="str">
        <f t="shared" si="15"/>
        <v>Б</v>
      </c>
      <c r="H305" s="77">
        <f t="shared" si="16"/>
        <v>490</v>
      </c>
    </row>
    <row r="306" spans="2:8">
      <c r="B306" s="76">
        <v>9</v>
      </c>
      <c r="C306" s="77" t="str">
        <f t="shared" si="14"/>
        <v>Тюмень</v>
      </c>
      <c r="D306" s="78">
        <v>25</v>
      </c>
      <c r="E306" s="78">
        <v>13343</v>
      </c>
      <c r="F306" s="78">
        <v>333575</v>
      </c>
      <c r="G306" s="139" t="str">
        <f t="shared" si="15"/>
        <v>В</v>
      </c>
      <c r="H306" s="77">
        <f t="shared" si="16"/>
        <v>919</v>
      </c>
    </row>
    <row r="307" spans="2:8">
      <c r="B307" s="76">
        <v>2</v>
      </c>
      <c r="C307" s="77" t="str">
        <f t="shared" si="14"/>
        <v>Санкт-Петербург</v>
      </c>
      <c r="D307" s="78">
        <v>2</v>
      </c>
      <c r="E307" s="78">
        <v>92786</v>
      </c>
      <c r="F307" s="78">
        <v>185572</v>
      </c>
      <c r="G307" s="139" t="str">
        <f t="shared" si="15"/>
        <v>В</v>
      </c>
      <c r="H307" s="77">
        <f t="shared" si="16"/>
        <v>956</v>
      </c>
    </row>
    <row r="308" spans="2:8">
      <c r="B308" s="76">
        <v>1</v>
      </c>
      <c r="C308" s="77" t="str">
        <f t="shared" si="14"/>
        <v>Москва</v>
      </c>
      <c r="D308" s="78">
        <v>67</v>
      </c>
      <c r="E308" s="78">
        <v>28867</v>
      </c>
      <c r="F308" s="78">
        <v>1934089</v>
      </c>
      <c r="G308" s="139" t="str">
        <f t="shared" si="15"/>
        <v>Б</v>
      </c>
      <c r="H308" s="77">
        <f t="shared" si="16"/>
        <v>545</v>
      </c>
    </row>
    <row r="309" spans="2:8">
      <c r="B309" s="76">
        <v>1</v>
      </c>
      <c r="C309" s="77" t="str">
        <f t="shared" si="14"/>
        <v>Москва</v>
      </c>
      <c r="D309" s="78">
        <v>51</v>
      </c>
      <c r="E309" s="78">
        <v>47169</v>
      </c>
      <c r="F309" s="78">
        <v>2405619</v>
      </c>
      <c r="G309" s="139" t="str">
        <f t="shared" si="15"/>
        <v>Б</v>
      </c>
      <c r="H309" s="77">
        <f t="shared" si="16"/>
        <v>460</v>
      </c>
    </row>
    <row r="310" spans="2:8">
      <c r="B310" s="76">
        <v>5</v>
      </c>
      <c r="C310" s="77" t="str">
        <f t="shared" si="14"/>
        <v>Краснодар</v>
      </c>
      <c r="D310" s="78">
        <v>67</v>
      </c>
      <c r="E310" s="78">
        <v>68128</v>
      </c>
      <c r="F310" s="78">
        <v>4564576</v>
      </c>
      <c r="G310" s="139" t="str">
        <f t="shared" si="15"/>
        <v>Б</v>
      </c>
      <c r="H310" s="77">
        <f t="shared" si="16"/>
        <v>219</v>
      </c>
    </row>
    <row r="311" spans="2:8">
      <c r="B311" s="76">
        <v>6</v>
      </c>
      <c r="C311" s="77" t="str">
        <f t="shared" si="14"/>
        <v>Владивосток</v>
      </c>
      <c r="D311" s="78">
        <v>31</v>
      </c>
      <c r="E311" s="78">
        <v>19327</v>
      </c>
      <c r="F311" s="78">
        <v>599137</v>
      </c>
      <c r="G311" s="139" t="str">
        <f t="shared" si="15"/>
        <v>В</v>
      </c>
      <c r="H311" s="77">
        <f t="shared" si="16"/>
        <v>840</v>
      </c>
    </row>
    <row r="312" spans="2:8">
      <c r="B312" s="76">
        <v>5</v>
      </c>
      <c r="C312" s="77" t="str">
        <f t="shared" si="14"/>
        <v>Краснодар</v>
      </c>
      <c r="D312" s="78">
        <v>44</v>
      </c>
      <c r="E312" s="78">
        <v>46626</v>
      </c>
      <c r="F312" s="78">
        <v>2051544</v>
      </c>
      <c r="G312" s="139" t="str">
        <f t="shared" si="15"/>
        <v>Б</v>
      </c>
      <c r="H312" s="77">
        <f t="shared" si="16"/>
        <v>522</v>
      </c>
    </row>
    <row r="313" spans="2:8">
      <c r="B313" s="76">
        <v>8</v>
      </c>
      <c r="C313" s="77" t="str">
        <f t="shared" si="14"/>
        <v>Новосибирск</v>
      </c>
      <c r="D313" s="78">
        <v>54</v>
      </c>
      <c r="E313" s="78">
        <v>37342</v>
      </c>
      <c r="F313" s="78">
        <v>2016468</v>
      </c>
      <c r="G313" s="139" t="str">
        <f t="shared" si="15"/>
        <v>Б</v>
      </c>
      <c r="H313" s="77">
        <f t="shared" si="16"/>
        <v>530</v>
      </c>
    </row>
    <row r="314" spans="2:8">
      <c r="B314" s="76">
        <v>5</v>
      </c>
      <c r="C314" s="77" t="str">
        <f t="shared" si="14"/>
        <v>Краснодар</v>
      </c>
      <c r="D314" s="78">
        <v>72</v>
      </c>
      <c r="E314" s="78">
        <v>74639</v>
      </c>
      <c r="F314" s="78">
        <v>5374008</v>
      </c>
      <c r="G314" s="139" t="str">
        <f t="shared" si="15"/>
        <v>А</v>
      </c>
      <c r="H314" s="77">
        <f t="shared" si="16"/>
        <v>153</v>
      </c>
    </row>
    <row r="315" spans="2:8">
      <c r="B315" s="76">
        <v>8</v>
      </c>
      <c r="C315" s="77" t="str">
        <f t="shared" si="14"/>
        <v>Новосибирск</v>
      </c>
      <c r="D315" s="78">
        <v>1</v>
      </c>
      <c r="E315" s="78">
        <v>36169</v>
      </c>
      <c r="F315" s="78">
        <v>36169</v>
      </c>
      <c r="G315" s="139" t="str">
        <f t="shared" si="15"/>
        <v>В</v>
      </c>
      <c r="H315" s="77">
        <f t="shared" si="16"/>
        <v>988</v>
      </c>
    </row>
    <row r="316" spans="2:8">
      <c r="B316" s="76">
        <v>3</v>
      </c>
      <c r="C316" s="77" t="str">
        <f t="shared" si="14"/>
        <v>Челябинск</v>
      </c>
      <c r="D316" s="78">
        <v>6</v>
      </c>
      <c r="E316" s="78">
        <v>87476</v>
      </c>
      <c r="F316" s="78">
        <v>524856</v>
      </c>
      <c r="G316" s="139" t="str">
        <f t="shared" si="15"/>
        <v>В</v>
      </c>
      <c r="H316" s="77">
        <f t="shared" si="16"/>
        <v>868</v>
      </c>
    </row>
    <row r="317" spans="2:8">
      <c r="B317" s="76">
        <v>6</v>
      </c>
      <c r="C317" s="77" t="str">
        <f t="shared" si="14"/>
        <v>Владивосток</v>
      </c>
      <c r="D317" s="78">
        <v>76</v>
      </c>
      <c r="E317" s="78">
        <v>83103</v>
      </c>
      <c r="F317" s="78">
        <v>6315828</v>
      </c>
      <c r="G317" s="139" t="str">
        <f t="shared" si="15"/>
        <v>А</v>
      </c>
      <c r="H317" s="77">
        <f t="shared" si="16"/>
        <v>95</v>
      </c>
    </row>
    <row r="318" spans="2:8">
      <c r="B318" s="76">
        <v>5</v>
      </c>
      <c r="C318" s="77" t="str">
        <f t="shared" si="14"/>
        <v>Краснодар</v>
      </c>
      <c r="D318" s="78">
        <v>7</v>
      </c>
      <c r="E318" s="78">
        <v>90546</v>
      </c>
      <c r="F318" s="78">
        <v>633822</v>
      </c>
      <c r="G318" s="139" t="str">
        <f t="shared" si="15"/>
        <v>В</v>
      </c>
      <c r="H318" s="77">
        <f t="shared" si="16"/>
        <v>828</v>
      </c>
    </row>
    <row r="319" spans="2:8">
      <c r="B319" s="76">
        <v>3</v>
      </c>
      <c r="C319" s="77" t="str">
        <f t="shared" si="14"/>
        <v>Челябинск</v>
      </c>
      <c r="D319" s="78">
        <v>12</v>
      </c>
      <c r="E319" s="78">
        <v>66521</v>
      </c>
      <c r="F319" s="78">
        <v>798252</v>
      </c>
      <c r="G319" s="139" t="str">
        <f t="shared" si="15"/>
        <v>В</v>
      </c>
      <c r="H319" s="77">
        <f t="shared" si="16"/>
        <v>788</v>
      </c>
    </row>
    <row r="320" spans="2:8">
      <c r="B320" s="76">
        <v>1</v>
      </c>
      <c r="C320" s="77" t="str">
        <f t="shared" si="14"/>
        <v>Москва</v>
      </c>
      <c r="D320" s="78">
        <v>36</v>
      </c>
      <c r="E320" s="78">
        <v>33371</v>
      </c>
      <c r="F320" s="78">
        <v>1201356</v>
      </c>
      <c r="G320" s="139" t="str">
        <f t="shared" si="15"/>
        <v>Б</v>
      </c>
      <c r="H320" s="77">
        <f t="shared" si="16"/>
        <v>687</v>
      </c>
    </row>
    <row r="321" spans="2:8">
      <c r="B321" s="76">
        <v>9</v>
      </c>
      <c r="C321" s="77" t="str">
        <f t="shared" si="14"/>
        <v>Тюмень</v>
      </c>
      <c r="D321" s="78">
        <v>20</v>
      </c>
      <c r="E321" s="78">
        <v>92973</v>
      </c>
      <c r="F321" s="78">
        <v>1859460</v>
      </c>
      <c r="G321" s="139" t="str">
        <f t="shared" si="15"/>
        <v>Б</v>
      </c>
      <c r="H321" s="77">
        <f t="shared" si="16"/>
        <v>560</v>
      </c>
    </row>
    <row r="322" spans="2:8">
      <c r="B322" s="76">
        <v>9</v>
      </c>
      <c r="C322" s="77" t="str">
        <f t="shared" si="14"/>
        <v>Тюмень</v>
      </c>
      <c r="D322" s="78">
        <v>95</v>
      </c>
      <c r="E322" s="78">
        <v>13284</v>
      </c>
      <c r="F322" s="78">
        <v>1261980</v>
      </c>
      <c r="G322" s="139" t="str">
        <f t="shared" si="15"/>
        <v>Б</v>
      </c>
      <c r="H322" s="77">
        <f t="shared" si="16"/>
        <v>674</v>
      </c>
    </row>
    <row r="323" spans="2:8">
      <c r="B323" s="76">
        <v>9</v>
      </c>
      <c r="C323" s="77" t="str">
        <f t="shared" si="14"/>
        <v>Тюмень</v>
      </c>
      <c r="D323" s="78">
        <v>16</v>
      </c>
      <c r="E323" s="78">
        <v>86859</v>
      </c>
      <c r="F323" s="78">
        <v>1389744</v>
      </c>
      <c r="G323" s="139" t="str">
        <f t="shared" si="15"/>
        <v>Б</v>
      </c>
      <c r="H323" s="77">
        <f t="shared" si="16"/>
        <v>638</v>
      </c>
    </row>
    <row r="324" spans="2:8">
      <c r="B324" s="76">
        <v>6</v>
      </c>
      <c r="C324" s="77" t="str">
        <f t="shared" si="14"/>
        <v>Владивосток</v>
      </c>
      <c r="D324" s="78">
        <v>59</v>
      </c>
      <c r="E324" s="78">
        <v>31208</v>
      </c>
      <c r="F324" s="78">
        <v>1841272</v>
      </c>
      <c r="G324" s="139" t="str">
        <f t="shared" si="15"/>
        <v>Б</v>
      </c>
      <c r="H324" s="77">
        <f t="shared" si="16"/>
        <v>564</v>
      </c>
    </row>
    <row r="325" spans="2:8">
      <c r="B325" s="76">
        <v>4</v>
      </c>
      <c r="C325" s="77" t="str">
        <f t="shared" si="14"/>
        <v>Архангельск</v>
      </c>
      <c r="D325" s="78">
        <v>72</v>
      </c>
      <c r="E325" s="78">
        <v>60266</v>
      </c>
      <c r="F325" s="78">
        <v>4339152</v>
      </c>
      <c r="G325" s="139" t="str">
        <f t="shared" si="15"/>
        <v>Б</v>
      </c>
      <c r="H325" s="77">
        <f t="shared" si="16"/>
        <v>242</v>
      </c>
    </row>
    <row r="326" spans="2:8">
      <c r="B326" s="76">
        <v>8</v>
      </c>
      <c r="C326" s="77" t="str">
        <f t="shared" si="14"/>
        <v>Новосибирск</v>
      </c>
      <c r="D326" s="78">
        <v>11</v>
      </c>
      <c r="E326" s="78">
        <v>38903</v>
      </c>
      <c r="F326" s="78">
        <v>427933</v>
      </c>
      <c r="G326" s="139" t="str">
        <f t="shared" si="15"/>
        <v>В</v>
      </c>
      <c r="H326" s="77">
        <f t="shared" si="16"/>
        <v>897</v>
      </c>
    </row>
    <row r="327" spans="2:8">
      <c r="B327" s="76">
        <v>7</v>
      </c>
      <c r="C327" s="77" t="str">
        <f t="shared" si="14"/>
        <v>Мурманск</v>
      </c>
      <c r="D327" s="78">
        <v>78</v>
      </c>
      <c r="E327" s="78">
        <v>10738</v>
      </c>
      <c r="F327" s="78">
        <v>837564</v>
      </c>
      <c r="G327" s="139" t="str">
        <f t="shared" si="15"/>
        <v>В</v>
      </c>
      <c r="H327" s="77">
        <f t="shared" si="16"/>
        <v>782</v>
      </c>
    </row>
    <row r="328" spans="2:8">
      <c r="B328" s="76">
        <v>1</v>
      </c>
      <c r="C328" s="77" t="str">
        <f t="shared" si="14"/>
        <v>Москва</v>
      </c>
      <c r="D328" s="78">
        <v>65</v>
      </c>
      <c r="E328" s="78">
        <v>64713</v>
      </c>
      <c r="F328" s="78">
        <v>4206345</v>
      </c>
      <c r="G328" s="139" t="str">
        <f t="shared" si="15"/>
        <v>Б</v>
      </c>
      <c r="H328" s="77">
        <f t="shared" si="16"/>
        <v>257</v>
      </c>
    </row>
    <row r="329" spans="2:8">
      <c r="B329" s="76">
        <v>10</v>
      </c>
      <c r="C329" s="77" t="str">
        <f t="shared" si="14"/>
        <v>Сочи</v>
      </c>
      <c r="D329" s="78">
        <v>12</v>
      </c>
      <c r="E329" s="78">
        <v>70452</v>
      </c>
      <c r="F329" s="78">
        <v>845424</v>
      </c>
      <c r="G329" s="139" t="str">
        <f t="shared" si="15"/>
        <v>В</v>
      </c>
      <c r="H329" s="77">
        <f t="shared" si="16"/>
        <v>778</v>
      </c>
    </row>
    <row r="330" spans="2:8">
      <c r="B330" s="76">
        <v>10</v>
      </c>
      <c r="C330" s="77" t="str">
        <f t="shared" si="14"/>
        <v>Сочи</v>
      </c>
      <c r="D330" s="78">
        <v>42</v>
      </c>
      <c r="E330" s="78">
        <v>49356</v>
      </c>
      <c r="F330" s="78">
        <v>2072952</v>
      </c>
      <c r="G330" s="139" t="str">
        <f t="shared" si="15"/>
        <v>Б</v>
      </c>
      <c r="H330" s="77">
        <f t="shared" si="16"/>
        <v>521</v>
      </c>
    </row>
    <row r="331" spans="2:8">
      <c r="B331" s="76">
        <v>2</v>
      </c>
      <c r="C331" s="77" t="str">
        <f t="shared" si="14"/>
        <v>Санкт-Петербург</v>
      </c>
      <c r="D331" s="78">
        <v>53</v>
      </c>
      <c r="E331" s="78">
        <v>77435</v>
      </c>
      <c r="F331" s="78">
        <v>4104055</v>
      </c>
      <c r="G331" s="139" t="str">
        <f t="shared" si="15"/>
        <v>Б</v>
      </c>
      <c r="H331" s="77">
        <f t="shared" si="16"/>
        <v>268</v>
      </c>
    </row>
    <row r="332" spans="2:8">
      <c r="B332" s="76">
        <v>1</v>
      </c>
      <c r="C332" s="77" t="str">
        <f t="shared" si="14"/>
        <v>Москва</v>
      </c>
      <c r="D332" s="78">
        <v>63</v>
      </c>
      <c r="E332" s="78">
        <v>89491</v>
      </c>
      <c r="F332" s="78">
        <v>5637933</v>
      </c>
      <c r="G332" s="139" t="str">
        <f t="shared" si="15"/>
        <v>А</v>
      </c>
      <c r="H332" s="77">
        <f t="shared" si="16"/>
        <v>137</v>
      </c>
    </row>
    <row r="333" spans="2:8">
      <c r="B333" s="76">
        <v>7</v>
      </c>
      <c r="C333" s="77" t="str">
        <f t="shared" si="14"/>
        <v>Мурманск</v>
      </c>
      <c r="D333" s="78">
        <v>70</v>
      </c>
      <c r="E333" s="78">
        <v>73118</v>
      </c>
      <c r="F333" s="78">
        <v>5118260</v>
      </c>
      <c r="G333" s="139" t="str">
        <f t="shared" si="15"/>
        <v>А</v>
      </c>
      <c r="H333" s="77">
        <f t="shared" si="16"/>
        <v>172</v>
      </c>
    </row>
    <row r="334" spans="2:8">
      <c r="B334" s="76">
        <v>4</v>
      </c>
      <c r="C334" s="77" t="str">
        <f t="shared" si="14"/>
        <v>Архангельск</v>
      </c>
      <c r="D334" s="78">
        <v>35</v>
      </c>
      <c r="E334" s="78">
        <v>70335</v>
      </c>
      <c r="F334" s="78">
        <v>2461725</v>
      </c>
      <c r="G334" s="139" t="str">
        <f t="shared" si="15"/>
        <v>Б</v>
      </c>
      <c r="H334" s="77">
        <f t="shared" si="16"/>
        <v>446</v>
      </c>
    </row>
    <row r="335" spans="2:8">
      <c r="B335" s="76">
        <v>1</v>
      </c>
      <c r="C335" s="77" t="str">
        <f t="shared" si="14"/>
        <v>Москва</v>
      </c>
      <c r="D335" s="78">
        <v>1</v>
      </c>
      <c r="E335" s="78">
        <v>37580</v>
      </c>
      <c r="F335" s="78">
        <v>37580</v>
      </c>
      <c r="G335" s="139" t="str">
        <f t="shared" si="15"/>
        <v>В</v>
      </c>
      <c r="H335" s="77">
        <f t="shared" si="16"/>
        <v>987</v>
      </c>
    </row>
    <row r="336" spans="2:8">
      <c r="B336" s="76">
        <v>4</v>
      </c>
      <c r="C336" s="77" t="str">
        <f t="shared" si="14"/>
        <v>Архангельск</v>
      </c>
      <c r="D336" s="78">
        <v>59</v>
      </c>
      <c r="E336" s="78">
        <v>18559</v>
      </c>
      <c r="F336" s="78">
        <v>1094981</v>
      </c>
      <c r="G336" s="139" t="str">
        <f t="shared" si="15"/>
        <v>Б</v>
      </c>
      <c r="H336" s="77">
        <f t="shared" si="16"/>
        <v>715</v>
      </c>
    </row>
    <row r="337" spans="2:8">
      <c r="B337" s="76">
        <v>1</v>
      </c>
      <c r="C337" s="77" t="str">
        <f t="shared" si="14"/>
        <v>Москва</v>
      </c>
      <c r="D337" s="78">
        <v>86</v>
      </c>
      <c r="E337" s="78">
        <v>94554</v>
      </c>
      <c r="F337" s="78">
        <v>8131644</v>
      </c>
      <c r="G337" s="139" t="str">
        <f t="shared" si="15"/>
        <v>А</v>
      </c>
      <c r="H337" s="77">
        <f t="shared" si="16"/>
        <v>15</v>
      </c>
    </row>
    <row r="338" spans="2:8">
      <c r="B338" s="76">
        <v>9</v>
      </c>
      <c r="C338" s="77" t="str">
        <f t="shared" si="14"/>
        <v>Тюмень</v>
      </c>
      <c r="D338" s="78">
        <v>96</v>
      </c>
      <c r="E338" s="78">
        <v>34558</v>
      </c>
      <c r="F338" s="78">
        <v>3317568</v>
      </c>
      <c r="G338" s="139" t="str">
        <f t="shared" si="15"/>
        <v>Б</v>
      </c>
      <c r="H338" s="77">
        <f t="shared" si="16"/>
        <v>344</v>
      </c>
    </row>
    <row r="339" spans="2:8">
      <c r="B339" s="76">
        <v>7</v>
      </c>
      <c r="C339" s="77" t="str">
        <f t="shared" si="14"/>
        <v>Мурманск</v>
      </c>
      <c r="D339" s="78">
        <v>15</v>
      </c>
      <c r="E339" s="78">
        <v>51147</v>
      </c>
      <c r="F339" s="78">
        <v>767205</v>
      </c>
      <c r="G339" s="139" t="str">
        <f t="shared" si="15"/>
        <v>В</v>
      </c>
      <c r="H339" s="77">
        <f t="shared" si="16"/>
        <v>794</v>
      </c>
    </row>
    <row r="340" spans="2:8">
      <c r="B340" s="76">
        <v>6</v>
      </c>
      <c r="C340" s="77" t="str">
        <f t="shared" si="14"/>
        <v>Владивосток</v>
      </c>
      <c r="D340" s="78">
        <v>54</v>
      </c>
      <c r="E340" s="78">
        <v>62964</v>
      </c>
      <c r="F340" s="78">
        <v>3400056</v>
      </c>
      <c r="G340" s="139" t="str">
        <f t="shared" si="15"/>
        <v>Б</v>
      </c>
      <c r="H340" s="77">
        <f t="shared" si="16"/>
        <v>336</v>
      </c>
    </row>
    <row r="341" spans="2:8">
      <c r="B341" s="76">
        <v>1</v>
      </c>
      <c r="C341" s="77" t="str">
        <f t="shared" si="14"/>
        <v>Москва</v>
      </c>
      <c r="D341" s="78">
        <v>13</v>
      </c>
      <c r="E341" s="78">
        <v>41967</v>
      </c>
      <c r="F341" s="78">
        <v>545571</v>
      </c>
      <c r="G341" s="139" t="str">
        <f t="shared" si="15"/>
        <v>В</v>
      </c>
      <c r="H341" s="77">
        <f t="shared" si="16"/>
        <v>859</v>
      </c>
    </row>
    <row r="342" spans="2:8">
      <c r="B342" s="76">
        <v>3</v>
      </c>
      <c r="C342" s="77" t="str">
        <f t="shared" si="14"/>
        <v>Челябинск</v>
      </c>
      <c r="D342" s="78">
        <v>98</v>
      </c>
      <c r="E342" s="78">
        <v>87827</v>
      </c>
      <c r="F342" s="78">
        <v>8607046</v>
      </c>
      <c r="G342" s="139" t="str">
        <f t="shared" si="15"/>
        <v>А</v>
      </c>
      <c r="H342" s="77">
        <f t="shared" si="16"/>
        <v>10</v>
      </c>
    </row>
    <row r="343" spans="2:8">
      <c r="B343" s="76">
        <v>2</v>
      </c>
      <c r="C343" s="77" t="str">
        <f t="shared" si="14"/>
        <v>Санкт-Петербург</v>
      </c>
      <c r="D343" s="78">
        <v>81</v>
      </c>
      <c r="E343" s="78">
        <v>55443</v>
      </c>
      <c r="F343" s="78">
        <v>4490883</v>
      </c>
      <c r="G343" s="139" t="str">
        <f t="shared" si="15"/>
        <v>Б</v>
      </c>
      <c r="H343" s="77">
        <f t="shared" si="16"/>
        <v>230</v>
      </c>
    </row>
    <row r="344" spans="2:8">
      <c r="B344" s="76">
        <v>9</v>
      </c>
      <c r="C344" s="77" t="str">
        <f t="shared" si="14"/>
        <v>Тюмень</v>
      </c>
      <c r="D344" s="78">
        <v>73</v>
      </c>
      <c r="E344" s="78">
        <v>18818</v>
      </c>
      <c r="F344" s="78">
        <v>1373714</v>
      </c>
      <c r="G344" s="139" t="str">
        <f t="shared" si="15"/>
        <v>Б</v>
      </c>
      <c r="H344" s="77">
        <f t="shared" si="16"/>
        <v>643</v>
      </c>
    </row>
    <row r="345" spans="2:8">
      <c r="B345" s="76">
        <v>1</v>
      </c>
      <c r="C345" s="77" t="str">
        <f t="shared" ref="C345:C408" si="17">INDEX($M$7:$M$16,B345,1)</f>
        <v>Москва</v>
      </c>
      <c r="D345" s="78">
        <v>36</v>
      </c>
      <c r="E345" s="78">
        <v>51328</v>
      </c>
      <c r="F345" s="78">
        <v>1847808</v>
      </c>
      <c r="G345" s="139" t="str">
        <f t="shared" ref="G345:G408" si="18">IF(F345&gt;1000000,IF(F345&gt;5000000,"А","Б"),IF((F345=0),"Нет продаж","В"))</f>
        <v>Б</v>
      </c>
      <c r="H345" s="77">
        <f t="shared" ref="H345:H408" si="19">RANK(F345,$F$25:$F$1024,0)</f>
        <v>562</v>
      </c>
    </row>
    <row r="346" spans="2:8">
      <c r="B346" s="76">
        <v>8</v>
      </c>
      <c r="C346" s="77" t="str">
        <f t="shared" si="17"/>
        <v>Новосибирск</v>
      </c>
      <c r="D346" s="78">
        <v>21</v>
      </c>
      <c r="E346" s="78">
        <v>81759</v>
      </c>
      <c r="F346" s="78">
        <v>1716939</v>
      </c>
      <c r="G346" s="139" t="str">
        <f t="shared" si="18"/>
        <v>Б</v>
      </c>
      <c r="H346" s="77">
        <f t="shared" si="19"/>
        <v>579</v>
      </c>
    </row>
    <row r="347" spans="2:8">
      <c r="B347" s="76">
        <v>7</v>
      </c>
      <c r="C347" s="77" t="str">
        <f t="shared" si="17"/>
        <v>Мурманск</v>
      </c>
      <c r="D347" s="78">
        <v>59</v>
      </c>
      <c r="E347" s="78">
        <v>53480</v>
      </c>
      <c r="F347" s="78">
        <v>3155320</v>
      </c>
      <c r="G347" s="139" t="str">
        <f t="shared" si="18"/>
        <v>Б</v>
      </c>
      <c r="H347" s="77">
        <f t="shared" si="19"/>
        <v>361</v>
      </c>
    </row>
    <row r="348" spans="2:8">
      <c r="B348" s="76">
        <v>8</v>
      </c>
      <c r="C348" s="77" t="str">
        <f t="shared" si="17"/>
        <v>Новосибирск</v>
      </c>
      <c r="D348" s="78">
        <v>13</v>
      </c>
      <c r="E348" s="78">
        <v>65635</v>
      </c>
      <c r="F348" s="78">
        <v>853255</v>
      </c>
      <c r="G348" s="139" t="str">
        <f t="shared" si="18"/>
        <v>В</v>
      </c>
      <c r="H348" s="77">
        <f t="shared" si="19"/>
        <v>776</v>
      </c>
    </row>
    <row r="349" spans="2:8">
      <c r="B349" s="76">
        <v>8</v>
      </c>
      <c r="C349" s="77" t="str">
        <f t="shared" si="17"/>
        <v>Новосибирск</v>
      </c>
      <c r="D349" s="78">
        <v>12</v>
      </c>
      <c r="E349" s="78">
        <v>80045</v>
      </c>
      <c r="F349" s="78">
        <v>960540</v>
      </c>
      <c r="G349" s="139" t="str">
        <f t="shared" si="18"/>
        <v>В</v>
      </c>
      <c r="H349" s="77">
        <f t="shared" si="19"/>
        <v>744</v>
      </c>
    </row>
    <row r="350" spans="2:8">
      <c r="B350" s="76">
        <v>6</v>
      </c>
      <c r="C350" s="77" t="str">
        <f t="shared" si="17"/>
        <v>Владивосток</v>
      </c>
      <c r="D350" s="78">
        <v>21</v>
      </c>
      <c r="E350" s="78">
        <v>28303</v>
      </c>
      <c r="F350" s="78">
        <v>594363</v>
      </c>
      <c r="G350" s="139" t="str">
        <f t="shared" si="18"/>
        <v>В</v>
      </c>
      <c r="H350" s="77">
        <f t="shared" si="19"/>
        <v>844</v>
      </c>
    </row>
    <row r="351" spans="2:8">
      <c r="B351" s="76">
        <v>6</v>
      </c>
      <c r="C351" s="77" t="str">
        <f t="shared" si="17"/>
        <v>Владивосток</v>
      </c>
      <c r="D351" s="78">
        <v>94</v>
      </c>
      <c r="E351" s="78">
        <v>40291</v>
      </c>
      <c r="F351" s="78">
        <v>3787354</v>
      </c>
      <c r="G351" s="139" t="str">
        <f t="shared" si="18"/>
        <v>Б</v>
      </c>
      <c r="H351" s="77">
        <f t="shared" si="19"/>
        <v>302</v>
      </c>
    </row>
    <row r="352" spans="2:8">
      <c r="B352" s="76">
        <v>7</v>
      </c>
      <c r="C352" s="77" t="str">
        <f t="shared" si="17"/>
        <v>Мурманск</v>
      </c>
      <c r="D352" s="78">
        <v>27</v>
      </c>
      <c r="E352" s="78">
        <v>82483</v>
      </c>
      <c r="F352" s="78">
        <v>2227041</v>
      </c>
      <c r="G352" s="139" t="str">
        <f t="shared" si="18"/>
        <v>Б</v>
      </c>
      <c r="H352" s="77">
        <f t="shared" si="19"/>
        <v>494</v>
      </c>
    </row>
    <row r="353" spans="2:8">
      <c r="B353" s="76">
        <v>10</v>
      </c>
      <c r="C353" s="77" t="str">
        <f t="shared" si="17"/>
        <v>Сочи</v>
      </c>
      <c r="D353" s="78">
        <v>48</v>
      </c>
      <c r="E353" s="78">
        <v>15961</v>
      </c>
      <c r="F353" s="78">
        <v>766128</v>
      </c>
      <c r="G353" s="139" t="str">
        <f t="shared" si="18"/>
        <v>В</v>
      </c>
      <c r="H353" s="77">
        <f t="shared" si="19"/>
        <v>795</v>
      </c>
    </row>
    <row r="354" spans="2:8">
      <c r="B354" s="76">
        <v>4</v>
      </c>
      <c r="C354" s="77" t="str">
        <f t="shared" si="17"/>
        <v>Архангельск</v>
      </c>
      <c r="D354" s="78">
        <v>14</v>
      </c>
      <c r="E354" s="78">
        <v>24451</v>
      </c>
      <c r="F354" s="78">
        <v>342314</v>
      </c>
      <c r="G354" s="139" t="str">
        <f t="shared" si="18"/>
        <v>В</v>
      </c>
      <c r="H354" s="77">
        <f t="shared" si="19"/>
        <v>916</v>
      </c>
    </row>
    <row r="355" spans="2:8">
      <c r="B355" s="76">
        <v>8</v>
      </c>
      <c r="C355" s="77" t="str">
        <f t="shared" si="17"/>
        <v>Новосибирск</v>
      </c>
      <c r="D355" s="78">
        <v>43</v>
      </c>
      <c r="E355" s="78">
        <v>16628</v>
      </c>
      <c r="F355" s="78">
        <v>715004</v>
      </c>
      <c r="G355" s="139" t="str">
        <f t="shared" si="18"/>
        <v>В</v>
      </c>
      <c r="H355" s="77">
        <f t="shared" si="19"/>
        <v>808</v>
      </c>
    </row>
    <row r="356" spans="2:8">
      <c r="B356" s="76">
        <v>2</v>
      </c>
      <c r="C356" s="77" t="str">
        <f t="shared" si="17"/>
        <v>Санкт-Петербург</v>
      </c>
      <c r="D356" s="78">
        <v>16</v>
      </c>
      <c r="E356" s="78">
        <v>71580</v>
      </c>
      <c r="F356" s="78">
        <v>1145280</v>
      </c>
      <c r="G356" s="139" t="str">
        <f t="shared" si="18"/>
        <v>Б</v>
      </c>
      <c r="H356" s="77">
        <f t="shared" si="19"/>
        <v>703</v>
      </c>
    </row>
    <row r="357" spans="2:8">
      <c r="B357" s="76">
        <v>4</v>
      </c>
      <c r="C357" s="77" t="str">
        <f t="shared" si="17"/>
        <v>Архангельск</v>
      </c>
      <c r="D357" s="78">
        <v>89</v>
      </c>
      <c r="E357" s="78">
        <v>38006</v>
      </c>
      <c r="F357" s="78">
        <v>3382534</v>
      </c>
      <c r="G357" s="139" t="str">
        <f t="shared" si="18"/>
        <v>Б</v>
      </c>
      <c r="H357" s="77">
        <f t="shared" si="19"/>
        <v>339</v>
      </c>
    </row>
    <row r="358" spans="2:8">
      <c r="B358" s="76">
        <v>8</v>
      </c>
      <c r="C358" s="77" t="str">
        <f t="shared" si="17"/>
        <v>Новосибирск</v>
      </c>
      <c r="D358" s="78">
        <v>91</v>
      </c>
      <c r="E358" s="78">
        <v>42528</v>
      </c>
      <c r="F358" s="78">
        <v>3870048</v>
      </c>
      <c r="G358" s="139" t="str">
        <f t="shared" si="18"/>
        <v>Б</v>
      </c>
      <c r="H358" s="77">
        <f t="shared" si="19"/>
        <v>288</v>
      </c>
    </row>
    <row r="359" spans="2:8">
      <c r="B359" s="76">
        <v>4</v>
      </c>
      <c r="C359" s="77" t="str">
        <f t="shared" si="17"/>
        <v>Архангельск</v>
      </c>
      <c r="D359" s="78">
        <v>41</v>
      </c>
      <c r="E359" s="78">
        <v>99120</v>
      </c>
      <c r="F359" s="78">
        <v>4063920</v>
      </c>
      <c r="G359" s="139" t="str">
        <f t="shared" si="18"/>
        <v>Б</v>
      </c>
      <c r="H359" s="77">
        <f t="shared" si="19"/>
        <v>271</v>
      </c>
    </row>
    <row r="360" spans="2:8">
      <c r="B360" s="76">
        <v>9</v>
      </c>
      <c r="C360" s="77" t="str">
        <f t="shared" si="17"/>
        <v>Тюмень</v>
      </c>
      <c r="D360" s="78">
        <v>64</v>
      </c>
      <c r="E360" s="78">
        <v>57136</v>
      </c>
      <c r="F360" s="78">
        <v>3656704</v>
      </c>
      <c r="G360" s="139" t="str">
        <f t="shared" si="18"/>
        <v>Б</v>
      </c>
      <c r="H360" s="77">
        <f t="shared" si="19"/>
        <v>317</v>
      </c>
    </row>
    <row r="361" spans="2:8">
      <c r="B361" s="76">
        <v>10</v>
      </c>
      <c r="C361" s="77" t="str">
        <f t="shared" si="17"/>
        <v>Сочи</v>
      </c>
      <c r="D361" s="78">
        <v>44</v>
      </c>
      <c r="E361" s="78">
        <v>10218</v>
      </c>
      <c r="F361" s="78">
        <v>449592</v>
      </c>
      <c r="G361" s="139" t="str">
        <f t="shared" si="18"/>
        <v>В</v>
      </c>
      <c r="H361" s="77">
        <f t="shared" si="19"/>
        <v>892</v>
      </c>
    </row>
    <row r="362" spans="2:8">
      <c r="B362" s="76">
        <v>1</v>
      </c>
      <c r="C362" s="77" t="str">
        <f t="shared" si="17"/>
        <v>Москва</v>
      </c>
      <c r="D362" s="78">
        <v>57</v>
      </c>
      <c r="E362" s="78">
        <v>11736</v>
      </c>
      <c r="F362" s="78">
        <v>668952</v>
      </c>
      <c r="G362" s="139" t="str">
        <f t="shared" si="18"/>
        <v>В</v>
      </c>
      <c r="H362" s="77">
        <f t="shared" si="19"/>
        <v>821</v>
      </c>
    </row>
    <row r="363" spans="2:8">
      <c r="B363" s="76">
        <v>5</v>
      </c>
      <c r="C363" s="77" t="str">
        <f t="shared" si="17"/>
        <v>Краснодар</v>
      </c>
      <c r="D363" s="78">
        <v>78</v>
      </c>
      <c r="E363" s="78">
        <v>54676</v>
      </c>
      <c r="F363" s="78">
        <v>4264728</v>
      </c>
      <c r="G363" s="139" t="str">
        <f t="shared" si="18"/>
        <v>Б</v>
      </c>
      <c r="H363" s="77">
        <f t="shared" si="19"/>
        <v>247</v>
      </c>
    </row>
    <row r="364" spans="2:8">
      <c r="B364" s="76">
        <v>6</v>
      </c>
      <c r="C364" s="77" t="str">
        <f t="shared" si="17"/>
        <v>Владивосток</v>
      </c>
      <c r="D364" s="78">
        <v>84</v>
      </c>
      <c r="E364" s="78">
        <v>38835</v>
      </c>
      <c r="F364" s="78">
        <v>3262140</v>
      </c>
      <c r="G364" s="139" t="str">
        <f t="shared" si="18"/>
        <v>Б</v>
      </c>
      <c r="H364" s="77">
        <f t="shared" si="19"/>
        <v>351</v>
      </c>
    </row>
    <row r="365" spans="2:8">
      <c r="B365" s="76">
        <v>2</v>
      </c>
      <c r="C365" s="77" t="str">
        <f t="shared" si="17"/>
        <v>Санкт-Петербург</v>
      </c>
      <c r="D365" s="78">
        <v>29</v>
      </c>
      <c r="E365" s="78">
        <v>30045</v>
      </c>
      <c r="F365" s="78">
        <v>871305</v>
      </c>
      <c r="G365" s="139" t="str">
        <f t="shared" si="18"/>
        <v>В</v>
      </c>
      <c r="H365" s="77">
        <f t="shared" si="19"/>
        <v>769</v>
      </c>
    </row>
    <row r="366" spans="2:8">
      <c r="B366" s="76">
        <v>8</v>
      </c>
      <c r="C366" s="77" t="str">
        <f t="shared" si="17"/>
        <v>Новосибирск</v>
      </c>
      <c r="D366" s="78">
        <v>96</v>
      </c>
      <c r="E366" s="78">
        <v>18871</v>
      </c>
      <c r="F366" s="78">
        <v>1811616</v>
      </c>
      <c r="G366" s="139" t="str">
        <f t="shared" si="18"/>
        <v>Б</v>
      </c>
      <c r="H366" s="77">
        <f t="shared" si="19"/>
        <v>568</v>
      </c>
    </row>
    <row r="367" spans="2:8">
      <c r="B367" s="76">
        <v>5</v>
      </c>
      <c r="C367" s="77" t="str">
        <f t="shared" si="17"/>
        <v>Краснодар</v>
      </c>
      <c r="D367" s="78">
        <v>4</v>
      </c>
      <c r="E367" s="78">
        <v>68220</v>
      </c>
      <c r="F367" s="78">
        <v>272880</v>
      </c>
      <c r="G367" s="139" t="str">
        <f t="shared" si="18"/>
        <v>В</v>
      </c>
      <c r="H367" s="77">
        <f t="shared" si="19"/>
        <v>932</v>
      </c>
    </row>
    <row r="368" spans="2:8">
      <c r="B368" s="76">
        <v>10</v>
      </c>
      <c r="C368" s="77" t="str">
        <f t="shared" si="17"/>
        <v>Сочи</v>
      </c>
      <c r="D368" s="78">
        <v>96</v>
      </c>
      <c r="E368" s="78">
        <v>58426</v>
      </c>
      <c r="F368" s="78">
        <v>5608896</v>
      </c>
      <c r="G368" s="139" t="str">
        <f t="shared" si="18"/>
        <v>А</v>
      </c>
      <c r="H368" s="77">
        <f t="shared" si="19"/>
        <v>140</v>
      </c>
    </row>
    <row r="369" spans="2:8">
      <c r="B369" s="76">
        <v>7</v>
      </c>
      <c r="C369" s="77" t="str">
        <f t="shared" si="17"/>
        <v>Мурманск</v>
      </c>
      <c r="D369" s="78">
        <v>37</v>
      </c>
      <c r="E369" s="78">
        <v>76151</v>
      </c>
      <c r="F369" s="78">
        <v>2817587</v>
      </c>
      <c r="G369" s="139" t="str">
        <f t="shared" si="18"/>
        <v>Б</v>
      </c>
      <c r="H369" s="77">
        <f t="shared" si="19"/>
        <v>400</v>
      </c>
    </row>
    <row r="370" spans="2:8">
      <c r="B370" s="76">
        <v>2</v>
      </c>
      <c r="C370" s="77" t="str">
        <f t="shared" si="17"/>
        <v>Санкт-Петербург</v>
      </c>
      <c r="D370" s="78">
        <v>60</v>
      </c>
      <c r="E370" s="78">
        <v>77965</v>
      </c>
      <c r="F370" s="78">
        <v>4677900</v>
      </c>
      <c r="G370" s="139" t="str">
        <f t="shared" si="18"/>
        <v>Б</v>
      </c>
      <c r="H370" s="77">
        <f t="shared" si="19"/>
        <v>211</v>
      </c>
    </row>
    <row r="371" spans="2:8">
      <c r="B371" s="76">
        <v>6</v>
      </c>
      <c r="C371" s="77" t="str">
        <f t="shared" si="17"/>
        <v>Владивосток</v>
      </c>
      <c r="D371" s="78">
        <v>73</v>
      </c>
      <c r="E371" s="78">
        <v>30892</v>
      </c>
      <c r="F371" s="78">
        <v>2255116</v>
      </c>
      <c r="G371" s="139" t="str">
        <f t="shared" si="18"/>
        <v>Б</v>
      </c>
      <c r="H371" s="77">
        <f t="shared" si="19"/>
        <v>492</v>
      </c>
    </row>
    <row r="372" spans="2:8">
      <c r="B372" s="76">
        <v>10</v>
      </c>
      <c r="C372" s="77" t="str">
        <f t="shared" si="17"/>
        <v>Сочи</v>
      </c>
      <c r="D372" s="78">
        <v>32</v>
      </c>
      <c r="E372" s="78">
        <v>66337</v>
      </c>
      <c r="F372" s="78">
        <v>2122784</v>
      </c>
      <c r="G372" s="139" t="str">
        <f t="shared" si="18"/>
        <v>Б</v>
      </c>
      <c r="H372" s="77">
        <f t="shared" si="19"/>
        <v>510</v>
      </c>
    </row>
    <row r="373" spans="2:8">
      <c r="B373" s="76">
        <v>2</v>
      </c>
      <c r="C373" s="77" t="str">
        <f t="shared" si="17"/>
        <v>Санкт-Петербург</v>
      </c>
      <c r="D373" s="78">
        <v>33</v>
      </c>
      <c r="E373" s="78">
        <v>42762</v>
      </c>
      <c r="F373" s="78">
        <v>1411146</v>
      </c>
      <c r="G373" s="139" t="str">
        <f t="shared" si="18"/>
        <v>Б</v>
      </c>
      <c r="H373" s="77">
        <f t="shared" si="19"/>
        <v>634</v>
      </c>
    </row>
    <row r="374" spans="2:8">
      <c r="B374" s="76">
        <v>3</v>
      </c>
      <c r="C374" s="77" t="str">
        <f t="shared" si="17"/>
        <v>Челябинск</v>
      </c>
      <c r="D374" s="78">
        <v>84</v>
      </c>
      <c r="E374" s="78">
        <v>93265</v>
      </c>
      <c r="F374" s="78">
        <v>7834260</v>
      </c>
      <c r="G374" s="139" t="str">
        <f t="shared" si="18"/>
        <v>А</v>
      </c>
      <c r="H374" s="77">
        <f t="shared" si="19"/>
        <v>19</v>
      </c>
    </row>
    <row r="375" spans="2:8">
      <c r="B375" s="76">
        <v>7</v>
      </c>
      <c r="C375" s="77" t="str">
        <f t="shared" si="17"/>
        <v>Мурманск</v>
      </c>
      <c r="D375" s="78">
        <v>87</v>
      </c>
      <c r="E375" s="78">
        <v>31759</v>
      </c>
      <c r="F375" s="78">
        <v>2763033</v>
      </c>
      <c r="G375" s="139" t="str">
        <f t="shared" si="18"/>
        <v>Б</v>
      </c>
      <c r="H375" s="77">
        <f t="shared" si="19"/>
        <v>408</v>
      </c>
    </row>
    <row r="376" spans="2:8">
      <c r="B376" s="76">
        <v>1</v>
      </c>
      <c r="C376" s="77" t="str">
        <f t="shared" si="17"/>
        <v>Москва</v>
      </c>
      <c r="D376" s="78">
        <v>57</v>
      </c>
      <c r="E376" s="78">
        <v>75310</v>
      </c>
      <c r="F376" s="78">
        <v>4292670</v>
      </c>
      <c r="G376" s="139" t="str">
        <f t="shared" si="18"/>
        <v>Б</v>
      </c>
      <c r="H376" s="77">
        <f t="shared" si="19"/>
        <v>244</v>
      </c>
    </row>
    <row r="377" spans="2:8">
      <c r="B377" s="76">
        <v>1</v>
      </c>
      <c r="C377" s="77" t="str">
        <f t="shared" si="17"/>
        <v>Москва</v>
      </c>
      <c r="D377" s="78">
        <v>78</v>
      </c>
      <c r="E377" s="78">
        <v>99495</v>
      </c>
      <c r="F377" s="78">
        <v>7760610</v>
      </c>
      <c r="G377" s="139" t="str">
        <f t="shared" si="18"/>
        <v>А</v>
      </c>
      <c r="H377" s="77">
        <f t="shared" si="19"/>
        <v>24</v>
      </c>
    </row>
    <row r="378" spans="2:8">
      <c r="B378" s="76">
        <v>7</v>
      </c>
      <c r="C378" s="77" t="str">
        <f t="shared" si="17"/>
        <v>Мурманск</v>
      </c>
      <c r="D378" s="78">
        <v>20</v>
      </c>
      <c r="E378" s="78">
        <v>93511</v>
      </c>
      <c r="F378" s="78">
        <v>1870220</v>
      </c>
      <c r="G378" s="139" t="str">
        <f t="shared" si="18"/>
        <v>Б</v>
      </c>
      <c r="H378" s="77">
        <f t="shared" si="19"/>
        <v>556</v>
      </c>
    </row>
    <row r="379" spans="2:8">
      <c r="B379" s="76">
        <v>3</v>
      </c>
      <c r="C379" s="77" t="str">
        <f t="shared" si="17"/>
        <v>Челябинск</v>
      </c>
      <c r="D379" s="78">
        <v>92</v>
      </c>
      <c r="E379" s="78">
        <v>64031</v>
      </c>
      <c r="F379" s="78">
        <v>5890852</v>
      </c>
      <c r="G379" s="139" t="str">
        <f t="shared" si="18"/>
        <v>А</v>
      </c>
      <c r="H379" s="77">
        <f t="shared" si="19"/>
        <v>114</v>
      </c>
    </row>
    <row r="380" spans="2:8">
      <c r="B380" s="76">
        <v>4</v>
      </c>
      <c r="C380" s="77" t="str">
        <f t="shared" si="17"/>
        <v>Архангельск</v>
      </c>
      <c r="D380" s="78">
        <v>23</v>
      </c>
      <c r="E380" s="78">
        <v>96758</v>
      </c>
      <c r="F380" s="78">
        <v>2225434</v>
      </c>
      <c r="G380" s="139" t="str">
        <f t="shared" si="18"/>
        <v>Б</v>
      </c>
      <c r="H380" s="77">
        <f t="shared" si="19"/>
        <v>495</v>
      </c>
    </row>
    <row r="381" spans="2:8">
      <c r="B381" s="76">
        <v>9</v>
      </c>
      <c r="C381" s="77" t="str">
        <f t="shared" si="17"/>
        <v>Тюмень</v>
      </c>
      <c r="D381" s="78">
        <v>67</v>
      </c>
      <c r="E381" s="78">
        <v>41093</v>
      </c>
      <c r="F381" s="78">
        <v>2753231</v>
      </c>
      <c r="G381" s="139" t="str">
        <f t="shared" si="18"/>
        <v>Б</v>
      </c>
      <c r="H381" s="77">
        <f t="shared" si="19"/>
        <v>409</v>
      </c>
    </row>
    <row r="382" spans="2:8">
      <c r="B382" s="76">
        <v>2</v>
      </c>
      <c r="C382" s="77" t="str">
        <f t="shared" si="17"/>
        <v>Санкт-Петербург</v>
      </c>
      <c r="D382" s="78">
        <v>10</v>
      </c>
      <c r="E382" s="78">
        <v>55902</v>
      </c>
      <c r="F382" s="78">
        <v>559020</v>
      </c>
      <c r="G382" s="139" t="str">
        <f t="shared" si="18"/>
        <v>В</v>
      </c>
      <c r="H382" s="77">
        <f t="shared" si="19"/>
        <v>856</v>
      </c>
    </row>
    <row r="383" spans="2:8">
      <c r="B383" s="76">
        <v>10</v>
      </c>
      <c r="C383" s="77" t="str">
        <f t="shared" si="17"/>
        <v>Сочи</v>
      </c>
      <c r="D383" s="78">
        <v>73</v>
      </c>
      <c r="E383" s="78">
        <v>73279</v>
      </c>
      <c r="F383" s="78">
        <v>5349367</v>
      </c>
      <c r="G383" s="139" t="str">
        <f t="shared" si="18"/>
        <v>А</v>
      </c>
      <c r="H383" s="77">
        <f t="shared" si="19"/>
        <v>154</v>
      </c>
    </row>
    <row r="384" spans="2:8">
      <c r="B384" s="76">
        <v>3</v>
      </c>
      <c r="C384" s="77" t="str">
        <f t="shared" si="17"/>
        <v>Челябинск</v>
      </c>
      <c r="D384" s="78">
        <v>48</v>
      </c>
      <c r="E384" s="78">
        <v>67194</v>
      </c>
      <c r="F384" s="78">
        <v>3225312</v>
      </c>
      <c r="G384" s="139" t="str">
        <f t="shared" si="18"/>
        <v>Б</v>
      </c>
      <c r="H384" s="77">
        <f t="shared" si="19"/>
        <v>355</v>
      </c>
    </row>
    <row r="385" spans="2:8">
      <c r="B385" s="76">
        <v>10</v>
      </c>
      <c r="C385" s="77" t="str">
        <f t="shared" si="17"/>
        <v>Сочи</v>
      </c>
      <c r="D385" s="78">
        <v>6</v>
      </c>
      <c r="E385" s="78">
        <v>59745</v>
      </c>
      <c r="F385" s="78">
        <v>358470</v>
      </c>
      <c r="G385" s="139" t="str">
        <f t="shared" si="18"/>
        <v>В</v>
      </c>
      <c r="H385" s="77">
        <f t="shared" si="19"/>
        <v>911</v>
      </c>
    </row>
    <row r="386" spans="2:8">
      <c r="B386" s="76">
        <v>6</v>
      </c>
      <c r="C386" s="77" t="str">
        <f t="shared" si="17"/>
        <v>Владивосток</v>
      </c>
      <c r="D386" s="78">
        <v>67</v>
      </c>
      <c r="E386" s="78">
        <v>92078</v>
      </c>
      <c r="F386" s="78">
        <v>6169226</v>
      </c>
      <c r="G386" s="139" t="str">
        <f t="shared" si="18"/>
        <v>А</v>
      </c>
      <c r="H386" s="77">
        <f t="shared" si="19"/>
        <v>104</v>
      </c>
    </row>
    <row r="387" spans="2:8">
      <c r="B387" s="76">
        <v>9</v>
      </c>
      <c r="C387" s="77" t="str">
        <f t="shared" si="17"/>
        <v>Тюмень</v>
      </c>
      <c r="D387" s="78">
        <v>98</v>
      </c>
      <c r="E387" s="78">
        <v>28517</v>
      </c>
      <c r="F387" s="78">
        <v>2794666</v>
      </c>
      <c r="G387" s="139" t="str">
        <f t="shared" si="18"/>
        <v>Б</v>
      </c>
      <c r="H387" s="77">
        <f t="shared" si="19"/>
        <v>404</v>
      </c>
    </row>
    <row r="388" spans="2:8">
      <c r="B388" s="76">
        <v>8</v>
      </c>
      <c r="C388" s="77" t="str">
        <f t="shared" si="17"/>
        <v>Новосибирск</v>
      </c>
      <c r="D388" s="78">
        <v>14</v>
      </c>
      <c r="E388" s="78">
        <v>54452</v>
      </c>
      <c r="F388" s="78">
        <v>762328</v>
      </c>
      <c r="G388" s="139" t="str">
        <f t="shared" si="18"/>
        <v>В</v>
      </c>
      <c r="H388" s="77">
        <f t="shared" si="19"/>
        <v>797</v>
      </c>
    </row>
    <row r="389" spans="2:8">
      <c r="B389" s="76">
        <v>1</v>
      </c>
      <c r="C389" s="77" t="str">
        <f t="shared" si="17"/>
        <v>Москва</v>
      </c>
      <c r="D389" s="78">
        <v>8</v>
      </c>
      <c r="E389" s="78">
        <v>72657</v>
      </c>
      <c r="F389" s="78">
        <v>581256</v>
      </c>
      <c r="G389" s="139" t="str">
        <f t="shared" si="18"/>
        <v>В</v>
      </c>
      <c r="H389" s="77">
        <f t="shared" si="19"/>
        <v>846</v>
      </c>
    </row>
    <row r="390" spans="2:8">
      <c r="B390" s="76">
        <v>5</v>
      </c>
      <c r="C390" s="77" t="str">
        <f t="shared" si="17"/>
        <v>Краснодар</v>
      </c>
      <c r="D390" s="78">
        <v>92</v>
      </c>
      <c r="E390" s="78">
        <v>52042</v>
      </c>
      <c r="F390" s="78">
        <v>4787864</v>
      </c>
      <c r="G390" s="139" t="str">
        <f t="shared" si="18"/>
        <v>Б</v>
      </c>
      <c r="H390" s="77">
        <f t="shared" si="19"/>
        <v>201</v>
      </c>
    </row>
    <row r="391" spans="2:8">
      <c r="B391" s="76">
        <v>6</v>
      </c>
      <c r="C391" s="77" t="str">
        <f t="shared" si="17"/>
        <v>Владивосток</v>
      </c>
      <c r="D391" s="78">
        <v>70</v>
      </c>
      <c r="E391" s="78">
        <v>68767</v>
      </c>
      <c r="F391" s="78">
        <v>4813690</v>
      </c>
      <c r="G391" s="139" t="str">
        <f t="shared" si="18"/>
        <v>Б</v>
      </c>
      <c r="H391" s="77">
        <f t="shared" si="19"/>
        <v>195</v>
      </c>
    </row>
    <row r="392" spans="2:8">
      <c r="B392" s="76">
        <v>6</v>
      </c>
      <c r="C392" s="77" t="str">
        <f t="shared" si="17"/>
        <v>Владивосток</v>
      </c>
      <c r="D392" s="78">
        <v>96</v>
      </c>
      <c r="E392" s="78">
        <v>86005</v>
      </c>
      <c r="F392" s="78">
        <v>8256480</v>
      </c>
      <c r="G392" s="139" t="str">
        <f t="shared" si="18"/>
        <v>А</v>
      </c>
      <c r="H392" s="77">
        <f t="shared" si="19"/>
        <v>12</v>
      </c>
    </row>
    <row r="393" spans="2:8">
      <c r="B393" s="76">
        <v>3</v>
      </c>
      <c r="C393" s="77" t="str">
        <f t="shared" si="17"/>
        <v>Челябинск</v>
      </c>
      <c r="D393" s="78">
        <v>4</v>
      </c>
      <c r="E393" s="78">
        <v>23918</v>
      </c>
      <c r="F393" s="78">
        <v>95672</v>
      </c>
      <c r="G393" s="139" t="str">
        <f t="shared" si="18"/>
        <v>В</v>
      </c>
      <c r="H393" s="77">
        <f t="shared" si="19"/>
        <v>980</v>
      </c>
    </row>
    <row r="394" spans="2:8">
      <c r="B394" s="76">
        <v>4</v>
      </c>
      <c r="C394" s="77" t="str">
        <f t="shared" si="17"/>
        <v>Архангельск</v>
      </c>
      <c r="D394" s="78">
        <v>10</v>
      </c>
      <c r="E394" s="78">
        <v>76495</v>
      </c>
      <c r="F394" s="78">
        <v>764950</v>
      </c>
      <c r="G394" s="139" t="str">
        <f t="shared" si="18"/>
        <v>В</v>
      </c>
      <c r="H394" s="77">
        <f t="shared" si="19"/>
        <v>796</v>
      </c>
    </row>
    <row r="395" spans="2:8">
      <c r="B395" s="76">
        <v>5</v>
      </c>
      <c r="C395" s="77" t="str">
        <f t="shared" si="17"/>
        <v>Краснодар</v>
      </c>
      <c r="D395" s="78">
        <v>8</v>
      </c>
      <c r="E395" s="78">
        <v>83539</v>
      </c>
      <c r="F395" s="78">
        <v>668312</v>
      </c>
      <c r="G395" s="139" t="str">
        <f t="shared" si="18"/>
        <v>В</v>
      </c>
      <c r="H395" s="77">
        <f t="shared" si="19"/>
        <v>822</v>
      </c>
    </row>
    <row r="396" spans="2:8">
      <c r="B396" s="76">
        <v>3</v>
      </c>
      <c r="C396" s="77" t="str">
        <f t="shared" si="17"/>
        <v>Челябинск</v>
      </c>
      <c r="D396" s="78">
        <v>8</v>
      </c>
      <c r="E396" s="78">
        <v>70534</v>
      </c>
      <c r="F396" s="78">
        <v>564272</v>
      </c>
      <c r="G396" s="139" t="str">
        <f t="shared" si="18"/>
        <v>В</v>
      </c>
      <c r="H396" s="77">
        <f t="shared" si="19"/>
        <v>852</v>
      </c>
    </row>
    <row r="397" spans="2:8">
      <c r="B397" s="76">
        <v>2</v>
      </c>
      <c r="C397" s="77" t="str">
        <f t="shared" si="17"/>
        <v>Санкт-Петербург</v>
      </c>
      <c r="D397" s="78">
        <v>100</v>
      </c>
      <c r="E397" s="78">
        <v>67769</v>
      </c>
      <c r="F397" s="78">
        <v>6776900</v>
      </c>
      <c r="G397" s="139" t="str">
        <f t="shared" si="18"/>
        <v>А</v>
      </c>
      <c r="H397" s="77">
        <f t="shared" si="19"/>
        <v>65</v>
      </c>
    </row>
    <row r="398" spans="2:8">
      <c r="B398" s="76">
        <v>2</v>
      </c>
      <c r="C398" s="77" t="str">
        <f t="shared" si="17"/>
        <v>Санкт-Петербург</v>
      </c>
      <c r="D398" s="78">
        <v>46</v>
      </c>
      <c r="E398" s="78">
        <v>12745</v>
      </c>
      <c r="F398" s="78">
        <v>586270</v>
      </c>
      <c r="G398" s="139" t="str">
        <f t="shared" si="18"/>
        <v>В</v>
      </c>
      <c r="H398" s="77">
        <f t="shared" si="19"/>
        <v>845</v>
      </c>
    </row>
    <row r="399" spans="2:8">
      <c r="B399" s="76">
        <v>1</v>
      </c>
      <c r="C399" s="77" t="str">
        <f t="shared" si="17"/>
        <v>Москва</v>
      </c>
      <c r="D399" s="78">
        <v>63</v>
      </c>
      <c r="E399" s="78">
        <v>57195</v>
      </c>
      <c r="F399" s="78">
        <v>3603285</v>
      </c>
      <c r="G399" s="139" t="str">
        <f t="shared" si="18"/>
        <v>Б</v>
      </c>
      <c r="H399" s="77">
        <f t="shared" si="19"/>
        <v>325</v>
      </c>
    </row>
    <row r="400" spans="2:8">
      <c r="B400" s="76">
        <v>6</v>
      </c>
      <c r="C400" s="77" t="str">
        <f t="shared" si="17"/>
        <v>Владивосток</v>
      </c>
      <c r="D400" s="78">
        <v>91</v>
      </c>
      <c r="E400" s="78">
        <v>95701</v>
      </c>
      <c r="F400" s="78">
        <v>8708791</v>
      </c>
      <c r="G400" s="139" t="str">
        <f t="shared" si="18"/>
        <v>А</v>
      </c>
      <c r="H400" s="77">
        <f t="shared" si="19"/>
        <v>8</v>
      </c>
    </row>
    <row r="401" spans="2:8">
      <c r="B401" s="76">
        <v>1</v>
      </c>
      <c r="C401" s="77" t="str">
        <f t="shared" si="17"/>
        <v>Москва</v>
      </c>
      <c r="D401" s="78">
        <v>39</v>
      </c>
      <c r="E401" s="78">
        <v>34766</v>
      </c>
      <c r="F401" s="78">
        <v>1355874</v>
      </c>
      <c r="G401" s="139" t="str">
        <f t="shared" si="18"/>
        <v>Б</v>
      </c>
      <c r="H401" s="77">
        <f t="shared" si="19"/>
        <v>651</v>
      </c>
    </row>
    <row r="402" spans="2:8">
      <c r="B402" s="76">
        <v>2</v>
      </c>
      <c r="C402" s="77" t="str">
        <f t="shared" si="17"/>
        <v>Санкт-Петербург</v>
      </c>
      <c r="D402" s="78">
        <v>96</v>
      </c>
      <c r="E402" s="78">
        <v>63470</v>
      </c>
      <c r="F402" s="78">
        <v>6093120</v>
      </c>
      <c r="G402" s="139" t="str">
        <f t="shared" si="18"/>
        <v>А</v>
      </c>
      <c r="H402" s="77">
        <f t="shared" si="19"/>
        <v>106</v>
      </c>
    </row>
    <row r="403" spans="2:8">
      <c r="B403" s="76">
        <v>1</v>
      </c>
      <c r="C403" s="77" t="str">
        <f t="shared" si="17"/>
        <v>Москва</v>
      </c>
      <c r="D403" s="78">
        <v>40</v>
      </c>
      <c r="E403" s="78">
        <v>70758</v>
      </c>
      <c r="F403" s="78">
        <v>2830320</v>
      </c>
      <c r="G403" s="139" t="str">
        <f t="shared" si="18"/>
        <v>Б</v>
      </c>
      <c r="H403" s="77">
        <f t="shared" si="19"/>
        <v>397</v>
      </c>
    </row>
    <row r="404" spans="2:8">
      <c r="B404" s="76">
        <v>8</v>
      </c>
      <c r="C404" s="77" t="str">
        <f t="shared" si="17"/>
        <v>Новосибирск</v>
      </c>
      <c r="D404" s="78">
        <v>1</v>
      </c>
      <c r="E404" s="78">
        <v>99483</v>
      </c>
      <c r="F404" s="78">
        <v>99483</v>
      </c>
      <c r="G404" s="139" t="str">
        <f t="shared" si="18"/>
        <v>В</v>
      </c>
      <c r="H404" s="77">
        <f t="shared" si="19"/>
        <v>978</v>
      </c>
    </row>
    <row r="405" spans="2:8">
      <c r="B405" s="76">
        <v>4</v>
      </c>
      <c r="C405" s="77" t="str">
        <f t="shared" si="17"/>
        <v>Архангельск</v>
      </c>
      <c r="D405" s="78">
        <v>100</v>
      </c>
      <c r="E405" s="78">
        <v>32943</v>
      </c>
      <c r="F405" s="78">
        <v>3294300</v>
      </c>
      <c r="G405" s="139" t="str">
        <f t="shared" si="18"/>
        <v>Б</v>
      </c>
      <c r="H405" s="77">
        <f t="shared" si="19"/>
        <v>349</v>
      </c>
    </row>
    <row r="406" spans="2:8">
      <c r="B406" s="76">
        <v>7</v>
      </c>
      <c r="C406" s="77" t="str">
        <f t="shared" si="17"/>
        <v>Мурманск</v>
      </c>
      <c r="D406" s="78">
        <v>54</v>
      </c>
      <c r="E406" s="78">
        <v>50876</v>
      </c>
      <c r="F406" s="78">
        <v>2747304</v>
      </c>
      <c r="G406" s="139" t="str">
        <f t="shared" si="18"/>
        <v>Б</v>
      </c>
      <c r="H406" s="77">
        <f t="shared" si="19"/>
        <v>410</v>
      </c>
    </row>
    <row r="407" spans="2:8">
      <c r="B407" s="76">
        <v>8</v>
      </c>
      <c r="C407" s="77" t="str">
        <f t="shared" si="17"/>
        <v>Новосибирск</v>
      </c>
      <c r="D407" s="78">
        <v>66</v>
      </c>
      <c r="E407" s="78">
        <v>86384</v>
      </c>
      <c r="F407" s="78">
        <v>5701344</v>
      </c>
      <c r="G407" s="139" t="str">
        <f t="shared" si="18"/>
        <v>А</v>
      </c>
      <c r="H407" s="77">
        <f t="shared" si="19"/>
        <v>128</v>
      </c>
    </row>
    <row r="408" spans="2:8">
      <c r="B408" s="76">
        <v>4</v>
      </c>
      <c r="C408" s="77" t="str">
        <f t="shared" si="17"/>
        <v>Архангельск</v>
      </c>
      <c r="D408" s="78">
        <v>49</v>
      </c>
      <c r="E408" s="78">
        <v>21558</v>
      </c>
      <c r="F408" s="78">
        <v>1056342</v>
      </c>
      <c r="G408" s="139" t="str">
        <f t="shared" si="18"/>
        <v>Б</v>
      </c>
      <c r="H408" s="77">
        <f t="shared" si="19"/>
        <v>728</v>
      </c>
    </row>
    <row r="409" spans="2:8">
      <c r="B409" s="76">
        <v>2</v>
      </c>
      <c r="C409" s="77" t="str">
        <f t="shared" ref="C409:C472" si="20">INDEX($M$7:$M$16,B409,1)</f>
        <v>Санкт-Петербург</v>
      </c>
      <c r="D409" s="78">
        <v>17</v>
      </c>
      <c r="E409" s="78">
        <v>10407</v>
      </c>
      <c r="F409" s="78">
        <v>176919</v>
      </c>
      <c r="G409" s="139" t="str">
        <f t="shared" ref="G409:G472" si="21">IF(F409&gt;1000000,IF(F409&gt;5000000,"А","Б"),IF((F409=0),"Нет продаж","В"))</f>
        <v>В</v>
      </c>
      <c r="H409" s="77">
        <f t="shared" ref="H409:H472" si="22">RANK(F409,$F$25:$F$1024,0)</f>
        <v>957</v>
      </c>
    </row>
    <row r="410" spans="2:8">
      <c r="B410" s="76">
        <v>8</v>
      </c>
      <c r="C410" s="77" t="str">
        <f t="shared" si="20"/>
        <v>Новосибирск</v>
      </c>
      <c r="D410" s="78">
        <v>49</v>
      </c>
      <c r="E410" s="78">
        <v>19165</v>
      </c>
      <c r="F410" s="78">
        <v>939085</v>
      </c>
      <c r="G410" s="139" t="str">
        <f t="shared" si="21"/>
        <v>В</v>
      </c>
      <c r="H410" s="77">
        <f t="shared" si="22"/>
        <v>748</v>
      </c>
    </row>
    <row r="411" spans="2:8">
      <c r="B411" s="76">
        <v>5</v>
      </c>
      <c r="C411" s="77" t="str">
        <f t="shared" si="20"/>
        <v>Краснодар</v>
      </c>
      <c r="D411" s="78">
        <v>63</v>
      </c>
      <c r="E411" s="78">
        <v>28274</v>
      </c>
      <c r="F411" s="78">
        <v>1781262</v>
      </c>
      <c r="G411" s="139" t="str">
        <f t="shared" si="21"/>
        <v>Б</v>
      </c>
      <c r="H411" s="77">
        <f t="shared" si="22"/>
        <v>572</v>
      </c>
    </row>
    <row r="412" spans="2:8">
      <c r="B412" s="76">
        <v>5</v>
      </c>
      <c r="C412" s="77" t="str">
        <f t="shared" si="20"/>
        <v>Краснодар</v>
      </c>
      <c r="D412" s="78">
        <v>39</v>
      </c>
      <c r="E412" s="78">
        <v>63111</v>
      </c>
      <c r="F412" s="78">
        <v>2461329</v>
      </c>
      <c r="G412" s="139" t="str">
        <f t="shared" si="21"/>
        <v>Б</v>
      </c>
      <c r="H412" s="77">
        <f t="shared" si="22"/>
        <v>447</v>
      </c>
    </row>
    <row r="413" spans="2:8">
      <c r="B413" s="76">
        <v>5</v>
      </c>
      <c r="C413" s="77" t="str">
        <f t="shared" si="20"/>
        <v>Краснодар</v>
      </c>
      <c r="D413" s="78">
        <v>27</v>
      </c>
      <c r="E413" s="78">
        <v>92138</v>
      </c>
      <c r="F413" s="78">
        <v>2487726</v>
      </c>
      <c r="G413" s="139" t="str">
        <f t="shared" si="21"/>
        <v>Б</v>
      </c>
      <c r="H413" s="77">
        <f t="shared" si="22"/>
        <v>443</v>
      </c>
    </row>
    <row r="414" spans="2:8">
      <c r="B414" s="76">
        <v>4</v>
      </c>
      <c r="C414" s="77" t="str">
        <f t="shared" si="20"/>
        <v>Архангельск</v>
      </c>
      <c r="D414" s="78">
        <v>4</v>
      </c>
      <c r="E414" s="78">
        <v>65179</v>
      </c>
      <c r="F414" s="78">
        <v>260716</v>
      </c>
      <c r="G414" s="139" t="str">
        <f t="shared" si="21"/>
        <v>В</v>
      </c>
      <c r="H414" s="77">
        <f t="shared" si="22"/>
        <v>937</v>
      </c>
    </row>
    <row r="415" spans="2:8">
      <c r="B415" s="76">
        <v>5</v>
      </c>
      <c r="C415" s="77" t="str">
        <f t="shared" si="20"/>
        <v>Краснодар</v>
      </c>
      <c r="D415" s="78">
        <v>65</v>
      </c>
      <c r="E415" s="78">
        <v>88518</v>
      </c>
      <c r="F415" s="78">
        <v>5753670</v>
      </c>
      <c r="G415" s="139" t="str">
        <f t="shared" si="21"/>
        <v>А</v>
      </c>
      <c r="H415" s="77">
        <f t="shared" si="22"/>
        <v>123</v>
      </c>
    </row>
    <row r="416" spans="2:8">
      <c r="B416" s="76">
        <v>7</v>
      </c>
      <c r="C416" s="77" t="str">
        <f t="shared" si="20"/>
        <v>Мурманск</v>
      </c>
      <c r="D416" s="78">
        <v>55</v>
      </c>
      <c r="E416" s="78">
        <v>74792</v>
      </c>
      <c r="F416" s="78">
        <v>4113560</v>
      </c>
      <c r="G416" s="139" t="str">
        <f t="shared" si="21"/>
        <v>Б</v>
      </c>
      <c r="H416" s="77">
        <f t="shared" si="22"/>
        <v>266</v>
      </c>
    </row>
    <row r="417" spans="2:8">
      <c r="B417" s="76">
        <v>2</v>
      </c>
      <c r="C417" s="77" t="str">
        <f t="shared" si="20"/>
        <v>Санкт-Петербург</v>
      </c>
      <c r="D417" s="78">
        <v>37</v>
      </c>
      <c r="E417" s="78">
        <v>73995</v>
      </c>
      <c r="F417" s="78">
        <v>2737815</v>
      </c>
      <c r="G417" s="139" t="str">
        <f t="shared" si="21"/>
        <v>Б</v>
      </c>
      <c r="H417" s="77">
        <f t="shared" si="22"/>
        <v>412</v>
      </c>
    </row>
    <row r="418" spans="2:8">
      <c r="B418" s="76">
        <v>9</v>
      </c>
      <c r="C418" s="77" t="str">
        <f t="shared" si="20"/>
        <v>Тюмень</v>
      </c>
      <c r="D418" s="78">
        <v>30</v>
      </c>
      <c r="E418" s="78">
        <v>20008</v>
      </c>
      <c r="F418" s="78">
        <v>600240</v>
      </c>
      <c r="G418" s="139" t="str">
        <f t="shared" si="21"/>
        <v>В</v>
      </c>
      <c r="H418" s="77">
        <f t="shared" si="22"/>
        <v>839</v>
      </c>
    </row>
    <row r="419" spans="2:8">
      <c r="B419" s="76">
        <v>10</v>
      </c>
      <c r="C419" s="77" t="str">
        <f t="shared" si="20"/>
        <v>Сочи</v>
      </c>
      <c r="D419" s="78">
        <v>46</v>
      </c>
      <c r="E419" s="78">
        <v>52994</v>
      </c>
      <c r="F419" s="78">
        <v>2437724</v>
      </c>
      <c r="G419" s="139" t="str">
        <f t="shared" si="21"/>
        <v>Б</v>
      </c>
      <c r="H419" s="77">
        <f t="shared" si="22"/>
        <v>452</v>
      </c>
    </row>
    <row r="420" spans="2:8">
      <c r="B420" s="76">
        <v>5</v>
      </c>
      <c r="C420" s="77" t="str">
        <f t="shared" si="20"/>
        <v>Краснодар</v>
      </c>
      <c r="D420" s="78">
        <v>57</v>
      </c>
      <c r="E420" s="78">
        <v>91468</v>
      </c>
      <c r="F420" s="78">
        <v>5213676</v>
      </c>
      <c r="G420" s="139" t="str">
        <f t="shared" si="21"/>
        <v>А</v>
      </c>
      <c r="H420" s="77">
        <f t="shared" si="22"/>
        <v>166</v>
      </c>
    </row>
    <row r="421" spans="2:8">
      <c r="B421" s="76">
        <v>6</v>
      </c>
      <c r="C421" s="77" t="str">
        <f t="shared" si="20"/>
        <v>Владивосток</v>
      </c>
      <c r="D421" s="78">
        <v>19</v>
      </c>
      <c r="E421" s="78">
        <v>70392</v>
      </c>
      <c r="F421" s="78">
        <v>1337448</v>
      </c>
      <c r="G421" s="139" t="str">
        <f t="shared" si="21"/>
        <v>Б</v>
      </c>
      <c r="H421" s="77">
        <f t="shared" si="22"/>
        <v>657</v>
      </c>
    </row>
    <row r="422" spans="2:8">
      <c r="B422" s="76">
        <v>7</v>
      </c>
      <c r="C422" s="77" t="str">
        <f t="shared" si="20"/>
        <v>Мурманск</v>
      </c>
      <c r="D422" s="78">
        <v>40</v>
      </c>
      <c r="E422" s="78">
        <v>27354</v>
      </c>
      <c r="F422" s="78">
        <v>1094160</v>
      </c>
      <c r="G422" s="139" t="str">
        <f t="shared" si="21"/>
        <v>Б</v>
      </c>
      <c r="H422" s="77">
        <f t="shared" si="22"/>
        <v>716</v>
      </c>
    </row>
    <row r="423" spans="2:8">
      <c r="B423" s="76">
        <v>10</v>
      </c>
      <c r="C423" s="77" t="str">
        <f t="shared" si="20"/>
        <v>Сочи</v>
      </c>
      <c r="D423" s="78">
        <v>77</v>
      </c>
      <c r="E423" s="78">
        <v>33012</v>
      </c>
      <c r="F423" s="78">
        <v>2541924</v>
      </c>
      <c r="G423" s="139" t="str">
        <f t="shared" si="21"/>
        <v>Б</v>
      </c>
      <c r="H423" s="77">
        <f t="shared" si="22"/>
        <v>434</v>
      </c>
    </row>
    <row r="424" spans="2:8">
      <c r="B424" s="76">
        <v>3</v>
      </c>
      <c r="C424" s="77" t="str">
        <f t="shared" si="20"/>
        <v>Челябинск</v>
      </c>
      <c r="D424" s="78">
        <v>12</v>
      </c>
      <c r="E424" s="78">
        <v>50866</v>
      </c>
      <c r="F424" s="78">
        <v>610392</v>
      </c>
      <c r="G424" s="139" t="str">
        <f t="shared" si="21"/>
        <v>В</v>
      </c>
      <c r="H424" s="77">
        <f t="shared" si="22"/>
        <v>836</v>
      </c>
    </row>
    <row r="425" spans="2:8">
      <c r="B425" s="76">
        <v>8</v>
      </c>
      <c r="C425" s="77" t="str">
        <f t="shared" si="20"/>
        <v>Новосибирск</v>
      </c>
      <c r="D425" s="78">
        <v>34</v>
      </c>
      <c r="E425" s="78">
        <v>18580</v>
      </c>
      <c r="F425" s="78">
        <v>631720</v>
      </c>
      <c r="G425" s="139" t="str">
        <f t="shared" si="21"/>
        <v>В</v>
      </c>
      <c r="H425" s="77">
        <f t="shared" si="22"/>
        <v>830</v>
      </c>
    </row>
    <row r="426" spans="2:8">
      <c r="B426" s="76">
        <v>3</v>
      </c>
      <c r="C426" s="77" t="str">
        <f t="shared" si="20"/>
        <v>Челябинск</v>
      </c>
      <c r="D426" s="78">
        <v>83</v>
      </c>
      <c r="E426" s="78">
        <v>91243</v>
      </c>
      <c r="F426" s="78">
        <v>7573169</v>
      </c>
      <c r="G426" s="139" t="str">
        <f t="shared" si="21"/>
        <v>А</v>
      </c>
      <c r="H426" s="77">
        <f t="shared" si="22"/>
        <v>32</v>
      </c>
    </row>
    <row r="427" spans="2:8">
      <c r="B427" s="76">
        <v>9</v>
      </c>
      <c r="C427" s="77" t="str">
        <f t="shared" si="20"/>
        <v>Тюмень</v>
      </c>
      <c r="D427" s="78">
        <v>12</v>
      </c>
      <c r="E427" s="78">
        <v>28904</v>
      </c>
      <c r="F427" s="78">
        <v>346848</v>
      </c>
      <c r="G427" s="139" t="str">
        <f t="shared" si="21"/>
        <v>В</v>
      </c>
      <c r="H427" s="77">
        <f t="shared" si="22"/>
        <v>914</v>
      </c>
    </row>
    <row r="428" spans="2:8">
      <c r="B428" s="76">
        <v>6</v>
      </c>
      <c r="C428" s="77" t="str">
        <f t="shared" si="20"/>
        <v>Владивосток</v>
      </c>
      <c r="D428" s="78">
        <v>40</v>
      </c>
      <c r="E428" s="78">
        <v>49879</v>
      </c>
      <c r="F428" s="78">
        <v>1995160</v>
      </c>
      <c r="G428" s="139" t="str">
        <f t="shared" si="21"/>
        <v>Б</v>
      </c>
      <c r="H428" s="77">
        <f t="shared" si="22"/>
        <v>535</v>
      </c>
    </row>
    <row r="429" spans="2:8">
      <c r="B429" s="76">
        <v>3</v>
      </c>
      <c r="C429" s="77" t="str">
        <f t="shared" si="20"/>
        <v>Челябинск</v>
      </c>
      <c r="D429" s="78">
        <v>74</v>
      </c>
      <c r="E429" s="78">
        <v>54839</v>
      </c>
      <c r="F429" s="78">
        <v>4058086</v>
      </c>
      <c r="G429" s="139" t="str">
        <f t="shared" si="21"/>
        <v>Б</v>
      </c>
      <c r="H429" s="77">
        <f t="shared" si="22"/>
        <v>273</v>
      </c>
    </row>
    <row r="430" spans="2:8">
      <c r="B430" s="76">
        <v>10</v>
      </c>
      <c r="C430" s="77" t="str">
        <f t="shared" si="20"/>
        <v>Сочи</v>
      </c>
      <c r="D430" s="78">
        <v>14</v>
      </c>
      <c r="E430" s="78">
        <v>88719</v>
      </c>
      <c r="F430" s="78">
        <v>1242066</v>
      </c>
      <c r="G430" s="139" t="str">
        <f t="shared" si="21"/>
        <v>Б</v>
      </c>
      <c r="H430" s="77">
        <f t="shared" si="22"/>
        <v>679</v>
      </c>
    </row>
    <row r="431" spans="2:8">
      <c r="B431" s="76">
        <v>10</v>
      </c>
      <c r="C431" s="77" t="str">
        <f t="shared" si="20"/>
        <v>Сочи</v>
      </c>
      <c r="D431" s="78">
        <v>94</v>
      </c>
      <c r="E431" s="78">
        <v>19620</v>
      </c>
      <c r="F431" s="78">
        <v>1844280</v>
      </c>
      <c r="G431" s="139" t="str">
        <f t="shared" si="21"/>
        <v>Б</v>
      </c>
      <c r="H431" s="77">
        <f t="shared" si="22"/>
        <v>563</v>
      </c>
    </row>
    <row r="432" spans="2:8">
      <c r="B432" s="76">
        <v>6</v>
      </c>
      <c r="C432" s="77" t="str">
        <f t="shared" si="20"/>
        <v>Владивосток</v>
      </c>
      <c r="D432" s="78">
        <v>97</v>
      </c>
      <c r="E432" s="78">
        <v>25861</v>
      </c>
      <c r="F432" s="78">
        <v>2508517</v>
      </c>
      <c r="G432" s="139" t="str">
        <f t="shared" si="21"/>
        <v>Б</v>
      </c>
      <c r="H432" s="77">
        <f t="shared" si="22"/>
        <v>440</v>
      </c>
    </row>
    <row r="433" spans="2:8">
      <c r="B433" s="76">
        <v>9</v>
      </c>
      <c r="C433" s="77" t="str">
        <f t="shared" si="20"/>
        <v>Тюмень</v>
      </c>
      <c r="D433" s="78">
        <v>32</v>
      </c>
      <c r="E433" s="78">
        <v>26691</v>
      </c>
      <c r="F433" s="78">
        <v>854112</v>
      </c>
      <c r="G433" s="139" t="str">
        <f t="shared" si="21"/>
        <v>В</v>
      </c>
      <c r="H433" s="77">
        <f t="shared" si="22"/>
        <v>775</v>
      </c>
    </row>
    <row r="434" spans="2:8">
      <c r="B434" s="76">
        <v>4</v>
      </c>
      <c r="C434" s="77" t="str">
        <f t="shared" si="20"/>
        <v>Архангельск</v>
      </c>
      <c r="D434" s="78">
        <v>81</v>
      </c>
      <c r="E434" s="78">
        <v>56245</v>
      </c>
      <c r="F434" s="78">
        <v>4555845</v>
      </c>
      <c r="G434" s="139" t="str">
        <f t="shared" si="21"/>
        <v>Б</v>
      </c>
      <c r="H434" s="77">
        <f t="shared" si="22"/>
        <v>220</v>
      </c>
    </row>
    <row r="435" spans="2:8">
      <c r="B435" s="76">
        <v>3</v>
      </c>
      <c r="C435" s="77" t="str">
        <f t="shared" si="20"/>
        <v>Челябинск</v>
      </c>
      <c r="D435" s="78">
        <v>85</v>
      </c>
      <c r="E435" s="78">
        <v>67617</v>
      </c>
      <c r="F435" s="78">
        <v>5747445</v>
      </c>
      <c r="G435" s="139" t="str">
        <f t="shared" si="21"/>
        <v>А</v>
      </c>
      <c r="H435" s="77">
        <f t="shared" si="22"/>
        <v>125</v>
      </c>
    </row>
    <row r="436" spans="2:8">
      <c r="B436" s="76">
        <v>8</v>
      </c>
      <c r="C436" s="77" t="str">
        <f t="shared" si="20"/>
        <v>Новосибирск</v>
      </c>
      <c r="D436" s="78">
        <v>68</v>
      </c>
      <c r="E436" s="78">
        <v>99169</v>
      </c>
      <c r="F436" s="78">
        <v>6743492</v>
      </c>
      <c r="G436" s="139" t="str">
        <f t="shared" si="21"/>
        <v>А</v>
      </c>
      <c r="H436" s="77">
        <f t="shared" si="22"/>
        <v>66</v>
      </c>
    </row>
    <row r="437" spans="2:8">
      <c r="B437" s="76">
        <v>6</v>
      </c>
      <c r="C437" s="77" t="str">
        <f t="shared" si="20"/>
        <v>Владивосток</v>
      </c>
      <c r="D437" s="78">
        <v>3</v>
      </c>
      <c r="E437" s="78">
        <v>42911</v>
      </c>
      <c r="F437" s="78">
        <v>128733</v>
      </c>
      <c r="G437" s="139" t="str">
        <f t="shared" si="21"/>
        <v>В</v>
      </c>
      <c r="H437" s="77">
        <f t="shared" si="22"/>
        <v>972</v>
      </c>
    </row>
    <row r="438" spans="2:8">
      <c r="B438" s="76">
        <v>3</v>
      </c>
      <c r="C438" s="77" t="str">
        <f t="shared" si="20"/>
        <v>Челябинск</v>
      </c>
      <c r="D438" s="78">
        <v>38</v>
      </c>
      <c r="E438" s="78">
        <v>16033</v>
      </c>
      <c r="F438" s="78">
        <v>609254</v>
      </c>
      <c r="G438" s="139" t="str">
        <f t="shared" si="21"/>
        <v>В</v>
      </c>
      <c r="H438" s="77">
        <f t="shared" si="22"/>
        <v>837</v>
      </c>
    </row>
    <row r="439" spans="2:8">
      <c r="B439" s="76">
        <v>9</v>
      </c>
      <c r="C439" s="77" t="str">
        <f t="shared" si="20"/>
        <v>Тюмень</v>
      </c>
      <c r="D439" s="78">
        <v>31</v>
      </c>
      <c r="E439" s="78">
        <v>37555</v>
      </c>
      <c r="F439" s="78">
        <v>1164205</v>
      </c>
      <c r="G439" s="139" t="str">
        <f t="shared" si="21"/>
        <v>Б</v>
      </c>
      <c r="H439" s="77">
        <f t="shared" si="22"/>
        <v>697</v>
      </c>
    </row>
    <row r="440" spans="2:8">
      <c r="B440" s="76">
        <v>5</v>
      </c>
      <c r="C440" s="77" t="str">
        <f t="shared" si="20"/>
        <v>Краснодар</v>
      </c>
      <c r="D440" s="78">
        <v>3</v>
      </c>
      <c r="E440" s="78">
        <v>97559</v>
      </c>
      <c r="F440" s="78">
        <v>292677</v>
      </c>
      <c r="G440" s="139" t="str">
        <f t="shared" si="21"/>
        <v>В</v>
      </c>
      <c r="H440" s="77">
        <f t="shared" si="22"/>
        <v>928</v>
      </c>
    </row>
    <row r="441" spans="2:8">
      <c r="B441" s="76">
        <v>4</v>
      </c>
      <c r="C441" s="77" t="str">
        <f t="shared" si="20"/>
        <v>Архангельск</v>
      </c>
      <c r="D441" s="78">
        <v>97</v>
      </c>
      <c r="E441" s="78">
        <v>14790</v>
      </c>
      <c r="F441" s="78">
        <v>1434630</v>
      </c>
      <c r="G441" s="139" t="str">
        <f t="shared" si="21"/>
        <v>Б</v>
      </c>
      <c r="H441" s="77">
        <f t="shared" si="22"/>
        <v>631</v>
      </c>
    </row>
    <row r="442" spans="2:8">
      <c r="B442" s="76">
        <v>4</v>
      </c>
      <c r="C442" s="77" t="str">
        <f t="shared" si="20"/>
        <v>Архангельск</v>
      </c>
      <c r="D442" s="78">
        <v>84</v>
      </c>
      <c r="E442" s="78">
        <v>84324</v>
      </c>
      <c r="F442" s="78">
        <v>7083216</v>
      </c>
      <c r="G442" s="139" t="str">
        <f t="shared" si="21"/>
        <v>А</v>
      </c>
      <c r="H442" s="77">
        <f t="shared" si="22"/>
        <v>53</v>
      </c>
    </row>
    <row r="443" spans="2:8">
      <c r="B443" s="76">
        <v>7</v>
      </c>
      <c r="C443" s="77" t="str">
        <f t="shared" si="20"/>
        <v>Мурманск</v>
      </c>
      <c r="D443" s="78">
        <v>40</v>
      </c>
      <c r="E443" s="78">
        <v>90812</v>
      </c>
      <c r="F443" s="78">
        <v>3632480</v>
      </c>
      <c r="G443" s="139" t="str">
        <f t="shared" si="21"/>
        <v>Б</v>
      </c>
      <c r="H443" s="77">
        <f t="shared" si="22"/>
        <v>322</v>
      </c>
    </row>
    <row r="444" spans="2:8">
      <c r="B444" s="76">
        <v>3</v>
      </c>
      <c r="C444" s="77" t="str">
        <f t="shared" si="20"/>
        <v>Челябинск</v>
      </c>
      <c r="D444" s="78">
        <v>64</v>
      </c>
      <c r="E444" s="78">
        <v>67066</v>
      </c>
      <c r="F444" s="78">
        <v>4292224</v>
      </c>
      <c r="G444" s="139" t="str">
        <f t="shared" si="21"/>
        <v>Б</v>
      </c>
      <c r="H444" s="77">
        <f t="shared" si="22"/>
        <v>245</v>
      </c>
    </row>
    <row r="445" spans="2:8">
      <c r="B445" s="76">
        <v>5</v>
      </c>
      <c r="C445" s="77" t="str">
        <f t="shared" si="20"/>
        <v>Краснодар</v>
      </c>
      <c r="D445" s="78">
        <v>87</v>
      </c>
      <c r="E445" s="78">
        <v>17031</v>
      </c>
      <c r="F445" s="78">
        <v>1481697</v>
      </c>
      <c r="G445" s="139" t="str">
        <f t="shared" si="21"/>
        <v>Б</v>
      </c>
      <c r="H445" s="77">
        <f t="shared" si="22"/>
        <v>623</v>
      </c>
    </row>
    <row r="446" spans="2:8">
      <c r="B446" s="76">
        <v>7</v>
      </c>
      <c r="C446" s="77" t="str">
        <f t="shared" si="20"/>
        <v>Мурманск</v>
      </c>
      <c r="D446" s="78">
        <v>29</v>
      </c>
      <c r="E446" s="78">
        <v>16305</v>
      </c>
      <c r="F446" s="78">
        <v>472845</v>
      </c>
      <c r="G446" s="139" t="str">
        <f t="shared" si="21"/>
        <v>В</v>
      </c>
      <c r="H446" s="77">
        <f t="shared" si="22"/>
        <v>884</v>
      </c>
    </row>
    <row r="447" spans="2:8">
      <c r="B447" s="76">
        <v>3</v>
      </c>
      <c r="C447" s="77" t="str">
        <f t="shared" si="20"/>
        <v>Челябинск</v>
      </c>
      <c r="D447" s="78">
        <v>87</v>
      </c>
      <c r="E447" s="78">
        <v>29239</v>
      </c>
      <c r="F447" s="78">
        <v>2543793</v>
      </c>
      <c r="G447" s="139" t="str">
        <f t="shared" si="21"/>
        <v>Б</v>
      </c>
      <c r="H447" s="77">
        <f t="shared" si="22"/>
        <v>433</v>
      </c>
    </row>
    <row r="448" spans="2:8">
      <c r="B448" s="76">
        <v>4</v>
      </c>
      <c r="C448" s="77" t="str">
        <f t="shared" si="20"/>
        <v>Архангельск</v>
      </c>
      <c r="D448" s="78">
        <v>99</v>
      </c>
      <c r="E448" s="78">
        <v>79169</v>
      </c>
      <c r="F448" s="78">
        <v>7837731</v>
      </c>
      <c r="G448" s="139" t="str">
        <f t="shared" si="21"/>
        <v>А</v>
      </c>
      <c r="H448" s="77">
        <f t="shared" si="22"/>
        <v>18</v>
      </c>
    </row>
    <row r="449" spans="2:8">
      <c r="B449" s="76">
        <v>10</v>
      </c>
      <c r="C449" s="77" t="str">
        <f t="shared" si="20"/>
        <v>Сочи</v>
      </c>
      <c r="D449" s="78">
        <v>80</v>
      </c>
      <c r="E449" s="78">
        <v>56377</v>
      </c>
      <c r="F449" s="78">
        <v>4510160</v>
      </c>
      <c r="G449" s="139" t="str">
        <f t="shared" si="21"/>
        <v>Б</v>
      </c>
      <c r="H449" s="77">
        <f t="shared" si="22"/>
        <v>226</v>
      </c>
    </row>
    <row r="450" spans="2:8">
      <c r="B450" s="76">
        <v>6</v>
      </c>
      <c r="C450" s="77" t="str">
        <f t="shared" si="20"/>
        <v>Владивосток</v>
      </c>
      <c r="D450" s="78">
        <v>83</v>
      </c>
      <c r="E450" s="78">
        <v>44709</v>
      </c>
      <c r="F450" s="78">
        <v>3710847</v>
      </c>
      <c r="G450" s="139" t="str">
        <f t="shared" si="21"/>
        <v>Б</v>
      </c>
      <c r="H450" s="77">
        <f t="shared" si="22"/>
        <v>308</v>
      </c>
    </row>
    <row r="451" spans="2:8">
      <c r="B451" s="76">
        <v>10</v>
      </c>
      <c r="C451" s="77" t="str">
        <f t="shared" si="20"/>
        <v>Сочи</v>
      </c>
      <c r="D451" s="78">
        <v>53</v>
      </c>
      <c r="E451" s="78">
        <v>26454</v>
      </c>
      <c r="F451" s="78">
        <v>1402062</v>
      </c>
      <c r="G451" s="139" t="str">
        <f t="shared" si="21"/>
        <v>Б</v>
      </c>
      <c r="H451" s="77">
        <f t="shared" si="22"/>
        <v>636</v>
      </c>
    </row>
    <row r="452" spans="2:8">
      <c r="B452" s="76">
        <v>2</v>
      </c>
      <c r="C452" s="77" t="str">
        <f t="shared" si="20"/>
        <v>Санкт-Петербург</v>
      </c>
      <c r="D452" s="78">
        <v>47</v>
      </c>
      <c r="E452" s="78">
        <v>27648</v>
      </c>
      <c r="F452" s="78">
        <v>1299456</v>
      </c>
      <c r="G452" s="139" t="str">
        <f t="shared" si="21"/>
        <v>Б</v>
      </c>
      <c r="H452" s="77">
        <f t="shared" si="22"/>
        <v>664</v>
      </c>
    </row>
    <row r="453" spans="2:8">
      <c r="B453" s="76">
        <v>10</v>
      </c>
      <c r="C453" s="77" t="str">
        <f t="shared" si="20"/>
        <v>Сочи</v>
      </c>
      <c r="D453" s="78">
        <v>13</v>
      </c>
      <c r="E453" s="78">
        <v>67698</v>
      </c>
      <c r="F453" s="78">
        <v>880074</v>
      </c>
      <c r="G453" s="139" t="str">
        <f t="shared" si="21"/>
        <v>В</v>
      </c>
      <c r="H453" s="77">
        <f t="shared" si="22"/>
        <v>764</v>
      </c>
    </row>
    <row r="454" spans="2:8">
      <c r="B454" s="76">
        <v>6</v>
      </c>
      <c r="C454" s="77" t="str">
        <f t="shared" si="20"/>
        <v>Владивосток</v>
      </c>
      <c r="D454" s="78">
        <v>65</v>
      </c>
      <c r="E454" s="78">
        <v>65141</v>
      </c>
      <c r="F454" s="78">
        <v>4234165</v>
      </c>
      <c r="G454" s="139" t="str">
        <f t="shared" si="21"/>
        <v>Б</v>
      </c>
      <c r="H454" s="77">
        <f t="shared" si="22"/>
        <v>251</v>
      </c>
    </row>
    <row r="455" spans="2:8">
      <c r="B455" s="76">
        <v>8</v>
      </c>
      <c r="C455" s="77" t="str">
        <f t="shared" si="20"/>
        <v>Новосибирск</v>
      </c>
      <c r="D455" s="78">
        <v>81</v>
      </c>
      <c r="E455" s="78">
        <v>28093</v>
      </c>
      <c r="F455" s="78">
        <v>2275533</v>
      </c>
      <c r="G455" s="139" t="str">
        <f t="shared" si="21"/>
        <v>Б</v>
      </c>
      <c r="H455" s="77">
        <f t="shared" si="22"/>
        <v>488</v>
      </c>
    </row>
    <row r="456" spans="2:8">
      <c r="B456" s="76">
        <v>9</v>
      </c>
      <c r="C456" s="77" t="str">
        <f t="shared" si="20"/>
        <v>Тюмень</v>
      </c>
      <c r="D456" s="78">
        <v>67</v>
      </c>
      <c r="E456" s="78">
        <v>32382</v>
      </c>
      <c r="F456" s="78">
        <v>2169594</v>
      </c>
      <c r="G456" s="139" t="str">
        <f t="shared" si="21"/>
        <v>Б</v>
      </c>
      <c r="H456" s="77">
        <f t="shared" si="22"/>
        <v>505</v>
      </c>
    </row>
    <row r="457" spans="2:8">
      <c r="B457" s="76">
        <v>10</v>
      </c>
      <c r="C457" s="77" t="str">
        <f t="shared" si="20"/>
        <v>Сочи</v>
      </c>
      <c r="D457" s="78">
        <v>73</v>
      </c>
      <c r="E457" s="78">
        <v>77665</v>
      </c>
      <c r="F457" s="78">
        <v>5669545</v>
      </c>
      <c r="G457" s="139" t="str">
        <f t="shared" si="21"/>
        <v>А</v>
      </c>
      <c r="H457" s="77">
        <f t="shared" si="22"/>
        <v>131</v>
      </c>
    </row>
    <row r="458" spans="2:8">
      <c r="B458" s="76">
        <v>8</v>
      </c>
      <c r="C458" s="77" t="str">
        <f t="shared" si="20"/>
        <v>Новосибирск</v>
      </c>
      <c r="D458" s="78">
        <v>50</v>
      </c>
      <c r="E458" s="78">
        <v>41492</v>
      </c>
      <c r="F458" s="78">
        <v>2074600</v>
      </c>
      <c r="G458" s="139" t="str">
        <f t="shared" si="21"/>
        <v>Б</v>
      </c>
      <c r="H458" s="77">
        <f t="shared" si="22"/>
        <v>519</v>
      </c>
    </row>
    <row r="459" spans="2:8">
      <c r="B459" s="76">
        <v>4</v>
      </c>
      <c r="C459" s="77" t="str">
        <f t="shared" si="20"/>
        <v>Архангельск</v>
      </c>
      <c r="D459" s="78">
        <v>54</v>
      </c>
      <c r="E459" s="78">
        <v>97335</v>
      </c>
      <c r="F459" s="78">
        <v>5256090</v>
      </c>
      <c r="G459" s="139" t="str">
        <f t="shared" si="21"/>
        <v>А</v>
      </c>
      <c r="H459" s="77">
        <f t="shared" si="22"/>
        <v>161</v>
      </c>
    </row>
    <row r="460" spans="2:8">
      <c r="B460" s="76">
        <v>4</v>
      </c>
      <c r="C460" s="77" t="str">
        <f t="shared" si="20"/>
        <v>Архангельск</v>
      </c>
      <c r="D460" s="78">
        <v>84</v>
      </c>
      <c r="E460" s="78">
        <v>36387</v>
      </c>
      <c r="F460" s="78">
        <v>3056508</v>
      </c>
      <c r="G460" s="139" t="str">
        <f t="shared" si="21"/>
        <v>Б</v>
      </c>
      <c r="H460" s="77">
        <f t="shared" si="22"/>
        <v>376</v>
      </c>
    </row>
    <row r="461" spans="2:8">
      <c r="B461" s="76">
        <v>7</v>
      </c>
      <c r="C461" s="77" t="str">
        <f t="shared" si="20"/>
        <v>Мурманск</v>
      </c>
      <c r="D461" s="78">
        <v>40</v>
      </c>
      <c r="E461" s="78">
        <v>58128</v>
      </c>
      <c r="F461" s="78">
        <v>2325120</v>
      </c>
      <c r="G461" s="139" t="str">
        <f t="shared" si="21"/>
        <v>Б</v>
      </c>
      <c r="H461" s="77">
        <f t="shared" si="22"/>
        <v>480</v>
      </c>
    </row>
    <row r="462" spans="2:8">
      <c r="B462" s="76">
        <v>9</v>
      </c>
      <c r="C462" s="77" t="str">
        <f t="shared" si="20"/>
        <v>Тюмень</v>
      </c>
      <c r="D462" s="78">
        <v>28</v>
      </c>
      <c r="E462" s="78">
        <v>66159</v>
      </c>
      <c r="F462" s="78">
        <v>1852452</v>
      </c>
      <c r="G462" s="139" t="str">
        <f t="shared" si="21"/>
        <v>Б</v>
      </c>
      <c r="H462" s="77">
        <f t="shared" si="22"/>
        <v>561</v>
      </c>
    </row>
    <row r="463" spans="2:8">
      <c r="B463" s="76">
        <v>5</v>
      </c>
      <c r="C463" s="77" t="str">
        <f t="shared" si="20"/>
        <v>Краснодар</v>
      </c>
      <c r="D463" s="78">
        <v>10</v>
      </c>
      <c r="E463" s="78">
        <v>27142</v>
      </c>
      <c r="F463" s="78">
        <v>271420</v>
      </c>
      <c r="G463" s="139" t="str">
        <f t="shared" si="21"/>
        <v>В</v>
      </c>
      <c r="H463" s="77">
        <f t="shared" si="22"/>
        <v>933</v>
      </c>
    </row>
    <row r="464" spans="2:8">
      <c r="B464" s="76">
        <v>9</v>
      </c>
      <c r="C464" s="77" t="str">
        <f t="shared" si="20"/>
        <v>Тюмень</v>
      </c>
      <c r="D464" s="78">
        <v>67</v>
      </c>
      <c r="E464" s="78">
        <v>71374</v>
      </c>
      <c r="F464" s="78">
        <v>4782058</v>
      </c>
      <c r="G464" s="139" t="str">
        <f t="shared" si="21"/>
        <v>Б</v>
      </c>
      <c r="H464" s="77">
        <f t="shared" si="22"/>
        <v>203</v>
      </c>
    </row>
    <row r="465" spans="2:8">
      <c r="B465" s="76">
        <v>9</v>
      </c>
      <c r="C465" s="77" t="str">
        <f t="shared" si="20"/>
        <v>Тюмень</v>
      </c>
      <c r="D465" s="78">
        <v>59</v>
      </c>
      <c r="E465" s="78">
        <v>80421</v>
      </c>
      <c r="F465" s="78">
        <v>4744839</v>
      </c>
      <c r="G465" s="139" t="str">
        <f t="shared" si="21"/>
        <v>Б</v>
      </c>
      <c r="H465" s="77">
        <f t="shared" si="22"/>
        <v>205</v>
      </c>
    </row>
    <row r="466" spans="2:8">
      <c r="B466" s="76">
        <v>4</v>
      </c>
      <c r="C466" s="77" t="str">
        <f t="shared" si="20"/>
        <v>Архангельск</v>
      </c>
      <c r="D466" s="78">
        <v>94</v>
      </c>
      <c r="E466" s="78">
        <v>94074</v>
      </c>
      <c r="F466" s="78">
        <v>8842956</v>
      </c>
      <c r="G466" s="139" t="str">
        <f t="shared" si="21"/>
        <v>А</v>
      </c>
      <c r="H466" s="77">
        <f t="shared" si="22"/>
        <v>6</v>
      </c>
    </row>
    <row r="467" spans="2:8">
      <c r="B467" s="76">
        <v>4</v>
      </c>
      <c r="C467" s="77" t="str">
        <f t="shared" si="20"/>
        <v>Архангельск</v>
      </c>
      <c r="D467" s="78">
        <v>72</v>
      </c>
      <c r="E467" s="78">
        <v>77150</v>
      </c>
      <c r="F467" s="78">
        <v>5554800</v>
      </c>
      <c r="G467" s="139" t="str">
        <f t="shared" si="21"/>
        <v>А</v>
      </c>
      <c r="H467" s="77">
        <f t="shared" si="22"/>
        <v>143</v>
      </c>
    </row>
    <row r="468" spans="2:8">
      <c r="B468" s="76">
        <v>6</v>
      </c>
      <c r="C468" s="77" t="str">
        <f t="shared" si="20"/>
        <v>Владивосток</v>
      </c>
      <c r="D468" s="78">
        <v>33</v>
      </c>
      <c r="E468" s="78">
        <v>44175</v>
      </c>
      <c r="F468" s="78">
        <v>1457775</v>
      </c>
      <c r="G468" s="139" t="str">
        <f t="shared" si="21"/>
        <v>Б</v>
      </c>
      <c r="H468" s="77">
        <f t="shared" si="22"/>
        <v>627</v>
      </c>
    </row>
    <row r="469" spans="2:8">
      <c r="B469" s="76">
        <v>8</v>
      </c>
      <c r="C469" s="77" t="str">
        <f t="shared" si="20"/>
        <v>Новосибирск</v>
      </c>
      <c r="D469" s="78">
        <v>35</v>
      </c>
      <c r="E469" s="78">
        <v>14522</v>
      </c>
      <c r="F469" s="78">
        <v>508270</v>
      </c>
      <c r="G469" s="139" t="str">
        <f t="shared" si="21"/>
        <v>В</v>
      </c>
      <c r="H469" s="77">
        <f t="shared" si="22"/>
        <v>873</v>
      </c>
    </row>
    <row r="470" spans="2:8">
      <c r="B470" s="76">
        <v>10</v>
      </c>
      <c r="C470" s="77" t="str">
        <f t="shared" si="20"/>
        <v>Сочи</v>
      </c>
      <c r="D470" s="78">
        <v>62</v>
      </c>
      <c r="E470" s="78">
        <v>89304</v>
      </c>
      <c r="F470" s="78">
        <v>5536848</v>
      </c>
      <c r="G470" s="139" t="str">
        <f t="shared" si="21"/>
        <v>А</v>
      </c>
      <c r="H470" s="77">
        <f t="shared" si="22"/>
        <v>145</v>
      </c>
    </row>
    <row r="471" spans="2:8">
      <c r="B471" s="76">
        <v>8</v>
      </c>
      <c r="C471" s="77" t="str">
        <f t="shared" si="20"/>
        <v>Новосибирск</v>
      </c>
      <c r="D471" s="78">
        <v>0</v>
      </c>
      <c r="E471" s="78">
        <v>72685</v>
      </c>
      <c r="F471" s="78">
        <v>0</v>
      </c>
      <c r="G471" s="139" t="str">
        <f t="shared" si="21"/>
        <v>Нет продаж</v>
      </c>
      <c r="H471" s="77">
        <f t="shared" si="22"/>
        <v>992</v>
      </c>
    </row>
    <row r="472" spans="2:8">
      <c r="B472" s="76">
        <v>3</v>
      </c>
      <c r="C472" s="77" t="str">
        <f t="shared" si="20"/>
        <v>Челябинск</v>
      </c>
      <c r="D472" s="78">
        <v>73</v>
      </c>
      <c r="E472" s="78">
        <v>44662</v>
      </c>
      <c r="F472" s="78">
        <v>3260326</v>
      </c>
      <c r="G472" s="139" t="str">
        <f t="shared" si="21"/>
        <v>Б</v>
      </c>
      <c r="H472" s="77">
        <f t="shared" si="22"/>
        <v>352</v>
      </c>
    </row>
    <row r="473" spans="2:8">
      <c r="B473" s="76">
        <v>3</v>
      </c>
      <c r="C473" s="77" t="str">
        <f t="shared" ref="C473:C536" si="23">INDEX($M$7:$M$16,B473,1)</f>
        <v>Челябинск</v>
      </c>
      <c r="D473" s="78">
        <v>56</v>
      </c>
      <c r="E473" s="78">
        <v>80804</v>
      </c>
      <c r="F473" s="78">
        <v>4525024</v>
      </c>
      <c r="G473" s="139" t="str">
        <f t="shared" ref="G473:G536" si="24">IF(F473&gt;1000000,IF(F473&gt;5000000,"А","Б"),IF((F473=0),"Нет продаж","В"))</f>
        <v>Б</v>
      </c>
      <c r="H473" s="77">
        <f t="shared" ref="H473:H536" si="25">RANK(F473,$F$25:$F$1024,0)</f>
        <v>224</v>
      </c>
    </row>
    <row r="474" spans="2:8">
      <c r="B474" s="76">
        <v>6</v>
      </c>
      <c r="C474" s="77" t="str">
        <f t="shared" si="23"/>
        <v>Владивосток</v>
      </c>
      <c r="D474" s="78">
        <v>3</v>
      </c>
      <c r="E474" s="78">
        <v>95715</v>
      </c>
      <c r="F474" s="78">
        <v>287145</v>
      </c>
      <c r="G474" s="139" t="str">
        <f t="shared" si="24"/>
        <v>В</v>
      </c>
      <c r="H474" s="77">
        <f t="shared" si="25"/>
        <v>930</v>
      </c>
    </row>
    <row r="475" spans="2:8">
      <c r="B475" s="76">
        <v>8</v>
      </c>
      <c r="C475" s="77" t="str">
        <f t="shared" si="23"/>
        <v>Новосибирск</v>
      </c>
      <c r="D475" s="78">
        <v>88</v>
      </c>
      <c r="E475" s="78">
        <v>53213</v>
      </c>
      <c r="F475" s="78">
        <v>4682744</v>
      </c>
      <c r="G475" s="139" t="str">
        <f t="shared" si="24"/>
        <v>Б</v>
      </c>
      <c r="H475" s="77">
        <f t="shared" si="25"/>
        <v>210</v>
      </c>
    </row>
    <row r="476" spans="2:8">
      <c r="B476" s="76">
        <v>1</v>
      </c>
      <c r="C476" s="77" t="str">
        <f t="shared" si="23"/>
        <v>Москва</v>
      </c>
      <c r="D476" s="78">
        <v>0</v>
      </c>
      <c r="E476" s="78">
        <v>30750</v>
      </c>
      <c r="F476" s="78">
        <v>0</v>
      </c>
      <c r="G476" s="139" t="str">
        <f t="shared" si="24"/>
        <v>Нет продаж</v>
      </c>
      <c r="H476" s="77">
        <f t="shared" si="25"/>
        <v>992</v>
      </c>
    </row>
    <row r="477" spans="2:8">
      <c r="B477" s="76">
        <v>10</v>
      </c>
      <c r="C477" s="77" t="str">
        <f t="shared" si="23"/>
        <v>Сочи</v>
      </c>
      <c r="D477" s="78">
        <v>33</v>
      </c>
      <c r="E477" s="78">
        <v>21070</v>
      </c>
      <c r="F477" s="78">
        <v>695310</v>
      </c>
      <c r="G477" s="139" t="str">
        <f t="shared" si="24"/>
        <v>В</v>
      </c>
      <c r="H477" s="77">
        <f t="shared" si="25"/>
        <v>814</v>
      </c>
    </row>
    <row r="478" spans="2:8">
      <c r="B478" s="76">
        <v>9</v>
      </c>
      <c r="C478" s="77" t="str">
        <f t="shared" si="23"/>
        <v>Тюмень</v>
      </c>
      <c r="D478" s="78">
        <v>14</v>
      </c>
      <c r="E478" s="78">
        <v>23819</v>
      </c>
      <c r="F478" s="78">
        <v>333466</v>
      </c>
      <c r="G478" s="139" t="str">
        <f t="shared" si="24"/>
        <v>В</v>
      </c>
      <c r="H478" s="77">
        <f t="shared" si="25"/>
        <v>920</v>
      </c>
    </row>
    <row r="479" spans="2:8">
      <c r="B479" s="76">
        <v>2</v>
      </c>
      <c r="C479" s="77" t="str">
        <f t="shared" si="23"/>
        <v>Санкт-Петербург</v>
      </c>
      <c r="D479" s="78">
        <v>53</v>
      </c>
      <c r="E479" s="78">
        <v>86511</v>
      </c>
      <c r="F479" s="78">
        <v>4585083</v>
      </c>
      <c r="G479" s="139" t="str">
        <f t="shared" si="24"/>
        <v>Б</v>
      </c>
      <c r="H479" s="77">
        <f t="shared" si="25"/>
        <v>216</v>
      </c>
    </row>
    <row r="480" spans="2:8">
      <c r="B480" s="76">
        <v>1</v>
      </c>
      <c r="C480" s="77" t="str">
        <f t="shared" si="23"/>
        <v>Москва</v>
      </c>
      <c r="D480" s="78">
        <v>33</v>
      </c>
      <c r="E480" s="78">
        <v>70492</v>
      </c>
      <c r="F480" s="78">
        <v>2326236</v>
      </c>
      <c r="G480" s="139" t="str">
        <f t="shared" si="24"/>
        <v>Б</v>
      </c>
      <c r="H480" s="77">
        <f t="shared" si="25"/>
        <v>478</v>
      </c>
    </row>
    <row r="481" spans="2:8">
      <c r="B481" s="76">
        <v>1</v>
      </c>
      <c r="C481" s="77" t="str">
        <f t="shared" si="23"/>
        <v>Москва</v>
      </c>
      <c r="D481" s="78">
        <v>75</v>
      </c>
      <c r="E481" s="78">
        <v>86380</v>
      </c>
      <c r="F481" s="78">
        <v>6478500</v>
      </c>
      <c r="G481" s="139" t="str">
        <f t="shared" si="24"/>
        <v>А</v>
      </c>
      <c r="H481" s="77">
        <f t="shared" si="25"/>
        <v>81</v>
      </c>
    </row>
    <row r="482" spans="2:8">
      <c r="B482" s="76">
        <v>8</v>
      </c>
      <c r="C482" s="77" t="str">
        <f t="shared" si="23"/>
        <v>Новосибирск</v>
      </c>
      <c r="D482" s="78">
        <v>0</v>
      </c>
      <c r="E482" s="78">
        <v>87977</v>
      </c>
      <c r="F482" s="78">
        <v>0</v>
      </c>
      <c r="G482" s="139" t="str">
        <f t="shared" si="24"/>
        <v>Нет продаж</v>
      </c>
      <c r="H482" s="77">
        <f t="shared" si="25"/>
        <v>992</v>
      </c>
    </row>
    <row r="483" spans="2:8">
      <c r="B483" s="76">
        <v>3</v>
      </c>
      <c r="C483" s="77" t="str">
        <f t="shared" si="23"/>
        <v>Челябинск</v>
      </c>
      <c r="D483" s="78">
        <v>86</v>
      </c>
      <c r="E483" s="78">
        <v>52274</v>
      </c>
      <c r="F483" s="78">
        <v>4495564</v>
      </c>
      <c r="G483" s="139" t="str">
        <f t="shared" si="24"/>
        <v>Б</v>
      </c>
      <c r="H483" s="77">
        <f t="shared" si="25"/>
        <v>229</v>
      </c>
    </row>
    <row r="484" spans="2:8">
      <c r="B484" s="76">
        <v>1</v>
      </c>
      <c r="C484" s="77" t="str">
        <f t="shared" si="23"/>
        <v>Москва</v>
      </c>
      <c r="D484" s="78">
        <v>88</v>
      </c>
      <c r="E484" s="78">
        <v>22887</v>
      </c>
      <c r="F484" s="78">
        <v>2014056</v>
      </c>
      <c r="G484" s="139" t="str">
        <f t="shared" si="24"/>
        <v>Б</v>
      </c>
      <c r="H484" s="77">
        <f t="shared" si="25"/>
        <v>531</v>
      </c>
    </row>
    <row r="485" spans="2:8">
      <c r="B485" s="76">
        <v>6</v>
      </c>
      <c r="C485" s="77" t="str">
        <f t="shared" si="23"/>
        <v>Владивосток</v>
      </c>
      <c r="D485" s="78">
        <v>81</v>
      </c>
      <c r="E485" s="78">
        <v>54759</v>
      </c>
      <c r="F485" s="78">
        <v>4435479</v>
      </c>
      <c r="G485" s="139" t="str">
        <f t="shared" si="24"/>
        <v>Б</v>
      </c>
      <c r="H485" s="77">
        <f t="shared" si="25"/>
        <v>235</v>
      </c>
    </row>
    <row r="486" spans="2:8">
      <c r="B486" s="76">
        <v>8</v>
      </c>
      <c r="C486" s="77" t="str">
        <f t="shared" si="23"/>
        <v>Новосибирск</v>
      </c>
      <c r="D486" s="78">
        <v>95</v>
      </c>
      <c r="E486" s="78">
        <v>30074</v>
      </c>
      <c r="F486" s="78">
        <v>2857030</v>
      </c>
      <c r="G486" s="139" t="str">
        <f t="shared" si="24"/>
        <v>Б</v>
      </c>
      <c r="H486" s="77">
        <f t="shared" si="25"/>
        <v>395</v>
      </c>
    </row>
    <row r="487" spans="2:8">
      <c r="B487" s="76">
        <v>9</v>
      </c>
      <c r="C487" s="77" t="str">
        <f t="shared" si="23"/>
        <v>Тюмень</v>
      </c>
      <c r="D487" s="78">
        <v>95</v>
      </c>
      <c r="E487" s="78">
        <v>55722</v>
      </c>
      <c r="F487" s="78">
        <v>5293590</v>
      </c>
      <c r="G487" s="139" t="str">
        <f t="shared" si="24"/>
        <v>А</v>
      </c>
      <c r="H487" s="77">
        <f t="shared" si="25"/>
        <v>156</v>
      </c>
    </row>
    <row r="488" spans="2:8">
      <c r="B488" s="76">
        <v>8</v>
      </c>
      <c r="C488" s="77" t="str">
        <f t="shared" si="23"/>
        <v>Новосибирск</v>
      </c>
      <c r="D488" s="78">
        <v>14</v>
      </c>
      <c r="E488" s="78">
        <v>65917</v>
      </c>
      <c r="F488" s="78">
        <v>922838</v>
      </c>
      <c r="G488" s="139" t="str">
        <f t="shared" si="24"/>
        <v>В</v>
      </c>
      <c r="H488" s="77">
        <f t="shared" si="25"/>
        <v>753</v>
      </c>
    </row>
    <row r="489" spans="2:8">
      <c r="B489" s="76">
        <v>3</v>
      </c>
      <c r="C489" s="77" t="str">
        <f t="shared" si="23"/>
        <v>Челябинск</v>
      </c>
      <c r="D489" s="78">
        <v>63</v>
      </c>
      <c r="E489" s="78">
        <v>50386</v>
      </c>
      <c r="F489" s="78">
        <v>3174318</v>
      </c>
      <c r="G489" s="139" t="str">
        <f t="shared" si="24"/>
        <v>Б</v>
      </c>
      <c r="H489" s="77">
        <f t="shared" si="25"/>
        <v>359</v>
      </c>
    </row>
    <row r="490" spans="2:8">
      <c r="B490" s="76">
        <v>10</v>
      </c>
      <c r="C490" s="77" t="str">
        <f t="shared" si="23"/>
        <v>Сочи</v>
      </c>
      <c r="D490" s="78">
        <v>92</v>
      </c>
      <c r="E490" s="78">
        <v>25597</v>
      </c>
      <c r="F490" s="78">
        <v>2354924</v>
      </c>
      <c r="G490" s="139" t="str">
        <f t="shared" si="24"/>
        <v>Б</v>
      </c>
      <c r="H490" s="77">
        <f t="shared" si="25"/>
        <v>469</v>
      </c>
    </row>
    <row r="491" spans="2:8">
      <c r="B491" s="76">
        <v>9</v>
      </c>
      <c r="C491" s="77" t="str">
        <f t="shared" si="23"/>
        <v>Тюмень</v>
      </c>
      <c r="D491" s="78">
        <v>100</v>
      </c>
      <c r="E491" s="78">
        <v>75231</v>
      </c>
      <c r="F491" s="78">
        <v>7523100</v>
      </c>
      <c r="G491" s="139" t="str">
        <f t="shared" si="24"/>
        <v>А</v>
      </c>
      <c r="H491" s="77">
        <f t="shared" si="25"/>
        <v>36</v>
      </c>
    </row>
    <row r="492" spans="2:8">
      <c r="B492" s="76">
        <v>10</v>
      </c>
      <c r="C492" s="77" t="str">
        <f t="shared" si="23"/>
        <v>Сочи</v>
      </c>
      <c r="D492" s="78">
        <v>40</v>
      </c>
      <c r="E492" s="78">
        <v>91845</v>
      </c>
      <c r="F492" s="78">
        <v>3673800</v>
      </c>
      <c r="G492" s="139" t="str">
        <f t="shared" si="24"/>
        <v>Б</v>
      </c>
      <c r="H492" s="77">
        <f t="shared" si="25"/>
        <v>314</v>
      </c>
    </row>
    <row r="493" spans="2:8">
      <c r="B493" s="76">
        <v>8</v>
      </c>
      <c r="C493" s="77" t="str">
        <f t="shared" si="23"/>
        <v>Новосибирск</v>
      </c>
      <c r="D493" s="78">
        <v>90</v>
      </c>
      <c r="E493" s="78">
        <v>72366</v>
      </c>
      <c r="F493" s="78">
        <v>6512940</v>
      </c>
      <c r="G493" s="139" t="str">
        <f t="shared" si="24"/>
        <v>А</v>
      </c>
      <c r="H493" s="77">
        <f t="shared" si="25"/>
        <v>78</v>
      </c>
    </row>
    <row r="494" spans="2:8">
      <c r="B494" s="76">
        <v>8</v>
      </c>
      <c r="C494" s="77" t="str">
        <f t="shared" si="23"/>
        <v>Новосибирск</v>
      </c>
      <c r="D494" s="78">
        <v>16</v>
      </c>
      <c r="E494" s="78">
        <v>53594</v>
      </c>
      <c r="F494" s="78">
        <v>857504</v>
      </c>
      <c r="G494" s="139" t="str">
        <f t="shared" si="24"/>
        <v>В</v>
      </c>
      <c r="H494" s="77">
        <f t="shared" si="25"/>
        <v>773</v>
      </c>
    </row>
    <row r="495" spans="2:8">
      <c r="B495" s="76">
        <v>10</v>
      </c>
      <c r="C495" s="77" t="str">
        <f t="shared" si="23"/>
        <v>Сочи</v>
      </c>
      <c r="D495" s="78">
        <v>30</v>
      </c>
      <c r="E495" s="78">
        <v>74844</v>
      </c>
      <c r="F495" s="78">
        <v>2245320</v>
      </c>
      <c r="G495" s="139" t="str">
        <f t="shared" si="24"/>
        <v>Б</v>
      </c>
      <c r="H495" s="77">
        <f t="shared" si="25"/>
        <v>493</v>
      </c>
    </row>
    <row r="496" spans="2:8">
      <c r="B496" s="76">
        <v>8</v>
      </c>
      <c r="C496" s="77" t="str">
        <f t="shared" si="23"/>
        <v>Новосибирск</v>
      </c>
      <c r="D496" s="78">
        <v>54</v>
      </c>
      <c r="E496" s="78">
        <v>89310</v>
      </c>
      <c r="F496" s="78">
        <v>4822740</v>
      </c>
      <c r="G496" s="139" t="str">
        <f t="shared" si="24"/>
        <v>Б</v>
      </c>
      <c r="H496" s="77">
        <f t="shared" si="25"/>
        <v>193</v>
      </c>
    </row>
    <row r="497" spans="2:8">
      <c r="B497" s="76">
        <v>5</v>
      </c>
      <c r="C497" s="77" t="str">
        <f t="shared" si="23"/>
        <v>Краснодар</v>
      </c>
      <c r="D497" s="78">
        <v>58</v>
      </c>
      <c r="E497" s="78">
        <v>77682</v>
      </c>
      <c r="F497" s="78">
        <v>4505556</v>
      </c>
      <c r="G497" s="139" t="str">
        <f t="shared" si="24"/>
        <v>Б</v>
      </c>
      <c r="H497" s="77">
        <f t="shared" si="25"/>
        <v>227</v>
      </c>
    </row>
    <row r="498" spans="2:8">
      <c r="B498" s="76">
        <v>4</v>
      </c>
      <c r="C498" s="77" t="str">
        <f t="shared" si="23"/>
        <v>Архангельск</v>
      </c>
      <c r="D498" s="78">
        <v>12</v>
      </c>
      <c r="E498" s="78">
        <v>41123</v>
      </c>
      <c r="F498" s="78">
        <v>493476</v>
      </c>
      <c r="G498" s="139" t="str">
        <f t="shared" si="24"/>
        <v>В</v>
      </c>
      <c r="H498" s="77">
        <f t="shared" si="25"/>
        <v>877</v>
      </c>
    </row>
    <row r="499" spans="2:8">
      <c r="B499" s="76">
        <v>4</v>
      </c>
      <c r="C499" s="77" t="str">
        <f t="shared" si="23"/>
        <v>Архангельск</v>
      </c>
      <c r="D499" s="78">
        <v>66</v>
      </c>
      <c r="E499" s="78">
        <v>93515</v>
      </c>
      <c r="F499" s="78">
        <v>6171990</v>
      </c>
      <c r="G499" s="139" t="str">
        <f t="shared" si="24"/>
        <v>А</v>
      </c>
      <c r="H499" s="77">
        <f t="shared" si="25"/>
        <v>103</v>
      </c>
    </row>
    <row r="500" spans="2:8">
      <c r="B500" s="76">
        <v>5</v>
      </c>
      <c r="C500" s="77" t="str">
        <f t="shared" si="23"/>
        <v>Краснодар</v>
      </c>
      <c r="D500" s="78">
        <v>100</v>
      </c>
      <c r="E500" s="78">
        <v>66198</v>
      </c>
      <c r="F500" s="78">
        <v>6619800</v>
      </c>
      <c r="G500" s="139" t="str">
        <f t="shared" si="24"/>
        <v>А</v>
      </c>
      <c r="H500" s="77">
        <f t="shared" si="25"/>
        <v>74</v>
      </c>
    </row>
    <row r="501" spans="2:8">
      <c r="B501" s="76">
        <v>7</v>
      </c>
      <c r="C501" s="77" t="str">
        <f t="shared" si="23"/>
        <v>Мурманск</v>
      </c>
      <c r="D501" s="78">
        <v>86</v>
      </c>
      <c r="E501" s="78">
        <v>37249</v>
      </c>
      <c r="F501" s="78">
        <v>3203414</v>
      </c>
      <c r="G501" s="139" t="str">
        <f t="shared" si="24"/>
        <v>Б</v>
      </c>
      <c r="H501" s="77">
        <f t="shared" si="25"/>
        <v>358</v>
      </c>
    </row>
    <row r="502" spans="2:8">
      <c r="B502" s="76">
        <v>5</v>
      </c>
      <c r="C502" s="77" t="str">
        <f t="shared" si="23"/>
        <v>Краснодар</v>
      </c>
      <c r="D502" s="78">
        <v>54</v>
      </c>
      <c r="E502" s="78">
        <v>26555</v>
      </c>
      <c r="F502" s="78">
        <v>1433970</v>
      </c>
      <c r="G502" s="139" t="str">
        <f t="shared" si="24"/>
        <v>Б</v>
      </c>
      <c r="H502" s="77">
        <f t="shared" si="25"/>
        <v>632</v>
      </c>
    </row>
    <row r="503" spans="2:8">
      <c r="B503" s="76">
        <v>6</v>
      </c>
      <c r="C503" s="77" t="str">
        <f t="shared" si="23"/>
        <v>Владивосток</v>
      </c>
      <c r="D503" s="78">
        <v>90</v>
      </c>
      <c r="E503" s="78">
        <v>67167</v>
      </c>
      <c r="F503" s="78">
        <v>6045030</v>
      </c>
      <c r="G503" s="139" t="str">
        <f t="shared" si="24"/>
        <v>А</v>
      </c>
      <c r="H503" s="77">
        <f t="shared" si="25"/>
        <v>109</v>
      </c>
    </row>
    <row r="504" spans="2:8">
      <c r="B504" s="76">
        <v>10</v>
      </c>
      <c r="C504" s="77" t="str">
        <f t="shared" si="23"/>
        <v>Сочи</v>
      </c>
      <c r="D504" s="78">
        <v>10</v>
      </c>
      <c r="E504" s="78">
        <v>53998</v>
      </c>
      <c r="F504" s="78">
        <v>539980</v>
      </c>
      <c r="G504" s="139" t="str">
        <f t="shared" si="24"/>
        <v>В</v>
      </c>
      <c r="H504" s="77">
        <f t="shared" si="25"/>
        <v>863</v>
      </c>
    </row>
    <row r="505" spans="2:8">
      <c r="B505" s="76">
        <v>10</v>
      </c>
      <c r="C505" s="77" t="str">
        <f t="shared" si="23"/>
        <v>Сочи</v>
      </c>
      <c r="D505" s="78">
        <v>36</v>
      </c>
      <c r="E505" s="78">
        <v>15941</v>
      </c>
      <c r="F505" s="78">
        <v>573876</v>
      </c>
      <c r="G505" s="139" t="str">
        <f t="shared" si="24"/>
        <v>В</v>
      </c>
      <c r="H505" s="77">
        <f t="shared" si="25"/>
        <v>849</v>
      </c>
    </row>
    <row r="506" spans="2:8">
      <c r="B506" s="76">
        <v>5</v>
      </c>
      <c r="C506" s="77" t="str">
        <f t="shared" si="23"/>
        <v>Краснодар</v>
      </c>
      <c r="D506" s="78">
        <v>86</v>
      </c>
      <c r="E506" s="78">
        <v>47774</v>
      </c>
      <c r="F506" s="78">
        <v>4108564</v>
      </c>
      <c r="G506" s="139" t="str">
        <f t="shared" si="24"/>
        <v>Б</v>
      </c>
      <c r="H506" s="77">
        <f t="shared" si="25"/>
        <v>267</v>
      </c>
    </row>
    <row r="507" spans="2:8">
      <c r="B507" s="76">
        <v>3</v>
      </c>
      <c r="C507" s="77" t="str">
        <f t="shared" si="23"/>
        <v>Челябинск</v>
      </c>
      <c r="D507" s="78">
        <v>72</v>
      </c>
      <c r="E507" s="78">
        <v>57858</v>
      </c>
      <c r="F507" s="78">
        <v>4165776</v>
      </c>
      <c r="G507" s="139" t="str">
        <f t="shared" si="24"/>
        <v>Б</v>
      </c>
      <c r="H507" s="77">
        <f t="shared" si="25"/>
        <v>261</v>
      </c>
    </row>
    <row r="508" spans="2:8">
      <c r="B508" s="76">
        <v>10</v>
      </c>
      <c r="C508" s="77" t="str">
        <f t="shared" si="23"/>
        <v>Сочи</v>
      </c>
      <c r="D508" s="78">
        <v>53</v>
      </c>
      <c r="E508" s="78">
        <v>74152</v>
      </c>
      <c r="F508" s="78">
        <v>3930056</v>
      </c>
      <c r="G508" s="139" t="str">
        <f t="shared" si="24"/>
        <v>Б</v>
      </c>
      <c r="H508" s="77">
        <f t="shared" si="25"/>
        <v>283</v>
      </c>
    </row>
    <row r="509" spans="2:8">
      <c r="B509" s="76">
        <v>5</v>
      </c>
      <c r="C509" s="77" t="str">
        <f t="shared" si="23"/>
        <v>Краснодар</v>
      </c>
      <c r="D509" s="78">
        <v>59</v>
      </c>
      <c r="E509" s="78">
        <v>20536</v>
      </c>
      <c r="F509" s="78">
        <v>1211624</v>
      </c>
      <c r="G509" s="139" t="str">
        <f t="shared" si="24"/>
        <v>Б</v>
      </c>
      <c r="H509" s="77">
        <f t="shared" si="25"/>
        <v>683</v>
      </c>
    </row>
    <row r="510" spans="2:8">
      <c r="B510" s="76">
        <v>7</v>
      </c>
      <c r="C510" s="77" t="str">
        <f t="shared" si="23"/>
        <v>Мурманск</v>
      </c>
      <c r="D510" s="78">
        <v>88</v>
      </c>
      <c r="E510" s="78">
        <v>35375</v>
      </c>
      <c r="F510" s="78">
        <v>3113000</v>
      </c>
      <c r="G510" s="139" t="str">
        <f t="shared" si="24"/>
        <v>Б</v>
      </c>
      <c r="H510" s="77">
        <f t="shared" si="25"/>
        <v>369</v>
      </c>
    </row>
    <row r="511" spans="2:8">
      <c r="B511" s="76">
        <v>7</v>
      </c>
      <c r="C511" s="77" t="str">
        <f t="shared" si="23"/>
        <v>Мурманск</v>
      </c>
      <c r="D511" s="78">
        <v>80</v>
      </c>
      <c r="E511" s="78">
        <v>89570</v>
      </c>
      <c r="F511" s="78">
        <v>7165600</v>
      </c>
      <c r="G511" s="139" t="str">
        <f t="shared" si="24"/>
        <v>А</v>
      </c>
      <c r="H511" s="77">
        <f t="shared" si="25"/>
        <v>50</v>
      </c>
    </row>
    <row r="512" spans="2:8">
      <c r="B512" s="76">
        <v>6</v>
      </c>
      <c r="C512" s="77" t="str">
        <f t="shared" si="23"/>
        <v>Владивосток</v>
      </c>
      <c r="D512" s="78">
        <v>11</v>
      </c>
      <c r="E512" s="78">
        <v>56320</v>
      </c>
      <c r="F512" s="78">
        <v>619520</v>
      </c>
      <c r="G512" s="139" t="str">
        <f t="shared" si="24"/>
        <v>В</v>
      </c>
      <c r="H512" s="77">
        <f t="shared" si="25"/>
        <v>833</v>
      </c>
    </row>
    <row r="513" spans="2:8">
      <c r="B513" s="76">
        <v>10</v>
      </c>
      <c r="C513" s="77" t="str">
        <f t="shared" si="23"/>
        <v>Сочи</v>
      </c>
      <c r="D513" s="78">
        <v>63</v>
      </c>
      <c r="E513" s="78">
        <v>45208</v>
      </c>
      <c r="F513" s="78">
        <v>2848104</v>
      </c>
      <c r="G513" s="139" t="str">
        <f t="shared" si="24"/>
        <v>Б</v>
      </c>
      <c r="H513" s="77">
        <f t="shared" si="25"/>
        <v>396</v>
      </c>
    </row>
    <row r="514" spans="2:8">
      <c r="B514" s="76">
        <v>6</v>
      </c>
      <c r="C514" s="77" t="str">
        <f t="shared" si="23"/>
        <v>Владивосток</v>
      </c>
      <c r="D514" s="78">
        <v>64</v>
      </c>
      <c r="E514" s="78">
        <v>56764</v>
      </c>
      <c r="F514" s="78">
        <v>3632896</v>
      </c>
      <c r="G514" s="139" t="str">
        <f t="shared" si="24"/>
        <v>Б</v>
      </c>
      <c r="H514" s="77">
        <f t="shared" si="25"/>
        <v>321</v>
      </c>
    </row>
    <row r="515" spans="2:8">
      <c r="B515" s="76">
        <v>6</v>
      </c>
      <c r="C515" s="77" t="str">
        <f t="shared" si="23"/>
        <v>Владивосток</v>
      </c>
      <c r="D515" s="78">
        <v>7</v>
      </c>
      <c r="E515" s="78">
        <v>29256</v>
      </c>
      <c r="F515" s="78">
        <v>204792</v>
      </c>
      <c r="G515" s="139" t="str">
        <f t="shared" si="24"/>
        <v>В</v>
      </c>
      <c r="H515" s="77">
        <f t="shared" si="25"/>
        <v>954</v>
      </c>
    </row>
    <row r="516" spans="2:8">
      <c r="B516" s="76">
        <v>5</v>
      </c>
      <c r="C516" s="77" t="str">
        <f t="shared" si="23"/>
        <v>Краснодар</v>
      </c>
      <c r="D516" s="78">
        <v>82</v>
      </c>
      <c r="E516" s="78">
        <v>18689</v>
      </c>
      <c r="F516" s="78">
        <v>1532498</v>
      </c>
      <c r="G516" s="139" t="str">
        <f t="shared" si="24"/>
        <v>Б</v>
      </c>
      <c r="H516" s="77">
        <f t="shared" si="25"/>
        <v>612</v>
      </c>
    </row>
    <row r="517" spans="2:8">
      <c r="B517" s="76">
        <v>2</v>
      </c>
      <c r="C517" s="77" t="str">
        <f t="shared" si="23"/>
        <v>Санкт-Петербург</v>
      </c>
      <c r="D517" s="78">
        <v>12</v>
      </c>
      <c r="E517" s="78">
        <v>86673</v>
      </c>
      <c r="F517" s="78">
        <v>1040076</v>
      </c>
      <c r="G517" s="139" t="str">
        <f t="shared" si="24"/>
        <v>Б</v>
      </c>
      <c r="H517" s="77">
        <f t="shared" si="25"/>
        <v>732</v>
      </c>
    </row>
    <row r="518" spans="2:8">
      <c r="B518" s="76">
        <v>6</v>
      </c>
      <c r="C518" s="77" t="str">
        <f t="shared" si="23"/>
        <v>Владивосток</v>
      </c>
      <c r="D518" s="78">
        <v>57</v>
      </c>
      <c r="E518" s="78">
        <v>21400</v>
      </c>
      <c r="F518" s="78">
        <v>1219800</v>
      </c>
      <c r="G518" s="139" t="str">
        <f t="shared" si="24"/>
        <v>Б</v>
      </c>
      <c r="H518" s="77">
        <f t="shared" si="25"/>
        <v>681</v>
      </c>
    </row>
    <row r="519" spans="2:8">
      <c r="B519" s="76">
        <v>2</v>
      </c>
      <c r="C519" s="77" t="str">
        <f t="shared" si="23"/>
        <v>Санкт-Петербург</v>
      </c>
      <c r="D519" s="78">
        <v>36</v>
      </c>
      <c r="E519" s="78">
        <v>48742</v>
      </c>
      <c r="F519" s="78">
        <v>1754712</v>
      </c>
      <c r="G519" s="139" t="str">
        <f t="shared" si="24"/>
        <v>Б</v>
      </c>
      <c r="H519" s="77">
        <f t="shared" si="25"/>
        <v>576</v>
      </c>
    </row>
    <row r="520" spans="2:8">
      <c r="B520" s="76">
        <v>7</v>
      </c>
      <c r="C520" s="77" t="str">
        <f t="shared" si="23"/>
        <v>Мурманск</v>
      </c>
      <c r="D520" s="78">
        <v>5</v>
      </c>
      <c r="E520" s="78">
        <v>87067</v>
      </c>
      <c r="F520" s="78">
        <v>435335</v>
      </c>
      <c r="G520" s="139" t="str">
        <f t="shared" si="24"/>
        <v>В</v>
      </c>
      <c r="H520" s="77">
        <f t="shared" si="25"/>
        <v>895</v>
      </c>
    </row>
    <row r="521" spans="2:8">
      <c r="B521" s="76">
        <v>8</v>
      </c>
      <c r="C521" s="77" t="str">
        <f t="shared" si="23"/>
        <v>Новосибирск</v>
      </c>
      <c r="D521" s="78">
        <v>44</v>
      </c>
      <c r="E521" s="78">
        <v>40288</v>
      </c>
      <c r="F521" s="78">
        <v>1772672</v>
      </c>
      <c r="G521" s="139" t="str">
        <f t="shared" si="24"/>
        <v>Б</v>
      </c>
      <c r="H521" s="77">
        <f t="shared" si="25"/>
        <v>573</v>
      </c>
    </row>
    <row r="522" spans="2:8">
      <c r="B522" s="76">
        <v>4</v>
      </c>
      <c r="C522" s="77" t="str">
        <f t="shared" si="23"/>
        <v>Архангельск</v>
      </c>
      <c r="D522" s="78">
        <v>85</v>
      </c>
      <c r="E522" s="78">
        <v>14908</v>
      </c>
      <c r="F522" s="78">
        <v>1267180</v>
      </c>
      <c r="G522" s="139" t="str">
        <f t="shared" si="24"/>
        <v>Б</v>
      </c>
      <c r="H522" s="77">
        <f t="shared" si="25"/>
        <v>672</v>
      </c>
    </row>
    <row r="523" spans="2:8">
      <c r="B523" s="76">
        <v>3</v>
      </c>
      <c r="C523" s="77" t="str">
        <f t="shared" si="23"/>
        <v>Челябинск</v>
      </c>
      <c r="D523" s="78">
        <v>14</v>
      </c>
      <c r="E523" s="78">
        <v>33254</v>
      </c>
      <c r="F523" s="78">
        <v>465556</v>
      </c>
      <c r="G523" s="139" t="str">
        <f t="shared" si="24"/>
        <v>В</v>
      </c>
      <c r="H523" s="77">
        <f t="shared" si="25"/>
        <v>887</v>
      </c>
    </row>
    <row r="524" spans="2:8">
      <c r="B524" s="76">
        <v>1</v>
      </c>
      <c r="C524" s="77" t="str">
        <f t="shared" si="23"/>
        <v>Москва</v>
      </c>
      <c r="D524" s="78">
        <v>14</v>
      </c>
      <c r="E524" s="78">
        <v>52634</v>
      </c>
      <c r="F524" s="78">
        <v>736876</v>
      </c>
      <c r="G524" s="139" t="str">
        <f t="shared" si="24"/>
        <v>В</v>
      </c>
      <c r="H524" s="77">
        <f t="shared" si="25"/>
        <v>806</v>
      </c>
    </row>
    <row r="525" spans="2:8">
      <c r="B525" s="76">
        <v>1</v>
      </c>
      <c r="C525" s="77" t="str">
        <f t="shared" si="23"/>
        <v>Москва</v>
      </c>
      <c r="D525" s="78">
        <v>14</v>
      </c>
      <c r="E525" s="78">
        <v>93381</v>
      </c>
      <c r="F525" s="78">
        <v>1307334</v>
      </c>
      <c r="G525" s="139" t="str">
        <f t="shared" si="24"/>
        <v>Б</v>
      </c>
      <c r="H525" s="77">
        <f t="shared" si="25"/>
        <v>663</v>
      </c>
    </row>
    <row r="526" spans="2:8">
      <c r="B526" s="76">
        <v>5</v>
      </c>
      <c r="C526" s="77" t="str">
        <f t="shared" si="23"/>
        <v>Краснодар</v>
      </c>
      <c r="D526" s="78">
        <v>7</v>
      </c>
      <c r="E526" s="78">
        <v>66203</v>
      </c>
      <c r="F526" s="78">
        <v>463421</v>
      </c>
      <c r="G526" s="139" t="str">
        <f t="shared" si="24"/>
        <v>В</v>
      </c>
      <c r="H526" s="77">
        <f t="shared" si="25"/>
        <v>889</v>
      </c>
    </row>
    <row r="527" spans="2:8">
      <c r="B527" s="76">
        <v>3</v>
      </c>
      <c r="C527" s="77" t="str">
        <f t="shared" si="23"/>
        <v>Челябинск</v>
      </c>
      <c r="D527" s="78">
        <v>68</v>
      </c>
      <c r="E527" s="78">
        <v>20273</v>
      </c>
      <c r="F527" s="78">
        <v>1378564</v>
      </c>
      <c r="G527" s="139" t="str">
        <f t="shared" si="24"/>
        <v>Б</v>
      </c>
      <c r="H527" s="77">
        <f t="shared" si="25"/>
        <v>642</v>
      </c>
    </row>
    <row r="528" spans="2:8">
      <c r="B528" s="76">
        <v>8</v>
      </c>
      <c r="C528" s="77" t="str">
        <f t="shared" si="23"/>
        <v>Новосибирск</v>
      </c>
      <c r="D528" s="78">
        <v>11</v>
      </c>
      <c r="E528" s="78">
        <v>40477</v>
      </c>
      <c r="F528" s="78">
        <v>445247</v>
      </c>
      <c r="G528" s="139" t="str">
        <f t="shared" si="24"/>
        <v>В</v>
      </c>
      <c r="H528" s="77">
        <f t="shared" si="25"/>
        <v>894</v>
      </c>
    </row>
    <row r="529" spans="2:8">
      <c r="B529" s="76">
        <v>2</v>
      </c>
      <c r="C529" s="77" t="str">
        <f t="shared" si="23"/>
        <v>Санкт-Петербург</v>
      </c>
      <c r="D529" s="78">
        <v>71</v>
      </c>
      <c r="E529" s="78">
        <v>94002</v>
      </c>
      <c r="F529" s="78">
        <v>6674142</v>
      </c>
      <c r="G529" s="139" t="str">
        <f t="shared" si="24"/>
        <v>А</v>
      </c>
      <c r="H529" s="77">
        <f t="shared" si="25"/>
        <v>71</v>
      </c>
    </row>
    <row r="530" spans="2:8">
      <c r="B530" s="76">
        <v>5</v>
      </c>
      <c r="C530" s="77" t="str">
        <f t="shared" si="23"/>
        <v>Краснодар</v>
      </c>
      <c r="D530" s="78">
        <v>15</v>
      </c>
      <c r="E530" s="78">
        <v>17077</v>
      </c>
      <c r="F530" s="78">
        <v>256155</v>
      </c>
      <c r="G530" s="139" t="str">
        <f t="shared" si="24"/>
        <v>В</v>
      </c>
      <c r="H530" s="77">
        <f t="shared" si="25"/>
        <v>939</v>
      </c>
    </row>
    <row r="531" spans="2:8">
      <c r="B531" s="76">
        <v>10</v>
      </c>
      <c r="C531" s="77" t="str">
        <f t="shared" si="23"/>
        <v>Сочи</v>
      </c>
      <c r="D531" s="78">
        <v>33</v>
      </c>
      <c r="E531" s="78">
        <v>37683</v>
      </c>
      <c r="F531" s="78">
        <v>1243539</v>
      </c>
      <c r="G531" s="139" t="str">
        <f t="shared" si="24"/>
        <v>Б</v>
      </c>
      <c r="H531" s="77">
        <f t="shared" si="25"/>
        <v>678</v>
      </c>
    </row>
    <row r="532" spans="2:8">
      <c r="B532" s="76">
        <v>6</v>
      </c>
      <c r="C532" s="77" t="str">
        <f t="shared" si="23"/>
        <v>Владивосток</v>
      </c>
      <c r="D532" s="78">
        <v>72</v>
      </c>
      <c r="E532" s="78">
        <v>25381</v>
      </c>
      <c r="F532" s="78">
        <v>1827432</v>
      </c>
      <c r="G532" s="139" t="str">
        <f t="shared" si="24"/>
        <v>Б</v>
      </c>
      <c r="H532" s="77">
        <f t="shared" si="25"/>
        <v>566</v>
      </c>
    </row>
    <row r="533" spans="2:8">
      <c r="B533" s="76">
        <v>2</v>
      </c>
      <c r="C533" s="77" t="str">
        <f t="shared" si="23"/>
        <v>Санкт-Петербург</v>
      </c>
      <c r="D533" s="78">
        <v>46</v>
      </c>
      <c r="E533" s="78">
        <v>50214</v>
      </c>
      <c r="F533" s="78">
        <v>2309844</v>
      </c>
      <c r="G533" s="139" t="str">
        <f t="shared" si="24"/>
        <v>Б</v>
      </c>
      <c r="H533" s="77">
        <f t="shared" si="25"/>
        <v>482</v>
      </c>
    </row>
    <row r="534" spans="2:8">
      <c r="B534" s="76">
        <v>9</v>
      </c>
      <c r="C534" s="77" t="str">
        <f t="shared" si="23"/>
        <v>Тюмень</v>
      </c>
      <c r="D534" s="78">
        <v>43</v>
      </c>
      <c r="E534" s="78">
        <v>46667</v>
      </c>
      <c r="F534" s="78">
        <v>2006681</v>
      </c>
      <c r="G534" s="139" t="str">
        <f t="shared" si="24"/>
        <v>Б</v>
      </c>
      <c r="H534" s="77">
        <f t="shared" si="25"/>
        <v>533</v>
      </c>
    </row>
    <row r="535" spans="2:8">
      <c r="B535" s="76">
        <v>10</v>
      </c>
      <c r="C535" s="77" t="str">
        <f t="shared" si="23"/>
        <v>Сочи</v>
      </c>
      <c r="D535" s="78">
        <v>12</v>
      </c>
      <c r="E535" s="78">
        <v>99344</v>
      </c>
      <c r="F535" s="78">
        <v>1192128</v>
      </c>
      <c r="G535" s="139" t="str">
        <f t="shared" si="24"/>
        <v>Б</v>
      </c>
      <c r="H535" s="77">
        <f t="shared" si="25"/>
        <v>688</v>
      </c>
    </row>
    <row r="536" spans="2:8">
      <c r="B536" s="76">
        <v>2</v>
      </c>
      <c r="C536" s="77" t="str">
        <f t="shared" si="23"/>
        <v>Санкт-Петербург</v>
      </c>
      <c r="D536" s="78">
        <v>69</v>
      </c>
      <c r="E536" s="78">
        <v>84829</v>
      </c>
      <c r="F536" s="78">
        <v>5853201</v>
      </c>
      <c r="G536" s="139" t="str">
        <f t="shared" si="24"/>
        <v>А</v>
      </c>
      <c r="H536" s="77">
        <f t="shared" si="25"/>
        <v>115</v>
      </c>
    </row>
    <row r="537" spans="2:8">
      <c r="B537" s="76">
        <v>2</v>
      </c>
      <c r="C537" s="77" t="str">
        <f t="shared" ref="C537:C600" si="26">INDEX($M$7:$M$16,B537,1)</f>
        <v>Санкт-Петербург</v>
      </c>
      <c r="D537" s="78">
        <v>78</v>
      </c>
      <c r="E537" s="78">
        <v>28396</v>
      </c>
      <c r="F537" s="78">
        <v>2214888</v>
      </c>
      <c r="G537" s="139" t="str">
        <f t="shared" ref="G537:G600" si="27">IF(F537&gt;1000000,IF(F537&gt;5000000,"А","Б"),IF((F537=0),"Нет продаж","В"))</f>
        <v>Б</v>
      </c>
      <c r="H537" s="77">
        <f t="shared" ref="H537:H600" si="28">RANK(F537,$F$25:$F$1024,0)</f>
        <v>497</v>
      </c>
    </row>
    <row r="538" spans="2:8">
      <c r="B538" s="76">
        <v>10</v>
      </c>
      <c r="C538" s="77" t="str">
        <f t="shared" si="26"/>
        <v>Сочи</v>
      </c>
      <c r="D538" s="78">
        <v>9</v>
      </c>
      <c r="E538" s="78">
        <v>10632</v>
      </c>
      <c r="F538" s="78">
        <v>95688</v>
      </c>
      <c r="G538" s="139" t="str">
        <f t="shared" si="27"/>
        <v>В</v>
      </c>
      <c r="H538" s="77">
        <f t="shared" si="28"/>
        <v>979</v>
      </c>
    </row>
    <row r="539" spans="2:8">
      <c r="B539" s="76">
        <v>5</v>
      </c>
      <c r="C539" s="77" t="str">
        <f t="shared" si="26"/>
        <v>Краснодар</v>
      </c>
      <c r="D539" s="78">
        <v>59</v>
      </c>
      <c r="E539" s="78">
        <v>35845</v>
      </c>
      <c r="F539" s="78">
        <v>2114855</v>
      </c>
      <c r="G539" s="139" t="str">
        <f t="shared" si="27"/>
        <v>Б</v>
      </c>
      <c r="H539" s="77">
        <f t="shared" si="28"/>
        <v>512</v>
      </c>
    </row>
    <row r="540" spans="2:8">
      <c r="B540" s="76">
        <v>1</v>
      </c>
      <c r="C540" s="77" t="str">
        <f t="shared" si="26"/>
        <v>Москва</v>
      </c>
      <c r="D540" s="78">
        <v>24</v>
      </c>
      <c r="E540" s="78">
        <v>24050</v>
      </c>
      <c r="F540" s="78">
        <v>577200</v>
      </c>
      <c r="G540" s="139" t="str">
        <f t="shared" si="27"/>
        <v>В</v>
      </c>
      <c r="H540" s="77">
        <f t="shared" si="28"/>
        <v>847</v>
      </c>
    </row>
    <row r="541" spans="2:8">
      <c r="B541" s="76">
        <v>7</v>
      </c>
      <c r="C541" s="77" t="str">
        <f t="shared" si="26"/>
        <v>Мурманск</v>
      </c>
      <c r="D541" s="78">
        <v>54</v>
      </c>
      <c r="E541" s="78">
        <v>16351</v>
      </c>
      <c r="F541" s="78">
        <v>882954</v>
      </c>
      <c r="G541" s="139" t="str">
        <f t="shared" si="27"/>
        <v>В</v>
      </c>
      <c r="H541" s="77">
        <f t="shared" si="28"/>
        <v>763</v>
      </c>
    </row>
    <row r="542" spans="2:8">
      <c r="B542" s="76">
        <v>7</v>
      </c>
      <c r="C542" s="77" t="str">
        <f t="shared" si="26"/>
        <v>Мурманск</v>
      </c>
      <c r="D542" s="78">
        <v>78</v>
      </c>
      <c r="E542" s="78">
        <v>33308</v>
      </c>
      <c r="F542" s="78">
        <v>2598024</v>
      </c>
      <c r="G542" s="139" t="str">
        <f t="shared" si="27"/>
        <v>Б</v>
      </c>
      <c r="H542" s="77">
        <f t="shared" si="28"/>
        <v>427</v>
      </c>
    </row>
    <row r="543" spans="2:8">
      <c r="B543" s="76">
        <v>5</v>
      </c>
      <c r="C543" s="77" t="str">
        <f t="shared" si="26"/>
        <v>Краснодар</v>
      </c>
      <c r="D543" s="78">
        <v>83</v>
      </c>
      <c r="E543" s="78">
        <v>56497</v>
      </c>
      <c r="F543" s="78">
        <v>4689251</v>
      </c>
      <c r="G543" s="139" t="str">
        <f t="shared" si="27"/>
        <v>Б</v>
      </c>
      <c r="H543" s="77">
        <f t="shared" si="28"/>
        <v>208</v>
      </c>
    </row>
    <row r="544" spans="2:8">
      <c r="B544" s="76">
        <v>6</v>
      </c>
      <c r="C544" s="77" t="str">
        <f t="shared" si="26"/>
        <v>Владивосток</v>
      </c>
      <c r="D544" s="78">
        <v>87</v>
      </c>
      <c r="E544" s="78">
        <v>55121</v>
      </c>
      <c r="F544" s="78">
        <v>4795527</v>
      </c>
      <c r="G544" s="139" t="str">
        <f t="shared" si="27"/>
        <v>Б</v>
      </c>
      <c r="H544" s="77">
        <f t="shared" si="28"/>
        <v>200</v>
      </c>
    </row>
    <row r="545" spans="2:8">
      <c r="B545" s="76">
        <v>9</v>
      </c>
      <c r="C545" s="77" t="str">
        <f t="shared" si="26"/>
        <v>Тюмень</v>
      </c>
      <c r="D545" s="78">
        <v>86</v>
      </c>
      <c r="E545" s="78">
        <v>56005</v>
      </c>
      <c r="F545" s="78">
        <v>4816430</v>
      </c>
      <c r="G545" s="139" t="str">
        <f t="shared" si="27"/>
        <v>Б</v>
      </c>
      <c r="H545" s="77">
        <f t="shared" si="28"/>
        <v>194</v>
      </c>
    </row>
    <row r="546" spans="2:8">
      <c r="B546" s="76">
        <v>7</v>
      </c>
      <c r="C546" s="77" t="str">
        <f t="shared" si="26"/>
        <v>Мурманск</v>
      </c>
      <c r="D546" s="78">
        <v>51</v>
      </c>
      <c r="E546" s="78">
        <v>97047</v>
      </c>
      <c r="F546" s="78">
        <v>4949397</v>
      </c>
      <c r="G546" s="139" t="str">
        <f t="shared" si="27"/>
        <v>Б</v>
      </c>
      <c r="H546" s="77">
        <f t="shared" si="28"/>
        <v>183</v>
      </c>
    </row>
    <row r="547" spans="2:8">
      <c r="B547" s="76">
        <v>5</v>
      </c>
      <c r="C547" s="77" t="str">
        <f t="shared" si="26"/>
        <v>Краснодар</v>
      </c>
      <c r="D547" s="78">
        <v>87</v>
      </c>
      <c r="E547" s="78">
        <v>72012</v>
      </c>
      <c r="F547" s="78">
        <v>6265044</v>
      </c>
      <c r="G547" s="139" t="str">
        <f t="shared" si="27"/>
        <v>А</v>
      </c>
      <c r="H547" s="77">
        <f t="shared" si="28"/>
        <v>98</v>
      </c>
    </row>
    <row r="548" spans="2:8">
      <c r="B548" s="76">
        <v>1</v>
      </c>
      <c r="C548" s="77" t="str">
        <f t="shared" si="26"/>
        <v>Москва</v>
      </c>
      <c r="D548" s="78">
        <v>33</v>
      </c>
      <c r="E548" s="78">
        <v>94116</v>
      </c>
      <c r="F548" s="78">
        <v>3105828</v>
      </c>
      <c r="G548" s="139" t="str">
        <f t="shared" si="27"/>
        <v>Б</v>
      </c>
      <c r="H548" s="77">
        <f t="shared" si="28"/>
        <v>372</v>
      </c>
    </row>
    <row r="549" spans="2:8">
      <c r="B549" s="76">
        <v>9</v>
      </c>
      <c r="C549" s="77" t="str">
        <f t="shared" si="26"/>
        <v>Тюмень</v>
      </c>
      <c r="D549" s="78">
        <v>99</v>
      </c>
      <c r="E549" s="78">
        <v>57046</v>
      </c>
      <c r="F549" s="78">
        <v>5647554</v>
      </c>
      <c r="G549" s="139" t="str">
        <f t="shared" si="27"/>
        <v>А</v>
      </c>
      <c r="H549" s="77">
        <f t="shared" si="28"/>
        <v>135</v>
      </c>
    </row>
    <row r="550" spans="2:8">
      <c r="B550" s="76">
        <v>8</v>
      </c>
      <c r="C550" s="77" t="str">
        <f t="shared" si="26"/>
        <v>Новосибирск</v>
      </c>
      <c r="D550" s="78">
        <v>80</v>
      </c>
      <c r="E550" s="78">
        <v>42422</v>
      </c>
      <c r="F550" s="78">
        <v>3393760</v>
      </c>
      <c r="G550" s="139" t="str">
        <f t="shared" si="27"/>
        <v>Б</v>
      </c>
      <c r="H550" s="77">
        <f t="shared" si="28"/>
        <v>337</v>
      </c>
    </row>
    <row r="551" spans="2:8">
      <c r="B551" s="76">
        <v>8</v>
      </c>
      <c r="C551" s="77" t="str">
        <f t="shared" si="26"/>
        <v>Новосибирск</v>
      </c>
      <c r="D551" s="78">
        <v>19</v>
      </c>
      <c r="E551" s="78">
        <v>12638</v>
      </c>
      <c r="F551" s="78">
        <v>240122</v>
      </c>
      <c r="G551" s="139" t="str">
        <f t="shared" si="27"/>
        <v>В</v>
      </c>
      <c r="H551" s="77">
        <f t="shared" si="28"/>
        <v>941</v>
      </c>
    </row>
    <row r="552" spans="2:8">
      <c r="B552" s="76">
        <v>2</v>
      </c>
      <c r="C552" s="77" t="str">
        <f t="shared" si="26"/>
        <v>Санкт-Петербург</v>
      </c>
      <c r="D552" s="78">
        <v>95</v>
      </c>
      <c r="E552" s="78">
        <v>15475</v>
      </c>
      <c r="F552" s="78">
        <v>1470125</v>
      </c>
      <c r="G552" s="139" t="str">
        <f t="shared" si="27"/>
        <v>Б</v>
      </c>
      <c r="H552" s="77">
        <f t="shared" si="28"/>
        <v>625</v>
      </c>
    </row>
    <row r="553" spans="2:8">
      <c r="B553" s="76">
        <v>6</v>
      </c>
      <c r="C553" s="77" t="str">
        <f t="shared" si="26"/>
        <v>Владивосток</v>
      </c>
      <c r="D553" s="78">
        <v>56</v>
      </c>
      <c r="E553" s="78">
        <v>15635</v>
      </c>
      <c r="F553" s="78">
        <v>875560</v>
      </c>
      <c r="G553" s="139" t="str">
        <f t="shared" si="27"/>
        <v>В</v>
      </c>
      <c r="H553" s="77">
        <f t="shared" si="28"/>
        <v>768</v>
      </c>
    </row>
    <row r="554" spans="2:8">
      <c r="B554" s="76">
        <v>9</v>
      </c>
      <c r="C554" s="77" t="str">
        <f t="shared" si="26"/>
        <v>Тюмень</v>
      </c>
      <c r="D554" s="78">
        <v>7</v>
      </c>
      <c r="E554" s="78">
        <v>65961</v>
      </c>
      <c r="F554" s="78">
        <v>461727</v>
      </c>
      <c r="G554" s="139" t="str">
        <f t="shared" si="27"/>
        <v>В</v>
      </c>
      <c r="H554" s="77">
        <f t="shared" si="28"/>
        <v>890</v>
      </c>
    </row>
    <row r="555" spans="2:8">
      <c r="B555" s="76">
        <v>5</v>
      </c>
      <c r="C555" s="77" t="str">
        <f t="shared" si="26"/>
        <v>Краснодар</v>
      </c>
      <c r="D555" s="78">
        <v>64</v>
      </c>
      <c r="E555" s="78">
        <v>45646</v>
      </c>
      <c r="F555" s="78">
        <v>2921344</v>
      </c>
      <c r="G555" s="139" t="str">
        <f t="shared" si="27"/>
        <v>Б</v>
      </c>
      <c r="H555" s="77">
        <f t="shared" si="28"/>
        <v>388</v>
      </c>
    </row>
    <row r="556" spans="2:8">
      <c r="B556" s="76">
        <v>8</v>
      </c>
      <c r="C556" s="77" t="str">
        <f t="shared" si="26"/>
        <v>Новосибирск</v>
      </c>
      <c r="D556" s="78">
        <v>7</v>
      </c>
      <c r="E556" s="78">
        <v>30569</v>
      </c>
      <c r="F556" s="78">
        <v>213983</v>
      </c>
      <c r="G556" s="139" t="str">
        <f t="shared" si="27"/>
        <v>В</v>
      </c>
      <c r="H556" s="77">
        <f t="shared" si="28"/>
        <v>946</v>
      </c>
    </row>
    <row r="557" spans="2:8">
      <c r="B557" s="76">
        <v>10</v>
      </c>
      <c r="C557" s="77" t="str">
        <f t="shared" si="26"/>
        <v>Сочи</v>
      </c>
      <c r="D557" s="78">
        <v>3</v>
      </c>
      <c r="E557" s="78">
        <v>47082</v>
      </c>
      <c r="F557" s="78">
        <v>141246</v>
      </c>
      <c r="G557" s="139" t="str">
        <f t="shared" si="27"/>
        <v>В</v>
      </c>
      <c r="H557" s="77">
        <f t="shared" si="28"/>
        <v>970</v>
      </c>
    </row>
    <row r="558" spans="2:8">
      <c r="B558" s="76">
        <v>1</v>
      </c>
      <c r="C558" s="77" t="str">
        <f t="shared" si="26"/>
        <v>Москва</v>
      </c>
      <c r="D558" s="78">
        <v>28</v>
      </c>
      <c r="E558" s="78">
        <v>71031</v>
      </c>
      <c r="F558" s="78">
        <v>1988868</v>
      </c>
      <c r="G558" s="139" t="str">
        <f t="shared" si="27"/>
        <v>Б</v>
      </c>
      <c r="H558" s="77">
        <f t="shared" si="28"/>
        <v>537</v>
      </c>
    </row>
    <row r="559" spans="2:8">
      <c r="B559" s="76">
        <v>7</v>
      </c>
      <c r="C559" s="77" t="str">
        <f t="shared" si="26"/>
        <v>Мурманск</v>
      </c>
      <c r="D559" s="78">
        <v>39</v>
      </c>
      <c r="E559" s="78">
        <v>87701</v>
      </c>
      <c r="F559" s="78">
        <v>3420339</v>
      </c>
      <c r="G559" s="139" t="str">
        <f t="shared" si="27"/>
        <v>Б</v>
      </c>
      <c r="H559" s="77">
        <f t="shared" si="28"/>
        <v>331</v>
      </c>
    </row>
    <row r="560" spans="2:8">
      <c r="B560" s="76">
        <v>4</v>
      </c>
      <c r="C560" s="77" t="str">
        <f t="shared" si="26"/>
        <v>Архангельск</v>
      </c>
      <c r="D560" s="78">
        <v>93</v>
      </c>
      <c r="E560" s="78">
        <v>43567</v>
      </c>
      <c r="F560" s="78">
        <v>4051731</v>
      </c>
      <c r="G560" s="139" t="str">
        <f t="shared" si="27"/>
        <v>Б</v>
      </c>
      <c r="H560" s="77">
        <f t="shared" si="28"/>
        <v>274</v>
      </c>
    </row>
    <row r="561" spans="2:8">
      <c r="B561" s="76">
        <v>8</v>
      </c>
      <c r="C561" s="77" t="str">
        <f t="shared" si="26"/>
        <v>Новосибирск</v>
      </c>
      <c r="D561" s="78">
        <v>38</v>
      </c>
      <c r="E561" s="78">
        <v>75952</v>
      </c>
      <c r="F561" s="78">
        <v>2886176</v>
      </c>
      <c r="G561" s="139" t="str">
        <f t="shared" si="27"/>
        <v>Б</v>
      </c>
      <c r="H561" s="77">
        <f t="shared" si="28"/>
        <v>393</v>
      </c>
    </row>
    <row r="562" spans="2:8">
      <c r="B562" s="76">
        <v>1</v>
      </c>
      <c r="C562" s="77" t="str">
        <f t="shared" si="26"/>
        <v>Москва</v>
      </c>
      <c r="D562" s="78">
        <v>80</v>
      </c>
      <c r="E562" s="78">
        <v>15900</v>
      </c>
      <c r="F562" s="78">
        <v>1272000</v>
      </c>
      <c r="G562" s="139" t="str">
        <f t="shared" si="27"/>
        <v>Б</v>
      </c>
      <c r="H562" s="77">
        <f t="shared" si="28"/>
        <v>670</v>
      </c>
    </row>
    <row r="563" spans="2:8">
      <c r="B563" s="76">
        <v>9</v>
      </c>
      <c r="C563" s="77" t="str">
        <f t="shared" si="26"/>
        <v>Тюмень</v>
      </c>
      <c r="D563" s="78">
        <v>39</v>
      </c>
      <c r="E563" s="78">
        <v>17423</v>
      </c>
      <c r="F563" s="78">
        <v>679497</v>
      </c>
      <c r="G563" s="139" t="str">
        <f t="shared" si="27"/>
        <v>В</v>
      </c>
      <c r="H563" s="77">
        <f t="shared" si="28"/>
        <v>818</v>
      </c>
    </row>
    <row r="564" spans="2:8">
      <c r="B564" s="76">
        <v>4</v>
      </c>
      <c r="C564" s="77" t="str">
        <f t="shared" si="26"/>
        <v>Архангельск</v>
      </c>
      <c r="D564" s="78">
        <v>53</v>
      </c>
      <c r="E564" s="78">
        <v>54641</v>
      </c>
      <c r="F564" s="78">
        <v>2895973</v>
      </c>
      <c r="G564" s="139" t="str">
        <f t="shared" si="27"/>
        <v>Б</v>
      </c>
      <c r="H564" s="77">
        <f t="shared" si="28"/>
        <v>391</v>
      </c>
    </row>
    <row r="565" spans="2:8">
      <c r="B565" s="76">
        <v>5</v>
      </c>
      <c r="C565" s="77" t="str">
        <f t="shared" si="26"/>
        <v>Краснодар</v>
      </c>
      <c r="D565" s="78">
        <v>6</v>
      </c>
      <c r="E565" s="78">
        <v>27552</v>
      </c>
      <c r="F565" s="78">
        <v>165312</v>
      </c>
      <c r="G565" s="139" t="str">
        <f t="shared" si="27"/>
        <v>В</v>
      </c>
      <c r="H565" s="77">
        <f t="shared" si="28"/>
        <v>962</v>
      </c>
    </row>
    <row r="566" spans="2:8">
      <c r="B566" s="76">
        <v>3</v>
      </c>
      <c r="C566" s="77" t="str">
        <f t="shared" si="26"/>
        <v>Челябинск</v>
      </c>
      <c r="D566" s="78">
        <v>58</v>
      </c>
      <c r="E566" s="78">
        <v>40082</v>
      </c>
      <c r="F566" s="78">
        <v>2324756</v>
      </c>
      <c r="G566" s="139" t="str">
        <f t="shared" si="27"/>
        <v>Б</v>
      </c>
      <c r="H566" s="77">
        <f t="shared" si="28"/>
        <v>481</v>
      </c>
    </row>
    <row r="567" spans="2:8">
      <c r="B567" s="76">
        <v>10</v>
      </c>
      <c r="C567" s="77" t="str">
        <f t="shared" si="26"/>
        <v>Сочи</v>
      </c>
      <c r="D567" s="78">
        <v>86</v>
      </c>
      <c r="E567" s="78">
        <v>35238</v>
      </c>
      <c r="F567" s="78">
        <v>3030468</v>
      </c>
      <c r="G567" s="139" t="str">
        <f t="shared" si="27"/>
        <v>Б</v>
      </c>
      <c r="H567" s="77">
        <f t="shared" si="28"/>
        <v>380</v>
      </c>
    </row>
    <row r="568" spans="2:8">
      <c r="B568" s="76">
        <v>7</v>
      </c>
      <c r="C568" s="77" t="str">
        <f t="shared" si="26"/>
        <v>Мурманск</v>
      </c>
      <c r="D568" s="78">
        <v>1</v>
      </c>
      <c r="E568" s="78">
        <v>16377</v>
      </c>
      <c r="F568" s="78">
        <v>16377</v>
      </c>
      <c r="G568" s="139" t="str">
        <f t="shared" si="27"/>
        <v>В</v>
      </c>
      <c r="H568" s="77">
        <f t="shared" si="28"/>
        <v>990</v>
      </c>
    </row>
    <row r="569" spans="2:8">
      <c r="B569" s="76">
        <v>8</v>
      </c>
      <c r="C569" s="77" t="str">
        <f t="shared" si="26"/>
        <v>Новосибирск</v>
      </c>
      <c r="D569" s="78">
        <v>21</v>
      </c>
      <c r="E569" s="78">
        <v>13719</v>
      </c>
      <c r="F569" s="78">
        <v>288099</v>
      </c>
      <c r="G569" s="139" t="str">
        <f t="shared" si="27"/>
        <v>В</v>
      </c>
      <c r="H569" s="77">
        <f t="shared" si="28"/>
        <v>929</v>
      </c>
    </row>
    <row r="570" spans="2:8">
      <c r="B570" s="76">
        <v>6</v>
      </c>
      <c r="C570" s="77" t="str">
        <f t="shared" si="26"/>
        <v>Владивосток</v>
      </c>
      <c r="D570" s="78">
        <v>51</v>
      </c>
      <c r="E570" s="78">
        <v>16047</v>
      </c>
      <c r="F570" s="78">
        <v>818397</v>
      </c>
      <c r="G570" s="139" t="str">
        <f t="shared" si="27"/>
        <v>В</v>
      </c>
      <c r="H570" s="77">
        <f t="shared" si="28"/>
        <v>787</v>
      </c>
    </row>
    <row r="571" spans="2:8">
      <c r="B571" s="76">
        <v>5</v>
      </c>
      <c r="C571" s="77" t="str">
        <f t="shared" si="26"/>
        <v>Краснодар</v>
      </c>
      <c r="D571" s="78">
        <v>13</v>
      </c>
      <c r="E571" s="78">
        <v>64665</v>
      </c>
      <c r="F571" s="78">
        <v>840645</v>
      </c>
      <c r="G571" s="139" t="str">
        <f t="shared" si="27"/>
        <v>В</v>
      </c>
      <c r="H571" s="77">
        <f t="shared" si="28"/>
        <v>781</v>
      </c>
    </row>
    <row r="572" spans="2:8">
      <c r="B572" s="76">
        <v>2</v>
      </c>
      <c r="C572" s="77" t="str">
        <f t="shared" si="26"/>
        <v>Санкт-Петербург</v>
      </c>
      <c r="D572" s="78">
        <v>16</v>
      </c>
      <c r="E572" s="78">
        <v>56160</v>
      </c>
      <c r="F572" s="78">
        <v>898560</v>
      </c>
      <c r="G572" s="139" t="str">
        <f t="shared" si="27"/>
        <v>В</v>
      </c>
      <c r="H572" s="77">
        <f t="shared" si="28"/>
        <v>761</v>
      </c>
    </row>
    <row r="573" spans="2:8">
      <c r="B573" s="76">
        <v>5</v>
      </c>
      <c r="C573" s="77" t="str">
        <f t="shared" si="26"/>
        <v>Краснодар</v>
      </c>
      <c r="D573" s="78">
        <v>10</v>
      </c>
      <c r="E573" s="78">
        <v>77059</v>
      </c>
      <c r="F573" s="78">
        <v>770590</v>
      </c>
      <c r="G573" s="139" t="str">
        <f t="shared" si="27"/>
        <v>В</v>
      </c>
      <c r="H573" s="77">
        <f t="shared" si="28"/>
        <v>793</v>
      </c>
    </row>
    <row r="574" spans="2:8">
      <c r="B574" s="76">
        <v>8</v>
      </c>
      <c r="C574" s="77" t="str">
        <f t="shared" si="26"/>
        <v>Новосибирск</v>
      </c>
      <c r="D574" s="78">
        <v>11</v>
      </c>
      <c r="E574" s="78">
        <v>74887</v>
      </c>
      <c r="F574" s="78">
        <v>823757</v>
      </c>
      <c r="G574" s="139" t="str">
        <f t="shared" si="27"/>
        <v>В</v>
      </c>
      <c r="H574" s="77">
        <f t="shared" si="28"/>
        <v>785</v>
      </c>
    </row>
    <row r="575" spans="2:8">
      <c r="B575" s="76">
        <v>3</v>
      </c>
      <c r="C575" s="77" t="str">
        <f t="shared" si="26"/>
        <v>Челябинск</v>
      </c>
      <c r="D575" s="78">
        <v>78</v>
      </c>
      <c r="E575" s="78">
        <v>72553</v>
      </c>
      <c r="F575" s="78">
        <v>5659134</v>
      </c>
      <c r="G575" s="139" t="str">
        <f t="shared" si="27"/>
        <v>А</v>
      </c>
      <c r="H575" s="77">
        <f t="shared" si="28"/>
        <v>133</v>
      </c>
    </row>
    <row r="576" spans="2:8">
      <c r="B576" s="76">
        <v>5</v>
      </c>
      <c r="C576" s="77" t="str">
        <f t="shared" si="26"/>
        <v>Краснодар</v>
      </c>
      <c r="D576" s="78">
        <v>12</v>
      </c>
      <c r="E576" s="78">
        <v>43497</v>
      </c>
      <c r="F576" s="78">
        <v>521964</v>
      </c>
      <c r="G576" s="139" t="str">
        <f t="shared" si="27"/>
        <v>В</v>
      </c>
      <c r="H576" s="77">
        <f t="shared" si="28"/>
        <v>871</v>
      </c>
    </row>
    <row r="577" spans="2:8">
      <c r="B577" s="76">
        <v>1</v>
      </c>
      <c r="C577" s="77" t="str">
        <f t="shared" si="26"/>
        <v>Москва</v>
      </c>
      <c r="D577" s="78">
        <v>83</v>
      </c>
      <c r="E577" s="78">
        <v>69216</v>
      </c>
      <c r="F577" s="78">
        <v>5744928</v>
      </c>
      <c r="G577" s="139" t="str">
        <f t="shared" si="27"/>
        <v>А</v>
      </c>
      <c r="H577" s="77">
        <f t="shared" si="28"/>
        <v>126</v>
      </c>
    </row>
    <row r="578" spans="2:8">
      <c r="B578" s="76">
        <v>9</v>
      </c>
      <c r="C578" s="77" t="str">
        <f t="shared" si="26"/>
        <v>Тюмень</v>
      </c>
      <c r="D578" s="78">
        <v>38</v>
      </c>
      <c r="E578" s="78">
        <v>32820</v>
      </c>
      <c r="F578" s="78">
        <v>1247160</v>
      </c>
      <c r="G578" s="139" t="str">
        <f t="shared" si="27"/>
        <v>Б</v>
      </c>
      <c r="H578" s="77">
        <f t="shared" si="28"/>
        <v>677</v>
      </c>
    </row>
    <row r="579" spans="2:8">
      <c r="B579" s="76">
        <v>10</v>
      </c>
      <c r="C579" s="77" t="str">
        <f t="shared" si="26"/>
        <v>Сочи</v>
      </c>
      <c r="D579" s="78">
        <v>87</v>
      </c>
      <c r="E579" s="78">
        <v>40094</v>
      </c>
      <c r="F579" s="78">
        <v>3488178</v>
      </c>
      <c r="G579" s="139" t="str">
        <f t="shared" si="27"/>
        <v>Б</v>
      </c>
      <c r="H579" s="77">
        <f t="shared" si="28"/>
        <v>327</v>
      </c>
    </row>
    <row r="580" spans="2:8">
      <c r="B580" s="76">
        <v>2</v>
      </c>
      <c r="C580" s="77" t="str">
        <f t="shared" si="26"/>
        <v>Санкт-Петербург</v>
      </c>
      <c r="D580" s="78">
        <v>44</v>
      </c>
      <c r="E580" s="78">
        <v>38346</v>
      </c>
      <c r="F580" s="78">
        <v>1687224</v>
      </c>
      <c r="G580" s="139" t="str">
        <f t="shared" si="27"/>
        <v>Б</v>
      </c>
      <c r="H580" s="77">
        <f t="shared" si="28"/>
        <v>587</v>
      </c>
    </row>
    <row r="581" spans="2:8">
      <c r="B581" s="76">
        <v>9</v>
      </c>
      <c r="C581" s="77" t="str">
        <f t="shared" si="26"/>
        <v>Тюмень</v>
      </c>
      <c r="D581" s="78">
        <v>30</v>
      </c>
      <c r="E581" s="78">
        <v>88750</v>
      </c>
      <c r="F581" s="78">
        <v>2662500</v>
      </c>
      <c r="G581" s="139" t="str">
        <f t="shared" si="27"/>
        <v>Б</v>
      </c>
      <c r="H581" s="77">
        <f t="shared" si="28"/>
        <v>417</v>
      </c>
    </row>
    <row r="582" spans="2:8">
      <c r="B582" s="76">
        <v>1</v>
      </c>
      <c r="C582" s="77" t="str">
        <f t="shared" si="26"/>
        <v>Москва</v>
      </c>
      <c r="D582" s="78">
        <v>93</v>
      </c>
      <c r="E582" s="78">
        <v>21203</v>
      </c>
      <c r="F582" s="78">
        <v>1971879</v>
      </c>
      <c r="G582" s="139" t="str">
        <f t="shared" si="27"/>
        <v>Б</v>
      </c>
      <c r="H582" s="77">
        <f t="shared" si="28"/>
        <v>541</v>
      </c>
    </row>
    <row r="583" spans="2:8">
      <c r="B583" s="76">
        <v>8</v>
      </c>
      <c r="C583" s="77" t="str">
        <f t="shared" si="26"/>
        <v>Новосибирск</v>
      </c>
      <c r="D583" s="78">
        <v>62</v>
      </c>
      <c r="E583" s="78">
        <v>60271</v>
      </c>
      <c r="F583" s="78">
        <v>3736802</v>
      </c>
      <c r="G583" s="139" t="str">
        <f t="shared" si="27"/>
        <v>Б</v>
      </c>
      <c r="H583" s="77">
        <f t="shared" si="28"/>
        <v>305</v>
      </c>
    </row>
    <row r="584" spans="2:8">
      <c r="B584" s="76">
        <v>7</v>
      </c>
      <c r="C584" s="77" t="str">
        <f t="shared" si="26"/>
        <v>Мурманск</v>
      </c>
      <c r="D584" s="78">
        <v>34</v>
      </c>
      <c r="E584" s="78">
        <v>88218</v>
      </c>
      <c r="F584" s="78">
        <v>2999412</v>
      </c>
      <c r="G584" s="139" t="str">
        <f t="shared" si="27"/>
        <v>Б</v>
      </c>
      <c r="H584" s="77">
        <f t="shared" si="28"/>
        <v>382</v>
      </c>
    </row>
    <row r="585" spans="2:8">
      <c r="B585" s="76">
        <v>4</v>
      </c>
      <c r="C585" s="77" t="str">
        <f t="shared" si="26"/>
        <v>Архангельск</v>
      </c>
      <c r="D585" s="78">
        <v>41</v>
      </c>
      <c r="E585" s="78">
        <v>94264</v>
      </c>
      <c r="F585" s="78">
        <v>3864824</v>
      </c>
      <c r="G585" s="139" t="str">
        <f t="shared" si="27"/>
        <v>Б</v>
      </c>
      <c r="H585" s="77">
        <f t="shared" si="28"/>
        <v>289</v>
      </c>
    </row>
    <row r="586" spans="2:8">
      <c r="B586" s="76">
        <v>8</v>
      </c>
      <c r="C586" s="77" t="str">
        <f t="shared" si="26"/>
        <v>Новосибирск</v>
      </c>
      <c r="D586" s="78">
        <v>38</v>
      </c>
      <c r="E586" s="78">
        <v>78587</v>
      </c>
      <c r="F586" s="78">
        <v>2986306</v>
      </c>
      <c r="G586" s="139" t="str">
        <f t="shared" si="27"/>
        <v>Б</v>
      </c>
      <c r="H586" s="77">
        <f t="shared" si="28"/>
        <v>384</v>
      </c>
    </row>
    <row r="587" spans="2:8">
      <c r="B587" s="76">
        <v>6</v>
      </c>
      <c r="C587" s="77" t="str">
        <f t="shared" si="26"/>
        <v>Владивосток</v>
      </c>
      <c r="D587" s="78">
        <v>14</v>
      </c>
      <c r="E587" s="78">
        <v>15181</v>
      </c>
      <c r="F587" s="78">
        <v>212534</v>
      </c>
      <c r="G587" s="139" t="str">
        <f t="shared" si="27"/>
        <v>В</v>
      </c>
      <c r="H587" s="77">
        <f t="shared" si="28"/>
        <v>947</v>
      </c>
    </row>
    <row r="588" spans="2:8">
      <c r="B588" s="76">
        <v>6</v>
      </c>
      <c r="C588" s="77" t="str">
        <f t="shared" si="26"/>
        <v>Владивосток</v>
      </c>
      <c r="D588" s="78">
        <v>25</v>
      </c>
      <c r="E588" s="78">
        <v>93085</v>
      </c>
      <c r="F588" s="78">
        <v>2327125</v>
      </c>
      <c r="G588" s="139" t="str">
        <f t="shared" si="27"/>
        <v>Б</v>
      </c>
      <c r="H588" s="77">
        <f t="shared" si="28"/>
        <v>477</v>
      </c>
    </row>
    <row r="589" spans="2:8">
      <c r="B589" s="76">
        <v>7</v>
      </c>
      <c r="C589" s="77" t="str">
        <f t="shared" si="26"/>
        <v>Мурманск</v>
      </c>
      <c r="D589" s="78">
        <v>48</v>
      </c>
      <c r="E589" s="78">
        <v>89332</v>
      </c>
      <c r="F589" s="78">
        <v>4287936</v>
      </c>
      <c r="G589" s="139" t="str">
        <f t="shared" si="27"/>
        <v>Б</v>
      </c>
      <c r="H589" s="77">
        <f t="shared" si="28"/>
        <v>246</v>
      </c>
    </row>
    <row r="590" spans="2:8">
      <c r="B590" s="76">
        <v>4</v>
      </c>
      <c r="C590" s="77" t="str">
        <f t="shared" si="26"/>
        <v>Архангельск</v>
      </c>
      <c r="D590" s="78">
        <v>7</v>
      </c>
      <c r="E590" s="78">
        <v>57125</v>
      </c>
      <c r="F590" s="78">
        <v>399875</v>
      </c>
      <c r="G590" s="139" t="str">
        <f t="shared" si="27"/>
        <v>В</v>
      </c>
      <c r="H590" s="77">
        <f t="shared" si="28"/>
        <v>905</v>
      </c>
    </row>
    <row r="591" spans="2:8">
      <c r="B591" s="76">
        <v>8</v>
      </c>
      <c r="C591" s="77" t="str">
        <f t="shared" si="26"/>
        <v>Новосибирск</v>
      </c>
      <c r="D591" s="78">
        <v>61</v>
      </c>
      <c r="E591" s="78">
        <v>16498</v>
      </c>
      <c r="F591" s="78">
        <v>1006378</v>
      </c>
      <c r="G591" s="139" t="str">
        <f t="shared" si="27"/>
        <v>Б</v>
      </c>
      <c r="H591" s="77">
        <f t="shared" si="28"/>
        <v>739</v>
      </c>
    </row>
    <row r="592" spans="2:8">
      <c r="B592" s="76">
        <v>3</v>
      </c>
      <c r="C592" s="77" t="str">
        <f t="shared" si="26"/>
        <v>Челябинск</v>
      </c>
      <c r="D592" s="78">
        <v>51</v>
      </c>
      <c r="E592" s="78">
        <v>80998</v>
      </c>
      <c r="F592" s="78">
        <v>4130898</v>
      </c>
      <c r="G592" s="139" t="str">
        <f t="shared" si="27"/>
        <v>Б</v>
      </c>
      <c r="H592" s="77">
        <f t="shared" si="28"/>
        <v>264</v>
      </c>
    </row>
    <row r="593" spans="2:8">
      <c r="B593" s="76">
        <v>2</v>
      </c>
      <c r="C593" s="77" t="str">
        <f t="shared" si="26"/>
        <v>Санкт-Петербург</v>
      </c>
      <c r="D593" s="78">
        <v>0</v>
      </c>
      <c r="E593" s="78">
        <v>15818</v>
      </c>
      <c r="F593" s="78">
        <v>0</v>
      </c>
      <c r="G593" s="139" t="str">
        <f t="shared" si="27"/>
        <v>Нет продаж</v>
      </c>
      <c r="H593" s="77">
        <f t="shared" si="28"/>
        <v>992</v>
      </c>
    </row>
    <row r="594" spans="2:8">
      <c r="B594" s="76">
        <v>6</v>
      </c>
      <c r="C594" s="77" t="str">
        <f t="shared" si="26"/>
        <v>Владивосток</v>
      </c>
      <c r="D594" s="78">
        <v>85</v>
      </c>
      <c r="E594" s="78">
        <v>62005</v>
      </c>
      <c r="F594" s="78">
        <v>5270425</v>
      </c>
      <c r="G594" s="139" t="str">
        <f t="shared" si="27"/>
        <v>А</v>
      </c>
      <c r="H594" s="77">
        <f t="shared" si="28"/>
        <v>158</v>
      </c>
    </row>
    <row r="595" spans="2:8">
      <c r="B595" s="76">
        <v>9</v>
      </c>
      <c r="C595" s="77" t="str">
        <f t="shared" si="26"/>
        <v>Тюмень</v>
      </c>
      <c r="D595" s="78">
        <v>50</v>
      </c>
      <c r="E595" s="78">
        <v>51969</v>
      </c>
      <c r="F595" s="78">
        <v>2598450</v>
      </c>
      <c r="G595" s="139" t="str">
        <f t="shared" si="27"/>
        <v>Б</v>
      </c>
      <c r="H595" s="77">
        <f t="shared" si="28"/>
        <v>426</v>
      </c>
    </row>
    <row r="596" spans="2:8">
      <c r="B596" s="76">
        <v>1</v>
      </c>
      <c r="C596" s="77" t="str">
        <f t="shared" si="26"/>
        <v>Москва</v>
      </c>
      <c r="D596" s="78">
        <v>45</v>
      </c>
      <c r="E596" s="78">
        <v>62391</v>
      </c>
      <c r="F596" s="78">
        <v>2807595</v>
      </c>
      <c r="G596" s="139" t="str">
        <f t="shared" si="27"/>
        <v>Б</v>
      </c>
      <c r="H596" s="77">
        <f t="shared" si="28"/>
        <v>402</v>
      </c>
    </row>
    <row r="597" spans="2:8">
      <c r="B597" s="76">
        <v>3</v>
      </c>
      <c r="C597" s="77" t="str">
        <f t="shared" si="26"/>
        <v>Челябинск</v>
      </c>
      <c r="D597" s="78">
        <v>57</v>
      </c>
      <c r="E597" s="78">
        <v>87979</v>
      </c>
      <c r="F597" s="78">
        <v>5014803</v>
      </c>
      <c r="G597" s="139" t="str">
        <f t="shared" si="27"/>
        <v>А</v>
      </c>
      <c r="H597" s="77">
        <f t="shared" si="28"/>
        <v>179</v>
      </c>
    </row>
    <row r="598" spans="2:8">
      <c r="B598" s="76">
        <v>10</v>
      </c>
      <c r="C598" s="77" t="str">
        <f t="shared" si="26"/>
        <v>Сочи</v>
      </c>
      <c r="D598" s="78">
        <v>24</v>
      </c>
      <c r="E598" s="78">
        <v>55162</v>
      </c>
      <c r="F598" s="78">
        <v>1323888</v>
      </c>
      <c r="G598" s="139" t="str">
        <f t="shared" si="27"/>
        <v>Б</v>
      </c>
      <c r="H598" s="77">
        <f t="shared" si="28"/>
        <v>660</v>
      </c>
    </row>
    <row r="599" spans="2:8">
      <c r="B599" s="76">
        <v>9</v>
      </c>
      <c r="C599" s="77" t="str">
        <f t="shared" si="26"/>
        <v>Тюмень</v>
      </c>
      <c r="D599" s="78">
        <v>24</v>
      </c>
      <c r="E599" s="78">
        <v>78338</v>
      </c>
      <c r="F599" s="78">
        <v>1880112</v>
      </c>
      <c r="G599" s="139" t="str">
        <f t="shared" si="27"/>
        <v>Б</v>
      </c>
      <c r="H599" s="77">
        <f t="shared" si="28"/>
        <v>554</v>
      </c>
    </row>
    <row r="600" spans="2:8">
      <c r="B600" s="76">
        <v>4</v>
      </c>
      <c r="C600" s="77" t="str">
        <f t="shared" si="26"/>
        <v>Архангельск</v>
      </c>
      <c r="D600" s="78">
        <v>62</v>
      </c>
      <c r="E600" s="78">
        <v>43281</v>
      </c>
      <c r="F600" s="78">
        <v>2683422</v>
      </c>
      <c r="G600" s="139" t="str">
        <f t="shared" si="27"/>
        <v>Б</v>
      </c>
      <c r="H600" s="77">
        <f t="shared" si="28"/>
        <v>416</v>
      </c>
    </row>
    <row r="601" spans="2:8">
      <c r="B601" s="76">
        <v>8</v>
      </c>
      <c r="C601" s="77" t="str">
        <f t="shared" ref="C601:C664" si="29">INDEX($M$7:$M$16,B601,1)</f>
        <v>Новосибирск</v>
      </c>
      <c r="D601" s="78">
        <v>7</v>
      </c>
      <c r="E601" s="78">
        <v>81769</v>
      </c>
      <c r="F601" s="78">
        <v>572383</v>
      </c>
      <c r="G601" s="139" t="str">
        <f t="shared" ref="G601:G664" si="30">IF(F601&gt;1000000,IF(F601&gt;5000000,"А","Б"),IF((F601=0),"Нет продаж","В"))</f>
        <v>В</v>
      </c>
      <c r="H601" s="77">
        <f t="shared" ref="H601:H664" si="31">RANK(F601,$F$25:$F$1024,0)</f>
        <v>851</v>
      </c>
    </row>
    <row r="602" spans="2:8">
      <c r="B602" s="76">
        <v>10</v>
      </c>
      <c r="C602" s="77" t="str">
        <f t="shared" si="29"/>
        <v>Сочи</v>
      </c>
      <c r="D602" s="78">
        <v>91</v>
      </c>
      <c r="E602" s="78">
        <v>23579</v>
      </c>
      <c r="F602" s="78">
        <v>2145689</v>
      </c>
      <c r="G602" s="139" t="str">
        <f t="shared" si="30"/>
        <v>Б</v>
      </c>
      <c r="H602" s="77">
        <f t="shared" si="31"/>
        <v>508</v>
      </c>
    </row>
    <row r="603" spans="2:8">
      <c r="B603" s="76">
        <v>7</v>
      </c>
      <c r="C603" s="77" t="str">
        <f t="shared" si="29"/>
        <v>Мурманск</v>
      </c>
      <c r="D603" s="78">
        <v>0</v>
      </c>
      <c r="E603" s="78">
        <v>24463</v>
      </c>
      <c r="F603" s="78">
        <v>0</v>
      </c>
      <c r="G603" s="139" t="str">
        <f t="shared" si="30"/>
        <v>Нет продаж</v>
      </c>
      <c r="H603" s="77">
        <f t="shared" si="31"/>
        <v>992</v>
      </c>
    </row>
    <row r="604" spans="2:8">
      <c r="B604" s="76">
        <v>7</v>
      </c>
      <c r="C604" s="77" t="str">
        <f t="shared" si="29"/>
        <v>Мурманск</v>
      </c>
      <c r="D604" s="78">
        <v>33</v>
      </c>
      <c r="E604" s="78">
        <v>54468</v>
      </c>
      <c r="F604" s="78">
        <v>1797444</v>
      </c>
      <c r="G604" s="139" t="str">
        <f t="shared" si="30"/>
        <v>Б</v>
      </c>
      <c r="H604" s="77">
        <f t="shared" si="31"/>
        <v>569</v>
      </c>
    </row>
    <row r="605" spans="2:8">
      <c r="B605" s="76">
        <v>8</v>
      </c>
      <c r="C605" s="77" t="str">
        <f t="shared" si="29"/>
        <v>Новосибирск</v>
      </c>
      <c r="D605" s="78">
        <v>16</v>
      </c>
      <c r="E605" s="78">
        <v>49127</v>
      </c>
      <c r="F605" s="78">
        <v>786032</v>
      </c>
      <c r="G605" s="139" t="str">
        <f t="shared" si="30"/>
        <v>В</v>
      </c>
      <c r="H605" s="77">
        <f t="shared" si="31"/>
        <v>790</v>
      </c>
    </row>
    <row r="606" spans="2:8">
      <c r="B606" s="76">
        <v>2</v>
      </c>
      <c r="C606" s="77" t="str">
        <f t="shared" si="29"/>
        <v>Санкт-Петербург</v>
      </c>
      <c r="D606" s="78">
        <v>18</v>
      </c>
      <c r="E606" s="78">
        <v>65052</v>
      </c>
      <c r="F606" s="78">
        <v>1170936</v>
      </c>
      <c r="G606" s="139" t="str">
        <f t="shared" si="30"/>
        <v>Б</v>
      </c>
      <c r="H606" s="77">
        <f t="shared" si="31"/>
        <v>695</v>
      </c>
    </row>
    <row r="607" spans="2:8">
      <c r="B607" s="76">
        <v>9</v>
      </c>
      <c r="C607" s="77" t="str">
        <f t="shared" si="29"/>
        <v>Тюмень</v>
      </c>
      <c r="D607" s="78">
        <v>79</v>
      </c>
      <c r="E607" s="78">
        <v>18640</v>
      </c>
      <c r="F607" s="78">
        <v>1472560</v>
      </c>
      <c r="G607" s="139" t="str">
        <f t="shared" si="30"/>
        <v>Б</v>
      </c>
      <c r="H607" s="77">
        <f t="shared" si="31"/>
        <v>624</v>
      </c>
    </row>
    <row r="608" spans="2:8">
      <c r="B608" s="76">
        <v>6</v>
      </c>
      <c r="C608" s="77" t="str">
        <f t="shared" si="29"/>
        <v>Владивосток</v>
      </c>
      <c r="D608" s="78">
        <v>41</v>
      </c>
      <c r="E608" s="78">
        <v>57051</v>
      </c>
      <c r="F608" s="78">
        <v>2339091</v>
      </c>
      <c r="G608" s="139" t="str">
        <f t="shared" si="30"/>
        <v>Б</v>
      </c>
      <c r="H608" s="77">
        <f t="shared" si="31"/>
        <v>476</v>
      </c>
    </row>
    <row r="609" spans="2:8">
      <c r="B609" s="76">
        <v>4</v>
      </c>
      <c r="C609" s="77" t="str">
        <f t="shared" si="29"/>
        <v>Архангельск</v>
      </c>
      <c r="D609" s="78">
        <v>96</v>
      </c>
      <c r="E609" s="78">
        <v>29009</v>
      </c>
      <c r="F609" s="78">
        <v>2784864</v>
      </c>
      <c r="G609" s="139" t="str">
        <f t="shared" si="30"/>
        <v>Б</v>
      </c>
      <c r="H609" s="77">
        <f t="shared" si="31"/>
        <v>406</v>
      </c>
    </row>
    <row r="610" spans="2:8">
      <c r="B610" s="76">
        <v>1</v>
      </c>
      <c r="C610" s="77" t="str">
        <f t="shared" si="29"/>
        <v>Москва</v>
      </c>
      <c r="D610" s="78">
        <v>4</v>
      </c>
      <c r="E610" s="78">
        <v>57807</v>
      </c>
      <c r="F610" s="78">
        <v>231228</v>
      </c>
      <c r="G610" s="139" t="str">
        <f t="shared" si="30"/>
        <v>В</v>
      </c>
      <c r="H610" s="77">
        <f t="shared" si="31"/>
        <v>944</v>
      </c>
    </row>
    <row r="611" spans="2:8">
      <c r="B611" s="76">
        <v>3</v>
      </c>
      <c r="C611" s="77" t="str">
        <f t="shared" si="29"/>
        <v>Челябинск</v>
      </c>
      <c r="D611" s="78">
        <v>75</v>
      </c>
      <c r="E611" s="78">
        <v>89044</v>
      </c>
      <c r="F611" s="78">
        <v>6678300</v>
      </c>
      <c r="G611" s="139" t="str">
        <f t="shared" si="30"/>
        <v>А</v>
      </c>
      <c r="H611" s="77">
        <f t="shared" si="31"/>
        <v>70</v>
      </c>
    </row>
    <row r="612" spans="2:8">
      <c r="B612" s="76">
        <v>4</v>
      </c>
      <c r="C612" s="77" t="str">
        <f t="shared" si="29"/>
        <v>Архангельск</v>
      </c>
      <c r="D612" s="78">
        <v>17</v>
      </c>
      <c r="E612" s="78">
        <v>51508</v>
      </c>
      <c r="F612" s="78">
        <v>875636</v>
      </c>
      <c r="G612" s="139" t="str">
        <f t="shared" si="30"/>
        <v>В</v>
      </c>
      <c r="H612" s="77">
        <f t="shared" si="31"/>
        <v>767</v>
      </c>
    </row>
    <row r="613" spans="2:8">
      <c r="B613" s="76">
        <v>2</v>
      </c>
      <c r="C613" s="77" t="str">
        <f t="shared" si="29"/>
        <v>Санкт-Петербург</v>
      </c>
      <c r="D613" s="78">
        <v>99</v>
      </c>
      <c r="E613" s="78">
        <v>80787</v>
      </c>
      <c r="F613" s="78">
        <v>7997913</v>
      </c>
      <c r="G613" s="139" t="str">
        <f t="shared" si="30"/>
        <v>А</v>
      </c>
      <c r="H613" s="77">
        <f t="shared" si="31"/>
        <v>16</v>
      </c>
    </row>
    <row r="614" spans="2:8">
      <c r="B614" s="76">
        <v>10</v>
      </c>
      <c r="C614" s="77" t="str">
        <f t="shared" si="29"/>
        <v>Сочи</v>
      </c>
      <c r="D614" s="78">
        <v>21</v>
      </c>
      <c r="E614" s="78">
        <v>19749</v>
      </c>
      <c r="F614" s="78">
        <v>414729</v>
      </c>
      <c r="G614" s="139" t="str">
        <f t="shared" si="30"/>
        <v>В</v>
      </c>
      <c r="H614" s="77">
        <f t="shared" si="31"/>
        <v>901</v>
      </c>
    </row>
    <row r="615" spans="2:8">
      <c r="B615" s="76">
        <v>2</v>
      </c>
      <c r="C615" s="77" t="str">
        <f t="shared" si="29"/>
        <v>Санкт-Петербург</v>
      </c>
      <c r="D615" s="78">
        <v>77</v>
      </c>
      <c r="E615" s="78">
        <v>27886</v>
      </c>
      <c r="F615" s="78">
        <v>2147222</v>
      </c>
      <c r="G615" s="139" t="str">
        <f t="shared" si="30"/>
        <v>Б</v>
      </c>
      <c r="H615" s="77">
        <f t="shared" si="31"/>
        <v>507</v>
      </c>
    </row>
    <row r="616" spans="2:8">
      <c r="B616" s="76">
        <v>1</v>
      </c>
      <c r="C616" s="77" t="str">
        <f t="shared" si="29"/>
        <v>Москва</v>
      </c>
      <c r="D616" s="78">
        <v>79</v>
      </c>
      <c r="E616" s="78">
        <v>81503</v>
      </c>
      <c r="F616" s="78">
        <v>6438737</v>
      </c>
      <c r="G616" s="139" t="str">
        <f t="shared" si="30"/>
        <v>А</v>
      </c>
      <c r="H616" s="77">
        <f t="shared" si="31"/>
        <v>83</v>
      </c>
    </row>
    <row r="617" spans="2:8">
      <c r="B617" s="76">
        <v>10</v>
      </c>
      <c r="C617" s="77" t="str">
        <f t="shared" si="29"/>
        <v>Сочи</v>
      </c>
      <c r="D617" s="78">
        <v>38</v>
      </c>
      <c r="E617" s="78">
        <v>41299</v>
      </c>
      <c r="F617" s="78">
        <v>1569362</v>
      </c>
      <c r="G617" s="139" t="str">
        <f t="shared" si="30"/>
        <v>Б</v>
      </c>
      <c r="H617" s="77">
        <f t="shared" si="31"/>
        <v>603</v>
      </c>
    </row>
    <row r="618" spans="2:8">
      <c r="B618" s="76">
        <v>2</v>
      </c>
      <c r="C618" s="77" t="str">
        <f t="shared" si="29"/>
        <v>Санкт-Петербург</v>
      </c>
      <c r="D618" s="78">
        <v>56</v>
      </c>
      <c r="E618" s="78">
        <v>99053</v>
      </c>
      <c r="F618" s="78">
        <v>5546968</v>
      </c>
      <c r="G618" s="139" t="str">
        <f t="shared" si="30"/>
        <v>А</v>
      </c>
      <c r="H618" s="77">
        <f t="shared" si="31"/>
        <v>144</v>
      </c>
    </row>
    <row r="619" spans="2:8">
      <c r="B619" s="76">
        <v>7</v>
      </c>
      <c r="C619" s="77" t="str">
        <f t="shared" si="29"/>
        <v>Мурманск</v>
      </c>
      <c r="D619" s="78">
        <v>31</v>
      </c>
      <c r="E619" s="78">
        <v>16878</v>
      </c>
      <c r="F619" s="78">
        <v>523218</v>
      </c>
      <c r="G619" s="139" t="str">
        <f t="shared" si="30"/>
        <v>В</v>
      </c>
      <c r="H619" s="77">
        <f t="shared" si="31"/>
        <v>870</v>
      </c>
    </row>
    <row r="620" spans="2:8">
      <c r="B620" s="76">
        <v>10</v>
      </c>
      <c r="C620" s="77" t="str">
        <f t="shared" si="29"/>
        <v>Сочи</v>
      </c>
      <c r="D620" s="78">
        <v>68</v>
      </c>
      <c r="E620" s="78">
        <v>88733</v>
      </c>
      <c r="F620" s="78">
        <v>6033844</v>
      </c>
      <c r="G620" s="139" t="str">
        <f t="shared" si="30"/>
        <v>А</v>
      </c>
      <c r="H620" s="77">
        <f t="shared" si="31"/>
        <v>110</v>
      </c>
    </row>
    <row r="621" spans="2:8">
      <c r="B621" s="76">
        <v>1</v>
      </c>
      <c r="C621" s="77" t="str">
        <f t="shared" si="29"/>
        <v>Москва</v>
      </c>
      <c r="D621" s="78">
        <v>39</v>
      </c>
      <c r="E621" s="78">
        <v>62632</v>
      </c>
      <c r="F621" s="78">
        <v>2442648</v>
      </c>
      <c r="G621" s="139" t="str">
        <f t="shared" si="30"/>
        <v>Б</v>
      </c>
      <c r="H621" s="77">
        <f t="shared" si="31"/>
        <v>451</v>
      </c>
    </row>
    <row r="622" spans="2:8">
      <c r="B622" s="76">
        <v>1</v>
      </c>
      <c r="C622" s="77" t="str">
        <f t="shared" si="29"/>
        <v>Москва</v>
      </c>
      <c r="D622" s="78">
        <v>74</v>
      </c>
      <c r="E622" s="78">
        <v>51905</v>
      </c>
      <c r="F622" s="78">
        <v>3840970</v>
      </c>
      <c r="G622" s="139" t="str">
        <f t="shared" si="30"/>
        <v>Б</v>
      </c>
      <c r="H622" s="77">
        <f t="shared" si="31"/>
        <v>292</v>
      </c>
    </row>
    <row r="623" spans="2:8">
      <c r="B623" s="76">
        <v>4</v>
      </c>
      <c r="C623" s="77" t="str">
        <f t="shared" si="29"/>
        <v>Архангельск</v>
      </c>
      <c r="D623" s="78">
        <v>47</v>
      </c>
      <c r="E623" s="78">
        <v>72446</v>
      </c>
      <c r="F623" s="78">
        <v>3404962</v>
      </c>
      <c r="G623" s="139" t="str">
        <f t="shared" si="30"/>
        <v>Б</v>
      </c>
      <c r="H623" s="77">
        <f t="shared" si="31"/>
        <v>333</v>
      </c>
    </row>
    <row r="624" spans="2:8">
      <c r="B624" s="76">
        <v>10</v>
      </c>
      <c r="C624" s="77" t="str">
        <f t="shared" si="29"/>
        <v>Сочи</v>
      </c>
      <c r="D624" s="78">
        <v>38</v>
      </c>
      <c r="E624" s="78">
        <v>82877</v>
      </c>
      <c r="F624" s="78">
        <v>3149326</v>
      </c>
      <c r="G624" s="139" t="str">
        <f t="shared" si="30"/>
        <v>Б</v>
      </c>
      <c r="H624" s="77">
        <f t="shared" si="31"/>
        <v>363</v>
      </c>
    </row>
    <row r="625" spans="2:8">
      <c r="B625" s="76">
        <v>6</v>
      </c>
      <c r="C625" s="77" t="str">
        <f t="shared" si="29"/>
        <v>Владивосток</v>
      </c>
      <c r="D625" s="78">
        <v>99</v>
      </c>
      <c r="E625" s="78">
        <v>16604</v>
      </c>
      <c r="F625" s="78">
        <v>1643796</v>
      </c>
      <c r="G625" s="139" t="str">
        <f t="shared" si="30"/>
        <v>Б</v>
      </c>
      <c r="H625" s="77">
        <f t="shared" si="31"/>
        <v>595</v>
      </c>
    </row>
    <row r="626" spans="2:8">
      <c r="B626" s="76">
        <v>7</v>
      </c>
      <c r="C626" s="77" t="str">
        <f t="shared" si="29"/>
        <v>Мурманск</v>
      </c>
      <c r="D626" s="78">
        <v>7</v>
      </c>
      <c r="E626" s="78">
        <v>24142</v>
      </c>
      <c r="F626" s="78">
        <v>168994</v>
      </c>
      <c r="G626" s="139" t="str">
        <f t="shared" si="30"/>
        <v>В</v>
      </c>
      <c r="H626" s="77">
        <f t="shared" si="31"/>
        <v>960</v>
      </c>
    </row>
    <row r="627" spans="2:8">
      <c r="B627" s="76">
        <v>9</v>
      </c>
      <c r="C627" s="77" t="str">
        <f t="shared" si="29"/>
        <v>Тюмень</v>
      </c>
      <c r="D627" s="78">
        <v>31</v>
      </c>
      <c r="E627" s="78">
        <v>33601</v>
      </c>
      <c r="F627" s="78">
        <v>1041631</v>
      </c>
      <c r="G627" s="139" t="str">
        <f t="shared" si="30"/>
        <v>Б</v>
      </c>
      <c r="H627" s="77">
        <f t="shared" si="31"/>
        <v>731</v>
      </c>
    </row>
    <row r="628" spans="2:8">
      <c r="B628" s="76">
        <v>4</v>
      </c>
      <c r="C628" s="77" t="str">
        <f t="shared" si="29"/>
        <v>Архангельск</v>
      </c>
      <c r="D628" s="78">
        <v>51</v>
      </c>
      <c r="E628" s="78">
        <v>86934</v>
      </c>
      <c r="F628" s="78">
        <v>4433634</v>
      </c>
      <c r="G628" s="139" t="str">
        <f t="shared" si="30"/>
        <v>Б</v>
      </c>
      <c r="H628" s="77">
        <f t="shared" si="31"/>
        <v>236</v>
      </c>
    </row>
    <row r="629" spans="2:8">
      <c r="B629" s="76">
        <v>6</v>
      </c>
      <c r="C629" s="77" t="str">
        <f t="shared" si="29"/>
        <v>Владивосток</v>
      </c>
      <c r="D629" s="78">
        <v>90</v>
      </c>
      <c r="E629" s="78">
        <v>38270</v>
      </c>
      <c r="F629" s="78">
        <v>3444300</v>
      </c>
      <c r="G629" s="139" t="str">
        <f t="shared" si="30"/>
        <v>Б</v>
      </c>
      <c r="H629" s="77">
        <f t="shared" si="31"/>
        <v>329</v>
      </c>
    </row>
    <row r="630" spans="2:8">
      <c r="B630" s="76">
        <v>10</v>
      </c>
      <c r="C630" s="77" t="str">
        <f t="shared" si="29"/>
        <v>Сочи</v>
      </c>
      <c r="D630" s="78">
        <v>73</v>
      </c>
      <c r="E630" s="78">
        <v>95414</v>
      </c>
      <c r="F630" s="78">
        <v>6965222</v>
      </c>
      <c r="G630" s="139" t="str">
        <f t="shared" si="30"/>
        <v>А</v>
      </c>
      <c r="H630" s="77">
        <f t="shared" si="31"/>
        <v>56</v>
      </c>
    </row>
    <row r="631" spans="2:8">
      <c r="B631" s="76">
        <v>4</v>
      </c>
      <c r="C631" s="77" t="str">
        <f t="shared" si="29"/>
        <v>Архангельск</v>
      </c>
      <c r="D631" s="78">
        <v>45</v>
      </c>
      <c r="E631" s="78">
        <v>35634</v>
      </c>
      <c r="F631" s="78">
        <v>1603530</v>
      </c>
      <c r="G631" s="139" t="str">
        <f t="shared" si="30"/>
        <v>Б</v>
      </c>
      <c r="H631" s="77">
        <f t="shared" si="31"/>
        <v>599</v>
      </c>
    </row>
    <row r="632" spans="2:8">
      <c r="B632" s="76">
        <v>4</v>
      </c>
      <c r="C632" s="77" t="str">
        <f t="shared" si="29"/>
        <v>Архангельск</v>
      </c>
      <c r="D632" s="78">
        <v>3</v>
      </c>
      <c r="E632" s="78">
        <v>23641</v>
      </c>
      <c r="F632" s="78">
        <v>70923</v>
      </c>
      <c r="G632" s="139" t="str">
        <f t="shared" si="30"/>
        <v>В</v>
      </c>
      <c r="H632" s="77">
        <f t="shared" si="31"/>
        <v>982</v>
      </c>
    </row>
    <row r="633" spans="2:8">
      <c r="B633" s="76">
        <v>1</v>
      </c>
      <c r="C633" s="77" t="str">
        <f t="shared" si="29"/>
        <v>Москва</v>
      </c>
      <c r="D633" s="78">
        <v>77</v>
      </c>
      <c r="E633" s="78">
        <v>51082</v>
      </c>
      <c r="F633" s="78">
        <v>3933314</v>
      </c>
      <c r="G633" s="139" t="str">
        <f t="shared" si="30"/>
        <v>Б</v>
      </c>
      <c r="H633" s="77">
        <f t="shared" si="31"/>
        <v>282</v>
      </c>
    </row>
    <row r="634" spans="2:8">
      <c r="B634" s="76">
        <v>10</v>
      </c>
      <c r="C634" s="77" t="str">
        <f t="shared" si="29"/>
        <v>Сочи</v>
      </c>
      <c r="D634" s="78">
        <v>5</v>
      </c>
      <c r="E634" s="78">
        <v>48782</v>
      </c>
      <c r="F634" s="78">
        <v>243910</v>
      </c>
      <c r="G634" s="139" t="str">
        <f t="shared" si="30"/>
        <v>В</v>
      </c>
      <c r="H634" s="77">
        <f t="shared" si="31"/>
        <v>940</v>
      </c>
    </row>
    <row r="635" spans="2:8">
      <c r="B635" s="76">
        <v>1</v>
      </c>
      <c r="C635" s="77" t="str">
        <f t="shared" si="29"/>
        <v>Москва</v>
      </c>
      <c r="D635" s="78">
        <v>88</v>
      </c>
      <c r="E635" s="78">
        <v>75454</v>
      </c>
      <c r="F635" s="78">
        <v>6639952</v>
      </c>
      <c r="G635" s="139" t="str">
        <f t="shared" si="30"/>
        <v>А</v>
      </c>
      <c r="H635" s="77">
        <f t="shared" si="31"/>
        <v>72</v>
      </c>
    </row>
    <row r="636" spans="2:8">
      <c r="B636" s="76">
        <v>5</v>
      </c>
      <c r="C636" s="77" t="str">
        <f t="shared" si="29"/>
        <v>Краснодар</v>
      </c>
      <c r="D636" s="78">
        <v>79</v>
      </c>
      <c r="E636" s="78">
        <v>40055</v>
      </c>
      <c r="F636" s="78">
        <v>3164345</v>
      </c>
      <c r="G636" s="139" t="str">
        <f t="shared" si="30"/>
        <v>Б</v>
      </c>
      <c r="H636" s="77">
        <f t="shared" si="31"/>
        <v>360</v>
      </c>
    </row>
    <row r="637" spans="2:8">
      <c r="B637" s="76">
        <v>1</v>
      </c>
      <c r="C637" s="77" t="str">
        <f t="shared" si="29"/>
        <v>Москва</v>
      </c>
      <c r="D637" s="78">
        <v>64</v>
      </c>
      <c r="E637" s="78">
        <v>98755</v>
      </c>
      <c r="F637" s="78">
        <v>6320320</v>
      </c>
      <c r="G637" s="139" t="str">
        <f t="shared" si="30"/>
        <v>А</v>
      </c>
      <c r="H637" s="77">
        <f t="shared" si="31"/>
        <v>94</v>
      </c>
    </row>
    <row r="638" spans="2:8">
      <c r="B638" s="76">
        <v>1</v>
      </c>
      <c r="C638" s="77" t="str">
        <f t="shared" si="29"/>
        <v>Москва</v>
      </c>
      <c r="D638" s="78">
        <v>26</v>
      </c>
      <c r="E638" s="78">
        <v>95576</v>
      </c>
      <c r="F638" s="78">
        <v>2484976</v>
      </c>
      <c r="G638" s="139" t="str">
        <f t="shared" si="30"/>
        <v>Б</v>
      </c>
      <c r="H638" s="77">
        <f t="shared" si="31"/>
        <v>444</v>
      </c>
    </row>
    <row r="639" spans="2:8">
      <c r="B639" s="76">
        <v>1</v>
      </c>
      <c r="C639" s="77" t="str">
        <f t="shared" si="29"/>
        <v>Москва</v>
      </c>
      <c r="D639" s="78">
        <v>3</v>
      </c>
      <c r="E639" s="78">
        <v>88649</v>
      </c>
      <c r="F639" s="78">
        <v>265947</v>
      </c>
      <c r="G639" s="139" t="str">
        <f t="shared" si="30"/>
        <v>В</v>
      </c>
      <c r="H639" s="77">
        <f t="shared" si="31"/>
        <v>936</v>
      </c>
    </row>
    <row r="640" spans="2:8">
      <c r="B640" s="76">
        <v>6</v>
      </c>
      <c r="C640" s="77" t="str">
        <f t="shared" si="29"/>
        <v>Владивосток</v>
      </c>
      <c r="D640" s="78">
        <v>25</v>
      </c>
      <c r="E640" s="78">
        <v>87884</v>
      </c>
      <c r="F640" s="78">
        <v>2197100</v>
      </c>
      <c r="G640" s="139" t="str">
        <f t="shared" si="30"/>
        <v>Б</v>
      </c>
      <c r="H640" s="77">
        <f t="shared" si="31"/>
        <v>501</v>
      </c>
    </row>
    <row r="641" spans="2:8">
      <c r="B641" s="76">
        <v>8</v>
      </c>
      <c r="C641" s="77" t="str">
        <f t="shared" si="29"/>
        <v>Новосибирск</v>
      </c>
      <c r="D641" s="78">
        <v>64</v>
      </c>
      <c r="E641" s="78">
        <v>98019</v>
      </c>
      <c r="F641" s="78">
        <v>6273216</v>
      </c>
      <c r="G641" s="139" t="str">
        <f t="shared" si="30"/>
        <v>А</v>
      </c>
      <c r="H641" s="77">
        <f t="shared" si="31"/>
        <v>97</v>
      </c>
    </row>
    <row r="642" spans="2:8">
      <c r="B642" s="76">
        <v>7</v>
      </c>
      <c r="C642" s="77" t="str">
        <f t="shared" si="29"/>
        <v>Мурманск</v>
      </c>
      <c r="D642" s="78">
        <v>28</v>
      </c>
      <c r="E642" s="78">
        <v>98887</v>
      </c>
      <c r="F642" s="78">
        <v>2768836</v>
      </c>
      <c r="G642" s="139" t="str">
        <f t="shared" si="30"/>
        <v>Б</v>
      </c>
      <c r="H642" s="77">
        <f t="shared" si="31"/>
        <v>407</v>
      </c>
    </row>
    <row r="643" spans="2:8">
      <c r="B643" s="76">
        <v>8</v>
      </c>
      <c r="C643" s="77" t="str">
        <f t="shared" si="29"/>
        <v>Новосибирск</v>
      </c>
      <c r="D643" s="78">
        <v>15</v>
      </c>
      <c r="E643" s="78">
        <v>24499</v>
      </c>
      <c r="F643" s="78">
        <v>367485</v>
      </c>
      <c r="G643" s="139" t="str">
        <f t="shared" si="30"/>
        <v>В</v>
      </c>
      <c r="H643" s="77">
        <f t="shared" si="31"/>
        <v>908</v>
      </c>
    </row>
    <row r="644" spans="2:8">
      <c r="B644" s="76">
        <v>5</v>
      </c>
      <c r="C644" s="77" t="str">
        <f t="shared" si="29"/>
        <v>Краснодар</v>
      </c>
      <c r="D644" s="78">
        <v>58</v>
      </c>
      <c r="E644" s="78">
        <v>27100</v>
      </c>
      <c r="F644" s="78">
        <v>1571800</v>
      </c>
      <c r="G644" s="139" t="str">
        <f t="shared" si="30"/>
        <v>Б</v>
      </c>
      <c r="H644" s="77">
        <f t="shared" si="31"/>
        <v>602</v>
      </c>
    </row>
    <row r="645" spans="2:8">
      <c r="B645" s="76">
        <v>7</v>
      </c>
      <c r="C645" s="77" t="str">
        <f t="shared" si="29"/>
        <v>Мурманск</v>
      </c>
      <c r="D645" s="78">
        <v>93</v>
      </c>
      <c r="E645" s="78">
        <v>38787</v>
      </c>
      <c r="F645" s="78">
        <v>3607191</v>
      </c>
      <c r="G645" s="139" t="str">
        <f t="shared" si="30"/>
        <v>Б</v>
      </c>
      <c r="H645" s="77">
        <f t="shared" si="31"/>
        <v>324</v>
      </c>
    </row>
    <row r="646" spans="2:8">
      <c r="B646" s="76">
        <v>9</v>
      </c>
      <c r="C646" s="77" t="str">
        <f t="shared" si="29"/>
        <v>Тюмень</v>
      </c>
      <c r="D646" s="78">
        <v>96</v>
      </c>
      <c r="E646" s="78">
        <v>79082</v>
      </c>
      <c r="F646" s="78">
        <v>7591872</v>
      </c>
      <c r="G646" s="139" t="str">
        <f t="shared" si="30"/>
        <v>А</v>
      </c>
      <c r="H646" s="77">
        <f t="shared" si="31"/>
        <v>30</v>
      </c>
    </row>
    <row r="647" spans="2:8">
      <c r="B647" s="76">
        <v>2</v>
      </c>
      <c r="C647" s="77" t="str">
        <f t="shared" si="29"/>
        <v>Санкт-Петербург</v>
      </c>
      <c r="D647" s="78">
        <v>82</v>
      </c>
      <c r="E647" s="78">
        <v>46653</v>
      </c>
      <c r="F647" s="78">
        <v>3825546</v>
      </c>
      <c r="G647" s="139" t="str">
        <f t="shared" si="30"/>
        <v>Б</v>
      </c>
      <c r="H647" s="77">
        <f t="shared" si="31"/>
        <v>294</v>
      </c>
    </row>
    <row r="648" spans="2:8">
      <c r="B648" s="76">
        <v>4</v>
      </c>
      <c r="C648" s="77" t="str">
        <f t="shared" si="29"/>
        <v>Архангельск</v>
      </c>
      <c r="D648" s="78">
        <v>80</v>
      </c>
      <c r="E648" s="78">
        <v>89598</v>
      </c>
      <c r="F648" s="78">
        <v>7167840</v>
      </c>
      <c r="G648" s="139" t="str">
        <f t="shared" si="30"/>
        <v>А</v>
      </c>
      <c r="H648" s="77">
        <f t="shared" si="31"/>
        <v>49</v>
      </c>
    </row>
    <row r="649" spans="2:8">
      <c r="B649" s="76">
        <v>8</v>
      </c>
      <c r="C649" s="77" t="str">
        <f t="shared" si="29"/>
        <v>Новосибирск</v>
      </c>
      <c r="D649" s="78">
        <v>90</v>
      </c>
      <c r="E649" s="78">
        <v>53411</v>
      </c>
      <c r="F649" s="78">
        <v>4806990</v>
      </c>
      <c r="G649" s="139" t="str">
        <f t="shared" si="30"/>
        <v>Б</v>
      </c>
      <c r="H649" s="77">
        <f t="shared" si="31"/>
        <v>197</v>
      </c>
    </row>
    <row r="650" spans="2:8">
      <c r="B650" s="76">
        <v>2</v>
      </c>
      <c r="C650" s="77" t="str">
        <f t="shared" si="29"/>
        <v>Санкт-Петербург</v>
      </c>
      <c r="D650" s="78">
        <v>38</v>
      </c>
      <c r="E650" s="78">
        <v>55121</v>
      </c>
      <c r="F650" s="78">
        <v>2094598</v>
      </c>
      <c r="G650" s="139" t="str">
        <f t="shared" si="30"/>
        <v>Б</v>
      </c>
      <c r="H650" s="77">
        <f t="shared" si="31"/>
        <v>516</v>
      </c>
    </row>
    <row r="651" spans="2:8">
      <c r="B651" s="76">
        <v>10</v>
      </c>
      <c r="C651" s="77" t="str">
        <f t="shared" si="29"/>
        <v>Сочи</v>
      </c>
      <c r="D651" s="78">
        <v>80</v>
      </c>
      <c r="E651" s="78">
        <v>54668</v>
      </c>
      <c r="F651" s="78">
        <v>4373440</v>
      </c>
      <c r="G651" s="139" t="str">
        <f t="shared" si="30"/>
        <v>Б</v>
      </c>
      <c r="H651" s="77">
        <f t="shared" si="31"/>
        <v>240</v>
      </c>
    </row>
    <row r="652" spans="2:8">
      <c r="B652" s="76">
        <v>1</v>
      </c>
      <c r="C652" s="77" t="str">
        <f t="shared" si="29"/>
        <v>Москва</v>
      </c>
      <c r="D652" s="78">
        <v>41</v>
      </c>
      <c r="E652" s="78">
        <v>69013</v>
      </c>
      <c r="F652" s="78">
        <v>2829533</v>
      </c>
      <c r="G652" s="139" t="str">
        <f t="shared" si="30"/>
        <v>Б</v>
      </c>
      <c r="H652" s="77">
        <f t="shared" si="31"/>
        <v>398</v>
      </c>
    </row>
    <row r="653" spans="2:8">
      <c r="B653" s="76">
        <v>4</v>
      </c>
      <c r="C653" s="77" t="str">
        <f t="shared" si="29"/>
        <v>Архангельск</v>
      </c>
      <c r="D653" s="78">
        <v>67</v>
      </c>
      <c r="E653" s="78">
        <v>94716</v>
      </c>
      <c r="F653" s="78">
        <v>6345972</v>
      </c>
      <c r="G653" s="139" t="str">
        <f t="shared" si="30"/>
        <v>А</v>
      </c>
      <c r="H653" s="77">
        <f t="shared" si="31"/>
        <v>89</v>
      </c>
    </row>
    <row r="654" spans="2:8">
      <c r="B654" s="76">
        <v>1</v>
      </c>
      <c r="C654" s="77" t="str">
        <f t="shared" si="29"/>
        <v>Москва</v>
      </c>
      <c r="D654" s="78">
        <v>55</v>
      </c>
      <c r="E654" s="78">
        <v>74894</v>
      </c>
      <c r="F654" s="78">
        <v>4119170</v>
      </c>
      <c r="G654" s="139" t="str">
        <f t="shared" si="30"/>
        <v>Б</v>
      </c>
      <c r="H654" s="77">
        <f t="shared" si="31"/>
        <v>265</v>
      </c>
    </row>
    <row r="655" spans="2:8">
      <c r="B655" s="76">
        <v>4</v>
      </c>
      <c r="C655" s="77" t="str">
        <f t="shared" si="29"/>
        <v>Архангельск</v>
      </c>
      <c r="D655" s="78">
        <v>13</v>
      </c>
      <c r="E655" s="78">
        <v>46049</v>
      </c>
      <c r="F655" s="78">
        <v>598637</v>
      </c>
      <c r="G655" s="139" t="str">
        <f t="shared" si="30"/>
        <v>В</v>
      </c>
      <c r="H655" s="77">
        <f t="shared" si="31"/>
        <v>841</v>
      </c>
    </row>
    <row r="656" spans="2:8">
      <c r="B656" s="76">
        <v>1</v>
      </c>
      <c r="C656" s="77" t="str">
        <f t="shared" si="29"/>
        <v>Москва</v>
      </c>
      <c r="D656" s="78">
        <v>9</v>
      </c>
      <c r="E656" s="78">
        <v>96473</v>
      </c>
      <c r="F656" s="78">
        <v>868257</v>
      </c>
      <c r="G656" s="139" t="str">
        <f t="shared" si="30"/>
        <v>В</v>
      </c>
      <c r="H656" s="77">
        <f t="shared" si="31"/>
        <v>770</v>
      </c>
    </row>
    <row r="657" spans="2:8">
      <c r="B657" s="76">
        <v>8</v>
      </c>
      <c r="C657" s="77" t="str">
        <f t="shared" si="29"/>
        <v>Новосибирск</v>
      </c>
      <c r="D657" s="78">
        <v>73</v>
      </c>
      <c r="E657" s="78">
        <v>14020</v>
      </c>
      <c r="F657" s="78">
        <v>1023460</v>
      </c>
      <c r="G657" s="139" t="str">
        <f t="shared" si="30"/>
        <v>Б</v>
      </c>
      <c r="H657" s="77">
        <f t="shared" si="31"/>
        <v>736</v>
      </c>
    </row>
    <row r="658" spans="2:8">
      <c r="B658" s="76">
        <v>8</v>
      </c>
      <c r="C658" s="77" t="str">
        <f t="shared" si="29"/>
        <v>Новосибирск</v>
      </c>
      <c r="D658" s="78">
        <v>27</v>
      </c>
      <c r="E658" s="78">
        <v>50030</v>
      </c>
      <c r="F658" s="78">
        <v>1350810</v>
      </c>
      <c r="G658" s="139" t="str">
        <f t="shared" si="30"/>
        <v>Б</v>
      </c>
      <c r="H658" s="77">
        <f t="shared" si="31"/>
        <v>653</v>
      </c>
    </row>
    <row r="659" spans="2:8">
      <c r="B659" s="76">
        <v>9</v>
      </c>
      <c r="C659" s="77" t="str">
        <f t="shared" si="29"/>
        <v>Тюмень</v>
      </c>
      <c r="D659" s="78">
        <v>48</v>
      </c>
      <c r="E659" s="78">
        <v>28159</v>
      </c>
      <c r="F659" s="78">
        <v>1351632</v>
      </c>
      <c r="G659" s="139" t="str">
        <f t="shared" si="30"/>
        <v>Б</v>
      </c>
      <c r="H659" s="77">
        <f t="shared" si="31"/>
        <v>652</v>
      </c>
    </row>
    <row r="660" spans="2:8">
      <c r="B660" s="76">
        <v>9</v>
      </c>
      <c r="C660" s="77" t="str">
        <f t="shared" si="29"/>
        <v>Тюмень</v>
      </c>
      <c r="D660" s="78">
        <v>76</v>
      </c>
      <c r="E660" s="78">
        <v>84575</v>
      </c>
      <c r="F660" s="78">
        <v>6427700</v>
      </c>
      <c r="G660" s="139" t="str">
        <f t="shared" si="30"/>
        <v>А</v>
      </c>
      <c r="H660" s="77">
        <f t="shared" si="31"/>
        <v>85</v>
      </c>
    </row>
    <row r="661" spans="2:8">
      <c r="B661" s="76">
        <v>2</v>
      </c>
      <c r="C661" s="77" t="str">
        <f t="shared" si="29"/>
        <v>Санкт-Петербург</v>
      </c>
      <c r="D661" s="78">
        <v>94</v>
      </c>
      <c r="E661" s="78">
        <v>42608</v>
      </c>
      <c r="F661" s="78">
        <v>4005152</v>
      </c>
      <c r="G661" s="139" t="str">
        <f t="shared" si="30"/>
        <v>Б</v>
      </c>
      <c r="H661" s="77">
        <f t="shared" si="31"/>
        <v>277</v>
      </c>
    </row>
    <row r="662" spans="2:8">
      <c r="B662" s="76">
        <v>6</v>
      </c>
      <c r="C662" s="77" t="str">
        <f t="shared" si="29"/>
        <v>Владивосток</v>
      </c>
      <c r="D662" s="78">
        <v>31</v>
      </c>
      <c r="E662" s="78">
        <v>64185</v>
      </c>
      <c r="F662" s="78">
        <v>1989735</v>
      </c>
      <c r="G662" s="139" t="str">
        <f t="shared" si="30"/>
        <v>Б</v>
      </c>
      <c r="H662" s="77">
        <f t="shared" si="31"/>
        <v>536</v>
      </c>
    </row>
    <row r="663" spans="2:8">
      <c r="B663" s="76">
        <v>9</v>
      </c>
      <c r="C663" s="77" t="str">
        <f t="shared" si="29"/>
        <v>Тюмень</v>
      </c>
      <c r="D663" s="78">
        <v>63</v>
      </c>
      <c r="E663" s="78">
        <v>73125</v>
      </c>
      <c r="F663" s="78">
        <v>4606875</v>
      </c>
      <c r="G663" s="139" t="str">
        <f t="shared" si="30"/>
        <v>Б</v>
      </c>
      <c r="H663" s="77">
        <f t="shared" si="31"/>
        <v>214</v>
      </c>
    </row>
    <row r="664" spans="2:8">
      <c r="B664" s="76">
        <v>3</v>
      </c>
      <c r="C664" s="77" t="str">
        <f t="shared" si="29"/>
        <v>Челябинск</v>
      </c>
      <c r="D664" s="78">
        <v>78</v>
      </c>
      <c r="E664" s="78">
        <v>30867</v>
      </c>
      <c r="F664" s="78">
        <v>2407626</v>
      </c>
      <c r="G664" s="139" t="str">
        <f t="shared" si="30"/>
        <v>Б</v>
      </c>
      <c r="H664" s="77">
        <f t="shared" si="31"/>
        <v>459</v>
      </c>
    </row>
    <row r="665" spans="2:8">
      <c r="B665" s="76">
        <v>9</v>
      </c>
      <c r="C665" s="77" t="str">
        <f t="shared" ref="C665:C728" si="32">INDEX($M$7:$M$16,B665,1)</f>
        <v>Тюмень</v>
      </c>
      <c r="D665" s="78">
        <v>70</v>
      </c>
      <c r="E665" s="78">
        <v>90684</v>
      </c>
      <c r="F665" s="78">
        <v>6347880</v>
      </c>
      <c r="G665" s="139" t="str">
        <f t="shared" ref="G665:G728" si="33">IF(F665&gt;1000000,IF(F665&gt;5000000,"А","Б"),IF((F665=0),"Нет продаж","В"))</f>
        <v>А</v>
      </c>
      <c r="H665" s="77">
        <f t="shared" ref="H665:H728" si="34">RANK(F665,$F$25:$F$1024,0)</f>
        <v>88</v>
      </c>
    </row>
    <row r="666" spans="2:8">
      <c r="B666" s="76">
        <v>8</v>
      </c>
      <c r="C666" s="77" t="str">
        <f t="shared" si="32"/>
        <v>Новосибирск</v>
      </c>
      <c r="D666" s="78">
        <v>74</v>
      </c>
      <c r="E666" s="78">
        <v>87815</v>
      </c>
      <c r="F666" s="78">
        <v>6498310</v>
      </c>
      <c r="G666" s="139" t="str">
        <f t="shared" si="33"/>
        <v>А</v>
      </c>
      <c r="H666" s="77">
        <f t="shared" si="34"/>
        <v>79</v>
      </c>
    </row>
    <row r="667" spans="2:8">
      <c r="B667" s="76">
        <v>1</v>
      </c>
      <c r="C667" s="77" t="str">
        <f t="shared" si="32"/>
        <v>Москва</v>
      </c>
      <c r="D667" s="78">
        <v>39</v>
      </c>
      <c r="E667" s="78">
        <v>79300</v>
      </c>
      <c r="F667" s="78">
        <v>3092700</v>
      </c>
      <c r="G667" s="139" t="str">
        <f t="shared" si="33"/>
        <v>Б</v>
      </c>
      <c r="H667" s="77">
        <f t="shared" si="34"/>
        <v>373</v>
      </c>
    </row>
    <row r="668" spans="2:8">
      <c r="B668" s="76">
        <v>4</v>
      </c>
      <c r="C668" s="77" t="str">
        <f t="shared" si="32"/>
        <v>Архангельск</v>
      </c>
      <c r="D668" s="78">
        <v>55</v>
      </c>
      <c r="E668" s="78">
        <v>26378</v>
      </c>
      <c r="F668" s="78">
        <v>1450790</v>
      </c>
      <c r="G668" s="139" t="str">
        <f t="shared" si="33"/>
        <v>Б</v>
      </c>
      <c r="H668" s="77">
        <f t="shared" si="34"/>
        <v>628</v>
      </c>
    </row>
    <row r="669" spans="2:8">
      <c r="B669" s="76">
        <v>8</v>
      </c>
      <c r="C669" s="77" t="str">
        <f t="shared" si="32"/>
        <v>Новосибирск</v>
      </c>
      <c r="D669" s="78">
        <v>44</v>
      </c>
      <c r="E669" s="78">
        <v>75449</v>
      </c>
      <c r="F669" s="78">
        <v>3319756</v>
      </c>
      <c r="G669" s="139" t="str">
        <f t="shared" si="33"/>
        <v>Б</v>
      </c>
      <c r="H669" s="77">
        <f t="shared" si="34"/>
        <v>343</v>
      </c>
    </row>
    <row r="670" spans="2:8">
      <c r="B670" s="76">
        <v>8</v>
      </c>
      <c r="C670" s="77" t="str">
        <f t="shared" si="32"/>
        <v>Новосибирск</v>
      </c>
      <c r="D670" s="78">
        <v>63</v>
      </c>
      <c r="E670" s="78">
        <v>49306</v>
      </c>
      <c r="F670" s="78">
        <v>3106278</v>
      </c>
      <c r="G670" s="139" t="str">
        <f t="shared" si="33"/>
        <v>Б</v>
      </c>
      <c r="H670" s="77">
        <f t="shared" si="34"/>
        <v>371</v>
      </c>
    </row>
    <row r="671" spans="2:8">
      <c r="B671" s="76">
        <v>8</v>
      </c>
      <c r="C671" s="77" t="str">
        <f t="shared" si="32"/>
        <v>Новосибирск</v>
      </c>
      <c r="D671" s="78">
        <v>67</v>
      </c>
      <c r="E671" s="78">
        <v>36510</v>
      </c>
      <c r="F671" s="78">
        <v>2446170</v>
      </c>
      <c r="G671" s="139" t="str">
        <f t="shared" si="33"/>
        <v>Б</v>
      </c>
      <c r="H671" s="77">
        <f t="shared" si="34"/>
        <v>450</v>
      </c>
    </row>
    <row r="672" spans="2:8">
      <c r="B672" s="76">
        <v>9</v>
      </c>
      <c r="C672" s="77" t="str">
        <f t="shared" si="32"/>
        <v>Тюмень</v>
      </c>
      <c r="D672" s="78">
        <v>20</v>
      </c>
      <c r="E672" s="78">
        <v>36989</v>
      </c>
      <c r="F672" s="78">
        <v>739780</v>
      </c>
      <c r="G672" s="139" t="str">
        <f t="shared" si="33"/>
        <v>В</v>
      </c>
      <c r="H672" s="77">
        <f t="shared" si="34"/>
        <v>804</v>
      </c>
    </row>
    <row r="673" spans="2:8">
      <c r="B673" s="76">
        <v>7</v>
      </c>
      <c r="C673" s="77" t="str">
        <f t="shared" si="32"/>
        <v>Мурманск</v>
      </c>
      <c r="D673" s="78">
        <v>29</v>
      </c>
      <c r="E673" s="78">
        <v>82620</v>
      </c>
      <c r="F673" s="78">
        <v>2395980</v>
      </c>
      <c r="G673" s="139" t="str">
        <f t="shared" si="33"/>
        <v>Б</v>
      </c>
      <c r="H673" s="77">
        <f t="shared" si="34"/>
        <v>462</v>
      </c>
    </row>
    <row r="674" spans="2:8">
      <c r="B674" s="76">
        <v>1</v>
      </c>
      <c r="C674" s="77" t="str">
        <f t="shared" si="32"/>
        <v>Москва</v>
      </c>
      <c r="D674" s="78">
        <v>89</v>
      </c>
      <c r="E674" s="78">
        <v>16884</v>
      </c>
      <c r="F674" s="78">
        <v>1502676</v>
      </c>
      <c r="G674" s="139" t="str">
        <f t="shared" si="33"/>
        <v>Б</v>
      </c>
      <c r="H674" s="77">
        <f t="shared" si="34"/>
        <v>620</v>
      </c>
    </row>
    <row r="675" spans="2:8">
      <c r="B675" s="76">
        <v>3</v>
      </c>
      <c r="C675" s="77" t="str">
        <f t="shared" si="32"/>
        <v>Челябинск</v>
      </c>
      <c r="D675" s="78">
        <v>75</v>
      </c>
      <c r="E675" s="78">
        <v>52087</v>
      </c>
      <c r="F675" s="78">
        <v>3906525</v>
      </c>
      <c r="G675" s="139" t="str">
        <f t="shared" si="33"/>
        <v>Б</v>
      </c>
      <c r="H675" s="77">
        <f t="shared" si="34"/>
        <v>286</v>
      </c>
    </row>
    <row r="676" spans="2:8">
      <c r="B676" s="76">
        <v>9</v>
      </c>
      <c r="C676" s="77" t="str">
        <f t="shared" si="32"/>
        <v>Тюмень</v>
      </c>
      <c r="D676" s="78">
        <v>67</v>
      </c>
      <c r="E676" s="78">
        <v>59279</v>
      </c>
      <c r="F676" s="78">
        <v>3971693</v>
      </c>
      <c r="G676" s="139" t="str">
        <f t="shared" si="33"/>
        <v>Б</v>
      </c>
      <c r="H676" s="77">
        <f t="shared" si="34"/>
        <v>278</v>
      </c>
    </row>
    <row r="677" spans="2:8">
      <c r="B677" s="76">
        <v>3</v>
      </c>
      <c r="C677" s="77" t="str">
        <f t="shared" si="32"/>
        <v>Челябинск</v>
      </c>
      <c r="D677" s="78">
        <v>3</v>
      </c>
      <c r="E677" s="78">
        <v>42121</v>
      </c>
      <c r="F677" s="78">
        <v>126363</v>
      </c>
      <c r="G677" s="139" t="str">
        <f t="shared" si="33"/>
        <v>В</v>
      </c>
      <c r="H677" s="77">
        <f t="shared" si="34"/>
        <v>974</v>
      </c>
    </row>
    <row r="678" spans="2:8">
      <c r="B678" s="76">
        <v>9</v>
      </c>
      <c r="C678" s="77" t="str">
        <f t="shared" si="32"/>
        <v>Тюмень</v>
      </c>
      <c r="D678" s="78">
        <v>44</v>
      </c>
      <c r="E678" s="78">
        <v>13524</v>
      </c>
      <c r="F678" s="78">
        <v>595056</v>
      </c>
      <c r="G678" s="139" t="str">
        <f t="shared" si="33"/>
        <v>В</v>
      </c>
      <c r="H678" s="77">
        <f t="shared" si="34"/>
        <v>843</v>
      </c>
    </row>
    <row r="679" spans="2:8">
      <c r="B679" s="76">
        <v>9</v>
      </c>
      <c r="C679" s="77" t="str">
        <f t="shared" si="32"/>
        <v>Тюмень</v>
      </c>
      <c r="D679" s="78">
        <v>91</v>
      </c>
      <c r="E679" s="78">
        <v>99408</v>
      </c>
      <c r="F679" s="78">
        <v>9046128</v>
      </c>
      <c r="G679" s="139" t="str">
        <f t="shared" si="33"/>
        <v>А</v>
      </c>
      <c r="H679" s="77">
        <f t="shared" si="34"/>
        <v>3</v>
      </c>
    </row>
    <row r="680" spans="2:8">
      <c r="B680" s="76">
        <v>8</v>
      </c>
      <c r="C680" s="77" t="str">
        <f t="shared" si="32"/>
        <v>Новосибирск</v>
      </c>
      <c r="D680" s="78">
        <v>92</v>
      </c>
      <c r="E680" s="78">
        <v>99171</v>
      </c>
      <c r="F680" s="78">
        <v>9123732</v>
      </c>
      <c r="G680" s="139" t="str">
        <f t="shared" si="33"/>
        <v>А</v>
      </c>
      <c r="H680" s="77">
        <f t="shared" si="34"/>
        <v>2</v>
      </c>
    </row>
    <row r="681" spans="2:8">
      <c r="B681" s="76">
        <v>7</v>
      </c>
      <c r="C681" s="77" t="str">
        <f t="shared" si="32"/>
        <v>Мурманск</v>
      </c>
      <c r="D681" s="78">
        <v>35</v>
      </c>
      <c r="E681" s="78">
        <v>53152</v>
      </c>
      <c r="F681" s="78">
        <v>1860320</v>
      </c>
      <c r="G681" s="139" t="str">
        <f t="shared" si="33"/>
        <v>Б</v>
      </c>
      <c r="H681" s="77">
        <f t="shared" si="34"/>
        <v>559</v>
      </c>
    </row>
    <row r="682" spans="2:8">
      <c r="B682" s="76">
        <v>4</v>
      </c>
      <c r="C682" s="77" t="str">
        <f t="shared" si="32"/>
        <v>Архангельск</v>
      </c>
      <c r="D682" s="78">
        <v>62</v>
      </c>
      <c r="E682" s="78">
        <v>24364</v>
      </c>
      <c r="F682" s="78">
        <v>1510568</v>
      </c>
      <c r="G682" s="139" t="str">
        <f t="shared" si="33"/>
        <v>Б</v>
      </c>
      <c r="H682" s="77">
        <f t="shared" si="34"/>
        <v>618</v>
      </c>
    </row>
    <row r="683" spans="2:8">
      <c r="B683" s="76">
        <v>5</v>
      </c>
      <c r="C683" s="77" t="str">
        <f t="shared" si="32"/>
        <v>Краснодар</v>
      </c>
      <c r="D683" s="78">
        <v>25</v>
      </c>
      <c r="E683" s="78">
        <v>70774</v>
      </c>
      <c r="F683" s="78">
        <v>1769350</v>
      </c>
      <c r="G683" s="139" t="str">
        <f t="shared" si="33"/>
        <v>Б</v>
      </c>
      <c r="H683" s="77">
        <f t="shared" si="34"/>
        <v>574</v>
      </c>
    </row>
    <row r="684" spans="2:8">
      <c r="B684" s="76">
        <v>2</v>
      </c>
      <c r="C684" s="77" t="str">
        <f t="shared" si="32"/>
        <v>Санкт-Петербург</v>
      </c>
      <c r="D684" s="78">
        <v>46</v>
      </c>
      <c r="E684" s="78">
        <v>23294</v>
      </c>
      <c r="F684" s="78">
        <v>1071524</v>
      </c>
      <c r="G684" s="139" t="str">
        <f t="shared" si="33"/>
        <v>Б</v>
      </c>
      <c r="H684" s="77">
        <f t="shared" si="34"/>
        <v>724</v>
      </c>
    </row>
    <row r="685" spans="2:8">
      <c r="B685" s="76">
        <v>4</v>
      </c>
      <c r="C685" s="77" t="str">
        <f t="shared" si="32"/>
        <v>Архангельск</v>
      </c>
      <c r="D685" s="78">
        <v>21</v>
      </c>
      <c r="E685" s="78">
        <v>90639</v>
      </c>
      <c r="F685" s="78">
        <v>1903419</v>
      </c>
      <c r="G685" s="139" t="str">
        <f t="shared" si="33"/>
        <v>Б</v>
      </c>
      <c r="H685" s="77">
        <f t="shared" si="34"/>
        <v>550</v>
      </c>
    </row>
    <row r="686" spans="2:8">
      <c r="B686" s="76">
        <v>8</v>
      </c>
      <c r="C686" s="77" t="str">
        <f t="shared" si="32"/>
        <v>Новосибирск</v>
      </c>
      <c r="D686" s="78">
        <v>79</v>
      </c>
      <c r="E686" s="78">
        <v>94357</v>
      </c>
      <c r="F686" s="78">
        <v>7454203</v>
      </c>
      <c r="G686" s="139" t="str">
        <f t="shared" si="33"/>
        <v>А</v>
      </c>
      <c r="H686" s="77">
        <f t="shared" si="34"/>
        <v>37</v>
      </c>
    </row>
    <row r="687" spans="2:8">
      <c r="B687" s="76">
        <v>1</v>
      </c>
      <c r="C687" s="77" t="str">
        <f t="shared" si="32"/>
        <v>Москва</v>
      </c>
      <c r="D687" s="78">
        <v>77</v>
      </c>
      <c r="E687" s="78">
        <v>17813</v>
      </c>
      <c r="F687" s="78">
        <v>1371601</v>
      </c>
      <c r="G687" s="139" t="str">
        <f t="shared" si="33"/>
        <v>Б</v>
      </c>
      <c r="H687" s="77">
        <f t="shared" si="34"/>
        <v>644</v>
      </c>
    </row>
    <row r="688" spans="2:8">
      <c r="B688" s="76">
        <v>3</v>
      </c>
      <c r="C688" s="77" t="str">
        <f t="shared" si="32"/>
        <v>Челябинск</v>
      </c>
      <c r="D688" s="78">
        <v>16</v>
      </c>
      <c r="E688" s="78">
        <v>57939</v>
      </c>
      <c r="F688" s="78">
        <v>927024</v>
      </c>
      <c r="G688" s="139" t="str">
        <f t="shared" si="33"/>
        <v>В</v>
      </c>
      <c r="H688" s="77">
        <f t="shared" si="34"/>
        <v>751</v>
      </c>
    </row>
    <row r="689" spans="2:8">
      <c r="B689" s="76">
        <v>9</v>
      </c>
      <c r="C689" s="77" t="str">
        <f t="shared" si="32"/>
        <v>Тюмень</v>
      </c>
      <c r="D689" s="78">
        <v>63</v>
      </c>
      <c r="E689" s="78">
        <v>61086</v>
      </c>
      <c r="F689" s="78">
        <v>3848418</v>
      </c>
      <c r="G689" s="139" t="str">
        <f t="shared" si="33"/>
        <v>Б</v>
      </c>
      <c r="H689" s="77">
        <f t="shared" si="34"/>
        <v>291</v>
      </c>
    </row>
    <row r="690" spans="2:8">
      <c r="B690" s="76">
        <v>7</v>
      </c>
      <c r="C690" s="77" t="str">
        <f t="shared" si="32"/>
        <v>Мурманск</v>
      </c>
      <c r="D690" s="78">
        <v>21</v>
      </c>
      <c r="E690" s="78">
        <v>56078</v>
      </c>
      <c r="F690" s="78">
        <v>1177638</v>
      </c>
      <c r="G690" s="139" t="str">
        <f t="shared" si="33"/>
        <v>Б</v>
      </c>
      <c r="H690" s="77">
        <f t="shared" si="34"/>
        <v>693</v>
      </c>
    </row>
    <row r="691" spans="2:8">
      <c r="B691" s="76">
        <v>4</v>
      </c>
      <c r="C691" s="77" t="str">
        <f t="shared" si="32"/>
        <v>Архангельск</v>
      </c>
      <c r="D691" s="78">
        <v>66</v>
      </c>
      <c r="E691" s="78">
        <v>61735</v>
      </c>
      <c r="F691" s="78">
        <v>4074510</v>
      </c>
      <c r="G691" s="139" t="str">
        <f t="shared" si="33"/>
        <v>Б</v>
      </c>
      <c r="H691" s="77">
        <f t="shared" si="34"/>
        <v>270</v>
      </c>
    </row>
    <row r="692" spans="2:8">
      <c r="B692" s="76">
        <v>5</v>
      </c>
      <c r="C692" s="77" t="str">
        <f t="shared" si="32"/>
        <v>Краснодар</v>
      </c>
      <c r="D692" s="78">
        <v>20</v>
      </c>
      <c r="E692" s="78">
        <v>17473</v>
      </c>
      <c r="F692" s="78">
        <v>349460</v>
      </c>
      <c r="G692" s="139" t="str">
        <f t="shared" si="33"/>
        <v>В</v>
      </c>
      <c r="H692" s="77">
        <f t="shared" si="34"/>
        <v>912</v>
      </c>
    </row>
    <row r="693" spans="2:8">
      <c r="B693" s="76">
        <v>10</v>
      </c>
      <c r="C693" s="77" t="str">
        <f t="shared" si="32"/>
        <v>Сочи</v>
      </c>
      <c r="D693" s="78">
        <v>60</v>
      </c>
      <c r="E693" s="78">
        <v>70810</v>
      </c>
      <c r="F693" s="78">
        <v>4248600</v>
      </c>
      <c r="G693" s="139" t="str">
        <f t="shared" si="33"/>
        <v>Б</v>
      </c>
      <c r="H693" s="77">
        <f t="shared" si="34"/>
        <v>248</v>
      </c>
    </row>
    <row r="694" spans="2:8">
      <c r="B694" s="76">
        <v>3</v>
      </c>
      <c r="C694" s="77" t="str">
        <f t="shared" si="32"/>
        <v>Челябинск</v>
      </c>
      <c r="D694" s="78">
        <v>26</v>
      </c>
      <c r="E694" s="78">
        <v>98015</v>
      </c>
      <c r="F694" s="78">
        <v>2548390</v>
      </c>
      <c r="G694" s="139" t="str">
        <f t="shared" si="33"/>
        <v>Б</v>
      </c>
      <c r="H694" s="77">
        <f t="shared" si="34"/>
        <v>432</v>
      </c>
    </row>
    <row r="695" spans="2:8">
      <c r="B695" s="76">
        <v>5</v>
      </c>
      <c r="C695" s="77" t="str">
        <f t="shared" si="32"/>
        <v>Краснодар</v>
      </c>
      <c r="D695" s="78">
        <v>93</v>
      </c>
      <c r="E695" s="78">
        <v>16296</v>
      </c>
      <c r="F695" s="78">
        <v>1515528</v>
      </c>
      <c r="G695" s="139" t="str">
        <f t="shared" si="33"/>
        <v>Б</v>
      </c>
      <c r="H695" s="77">
        <f t="shared" si="34"/>
        <v>616</v>
      </c>
    </row>
    <row r="696" spans="2:8">
      <c r="B696" s="76">
        <v>3</v>
      </c>
      <c r="C696" s="77" t="str">
        <f t="shared" si="32"/>
        <v>Челябинск</v>
      </c>
      <c r="D696" s="78">
        <v>39</v>
      </c>
      <c r="E696" s="78">
        <v>82445</v>
      </c>
      <c r="F696" s="78">
        <v>3215355</v>
      </c>
      <c r="G696" s="139" t="str">
        <f t="shared" si="33"/>
        <v>Б</v>
      </c>
      <c r="H696" s="77">
        <f t="shared" si="34"/>
        <v>356</v>
      </c>
    </row>
    <row r="697" spans="2:8">
      <c r="B697" s="76">
        <v>3</v>
      </c>
      <c r="C697" s="77" t="str">
        <f t="shared" si="32"/>
        <v>Челябинск</v>
      </c>
      <c r="D697" s="78">
        <v>27</v>
      </c>
      <c r="E697" s="78">
        <v>86717</v>
      </c>
      <c r="F697" s="78">
        <v>2341359</v>
      </c>
      <c r="G697" s="139" t="str">
        <f t="shared" si="33"/>
        <v>Б</v>
      </c>
      <c r="H697" s="77">
        <f t="shared" si="34"/>
        <v>473</v>
      </c>
    </row>
    <row r="698" spans="2:8">
      <c r="B698" s="76">
        <v>5</v>
      </c>
      <c r="C698" s="77" t="str">
        <f t="shared" si="32"/>
        <v>Краснодар</v>
      </c>
      <c r="D698" s="78">
        <v>74</v>
      </c>
      <c r="E698" s="78">
        <v>94519</v>
      </c>
      <c r="F698" s="78">
        <v>6994406</v>
      </c>
      <c r="G698" s="139" t="str">
        <f t="shared" si="33"/>
        <v>А</v>
      </c>
      <c r="H698" s="77">
        <f t="shared" si="34"/>
        <v>55</v>
      </c>
    </row>
    <row r="699" spans="2:8">
      <c r="B699" s="76">
        <v>8</v>
      </c>
      <c r="C699" s="77" t="str">
        <f t="shared" si="32"/>
        <v>Новосибирск</v>
      </c>
      <c r="D699" s="78">
        <v>21</v>
      </c>
      <c r="E699" s="78">
        <v>69863</v>
      </c>
      <c r="F699" s="78">
        <v>1467123</v>
      </c>
      <c r="G699" s="139" t="str">
        <f t="shared" si="33"/>
        <v>Б</v>
      </c>
      <c r="H699" s="77">
        <f t="shared" si="34"/>
        <v>626</v>
      </c>
    </row>
    <row r="700" spans="2:8">
      <c r="B700" s="76">
        <v>1</v>
      </c>
      <c r="C700" s="77" t="str">
        <f t="shared" si="32"/>
        <v>Москва</v>
      </c>
      <c r="D700" s="78">
        <v>65</v>
      </c>
      <c r="E700" s="78">
        <v>83169</v>
      </c>
      <c r="F700" s="78">
        <v>5405985</v>
      </c>
      <c r="G700" s="139" t="str">
        <f t="shared" si="33"/>
        <v>А</v>
      </c>
      <c r="H700" s="77">
        <f t="shared" si="34"/>
        <v>152</v>
      </c>
    </row>
    <row r="701" spans="2:8">
      <c r="B701" s="76">
        <v>2</v>
      </c>
      <c r="C701" s="77" t="str">
        <f t="shared" si="32"/>
        <v>Санкт-Петербург</v>
      </c>
      <c r="D701" s="78">
        <v>47</v>
      </c>
      <c r="E701" s="78">
        <v>33064</v>
      </c>
      <c r="F701" s="78">
        <v>1554008</v>
      </c>
      <c r="G701" s="139" t="str">
        <f t="shared" si="33"/>
        <v>Б</v>
      </c>
      <c r="H701" s="77">
        <f t="shared" si="34"/>
        <v>609</v>
      </c>
    </row>
    <row r="702" spans="2:8">
      <c r="B702" s="76">
        <v>10</v>
      </c>
      <c r="C702" s="77" t="str">
        <f t="shared" si="32"/>
        <v>Сочи</v>
      </c>
      <c r="D702" s="78">
        <v>56</v>
      </c>
      <c r="E702" s="78">
        <v>19463</v>
      </c>
      <c r="F702" s="78">
        <v>1089928</v>
      </c>
      <c r="G702" s="139" t="str">
        <f t="shared" si="33"/>
        <v>Б</v>
      </c>
      <c r="H702" s="77">
        <f t="shared" si="34"/>
        <v>718</v>
      </c>
    </row>
    <row r="703" spans="2:8">
      <c r="B703" s="76">
        <v>5</v>
      </c>
      <c r="C703" s="77" t="str">
        <f t="shared" si="32"/>
        <v>Краснодар</v>
      </c>
      <c r="D703" s="78">
        <v>84</v>
      </c>
      <c r="E703" s="78">
        <v>49906</v>
      </c>
      <c r="F703" s="78">
        <v>4192104</v>
      </c>
      <c r="G703" s="139" t="str">
        <f t="shared" si="33"/>
        <v>Б</v>
      </c>
      <c r="H703" s="77">
        <f t="shared" si="34"/>
        <v>259</v>
      </c>
    </row>
    <row r="704" spans="2:8">
      <c r="B704" s="76">
        <v>4</v>
      </c>
      <c r="C704" s="77" t="str">
        <f t="shared" si="32"/>
        <v>Архангельск</v>
      </c>
      <c r="D704" s="78">
        <v>78</v>
      </c>
      <c r="E704" s="78">
        <v>89240</v>
      </c>
      <c r="F704" s="78">
        <v>6960720</v>
      </c>
      <c r="G704" s="139" t="str">
        <f t="shared" si="33"/>
        <v>А</v>
      </c>
      <c r="H704" s="77">
        <f t="shared" si="34"/>
        <v>57</v>
      </c>
    </row>
    <row r="705" spans="2:8">
      <c r="B705" s="76">
        <v>1</v>
      </c>
      <c r="C705" s="77" t="str">
        <f t="shared" si="32"/>
        <v>Москва</v>
      </c>
      <c r="D705" s="78">
        <v>31</v>
      </c>
      <c r="E705" s="78">
        <v>79367</v>
      </c>
      <c r="F705" s="78">
        <v>2460377</v>
      </c>
      <c r="G705" s="139" t="str">
        <f t="shared" si="33"/>
        <v>Б</v>
      </c>
      <c r="H705" s="77">
        <f t="shared" si="34"/>
        <v>448</v>
      </c>
    </row>
    <row r="706" spans="2:8">
      <c r="B706" s="76">
        <v>1</v>
      </c>
      <c r="C706" s="77" t="str">
        <f t="shared" si="32"/>
        <v>Москва</v>
      </c>
      <c r="D706" s="78">
        <v>61</v>
      </c>
      <c r="E706" s="78">
        <v>59563</v>
      </c>
      <c r="F706" s="78">
        <v>3633343</v>
      </c>
      <c r="G706" s="139" t="str">
        <f t="shared" si="33"/>
        <v>Б</v>
      </c>
      <c r="H706" s="77">
        <f t="shared" si="34"/>
        <v>320</v>
      </c>
    </row>
    <row r="707" spans="2:8">
      <c r="B707" s="76">
        <v>2</v>
      </c>
      <c r="C707" s="77" t="str">
        <f t="shared" si="32"/>
        <v>Санкт-Петербург</v>
      </c>
      <c r="D707" s="78">
        <v>18</v>
      </c>
      <c r="E707" s="78">
        <v>31253</v>
      </c>
      <c r="F707" s="78">
        <v>562554</v>
      </c>
      <c r="G707" s="139" t="str">
        <f t="shared" si="33"/>
        <v>В</v>
      </c>
      <c r="H707" s="77">
        <f t="shared" si="34"/>
        <v>853</v>
      </c>
    </row>
    <row r="708" spans="2:8">
      <c r="B708" s="76">
        <v>9</v>
      </c>
      <c r="C708" s="77" t="str">
        <f t="shared" si="32"/>
        <v>Тюмень</v>
      </c>
      <c r="D708" s="78">
        <v>49</v>
      </c>
      <c r="E708" s="78">
        <v>26160</v>
      </c>
      <c r="F708" s="78">
        <v>1281840</v>
      </c>
      <c r="G708" s="139" t="str">
        <f t="shared" si="33"/>
        <v>Б</v>
      </c>
      <c r="H708" s="77">
        <f t="shared" si="34"/>
        <v>666</v>
      </c>
    </row>
    <row r="709" spans="2:8">
      <c r="B709" s="76">
        <v>8</v>
      </c>
      <c r="C709" s="77" t="str">
        <f t="shared" si="32"/>
        <v>Новосибирск</v>
      </c>
      <c r="D709" s="78">
        <v>23</v>
      </c>
      <c r="E709" s="78">
        <v>72453</v>
      </c>
      <c r="F709" s="78">
        <v>1666419</v>
      </c>
      <c r="G709" s="139" t="str">
        <f t="shared" si="33"/>
        <v>Б</v>
      </c>
      <c r="H709" s="77">
        <f t="shared" si="34"/>
        <v>588</v>
      </c>
    </row>
    <row r="710" spans="2:8">
      <c r="B710" s="76">
        <v>8</v>
      </c>
      <c r="C710" s="77" t="str">
        <f t="shared" si="32"/>
        <v>Новосибирск</v>
      </c>
      <c r="D710" s="78">
        <v>94</v>
      </c>
      <c r="E710" s="78">
        <v>33446</v>
      </c>
      <c r="F710" s="78">
        <v>3143924</v>
      </c>
      <c r="G710" s="139" t="str">
        <f t="shared" si="33"/>
        <v>Б</v>
      </c>
      <c r="H710" s="77">
        <f t="shared" si="34"/>
        <v>365</v>
      </c>
    </row>
    <row r="711" spans="2:8">
      <c r="B711" s="76">
        <v>3</v>
      </c>
      <c r="C711" s="77" t="str">
        <f t="shared" si="32"/>
        <v>Челябинск</v>
      </c>
      <c r="D711" s="78">
        <v>21</v>
      </c>
      <c r="E711" s="78">
        <v>71223</v>
      </c>
      <c r="F711" s="78">
        <v>1495683</v>
      </c>
      <c r="G711" s="139" t="str">
        <f t="shared" si="33"/>
        <v>Б</v>
      </c>
      <c r="H711" s="77">
        <f t="shared" si="34"/>
        <v>622</v>
      </c>
    </row>
    <row r="712" spans="2:8">
      <c r="B712" s="76">
        <v>4</v>
      </c>
      <c r="C712" s="77" t="str">
        <f t="shared" si="32"/>
        <v>Архангельск</v>
      </c>
      <c r="D712" s="78">
        <v>66</v>
      </c>
      <c r="E712" s="78">
        <v>19916</v>
      </c>
      <c r="F712" s="78">
        <v>1314456</v>
      </c>
      <c r="G712" s="139" t="str">
        <f t="shared" si="33"/>
        <v>Б</v>
      </c>
      <c r="H712" s="77">
        <f t="shared" si="34"/>
        <v>661</v>
      </c>
    </row>
    <row r="713" spans="2:8">
      <c r="B713" s="76">
        <v>8</v>
      </c>
      <c r="C713" s="77" t="str">
        <f t="shared" si="32"/>
        <v>Новосибирск</v>
      </c>
      <c r="D713" s="78">
        <v>15</v>
      </c>
      <c r="E713" s="78">
        <v>28976</v>
      </c>
      <c r="F713" s="78">
        <v>434640</v>
      </c>
      <c r="G713" s="139" t="str">
        <f t="shared" si="33"/>
        <v>В</v>
      </c>
      <c r="H713" s="77">
        <f t="shared" si="34"/>
        <v>896</v>
      </c>
    </row>
    <row r="714" spans="2:8">
      <c r="B714" s="76">
        <v>2</v>
      </c>
      <c r="C714" s="77" t="str">
        <f t="shared" si="32"/>
        <v>Санкт-Петербург</v>
      </c>
      <c r="D714" s="78">
        <v>7</v>
      </c>
      <c r="E714" s="78">
        <v>77704</v>
      </c>
      <c r="F714" s="78">
        <v>543928</v>
      </c>
      <c r="G714" s="139" t="str">
        <f t="shared" si="33"/>
        <v>В</v>
      </c>
      <c r="H714" s="77">
        <f t="shared" si="34"/>
        <v>860</v>
      </c>
    </row>
    <row r="715" spans="2:8">
      <c r="B715" s="76">
        <v>9</v>
      </c>
      <c r="C715" s="77" t="str">
        <f t="shared" si="32"/>
        <v>Тюмень</v>
      </c>
      <c r="D715" s="78">
        <v>34</v>
      </c>
      <c r="E715" s="78">
        <v>80372</v>
      </c>
      <c r="F715" s="78">
        <v>2732648</v>
      </c>
      <c r="G715" s="139" t="str">
        <f t="shared" si="33"/>
        <v>Б</v>
      </c>
      <c r="H715" s="77">
        <f t="shared" si="34"/>
        <v>413</v>
      </c>
    </row>
    <row r="716" spans="2:8">
      <c r="B716" s="76">
        <v>1</v>
      </c>
      <c r="C716" s="77" t="str">
        <f t="shared" si="32"/>
        <v>Москва</v>
      </c>
      <c r="D716" s="78">
        <v>87</v>
      </c>
      <c r="E716" s="78">
        <v>37991</v>
      </c>
      <c r="F716" s="78">
        <v>3305217</v>
      </c>
      <c r="G716" s="139" t="str">
        <f t="shared" si="33"/>
        <v>Б</v>
      </c>
      <c r="H716" s="77">
        <f t="shared" si="34"/>
        <v>348</v>
      </c>
    </row>
    <row r="717" spans="2:8">
      <c r="B717" s="76">
        <v>6</v>
      </c>
      <c r="C717" s="77" t="str">
        <f t="shared" si="32"/>
        <v>Владивосток</v>
      </c>
      <c r="D717" s="78">
        <v>95</v>
      </c>
      <c r="E717" s="78">
        <v>51187</v>
      </c>
      <c r="F717" s="78">
        <v>4862765</v>
      </c>
      <c r="G717" s="139" t="str">
        <f t="shared" si="33"/>
        <v>Б</v>
      </c>
      <c r="H717" s="77">
        <f t="shared" si="34"/>
        <v>190</v>
      </c>
    </row>
    <row r="718" spans="2:8">
      <c r="B718" s="76">
        <v>6</v>
      </c>
      <c r="C718" s="77" t="str">
        <f t="shared" si="32"/>
        <v>Владивосток</v>
      </c>
      <c r="D718" s="78">
        <v>73</v>
      </c>
      <c r="E718" s="78">
        <v>14908</v>
      </c>
      <c r="F718" s="78">
        <v>1088284</v>
      </c>
      <c r="G718" s="139" t="str">
        <f t="shared" si="33"/>
        <v>Б</v>
      </c>
      <c r="H718" s="77">
        <f t="shared" si="34"/>
        <v>720</v>
      </c>
    </row>
    <row r="719" spans="2:8">
      <c r="B719" s="76">
        <v>4</v>
      </c>
      <c r="C719" s="77" t="str">
        <f t="shared" si="32"/>
        <v>Архангельск</v>
      </c>
      <c r="D719" s="78">
        <v>52</v>
      </c>
      <c r="E719" s="78">
        <v>72454</v>
      </c>
      <c r="F719" s="78">
        <v>3767608</v>
      </c>
      <c r="G719" s="139" t="str">
        <f t="shared" si="33"/>
        <v>Б</v>
      </c>
      <c r="H719" s="77">
        <f t="shared" si="34"/>
        <v>303</v>
      </c>
    </row>
    <row r="720" spans="2:8">
      <c r="B720" s="76">
        <v>10</v>
      </c>
      <c r="C720" s="77" t="str">
        <f t="shared" si="32"/>
        <v>Сочи</v>
      </c>
      <c r="D720" s="78">
        <v>11</v>
      </c>
      <c r="E720" s="78">
        <v>51048</v>
      </c>
      <c r="F720" s="78">
        <v>561528</v>
      </c>
      <c r="G720" s="139" t="str">
        <f t="shared" si="33"/>
        <v>В</v>
      </c>
      <c r="H720" s="77">
        <f t="shared" si="34"/>
        <v>855</v>
      </c>
    </row>
    <row r="721" spans="2:8">
      <c r="B721" s="76">
        <v>1</v>
      </c>
      <c r="C721" s="77" t="str">
        <f t="shared" si="32"/>
        <v>Москва</v>
      </c>
      <c r="D721" s="78">
        <v>11</v>
      </c>
      <c r="E721" s="78">
        <v>20591</v>
      </c>
      <c r="F721" s="78">
        <v>226501</v>
      </c>
      <c r="G721" s="139" t="str">
        <f t="shared" si="33"/>
        <v>В</v>
      </c>
      <c r="H721" s="77">
        <f t="shared" si="34"/>
        <v>945</v>
      </c>
    </row>
    <row r="722" spans="2:8">
      <c r="B722" s="76">
        <v>8</v>
      </c>
      <c r="C722" s="77" t="str">
        <f t="shared" si="32"/>
        <v>Новосибирск</v>
      </c>
      <c r="D722" s="78">
        <v>68</v>
      </c>
      <c r="E722" s="78">
        <v>33875</v>
      </c>
      <c r="F722" s="78">
        <v>2303500</v>
      </c>
      <c r="G722" s="139" t="str">
        <f t="shared" si="33"/>
        <v>Б</v>
      </c>
      <c r="H722" s="77">
        <f t="shared" si="34"/>
        <v>484</v>
      </c>
    </row>
    <row r="723" spans="2:8">
      <c r="B723" s="76">
        <v>9</v>
      </c>
      <c r="C723" s="77" t="str">
        <f t="shared" si="32"/>
        <v>Тюмень</v>
      </c>
      <c r="D723" s="78">
        <v>51</v>
      </c>
      <c r="E723" s="78">
        <v>52118</v>
      </c>
      <c r="F723" s="78">
        <v>2658018</v>
      </c>
      <c r="G723" s="139" t="str">
        <f t="shared" si="33"/>
        <v>Б</v>
      </c>
      <c r="H723" s="77">
        <f t="shared" si="34"/>
        <v>419</v>
      </c>
    </row>
    <row r="724" spans="2:8">
      <c r="B724" s="76">
        <v>1</v>
      </c>
      <c r="C724" s="77" t="str">
        <f t="shared" si="32"/>
        <v>Москва</v>
      </c>
      <c r="D724" s="78">
        <v>90</v>
      </c>
      <c r="E724" s="78">
        <v>27185</v>
      </c>
      <c r="F724" s="78">
        <v>2446650</v>
      </c>
      <c r="G724" s="139" t="str">
        <f t="shared" si="33"/>
        <v>Б</v>
      </c>
      <c r="H724" s="77">
        <f t="shared" si="34"/>
        <v>449</v>
      </c>
    </row>
    <row r="725" spans="2:8">
      <c r="B725" s="76">
        <v>6</v>
      </c>
      <c r="C725" s="77" t="str">
        <f t="shared" si="32"/>
        <v>Владивосток</v>
      </c>
      <c r="D725" s="78">
        <v>80</v>
      </c>
      <c r="E725" s="78">
        <v>29668</v>
      </c>
      <c r="F725" s="78">
        <v>2373440</v>
      </c>
      <c r="G725" s="139" t="str">
        <f t="shared" si="33"/>
        <v>Б</v>
      </c>
      <c r="H725" s="77">
        <f t="shared" si="34"/>
        <v>465</v>
      </c>
    </row>
    <row r="726" spans="2:8">
      <c r="B726" s="76">
        <v>10</v>
      </c>
      <c r="C726" s="77" t="str">
        <f t="shared" si="32"/>
        <v>Сочи</v>
      </c>
      <c r="D726" s="78">
        <v>87</v>
      </c>
      <c r="E726" s="78">
        <v>83114</v>
      </c>
      <c r="F726" s="78">
        <v>7230918</v>
      </c>
      <c r="G726" s="139" t="str">
        <f t="shared" si="33"/>
        <v>А</v>
      </c>
      <c r="H726" s="77">
        <f t="shared" si="34"/>
        <v>44</v>
      </c>
    </row>
    <row r="727" spans="2:8">
      <c r="B727" s="76">
        <v>2</v>
      </c>
      <c r="C727" s="77" t="str">
        <f t="shared" si="32"/>
        <v>Санкт-Петербург</v>
      </c>
      <c r="D727" s="78">
        <v>52</v>
      </c>
      <c r="E727" s="78">
        <v>60335</v>
      </c>
      <c r="F727" s="78">
        <v>3137420</v>
      </c>
      <c r="G727" s="139" t="str">
        <f t="shared" si="33"/>
        <v>Б</v>
      </c>
      <c r="H727" s="77">
        <f t="shared" si="34"/>
        <v>368</v>
      </c>
    </row>
    <row r="728" spans="2:8">
      <c r="B728" s="76">
        <v>3</v>
      </c>
      <c r="C728" s="77" t="str">
        <f t="shared" si="32"/>
        <v>Челябинск</v>
      </c>
      <c r="D728" s="78">
        <v>41</v>
      </c>
      <c r="E728" s="78">
        <v>12799</v>
      </c>
      <c r="F728" s="78">
        <v>524759</v>
      </c>
      <c r="G728" s="139" t="str">
        <f t="shared" si="33"/>
        <v>В</v>
      </c>
      <c r="H728" s="77">
        <f t="shared" si="34"/>
        <v>869</v>
      </c>
    </row>
    <row r="729" spans="2:8">
      <c r="B729" s="76">
        <v>10</v>
      </c>
      <c r="C729" s="77" t="str">
        <f t="shared" ref="C729:C792" si="35">INDEX($M$7:$M$16,B729,1)</f>
        <v>Сочи</v>
      </c>
      <c r="D729" s="78">
        <v>91</v>
      </c>
      <c r="E729" s="78">
        <v>77648</v>
      </c>
      <c r="F729" s="78">
        <v>7065968</v>
      </c>
      <c r="G729" s="139" t="str">
        <f t="shared" ref="G729:G792" si="36">IF(F729&gt;1000000,IF(F729&gt;5000000,"А","Б"),IF((F729=0),"Нет продаж","В"))</f>
        <v>А</v>
      </c>
      <c r="H729" s="77">
        <f t="shared" ref="H729:H792" si="37">RANK(F729,$F$25:$F$1024,0)</f>
        <v>54</v>
      </c>
    </row>
    <row r="730" spans="2:8">
      <c r="B730" s="76">
        <v>9</v>
      </c>
      <c r="C730" s="77" t="str">
        <f t="shared" si="35"/>
        <v>Тюмень</v>
      </c>
      <c r="D730" s="78">
        <v>84</v>
      </c>
      <c r="E730" s="78">
        <v>65291</v>
      </c>
      <c r="F730" s="78">
        <v>5484444</v>
      </c>
      <c r="G730" s="139" t="str">
        <f t="shared" si="36"/>
        <v>А</v>
      </c>
      <c r="H730" s="77">
        <f t="shared" si="37"/>
        <v>149</v>
      </c>
    </row>
    <row r="731" spans="2:8">
      <c r="B731" s="76">
        <v>7</v>
      </c>
      <c r="C731" s="77" t="str">
        <f t="shared" si="35"/>
        <v>Мурманск</v>
      </c>
      <c r="D731" s="78">
        <v>99</v>
      </c>
      <c r="E731" s="78">
        <v>10162</v>
      </c>
      <c r="F731" s="78">
        <v>1006038</v>
      </c>
      <c r="G731" s="139" t="str">
        <f t="shared" si="36"/>
        <v>Б</v>
      </c>
      <c r="H731" s="77">
        <f t="shared" si="37"/>
        <v>740</v>
      </c>
    </row>
    <row r="732" spans="2:8">
      <c r="B732" s="76">
        <v>2</v>
      </c>
      <c r="C732" s="77" t="str">
        <f t="shared" si="35"/>
        <v>Санкт-Петербург</v>
      </c>
      <c r="D732" s="78">
        <v>12</v>
      </c>
      <c r="E732" s="78">
        <v>98518</v>
      </c>
      <c r="F732" s="78">
        <v>1182216</v>
      </c>
      <c r="G732" s="139" t="str">
        <f t="shared" si="36"/>
        <v>Б</v>
      </c>
      <c r="H732" s="77">
        <f t="shared" si="37"/>
        <v>689</v>
      </c>
    </row>
    <row r="733" spans="2:8">
      <c r="B733" s="76">
        <v>1</v>
      </c>
      <c r="C733" s="77" t="str">
        <f t="shared" si="35"/>
        <v>Москва</v>
      </c>
      <c r="D733" s="78">
        <v>63</v>
      </c>
      <c r="E733" s="78">
        <v>81517</v>
      </c>
      <c r="F733" s="78">
        <v>5135571</v>
      </c>
      <c r="G733" s="139" t="str">
        <f t="shared" si="36"/>
        <v>А</v>
      </c>
      <c r="H733" s="77">
        <f t="shared" si="37"/>
        <v>171</v>
      </c>
    </row>
    <row r="734" spans="2:8">
      <c r="B734" s="76">
        <v>4</v>
      </c>
      <c r="C734" s="77" t="str">
        <f t="shared" si="35"/>
        <v>Архангельск</v>
      </c>
      <c r="D734" s="78">
        <v>34</v>
      </c>
      <c r="E734" s="78">
        <v>82341</v>
      </c>
      <c r="F734" s="78">
        <v>2799594</v>
      </c>
      <c r="G734" s="139" t="str">
        <f t="shared" si="36"/>
        <v>Б</v>
      </c>
      <c r="H734" s="77">
        <f t="shared" si="37"/>
        <v>403</v>
      </c>
    </row>
    <row r="735" spans="2:8">
      <c r="B735" s="76">
        <v>9</v>
      </c>
      <c r="C735" s="77" t="str">
        <f t="shared" si="35"/>
        <v>Тюмень</v>
      </c>
      <c r="D735" s="78">
        <v>71</v>
      </c>
      <c r="E735" s="78">
        <v>46341</v>
      </c>
      <c r="F735" s="78">
        <v>3290211</v>
      </c>
      <c r="G735" s="139" t="str">
        <f t="shared" si="36"/>
        <v>Б</v>
      </c>
      <c r="H735" s="77">
        <f t="shared" si="37"/>
        <v>350</v>
      </c>
    </row>
    <row r="736" spans="2:8">
      <c r="B736" s="76">
        <v>1</v>
      </c>
      <c r="C736" s="77" t="str">
        <f t="shared" si="35"/>
        <v>Москва</v>
      </c>
      <c r="D736" s="78">
        <v>50</v>
      </c>
      <c r="E736" s="78">
        <v>37933</v>
      </c>
      <c r="F736" s="78">
        <v>1896650</v>
      </c>
      <c r="G736" s="139" t="str">
        <f t="shared" si="36"/>
        <v>Б</v>
      </c>
      <c r="H736" s="77">
        <f t="shared" si="37"/>
        <v>552</v>
      </c>
    </row>
    <row r="737" spans="2:8">
      <c r="B737" s="76">
        <v>5</v>
      </c>
      <c r="C737" s="77" t="str">
        <f t="shared" si="35"/>
        <v>Краснодар</v>
      </c>
      <c r="D737" s="78">
        <v>10</v>
      </c>
      <c r="E737" s="78">
        <v>92798</v>
      </c>
      <c r="F737" s="78">
        <v>927980</v>
      </c>
      <c r="G737" s="139" t="str">
        <f t="shared" si="36"/>
        <v>В</v>
      </c>
      <c r="H737" s="77">
        <f t="shared" si="37"/>
        <v>750</v>
      </c>
    </row>
    <row r="738" spans="2:8">
      <c r="B738" s="76">
        <v>5</v>
      </c>
      <c r="C738" s="77" t="str">
        <f t="shared" si="35"/>
        <v>Краснодар</v>
      </c>
      <c r="D738" s="78">
        <v>26</v>
      </c>
      <c r="E738" s="78">
        <v>26354</v>
      </c>
      <c r="F738" s="78">
        <v>685204</v>
      </c>
      <c r="G738" s="139" t="str">
        <f t="shared" si="36"/>
        <v>В</v>
      </c>
      <c r="H738" s="77">
        <f t="shared" si="37"/>
        <v>816</v>
      </c>
    </row>
    <row r="739" spans="2:8">
      <c r="B739" s="76">
        <v>4</v>
      </c>
      <c r="C739" s="77" t="str">
        <f t="shared" si="35"/>
        <v>Архангельск</v>
      </c>
      <c r="D739" s="78">
        <v>11</v>
      </c>
      <c r="E739" s="78">
        <v>76724</v>
      </c>
      <c r="F739" s="78">
        <v>843964</v>
      </c>
      <c r="G739" s="139" t="str">
        <f t="shared" si="36"/>
        <v>В</v>
      </c>
      <c r="H739" s="77">
        <f t="shared" si="37"/>
        <v>780</v>
      </c>
    </row>
    <row r="740" spans="2:8">
      <c r="B740" s="76">
        <v>6</v>
      </c>
      <c r="C740" s="77" t="str">
        <f t="shared" si="35"/>
        <v>Владивосток</v>
      </c>
      <c r="D740" s="78">
        <v>5</v>
      </c>
      <c r="E740" s="78">
        <v>95266</v>
      </c>
      <c r="F740" s="78">
        <v>476330</v>
      </c>
      <c r="G740" s="139" t="str">
        <f t="shared" si="36"/>
        <v>В</v>
      </c>
      <c r="H740" s="77">
        <f t="shared" si="37"/>
        <v>882</v>
      </c>
    </row>
    <row r="741" spans="2:8">
      <c r="B741" s="76">
        <v>1</v>
      </c>
      <c r="C741" s="77" t="str">
        <f t="shared" si="35"/>
        <v>Москва</v>
      </c>
      <c r="D741" s="78">
        <v>41</v>
      </c>
      <c r="E741" s="78">
        <v>71094</v>
      </c>
      <c r="F741" s="78">
        <v>2914854</v>
      </c>
      <c r="G741" s="139" t="str">
        <f t="shared" si="36"/>
        <v>Б</v>
      </c>
      <c r="H741" s="77">
        <f t="shared" si="37"/>
        <v>389</v>
      </c>
    </row>
    <row r="742" spans="2:8">
      <c r="B742" s="76">
        <v>2</v>
      </c>
      <c r="C742" s="77" t="str">
        <f t="shared" si="35"/>
        <v>Санкт-Петербург</v>
      </c>
      <c r="D742" s="78">
        <v>73</v>
      </c>
      <c r="E742" s="78">
        <v>17554</v>
      </c>
      <c r="F742" s="78">
        <v>1281442</v>
      </c>
      <c r="G742" s="139" t="str">
        <f t="shared" si="36"/>
        <v>Б</v>
      </c>
      <c r="H742" s="77">
        <f t="shared" si="37"/>
        <v>667</v>
      </c>
    </row>
    <row r="743" spans="2:8">
      <c r="B743" s="76">
        <v>2</v>
      </c>
      <c r="C743" s="77" t="str">
        <f t="shared" si="35"/>
        <v>Санкт-Петербург</v>
      </c>
      <c r="D743" s="78">
        <v>87</v>
      </c>
      <c r="E743" s="78">
        <v>88909</v>
      </c>
      <c r="F743" s="78">
        <v>7735083</v>
      </c>
      <c r="G743" s="139" t="str">
        <f t="shared" si="36"/>
        <v>А</v>
      </c>
      <c r="H743" s="77">
        <f t="shared" si="37"/>
        <v>25</v>
      </c>
    </row>
    <row r="744" spans="2:8">
      <c r="B744" s="76">
        <v>2</v>
      </c>
      <c r="C744" s="77" t="str">
        <f t="shared" si="35"/>
        <v>Санкт-Петербург</v>
      </c>
      <c r="D744" s="78">
        <v>58</v>
      </c>
      <c r="E744" s="78">
        <v>72830</v>
      </c>
      <c r="F744" s="78">
        <v>4224140</v>
      </c>
      <c r="G744" s="139" t="str">
        <f t="shared" si="36"/>
        <v>Б</v>
      </c>
      <c r="H744" s="77">
        <f t="shared" si="37"/>
        <v>253</v>
      </c>
    </row>
    <row r="745" spans="2:8">
      <c r="B745" s="76">
        <v>9</v>
      </c>
      <c r="C745" s="77" t="str">
        <f t="shared" si="35"/>
        <v>Тюмень</v>
      </c>
      <c r="D745" s="78">
        <v>71</v>
      </c>
      <c r="E745" s="78">
        <v>74180</v>
      </c>
      <c r="F745" s="78">
        <v>5266780</v>
      </c>
      <c r="G745" s="139" t="str">
        <f t="shared" si="36"/>
        <v>А</v>
      </c>
      <c r="H745" s="77">
        <f t="shared" si="37"/>
        <v>159</v>
      </c>
    </row>
    <row r="746" spans="2:8">
      <c r="B746" s="76">
        <v>9</v>
      </c>
      <c r="C746" s="77" t="str">
        <f t="shared" si="35"/>
        <v>Тюмень</v>
      </c>
      <c r="D746" s="78">
        <v>51</v>
      </c>
      <c r="E746" s="78">
        <v>33696</v>
      </c>
      <c r="F746" s="78">
        <v>1718496</v>
      </c>
      <c r="G746" s="139" t="str">
        <f t="shared" si="36"/>
        <v>Б</v>
      </c>
      <c r="H746" s="77">
        <f t="shared" si="37"/>
        <v>578</v>
      </c>
    </row>
    <row r="747" spans="2:8">
      <c r="B747" s="76">
        <v>10</v>
      </c>
      <c r="C747" s="77" t="str">
        <f t="shared" si="35"/>
        <v>Сочи</v>
      </c>
      <c r="D747" s="78">
        <v>73</v>
      </c>
      <c r="E747" s="78">
        <v>75624</v>
      </c>
      <c r="F747" s="78">
        <v>5520552</v>
      </c>
      <c r="G747" s="139" t="str">
        <f t="shared" si="36"/>
        <v>А</v>
      </c>
      <c r="H747" s="77">
        <f t="shared" si="37"/>
        <v>146</v>
      </c>
    </row>
    <row r="748" spans="2:8">
      <c r="B748" s="76">
        <v>10</v>
      </c>
      <c r="C748" s="77" t="str">
        <f t="shared" si="35"/>
        <v>Сочи</v>
      </c>
      <c r="D748" s="78">
        <v>67</v>
      </c>
      <c r="E748" s="78">
        <v>83796</v>
      </c>
      <c r="F748" s="78">
        <v>5614332</v>
      </c>
      <c r="G748" s="139" t="str">
        <f t="shared" si="36"/>
        <v>А</v>
      </c>
      <c r="H748" s="77">
        <f t="shared" si="37"/>
        <v>139</v>
      </c>
    </row>
    <row r="749" spans="2:8">
      <c r="B749" s="76">
        <v>2</v>
      </c>
      <c r="C749" s="77" t="str">
        <f t="shared" si="35"/>
        <v>Санкт-Петербург</v>
      </c>
      <c r="D749" s="78">
        <v>76</v>
      </c>
      <c r="E749" s="78">
        <v>21718</v>
      </c>
      <c r="F749" s="78">
        <v>1650568</v>
      </c>
      <c r="G749" s="139" t="str">
        <f t="shared" si="36"/>
        <v>Б</v>
      </c>
      <c r="H749" s="77">
        <f t="shared" si="37"/>
        <v>594</v>
      </c>
    </row>
    <row r="750" spans="2:8">
      <c r="B750" s="76">
        <v>9</v>
      </c>
      <c r="C750" s="77" t="str">
        <f t="shared" si="35"/>
        <v>Тюмень</v>
      </c>
      <c r="D750" s="78">
        <v>67</v>
      </c>
      <c r="E750" s="78">
        <v>14082</v>
      </c>
      <c r="F750" s="78">
        <v>943494</v>
      </c>
      <c r="G750" s="139" t="str">
        <f t="shared" si="36"/>
        <v>В</v>
      </c>
      <c r="H750" s="77">
        <f t="shared" si="37"/>
        <v>747</v>
      </c>
    </row>
    <row r="751" spans="2:8">
      <c r="B751" s="76">
        <v>3</v>
      </c>
      <c r="C751" s="77" t="str">
        <f t="shared" si="35"/>
        <v>Челябинск</v>
      </c>
      <c r="D751" s="78">
        <v>55</v>
      </c>
      <c r="E751" s="78">
        <v>94916</v>
      </c>
      <c r="F751" s="78">
        <v>5220380</v>
      </c>
      <c r="G751" s="139" t="str">
        <f t="shared" si="36"/>
        <v>А</v>
      </c>
      <c r="H751" s="77">
        <f t="shared" si="37"/>
        <v>165</v>
      </c>
    </row>
    <row r="752" spans="2:8">
      <c r="B752" s="76">
        <v>7</v>
      </c>
      <c r="C752" s="77" t="str">
        <f t="shared" si="35"/>
        <v>Мурманск</v>
      </c>
      <c r="D752" s="78">
        <v>50</v>
      </c>
      <c r="E752" s="78">
        <v>34621</v>
      </c>
      <c r="F752" s="78">
        <v>1731050</v>
      </c>
      <c r="G752" s="139" t="str">
        <f t="shared" si="36"/>
        <v>Б</v>
      </c>
      <c r="H752" s="77">
        <f t="shared" si="37"/>
        <v>577</v>
      </c>
    </row>
    <row r="753" spans="2:8">
      <c r="B753" s="76">
        <v>1</v>
      </c>
      <c r="C753" s="77" t="str">
        <f t="shared" si="35"/>
        <v>Москва</v>
      </c>
      <c r="D753" s="78">
        <v>58</v>
      </c>
      <c r="E753" s="78">
        <v>40457</v>
      </c>
      <c r="F753" s="78">
        <v>2346506</v>
      </c>
      <c r="G753" s="139" t="str">
        <f t="shared" si="36"/>
        <v>Б</v>
      </c>
      <c r="H753" s="77">
        <f t="shared" si="37"/>
        <v>472</v>
      </c>
    </row>
    <row r="754" spans="2:8">
      <c r="B754" s="76">
        <v>3</v>
      </c>
      <c r="C754" s="77" t="str">
        <f t="shared" si="35"/>
        <v>Челябинск</v>
      </c>
      <c r="D754" s="78">
        <v>45</v>
      </c>
      <c r="E754" s="78">
        <v>37003</v>
      </c>
      <c r="F754" s="78">
        <v>1665135</v>
      </c>
      <c r="G754" s="139" t="str">
        <f t="shared" si="36"/>
        <v>Б</v>
      </c>
      <c r="H754" s="77">
        <f t="shared" si="37"/>
        <v>589</v>
      </c>
    </row>
    <row r="755" spans="2:8">
      <c r="B755" s="76">
        <v>1</v>
      </c>
      <c r="C755" s="77" t="str">
        <f t="shared" si="35"/>
        <v>Москва</v>
      </c>
      <c r="D755" s="78">
        <v>69</v>
      </c>
      <c r="E755" s="78">
        <v>57335</v>
      </c>
      <c r="F755" s="78">
        <v>3956115</v>
      </c>
      <c r="G755" s="139" t="str">
        <f t="shared" si="36"/>
        <v>Б</v>
      </c>
      <c r="H755" s="77">
        <f t="shared" si="37"/>
        <v>279</v>
      </c>
    </row>
    <row r="756" spans="2:8">
      <c r="B756" s="76">
        <v>6</v>
      </c>
      <c r="C756" s="77" t="str">
        <f t="shared" si="35"/>
        <v>Владивосток</v>
      </c>
      <c r="D756" s="78">
        <v>86</v>
      </c>
      <c r="E756" s="78">
        <v>83893</v>
      </c>
      <c r="F756" s="78">
        <v>7214798</v>
      </c>
      <c r="G756" s="139" t="str">
        <f t="shared" si="36"/>
        <v>А</v>
      </c>
      <c r="H756" s="77">
        <f t="shared" si="37"/>
        <v>47</v>
      </c>
    </row>
    <row r="757" spans="2:8">
      <c r="B757" s="76">
        <v>6</v>
      </c>
      <c r="C757" s="77" t="str">
        <f t="shared" si="35"/>
        <v>Владивосток</v>
      </c>
      <c r="D757" s="78">
        <v>43</v>
      </c>
      <c r="E757" s="78">
        <v>50830</v>
      </c>
      <c r="F757" s="78">
        <v>2185690</v>
      </c>
      <c r="G757" s="139" t="str">
        <f t="shared" si="36"/>
        <v>Б</v>
      </c>
      <c r="H757" s="77">
        <f t="shared" si="37"/>
        <v>503</v>
      </c>
    </row>
    <row r="758" spans="2:8">
      <c r="B758" s="76">
        <v>6</v>
      </c>
      <c r="C758" s="77" t="str">
        <f t="shared" si="35"/>
        <v>Владивосток</v>
      </c>
      <c r="D758" s="78">
        <v>41</v>
      </c>
      <c r="E758" s="78">
        <v>50609</v>
      </c>
      <c r="F758" s="78">
        <v>2074969</v>
      </c>
      <c r="G758" s="139" t="str">
        <f t="shared" si="36"/>
        <v>Б</v>
      </c>
      <c r="H758" s="77">
        <f t="shared" si="37"/>
        <v>518</v>
      </c>
    </row>
    <row r="759" spans="2:8">
      <c r="B759" s="76">
        <v>2</v>
      </c>
      <c r="C759" s="77" t="str">
        <f t="shared" si="35"/>
        <v>Санкт-Петербург</v>
      </c>
      <c r="D759" s="78">
        <v>54</v>
      </c>
      <c r="E759" s="78">
        <v>19842</v>
      </c>
      <c r="F759" s="78">
        <v>1071468</v>
      </c>
      <c r="G759" s="139" t="str">
        <f t="shared" si="36"/>
        <v>Б</v>
      </c>
      <c r="H759" s="77">
        <f t="shared" si="37"/>
        <v>725</v>
      </c>
    </row>
    <row r="760" spans="2:8">
      <c r="B760" s="76">
        <v>10</v>
      </c>
      <c r="C760" s="77" t="str">
        <f t="shared" si="35"/>
        <v>Сочи</v>
      </c>
      <c r="D760" s="78">
        <v>35</v>
      </c>
      <c r="E760" s="78">
        <v>68999</v>
      </c>
      <c r="F760" s="78">
        <v>2414965</v>
      </c>
      <c r="G760" s="139" t="str">
        <f t="shared" si="36"/>
        <v>Б</v>
      </c>
      <c r="H760" s="77">
        <f t="shared" si="37"/>
        <v>458</v>
      </c>
    </row>
    <row r="761" spans="2:8">
      <c r="B761" s="76">
        <v>2</v>
      </c>
      <c r="C761" s="77" t="str">
        <f t="shared" si="35"/>
        <v>Санкт-Петербург</v>
      </c>
      <c r="D761" s="78">
        <v>99</v>
      </c>
      <c r="E761" s="78">
        <v>42159</v>
      </c>
      <c r="F761" s="78">
        <v>4173741</v>
      </c>
      <c r="G761" s="139" t="str">
        <f t="shared" si="36"/>
        <v>Б</v>
      </c>
      <c r="H761" s="77">
        <f t="shared" si="37"/>
        <v>260</v>
      </c>
    </row>
    <row r="762" spans="2:8">
      <c r="B762" s="76">
        <v>1</v>
      </c>
      <c r="C762" s="77" t="str">
        <f t="shared" si="35"/>
        <v>Москва</v>
      </c>
      <c r="D762" s="78">
        <v>81</v>
      </c>
      <c r="E762" s="78">
        <v>98385</v>
      </c>
      <c r="F762" s="78">
        <v>7969185</v>
      </c>
      <c r="G762" s="139" t="str">
        <f t="shared" si="36"/>
        <v>А</v>
      </c>
      <c r="H762" s="77">
        <f t="shared" si="37"/>
        <v>17</v>
      </c>
    </row>
    <row r="763" spans="2:8">
      <c r="B763" s="76">
        <v>5</v>
      </c>
      <c r="C763" s="77" t="str">
        <f t="shared" si="35"/>
        <v>Краснодар</v>
      </c>
      <c r="D763" s="78">
        <v>38</v>
      </c>
      <c r="E763" s="78">
        <v>14790</v>
      </c>
      <c r="F763" s="78">
        <v>562020</v>
      </c>
      <c r="G763" s="139" t="str">
        <f t="shared" si="36"/>
        <v>В</v>
      </c>
      <c r="H763" s="77">
        <f t="shared" si="37"/>
        <v>854</v>
      </c>
    </row>
    <row r="764" spans="2:8">
      <c r="B764" s="76">
        <v>8</v>
      </c>
      <c r="C764" s="77" t="str">
        <f t="shared" si="35"/>
        <v>Новосибирск</v>
      </c>
      <c r="D764" s="78">
        <v>100</v>
      </c>
      <c r="E764" s="78">
        <v>36768</v>
      </c>
      <c r="F764" s="78">
        <v>3676800</v>
      </c>
      <c r="G764" s="139" t="str">
        <f t="shared" si="36"/>
        <v>Б</v>
      </c>
      <c r="H764" s="77">
        <f t="shared" si="37"/>
        <v>312</v>
      </c>
    </row>
    <row r="765" spans="2:8">
      <c r="B765" s="76">
        <v>10</v>
      </c>
      <c r="C765" s="77" t="str">
        <f t="shared" si="35"/>
        <v>Сочи</v>
      </c>
      <c r="D765" s="78">
        <v>83</v>
      </c>
      <c r="E765" s="78">
        <v>91329</v>
      </c>
      <c r="F765" s="78">
        <v>7580307</v>
      </c>
      <c r="G765" s="139" t="str">
        <f t="shared" si="36"/>
        <v>А</v>
      </c>
      <c r="H765" s="77">
        <f t="shared" si="37"/>
        <v>31</v>
      </c>
    </row>
    <row r="766" spans="2:8">
      <c r="B766" s="76">
        <v>7</v>
      </c>
      <c r="C766" s="77" t="str">
        <f t="shared" si="35"/>
        <v>Мурманск</v>
      </c>
      <c r="D766" s="78">
        <v>25</v>
      </c>
      <c r="E766" s="78">
        <v>78711</v>
      </c>
      <c r="F766" s="78">
        <v>1967775</v>
      </c>
      <c r="G766" s="139" t="str">
        <f t="shared" si="36"/>
        <v>Б</v>
      </c>
      <c r="H766" s="77">
        <f t="shared" si="37"/>
        <v>542</v>
      </c>
    </row>
    <row r="767" spans="2:8">
      <c r="B767" s="76">
        <v>4</v>
      </c>
      <c r="C767" s="77" t="str">
        <f t="shared" si="35"/>
        <v>Архангельск</v>
      </c>
      <c r="D767" s="78">
        <v>43</v>
      </c>
      <c r="E767" s="78">
        <v>47131</v>
      </c>
      <c r="F767" s="78">
        <v>2026633</v>
      </c>
      <c r="G767" s="139" t="str">
        <f t="shared" si="36"/>
        <v>Б</v>
      </c>
      <c r="H767" s="77">
        <f t="shared" si="37"/>
        <v>527</v>
      </c>
    </row>
    <row r="768" spans="2:8">
      <c r="B768" s="76">
        <v>10</v>
      </c>
      <c r="C768" s="77" t="str">
        <f t="shared" si="35"/>
        <v>Сочи</v>
      </c>
      <c r="D768" s="78">
        <v>93</v>
      </c>
      <c r="E768" s="78">
        <v>67220</v>
      </c>
      <c r="F768" s="78">
        <v>6251460</v>
      </c>
      <c r="G768" s="139" t="str">
        <f t="shared" si="36"/>
        <v>А</v>
      </c>
      <c r="H768" s="77">
        <f t="shared" si="37"/>
        <v>99</v>
      </c>
    </row>
    <row r="769" spans="2:8">
      <c r="B769" s="76">
        <v>1</v>
      </c>
      <c r="C769" s="77" t="str">
        <f t="shared" si="35"/>
        <v>Москва</v>
      </c>
      <c r="D769" s="78">
        <v>8</v>
      </c>
      <c r="E769" s="78">
        <v>16842</v>
      </c>
      <c r="F769" s="78">
        <v>134736</v>
      </c>
      <c r="G769" s="139" t="str">
        <f t="shared" si="36"/>
        <v>В</v>
      </c>
      <c r="H769" s="77">
        <f t="shared" si="37"/>
        <v>971</v>
      </c>
    </row>
    <row r="770" spans="2:8">
      <c r="B770" s="76">
        <v>7</v>
      </c>
      <c r="C770" s="77" t="str">
        <f t="shared" si="35"/>
        <v>Мурманск</v>
      </c>
      <c r="D770" s="78">
        <v>61</v>
      </c>
      <c r="E770" s="78">
        <v>75667</v>
      </c>
      <c r="F770" s="78">
        <v>4615687</v>
      </c>
      <c r="G770" s="139" t="str">
        <f t="shared" si="36"/>
        <v>Б</v>
      </c>
      <c r="H770" s="77">
        <f t="shared" si="37"/>
        <v>213</v>
      </c>
    </row>
    <row r="771" spans="2:8">
      <c r="B771" s="76">
        <v>5</v>
      </c>
      <c r="C771" s="77" t="str">
        <f t="shared" si="35"/>
        <v>Краснодар</v>
      </c>
      <c r="D771" s="78">
        <v>19</v>
      </c>
      <c r="E771" s="78">
        <v>60570</v>
      </c>
      <c r="F771" s="78">
        <v>1150830</v>
      </c>
      <c r="G771" s="139" t="str">
        <f t="shared" si="36"/>
        <v>Б</v>
      </c>
      <c r="H771" s="77">
        <f t="shared" si="37"/>
        <v>702</v>
      </c>
    </row>
    <row r="772" spans="2:8">
      <c r="B772" s="76">
        <v>4</v>
      </c>
      <c r="C772" s="77" t="str">
        <f t="shared" si="35"/>
        <v>Архангельск</v>
      </c>
      <c r="D772" s="78">
        <v>42</v>
      </c>
      <c r="E772" s="78">
        <v>88959</v>
      </c>
      <c r="F772" s="78">
        <v>3736278</v>
      </c>
      <c r="G772" s="139" t="str">
        <f t="shared" si="36"/>
        <v>Б</v>
      </c>
      <c r="H772" s="77">
        <f t="shared" si="37"/>
        <v>306</v>
      </c>
    </row>
    <row r="773" spans="2:8">
      <c r="B773" s="76">
        <v>1</v>
      </c>
      <c r="C773" s="77" t="str">
        <f t="shared" si="35"/>
        <v>Москва</v>
      </c>
      <c r="D773" s="78">
        <v>48</v>
      </c>
      <c r="E773" s="78">
        <v>54889</v>
      </c>
      <c r="F773" s="78">
        <v>2634672</v>
      </c>
      <c r="G773" s="139" t="str">
        <f t="shared" si="36"/>
        <v>Б</v>
      </c>
      <c r="H773" s="77">
        <f t="shared" si="37"/>
        <v>422</v>
      </c>
    </row>
    <row r="774" spans="2:8">
      <c r="B774" s="76">
        <v>7</v>
      </c>
      <c r="C774" s="77" t="str">
        <f t="shared" si="35"/>
        <v>Мурманск</v>
      </c>
      <c r="D774" s="78">
        <v>9</v>
      </c>
      <c r="E774" s="78">
        <v>91967</v>
      </c>
      <c r="F774" s="78">
        <v>827703</v>
      </c>
      <c r="G774" s="139" t="str">
        <f t="shared" si="36"/>
        <v>В</v>
      </c>
      <c r="H774" s="77">
        <f t="shared" si="37"/>
        <v>784</v>
      </c>
    </row>
    <row r="775" spans="2:8">
      <c r="B775" s="76">
        <v>6</v>
      </c>
      <c r="C775" s="77" t="str">
        <f t="shared" si="35"/>
        <v>Владивосток</v>
      </c>
      <c r="D775" s="78">
        <v>5</v>
      </c>
      <c r="E775" s="78">
        <v>53232</v>
      </c>
      <c r="F775" s="78">
        <v>266160</v>
      </c>
      <c r="G775" s="139" t="str">
        <f t="shared" si="36"/>
        <v>В</v>
      </c>
      <c r="H775" s="77">
        <f t="shared" si="37"/>
        <v>935</v>
      </c>
    </row>
    <row r="776" spans="2:8">
      <c r="B776" s="76">
        <v>7</v>
      </c>
      <c r="C776" s="77" t="str">
        <f t="shared" si="35"/>
        <v>Мурманск</v>
      </c>
      <c r="D776" s="78">
        <v>18</v>
      </c>
      <c r="E776" s="78">
        <v>15463</v>
      </c>
      <c r="F776" s="78">
        <v>278334</v>
      </c>
      <c r="G776" s="139" t="str">
        <f t="shared" si="36"/>
        <v>В</v>
      </c>
      <c r="H776" s="77">
        <f t="shared" si="37"/>
        <v>931</v>
      </c>
    </row>
    <row r="777" spans="2:8">
      <c r="B777" s="76">
        <v>2</v>
      </c>
      <c r="C777" s="77" t="str">
        <f t="shared" si="35"/>
        <v>Санкт-Петербург</v>
      </c>
      <c r="D777" s="78">
        <v>42</v>
      </c>
      <c r="E777" s="78">
        <v>14845</v>
      </c>
      <c r="F777" s="78">
        <v>623490</v>
      </c>
      <c r="G777" s="139" t="str">
        <f t="shared" si="36"/>
        <v>В</v>
      </c>
      <c r="H777" s="77">
        <f t="shared" si="37"/>
        <v>832</v>
      </c>
    </row>
    <row r="778" spans="2:8">
      <c r="B778" s="76">
        <v>8</v>
      </c>
      <c r="C778" s="77" t="str">
        <f t="shared" si="35"/>
        <v>Новосибирск</v>
      </c>
      <c r="D778" s="78">
        <v>71</v>
      </c>
      <c r="E778" s="78">
        <v>33863</v>
      </c>
      <c r="F778" s="78">
        <v>2404273</v>
      </c>
      <c r="G778" s="139" t="str">
        <f t="shared" si="36"/>
        <v>Б</v>
      </c>
      <c r="H778" s="77">
        <f t="shared" si="37"/>
        <v>461</v>
      </c>
    </row>
    <row r="779" spans="2:8">
      <c r="B779" s="76">
        <v>10</v>
      </c>
      <c r="C779" s="77" t="str">
        <f t="shared" si="35"/>
        <v>Сочи</v>
      </c>
      <c r="D779" s="78">
        <v>4</v>
      </c>
      <c r="E779" s="78">
        <v>75970</v>
      </c>
      <c r="F779" s="78">
        <v>303880</v>
      </c>
      <c r="G779" s="139" t="str">
        <f t="shared" si="36"/>
        <v>В</v>
      </c>
      <c r="H779" s="77">
        <f t="shared" si="37"/>
        <v>926</v>
      </c>
    </row>
    <row r="780" spans="2:8">
      <c r="B780" s="76">
        <v>6</v>
      </c>
      <c r="C780" s="77" t="str">
        <f t="shared" si="35"/>
        <v>Владивосток</v>
      </c>
      <c r="D780" s="78">
        <v>88</v>
      </c>
      <c r="E780" s="78">
        <v>59765</v>
      </c>
      <c r="F780" s="78">
        <v>5259320</v>
      </c>
      <c r="G780" s="139" t="str">
        <f t="shared" si="36"/>
        <v>А</v>
      </c>
      <c r="H780" s="77">
        <f t="shared" si="37"/>
        <v>160</v>
      </c>
    </row>
    <row r="781" spans="2:8">
      <c r="B781" s="76">
        <v>2</v>
      </c>
      <c r="C781" s="77" t="str">
        <f t="shared" si="35"/>
        <v>Санкт-Петербург</v>
      </c>
      <c r="D781" s="78">
        <v>56</v>
      </c>
      <c r="E781" s="78">
        <v>27017</v>
      </c>
      <c r="F781" s="78">
        <v>1512952</v>
      </c>
      <c r="G781" s="139" t="str">
        <f t="shared" si="36"/>
        <v>Б</v>
      </c>
      <c r="H781" s="77">
        <f t="shared" si="37"/>
        <v>617</v>
      </c>
    </row>
    <row r="782" spans="2:8">
      <c r="B782" s="76">
        <v>10</v>
      </c>
      <c r="C782" s="77" t="str">
        <f t="shared" si="35"/>
        <v>Сочи</v>
      </c>
      <c r="D782" s="78">
        <v>89</v>
      </c>
      <c r="E782" s="78">
        <v>81131</v>
      </c>
      <c r="F782" s="78">
        <v>7220659</v>
      </c>
      <c r="G782" s="139" t="str">
        <f t="shared" si="36"/>
        <v>А</v>
      </c>
      <c r="H782" s="77">
        <f t="shared" si="37"/>
        <v>45</v>
      </c>
    </row>
    <row r="783" spans="2:8">
      <c r="B783" s="76">
        <v>1</v>
      </c>
      <c r="C783" s="77" t="str">
        <f t="shared" si="35"/>
        <v>Москва</v>
      </c>
      <c r="D783" s="78">
        <v>0</v>
      </c>
      <c r="E783" s="78">
        <v>22403</v>
      </c>
      <c r="F783" s="78">
        <v>0</v>
      </c>
      <c r="G783" s="139" t="str">
        <f t="shared" si="36"/>
        <v>Нет продаж</v>
      </c>
      <c r="H783" s="77">
        <f t="shared" si="37"/>
        <v>992</v>
      </c>
    </row>
    <row r="784" spans="2:8">
      <c r="B784" s="76">
        <v>2</v>
      </c>
      <c r="C784" s="77" t="str">
        <f t="shared" si="35"/>
        <v>Санкт-Петербург</v>
      </c>
      <c r="D784" s="78">
        <v>84</v>
      </c>
      <c r="E784" s="78">
        <v>92585</v>
      </c>
      <c r="F784" s="78">
        <v>7777140</v>
      </c>
      <c r="G784" s="139" t="str">
        <f t="shared" si="36"/>
        <v>А</v>
      </c>
      <c r="H784" s="77">
        <f t="shared" si="37"/>
        <v>22</v>
      </c>
    </row>
    <row r="785" spans="2:8">
      <c r="B785" s="76">
        <v>7</v>
      </c>
      <c r="C785" s="77" t="str">
        <f t="shared" si="35"/>
        <v>Мурманск</v>
      </c>
      <c r="D785" s="78">
        <v>43</v>
      </c>
      <c r="E785" s="78">
        <v>14574</v>
      </c>
      <c r="F785" s="78">
        <v>626682</v>
      </c>
      <c r="G785" s="139" t="str">
        <f t="shared" si="36"/>
        <v>В</v>
      </c>
      <c r="H785" s="77">
        <f t="shared" si="37"/>
        <v>831</v>
      </c>
    </row>
    <row r="786" spans="2:8">
      <c r="B786" s="76">
        <v>7</v>
      </c>
      <c r="C786" s="77" t="str">
        <f t="shared" si="35"/>
        <v>Мурманск</v>
      </c>
      <c r="D786" s="78">
        <v>32</v>
      </c>
      <c r="E786" s="78">
        <v>22292</v>
      </c>
      <c r="F786" s="78">
        <v>713344</v>
      </c>
      <c r="G786" s="139" t="str">
        <f t="shared" si="36"/>
        <v>В</v>
      </c>
      <c r="H786" s="77">
        <f t="shared" si="37"/>
        <v>810</v>
      </c>
    </row>
    <row r="787" spans="2:8">
      <c r="B787" s="76">
        <v>4</v>
      </c>
      <c r="C787" s="77" t="str">
        <f t="shared" si="35"/>
        <v>Архангельск</v>
      </c>
      <c r="D787" s="78">
        <v>85</v>
      </c>
      <c r="E787" s="78">
        <v>64114</v>
      </c>
      <c r="F787" s="78">
        <v>5449690</v>
      </c>
      <c r="G787" s="139" t="str">
        <f t="shared" si="36"/>
        <v>А</v>
      </c>
      <c r="H787" s="77">
        <f t="shared" si="37"/>
        <v>151</v>
      </c>
    </row>
    <row r="788" spans="2:8">
      <c r="B788" s="76">
        <v>2</v>
      </c>
      <c r="C788" s="77" t="str">
        <f t="shared" si="35"/>
        <v>Санкт-Петербург</v>
      </c>
      <c r="D788" s="78">
        <v>12</v>
      </c>
      <c r="E788" s="78">
        <v>57713</v>
      </c>
      <c r="F788" s="78">
        <v>692556</v>
      </c>
      <c r="G788" s="139" t="str">
        <f t="shared" si="36"/>
        <v>В</v>
      </c>
      <c r="H788" s="77">
        <f t="shared" si="37"/>
        <v>815</v>
      </c>
    </row>
    <row r="789" spans="2:8">
      <c r="B789" s="76">
        <v>4</v>
      </c>
      <c r="C789" s="77" t="str">
        <f t="shared" si="35"/>
        <v>Архангельск</v>
      </c>
      <c r="D789" s="78">
        <v>41</v>
      </c>
      <c r="E789" s="78">
        <v>53566</v>
      </c>
      <c r="F789" s="78">
        <v>2196206</v>
      </c>
      <c r="G789" s="139" t="str">
        <f t="shared" si="36"/>
        <v>Б</v>
      </c>
      <c r="H789" s="77">
        <f t="shared" si="37"/>
        <v>502</v>
      </c>
    </row>
    <row r="790" spans="2:8">
      <c r="B790" s="76">
        <v>7</v>
      </c>
      <c r="C790" s="77" t="str">
        <f t="shared" si="35"/>
        <v>Мурманск</v>
      </c>
      <c r="D790" s="78">
        <v>17</v>
      </c>
      <c r="E790" s="78">
        <v>39998</v>
      </c>
      <c r="F790" s="78">
        <v>679966</v>
      </c>
      <c r="G790" s="139" t="str">
        <f t="shared" si="36"/>
        <v>В</v>
      </c>
      <c r="H790" s="77">
        <f t="shared" si="37"/>
        <v>817</v>
      </c>
    </row>
    <row r="791" spans="2:8">
      <c r="B791" s="76">
        <v>1</v>
      </c>
      <c r="C791" s="77" t="str">
        <f t="shared" si="35"/>
        <v>Москва</v>
      </c>
      <c r="D791" s="78">
        <v>16</v>
      </c>
      <c r="E791" s="78">
        <v>37778</v>
      </c>
      <c r="F791" s="78">
        <v>604448</v>
      </c>
      <c r="G791" s="139" t="str">
        <f t="shared" si="36"/>
        <v>В</v>
      </c>
      <c r="H791" s="77">
        <f t="shared" si="37"/>
        <v>838</v>
      </c>
    </row>
    <row r="792" spans="2:8">
      <c r="B792" s="76">
        <v>1</v>
      </c>
      <c r="C792" s="77" t="str">
        <f t="shared" si="35"/>
        <v>Москва</v>
      </c>
      <c r="D792" s="78">
        <v>77</v>
      </c>
      <c r="E792" s="78">
        <v>97741</v>
      </c>
      <c r="F792" s="78">
        <v>7526057</v>
      </c>
      <c r="G792" s="139" t="str">
        <f t="shared" si="36"/>
        <v>А</v>
      </c>
      <c r="H792" s="77">
        <f t="shared" si="37"/>
        <v>35</v>
      </c>
    </row>
    <row r="793" spans="2:8">
      <c r="B793" s="76">
        <v>7</v>
      </c>
      <c r="C793" s="77" t="str">
        <f t="shared" ref="C793:C856" si="38">INDEX($M$7:$M$16,B793,1)</f>
        <v>Мурманск</v>
      </c>
      <c r="D793" s="78">
        <v>94</v>
      </c>
      <c r="E793" s="78">
        <v>92510</v>
      </c>
      <c r="F793" s="78">
        <v>8695940</v>
      </c>
      <c r="G793" s="139" t="str">
        <f t="shared" ref="G793:G856" si="39">IF(F793&gt;1000000,IF(F793&gt;5000000,"А","Б"),IF((F793=0),"Нет продаж","В"))</f>
        <v>А</v>
      </c>
      <c r="H793" s="77">
        <f t="shared" ref="H793:H856" si="40">RANK(F793,$F$25:$F$1024,0)</f>
        <v>9</v>
      </c>
    </row>
    <row r="794" spans="2:8">
      <c r="B794" s="76">
        <v>4</v>
      </c>
      <c r="C794" s="77" t="str">
        <f t="shared" si="38"/>
        <v>Архангельск</v>
      </c>
      <c r="D794" s="78">
        <v>44</v>
      </c>
      <c r="E794" s="78">
        <v>45130</v>
      </c>
      <c r="F794" s="78">
        <v>1985720</v>
      </c>
      <c r="G794" s="139" t="str">
        <f t="shared" si="39"/>
        <v>Б</v>
      </c>
      <c r="H794" s="77">
        <f t="shared" si="40"/>
        <v>538</v>
      </c>
    </row>
    <row r="795" spans="2:8">
      <c r="B795" s="76">
        <v>2</v>
      </c>
      <c r="C795" s="77" t="str">
        <f t="shared" si="38"/>
        <v>Санкт-Петербург</v>
      </c>
      <c r="D795" s="78">
        <v>4</v>
      </c>
      <c r="E795" s="78">
        <v>83547</v>
      </c>
      <c r="F795" s="78">
        <v>334188</v>
      </c>
      <c r="G795" s="139" t="str">
        <f t="shared" si="39"/>
        <v>В</v>
      </c>
      <c r="H795" s="77">
        <f t="shared" si="40"/>
        <v>918</v>
      </c>
    </row>
    <row r="796" spans="2:8">
      <c r="B796" s="76">
        <v>7</v>
      </c>
      <c r="C796" s="77" t="str">
        <f t="shared" si="38"/>
        <v>Мурманск</v>
      </c>
      <c r="D796" s="78">
        <v>31</v>
      </c>
      <c r="E796" s="78">
        <v>12443</v>
      </c>
      <c r="F796" s="78">
        <v>385733</v>
      </c>
      <c r="G796" s="139" t="str">
        <f t="shared" si="39"/>
        <v>В</v>
      </c>
      <c r="H796" s="77">
        <f t="shared" si="40"/>
        <v>906</v>
      </c>
    </row>
    <row r="797" spans="2:8">
      <c r="B797" s="76">
        <v>8</v>
      </c>
      <c r="C797" s="77" t="str">
        <f t="shared" si="38"/>
        <v>Новосибирск</v>
      </c>
      <c r="D797" s="78">
        <v>97</v>
      </c>
      <c r="E797" s="78">
        <v>99367</v>
      </c>
      <c r="F797" s="78">
        <v>9638599</v>
      </c>
      <c r="G797" s="139" t="str">
        <f t="shared" si="39"/>
        <v>А</v>
      </c>
      <c r="H797" s="77">
        <f t="shared" si="40"/>
        <v>1</v>
      </c>
    </row>
    <row r="798" spans="2:8">
      <c r="B798" s="76">
        <v>7</v>
      </c>
      <c r="C798" s="77" t="str">
        <f t="shared" si="38"/>
        <v>Мурманск</v>
      </c>
      <c r="D798" s="78">
        <v>59</v>
      </c>
      <c r="E798" s="78">
        <v>56175</v>
      </c>
      <c r="F798" s="78">
        <v>3314325</v>
      </c>
      <c r="G798" s="139" t="str">
        <f t="shared" si="39"/>
        <v>Б</v>
      </c>
      <c r="H798" s="77">
        <f t="shared" si="40"/>
        <v>345</v>
      </c>
    </row>
    <row r="799" spans="2:8">
      <c r="B799" s="76">
        <v>10</v>
      </c>
      <c r="C799" s="77" t="str">
        <f t="shared" si="38"/>
        <v>Сочи</v>
      </c>
      <c r="D799" s="78">
        <v>16</v>
      </c>
      <c r="E799" s="78">
        <v>97672</v>
      </c>
      <c r="F799" s="78">
        <v>1562752</v>
      </c>
      <c r="G799" s="139" t="str">
        <f t="shared" si="39"/>
        <v>Б</v>
      </c>
      <c r="H799" s="77">
        <f t="shared" si="40"/>
        <v>607</v>
      </c>
    </row>
    <row r="800" spans="2:8">
      <c r="B800" s="76">
        <v>8</v>
      </c>
      <c r="C800" s="77" t="str">
        <f t="shared" si="38"/>
        <v>Новосибирск</v>
      </c>
      <c r="D800" s="78">
        <v>56</v>
      </c>
      <c r="E800" s="78">
        <v>60460</v>
      </c>
      <c r="F800" s="78">
        <v>3385760</v>
      </c>
      <c r="G800" s="139" t="str">
        <f t="shared" si="39"/>
        <v>Б</v>
      </c>
      <c r="H800" s="77">
        <f t="shared" si="40"/>
        <v>338</v>
      </c>
    </row>
    <row r="801" spans="2:8">
      <c r="B801" s="76">
        <v>8</v>
      </c>
      <c r="C801" s="77" t="str">
        <f t="shared" si="38"/>
        <v>Новосибирск</v>
      </c>
      <c r="D801" s="78">
        <v>66</v>
      </c>
      <c r="E801" s="78">
        <v>96390</v>
      </c>
      <c r="F801" s="78">
        <v>6361740</v>
      </c>
      <c r="G801" s="139" t="str">
        <f t="shared" si="39"/>
        <v>А</v>
      </c>
      <c r="H801" s="77">
        <f t="shared" si="40"/>
        <v>87</v>
      </c>
    </row>
    <row r="802" spans="2:8">
      <c r="B802" s="76">
        <v>5</v>
      </c>
      <c r="C802" s="77" t="str">
        <f t="shared" si="38"/>
        <v>Краснодар</v>
      </c>
      <c r="D802" s="78">
        <v>43</v>
      </c>
      <c r="E802" s="78">
        <v>88578</v>
      </c>
      <c r="F802" s="78">
        <v>3808854</v>
      </c>
      <c r="G802" s="139" t="str">
        <f t="shared" si="39"/>
        <v>Б</v>
      </c>
      <c r="H802" s="77">
        <f t="shared" si="40"/>
        <v>299</v>
      </c>
    </row>
    <row r="803" spans="2:8">
      <c r="B803" s="76">
        <v>2</v>
      </c>
      <c r="C803" s="77" t="str">
        <f t="shared" si="38"/>
        <v>Санкт-Петербург</v>
      </c>
      <c r="D803" s="78">
        <v>9</v>
      </c>
      <c r="E803" s="78">
        <v>54481</v>
      </c>
      <c r="F803" s="78">
        <v>490329</v>
      </c>
      <c r="G803" s="139" t="str">
        <f t="shared" si="39"/>
        <v>В</v>
      </c>
      <c r="H803" s="77">
        <f t="shared" si="40"/>
        <v>879</v>
      </c>
    </row>
    <row r="804" spans="2:8">
      <c r="B804" s="76">
        <v>8</v>
      </c>
      <c r="C804" s="77" t="str">
        <f t="shared" si="38"/>
        <v>Новосибирск</v>
      </c>
      <c r="D804" s="78">
        <v>59</v>
      </c>
      <c r="E804" s="78">
        <v>76085</v>
      </c>
      <c r="F804" s="78">
        <v>4489015</v>
      </c>
      <c r="G804" s="139" t="str">
        <f t="shared" si="39"/>
        <v>Б</v>
      </c>
      <c r="H804" s="77">
        <f t="shared" si="40"/>
        <v>231</v>
      </c>
    </row>
    <row r="805" spans="2:8">
      <c r="B805" s="76">
        <v>2</v>
      </c>
      <c r="C805" s="77" t="str">
        <f t="shared" si="38"/>
        <v>Санкт-Петербург</v>
      </c>
      <c r="D805" s="78">
        <v>34</v>
      </c>
      <c r="E805" s="78">
        <v>41122</v>
      </c>
      <c r="F805" s="78">
        <v>1398148</v>
      </c>
      <c r="G805" s="139" t="str">
        <f t="shared" si="39"/>
        <v>Б</v>
      </c>
      <c r="H805" s="77">
        <f t="shared" si="40"/>
        <v>637</v>
      </c>
    </row>
    <row r="806" spans="2:8">
      <c r="B806" s="76">
        <v>7</v>
      </c>
      <c r="C806" s="77" t="str">
        <f t="shared" si="38"/>
        <v>Мурманск</v>
      </c>
      <c r="D806" s="78">
        <v>32</v>
      </c>
      <c r="E806" s="78">
        <v>38678</v>
      </c>
      <c r="F806" s="78">
        <v>1237696</v>
      </c>
      <c r="G806" s="139" t="str">
        <f t="shared" si="39"/>
        <v>Б</v>
      </c>
      <c r="H806" s="77">
        <f t="shared" si="40"/>
        <v>680</v>
      </c>
    </row>
    <row r="807" spans="2:8">
      <c r="B807" s="76">
        <v>1</v>
      </c>
      <c r="C807" s="77" t="str">
        <f t="shared" si="38"/>
        <v>Москва</v>
      </c>
      <c r="D807" s="78">
        <v>91</v>
      </c>
      <c r="E807" s="78">
        <v>11409</v>
      </c>
      <c r="F807" s="78">
        <v>1038219</v>
      </c>
      <c r="G807" s="139" t="str">
        <f t="shared" si="39"/>
        <v>Б</v>
      </c>
      <c r="H807" s="77">
        <f t="shared" si="40"/>
        <v>733</v>
      </c>
    </row>
    <row r="808" spans="2:8">
      <c r="B808" s="76">
        <v>3</v>
      </c>
      <c r="C808" s="77" t="str">
        <f t="shared" si="38"/>
        <v>Челябинск</v>
      </c>
      <c r="D808" s="78">
        <v>2</v>
      </c>
      <c r="E808" s="78">
        <v>17588</v>
      </c>
      <c r="F808" s="78">
        <v>35176</v>
      </c>
      <c r="G808" s="139" t="str">
        <f t="shared" si="39"/>
        <v>В</v>
      </c>
      <c r="H808" s="77">
        <f t="shared" si="40"/>
        <v>989</v>
      </c>
    </row>
    <row r="809" spans="2:8">
      <c r="B809" s="76">
        <v>7</v>
      </c>
      <c r="C809" s="77" t="str">
        <f t="shared" si="38"/>
        <v>Мурманск</v>
      </c>
      <c r="D809" s="78">
        <v>71</v>
      </c>
      <c r="E809" s="78">
        <v>46835</v>
      </c>
      <c r="F809" s="78">
        <v>3325285</v>
      </c>
      <c r="G809" s="139" t="str">
        <f t="shared" si="39"/>
        <v>Б</v>
      </c>
      <c r="H809" s="77">
        <f t="shared" si="40"/>
        <v>342</v>
      </c>
    </row>
    <row r="810" spans="2:8">
      <c r="B810" s="76">
        <v>7</v>
      </c>
      <c r="C810" s="77" t="str">
        <f t="shared" si="38"/>
        <v>Мурманск</v>
      </c>
      <c r="D810" s="78">
        <v>47</v>
      </c>
      <c r="E810" s="78">
        <v>19790</v>
      </c>
      <c r="F810" s="78">
        <v>930130</v>
      </c>
      <c r="G810" s="139" t="str">
        <f t="shared" si="39"/>
        <v>В</v>
      </c>
      <c r="H810" s="77">
        <f t="shared" si="40"/>
        <v>749</v>
      </c>
    </row>
    <row r="811" spans="2:8">
      <c r="B811" s="76">
        <v>4</v>
      </c>
      <c r="C811" s="77" t="str">
        <f t="shared" si="38"/>
        <v>Архангельск</v>
      </c>
      <c r="D811" s="78">
        <v>97</v>
      </c>
      <c r="E811" s="78">
        <v>21604</v>
      </c>
      <c r="F811" s="78">
        <v>2095588</v>
      </c>
      <c r="G811" s="139" t="str">
        <f t="shared" si="39"/>
        <v>Б</v>
      </c>
      <c r="H811" s="77">
        <f t="shared" si="40"/>
        <v>515</v>
      </c>
    </row>
    <row r="812" spans="2:8">
      <c r="B812" s="76">
        <v>5</v>
      </c>
      <c r="C812" s="77" t="str">
        <f t="shared" si="38"/>
        <v>Краснодар</v>
      </c>
      <c r="D812" s="78">
        <v>55</v>
      </c>
      <c r="E812" s="78">
        <v>85301</v>
      </c>
      <c r="F812" s="78">
        <v>4691555</v>
      </c>
      <c r="G812" s="139" t="str">
        <f t="shared" si="39"/>
        <v>Б</v>
      </c>
      <c r="H812" s="77">
        <f t="shared" si="40"/>
        <v>207</v>
      </c>
    </row>
    <row r="813" spans="2:8">
      <c r="B813" s="76">
        <v>7</v>
      </c>
      <c r="C813" s="77" t="str">
        <f t="shared" si="38"/>
        <v>Мурманск</v>
      </c>
      <c r="D813" s="78">
        <v>27</v>
      </c>
      <c r="E813" s="78">
        <v>47785</v>
      </c>
      <c r="F813" s="78">
        <v>1290195</v>
      </c>
      <c r="G813" s="139" t="str">
        <f t="shared" si="39"/>
        <v>Б</v>
      </c>
      <c r="H813" s="77">
        <f t="shared" si="40"/>
        <v>665</v>
      </c>
    </row>
    <row r="814" spans="2:8">
      <c r="B814" s="76">
        <v>3</v>
      </c>
      <c r="C814" s="77" t="str">
        <f t="shared" si="38"/>
        <v>Челябинск</v>
      </c>
      <c r="D814" s="78">
        <v>65</v>
      </c>
      <c r="E814" s="78">
        <v>30874</v>
      </c>
      <c r="F814" s="78">
        <v>2006810</v>
      </c>
      <c r="G814" s="139" t="str">
        <f t="shared" si="39"/>
        <v>Б</v>
      </c>
      <c r="H814" s="77">
        <f t="shared" si="40"/>
        <v>532</v>
      </c>
    </row>
    <row r="815" spans="2:8">
      <c r="B815" s="76">
        <v>9</v>
      </c>
      <c r="C815" s="77" t="str">
        <f t="shared" si="38"/>
        <v>Тюмень</v>
      </c>
      <c r="D815" s="78">
        <v>5</v>
      </c>
      <c r="E815" s="78">
        <v>30078</v>
      </c>
      <c r="F815" s="78">
        <v>150390</v>
      </c>
      <c r="G815" s="139" t="str">
        <f t="shared" si="39"/>
        <v>В</v>
      </c>
      <c r="H815" s="77">
        <f t="shared" si="40"/>
        <v>967</v>
      </c>
    </row>
    <row r="816" spans="2:8">
      <c r="B816" s="76">
        <v>3</v>
      </c>
      <c r="C816" s="77" t="str">
        <f t="shared" si="38"/>
        <v>Челябинск</v>
      </c>
      <c r="D816" s="78">
        <v>66</v>
      </c>
      <c r="E816" s="78">
        <v>35239</v>
      </c>
      <c r="F816" s="78">
        <v>2325774</v>
      </c>
      <c r="G816" s="139" t="str">
        <f t="shared" si="39"/>
        <v>Б</v>
      </c>
      <c r="H816" s="77">
        <f t="shared" si="40"/>
        <v>479</v>
      </c>
    </row>
    <row r="817" spans="2:8">
      <c r="B817" s="76">
        <v>8</v>
      </c>
      <c r="C817" s="77" t="str">
        <f t="shared" si="38"/>
        <v>Новосибирск</v>
      </c>
      <c r="D817" s="78">
        <v>7</v>
      </c>
      <c r="E817" s="78">
        <v>30172</v>
      </c>
      <c r="F817" s="78">
        <v>211204</v>
      </c>
      <c r="G817" s="139" t="str">
        <f t="shared" si="39"/>
        <v>В</v>
      </c>
      <c r="H817" s="77">
        <f t="shared" si="40"/>
        <v>949</v>
      </c>
    </row>
    <row r="818" spans="2:8">
      <c r="B818" s="76">
        <v>4</v>
      </c>
      <c r="C818" s="77" t="str">
        <f t="shared" si="38"/>
        <v>Архангельск</v>
      </c>
      <c r="D818" s="78">
        <v>5</v>
      </c>
      <c r="E818" s="78">
        <v>35343</v>
      </c>
      <c r="F818" s="78">
        <v>176715</v>
      </c>
      <c r="G818" s="139" t="str">
        <f t="shared" si="39"/>
        <v>В</v>
      </c>
      <c r="H818" s="77">
        <f t="shared" si="40"/>
        <v>958</v>
      </c>
    </row>
    <row r="819" spans="2:8">
      <c r="B819" s="76">
        <v>4</v>
      </c>
      <c r="C819" s="77" t="str">
        <f t="shared" si="38"/>
        <v>Архангельск</v>
      </c>
      <c r="D819" s="78">
        <v>65</v>
      </c>
      <c r="E819" s="78">
        <v>85500</v>
      </c>
      <c r="F819" s="78">
        <v>5557500</v>
      </c>
      <c r="G819" s="139" t="str">
        <f t="shared" si="39"/>
        <v>А</v>
      </c>
      <c r="H819" s="77">
        <f t="shared" si="40"/>
        <v>142</v>
      </c>
    </row>
    <row r="820" spans="2:8">
      <c r="B820" s="76">
        <v>3</v>
      </c>
      <c r="C820" s="77" t="str">
        <f t="shared" si="38"/>
        <v>Челябинск</v>
      </c>
      <c r="D820" s="78">
        <v>72</v>
      </c>
      <c r="E820" s="78">
        <v>95405</v>
      </c>
      <c r="F820" s="78">
        <v>6869160</v>
      </c>
      <c r="G820" s="139" t="str">
        <f t="shared" si="39"/>
        <v>А</v>
      </c>
      <c r="H820" s="77">
        <f t="shared" si="40"/>
        <v>62</v>
      </c>
    </row>
    <row r="821" spans="2:8">
      <c r="B821" s="76">
        <v>7</v>
      </c>
      <c r="C821" s="77" t="str">
        <f t="shared" si="38"/>
        <v>Мурманск</v>
      </c>
      <c r="D821" s="78">
        <v>64</v>
      </c>
      <c r="E821" s="78">
        <v>13268</v>
      </c>
      <c r="F821" s="78">
        <v>849152</v>
      </c>
      <c r="G821" s="139" t="str">
        <f t="shared" si="39"/>
        <v>В</v>
      </c>
      <c r="H821" s="77">
        <f t="shared" si="40"/>
        <v>777</v>
      </c>
    </row>
    <row r="822" spans="2:8">
      <c r="B822" s="76">
        <v>7</v>
      </c>
      <c r="C822" s="77" t="str">
        <f t="shared" si="38"/>
        <v>Мурманск</v>
      </c>
      <c r="D822" s="78">
        <v>43</v>
      </c>
      <c r="E822" s="78">
        <v>79093</v>
      </c>
      <c r="F822" s="78">
        <v>3400999</v>
      </c>
      <c r="G822" s="139" t="str">
        <f t="shared" si="39"/>
        <v>Б</v>
      </c>
      <c r="H822" s="77">
        <f t="shared" si="40"/>
        <v>335</v>
      </c>
    </row>
    <row r="823" spans="2:8">
      <c r="B823" s="76">
        <v>4</v>
      </c>
      <c r="C823" s="77" t="str">
        <f t="shared" si="38"/>
        <v>Архангельск</v>
      </c>
      <c r="D823" s="78">
        <v>54</v>
      </c>
      <c r="E823" s="78">
        <v>52038</v>
      </c>
      <c r="F823" s="78">
        <v>2810052</v>
      </c>
      <c r="G823" s="139" t="str">
        <f t="shared" si="39"/>
        <v>Б</v>
      </c>
      <c r="H823" s="77">
        <f t="shared" si="40"/>
        <v>401</v>
      </c>
    </row>
    <row r="824" spans="2:8">
      <c r="B824" s="76">
        <v>5</v>
      </c>
      <c r="C824" s="77" t="str">
        <f t="shared" si="38"/>
        <v>Краснодар</v>
      </c>
      <c r="D824" s="78">
        <v>16</v>
      </c>
      <c r="E824" s="78">
        <v>31764</v>
      </c>
      <c r="F824" s="78">
        <v>508224</v>
      </c>
      <c r="G824" s="139" t="str">
        <f t="shared" si="39"/>
        <v>В</v>
      </c>
      <c r="H824" s="77">
        <f t="shared" si="40"/>
        <v>874</v>
      </c>
    </row>
    <row r="825" spans="2:8">
      <c r="B825" s="76">
        <v>3</v>
      </c>
      <c r="C825" s="77" t="str">
        <f t="shared" si="38"/>
        <v>Челябинск</v>
      </c>
      <c r="D825" s="78">
        <v>15</v>
      </c>
      <c r="E825" s="78">
        <v>50004</v>
      </c>
      <c r="F825" s="78">
        <v>750060</v>
      </c>
      <c r="G825" s="139" t="str">
        <f t="shared" si="39"/>
        <v>В</v>
      </c>
      <c r="H825" s="77">
        <f t="shared" si="40"/>
        <v>801</v>
      </c>
    </row>
    <row r="826" spans="2:8">
      <c r="B826" s="76">
        <v>5</v>
      </c>
      <c r="C826" s="77" t="str">
        <f t="shared" si="38"/>
        <v>Краснодар</v>
      </c>
      <c r="D826" s="78">
        <v>52</v>
      </c>
      <c r="E826" s="78">
        <v>29290</v>
      </c>
      <c r="F826" s="78">
        <v>1523080</v>
      </c>
      <c r="G826" s="139" t="str">
        <f t="shared" si="39"/>
        <v>Б</v>
      </c>
      <c r="H826" s="77">
        <f t="shared" si="40"/>
        <v>614</v>
      </c>
    </row>
    <row r="827" spans="2:8">
      <c r="B827" s="76">
        <v>9</v>
      </c>
      <c r="C827" s="77" t="str">
        <f t="shared" si="38"/>
        <v>Тюмень</v>
      </c>
      <c r="D827" s="78">
        <v>64</v>
      </c>
      <c r="E827" s="78">
        <v>54614</v>
      </c>
      <c r="F827" s="78">
        <v>3495296</v>
      </c>
      <c r="G827" s="139" t="str">
        <f t="shared" si="39"/>
        <v>Б</v>
      </c>
      <c r="H827" s="77">
        <f t="shared" si="40"/>
        <v>326</v>
      </c>
    </row>
    <row r="828" spans="2:8">
      <c r="B828" s="76">
        <v>1</v>
      </c>
      <c r="C828" s="77" t="str">
        <f t="shared" si="38"/>
        <v>Москва</v>
      </c>
      <c r="D828" s="78">
        <v>9</v>
      </c>
      <c r="E828" s="78">
        <v>37234</v>
      </c>
      <c r="F828" s="78">
        <v>335106</v>
      </c>
      <c r="G828" s="139" t="str">
        <f t="shared" si="39"/>
        <v>В</v>
      </c>
      <c r="H828" s="77">
        <f t="shared" si="40"/>
        <v>917</v>
      </c>
    </row>
    <row r="829" spans="2:8">
      <c r="B829" s="76">
        <v>6</v>
      </c>
      <c r="C829" s="77" t="str">
        <f t="shared" si="38"/>
        <v>Владивосток</v>
      </c>
      <c r="D829" s="78">
        <v>97</v>
      </c>
      <c r="E829" s="78">
        <v>91611</v>
      </c>
      <c r="F829" s="78">
        <v>8886267</v>
      </c>
      <c r="G829" s="139" t="str">
        <f t="shared" si="39"/>
        <v>А</v>
      </c>
      <c r="H829" s="77">
        <f t="shared" si="40"/>
        <v>4</v>
      </c>
    </row>
    <row r="830" spans="2:8">
      <c r="B830" s="76">
        <v>3</v>
      </c>
      <c r="C830" s="77" t="str">
        <f t="shared" si="38"/>
        <v>Челябинск</v>
      </c>
      <c r="D830" s="78">
        <v>61</v>
      </c>
      <c r="E830" s="78">
        <v>75004</v>
      </c>
      <c r="F830" s="78">
        <v>4575244</v>
      </c>
      <c r="G830" s="139" t="str">
        <f t="shared" si="39"/>
        <v>Б</v>
      </c>
      <c r="H830" s="77">
        <f t="shared" si="40"/>
        <v>217</v>
      </c>
    </row>
    <row r="831" spans="2:8">
      <c r="B831" s="76">
        <v>2</v>
      </c>
      <c r="C831" s="77" t="str">
        <f t="shared" si="38"/>
        <v>Санкт-Петербург</v>
      </c>
      <c r="D831" s="78">
        <v>6</v>
      </c>
      <c r="E831" s="78">
        <v>34388</v>
      </c>
      <c r="F831" s="78">
        <v>206328</v>
      </c>
      <c r="G831" s="139" t="str">
        <f t="shared" si="39"/>
        <v>В</v>
      </c>
      <c r="H831" s="77">
        <f t="shared" si="40"/>
        <v>951</v>
      </c>
    </row>
    <row r="832" spans="2:8">
      <c r="B832" s="76">
        <v>1</v>
      </c>
      <c r="C832" s="77" t="str">
        <f t="shared" si="38"/>
        <v>Москва</v>
      </c>
      <c r="D832" s="78">
        <v>96</v>
      </c>
      <c r="E832" s="78">
        <v>43896</v>
      </c>
      <c r="F832" s="78">
        <v>4214016</v>
      </c>
      <c r="G832" s="139" t="str">
        <f t="shared" si="39"/>
        <v>Б</v>
      </c>
      <c r="H832" s="77">
        <f t="shared" si="40"/>
        <v>255</v>
      </c>
    </row>
    <row r="833" spans="2:8">
      <c r="B833" s="76">
        <v>4</v>
      </c>
      <c r="C833" s="77" t="str">
        <f t="shared" si="38"/>
        <v>Архангельск</v>
      </c>
      <c r="D833" s="78">
        <v>22</v>
      </c>
      <c r="E833" s="78">
        <v>27903</v>
      </c>
      <c r="F833" s="78">
        <v>613866</v>
      </c>
      <c r="G833" s="139" t="str">
        <f t="shared" si="39"/>
        <v>В</v>
      </c>
      <c r="H833" s="77">
        <f t="shared" si="40"/>
        <v>835</v>
      </c>
    </row>
    <row r="834" spans="2:8">
      <c r="B834" s="76">
        <v>3</v>
      </c>
      <c r="C834" s="77" t="str">
        <f t="shared" si="38"/>
        <v>Челябинск</v>
      </c>
      <c r="D834" s="78">
        <v>52</v>
      </c>
      <c r="E834" s="78">
        <v>76032</v>
      </c>
      <c r="F834" s="78">
        <v>3953664</v>
      </c>
      <c r="G834" s="139" t="str">
        <f t="shared" si="39"/>
        <v>Б</v>
      </c>
      <c r="H834" s="77">
        <f t="shared" si="40"/>
        <v>280</v>
      </c>
    </row>
    <row r="835" spans="2:8">
      <c r="B835" s="76">
        <v>7</v>
      </c>
      <c r="C835" s="77" t="str">
        <f t="shared" si="38"/>
        <v>Мурманск</v>
      </c>
      <c r="D835" s="78">
        <v>46</v>
      </c>
      <c r="E835" s="78">
        <v>78595</v>
      </c>
      <c r="F835" s="78">
        <v>3615370</v>
      </c>
      <c r="G835" s="139" t="str">
        <f t="shared" si="39"/>
        <v>Б</v>
      </c>
      <c r="H835" s="77">
        <f t="shared" si="40"/>
        <v>323</v>
      </c>
    </row>
    <row r="836" spans="2:8">
      <c r="B836" s="76">
        <v>9</v>
      </c>
      <c r="C836" s="77" t="str">
        <f t="shared" si="38"/>
        <v>Тюмень</v>
      </c>
      <c r="D836" s="78">
        <v>62</v>
      </c>
      <c r="E836" s="78">
        <v>95270</v>
      </c>
      <c r="F836" s="78">
        <v>5906740</v>
      </c>
      <c r="G836" s="139" t="str">
        <f t="shared" si="39"/>
        <v>А</v>
      </c>
      <c r="H836" s="77">
        <f t="shared" si="40"/>
        <v>113</v>
      </c>
    </row>
    <row r="837" spans="2:8">
      <c r="B837" s="76">
        <v>1</v>
      </c>
      <c r="C837" s="77" t="str">
        <f t="shared" si="38"/>
        <v>Москва</v>
      </c>
      <c r="D837" s="78">
        <v>91</v>
      </c>
      <c r="E837" s="78">
        <v>82731</v>
      </c>
      <c r="F837" s="78">
        <v>7528521</v>
      </c>
      <c r="G837" s="139" t="str">
        <f t="shared" si="39"/>
        <v>А</v>
      </c>
      <c r="H837" s="77">
        <f t="shared" si="40"/>
        <v>34</v>
      </c>
    </row>
    <row r="838" spans="2:8">
      <c r="B838" s="76">
        <v>8</v>
      </c>
      <c r="C838" s="77" t="str">
        <f t="shared" si="38"/>
        <v>Новосибирск</v>
      </c>
      <c r="D838" s="78">
        <v>69</v>
      </c>
      <c r="E838" s="78">
        <v>44427</v>
      </c>
      <c r="F838" s="78">
        <v>3065463</v>
      </c>
      <c r="G838" s="139" t="str">
        <f t="shared" si="39"/>
        <v>Б</v>
      </c>
      <c r="H838" s="77">
        <f t="shared" si="40"/>
        <v>375</v>
      </c>
    </row>
    <row r="839" spans="2:8">
      <c r="B839" s="76">
        <v>7</v>
      </c>
      <c r="C839" s="77" t="str">
        <f t="shared" si="38"/>
        <v>Мурманск</v>
      </c>
      <c r="D839" s="78">
        <v>59</v>
      </c>
      <c r="E839" s="78">
        <v>26697</v>
      </c>
      <c r="F839" s="78">
        <v>1575123</v>
      </c>
      <c r="G839" s="139" t="str">
        <f t="shared" si="39"/>
        <v>Б</v>
      </c>
      <c r="H839" s="77">
        <f t="shared" si="40"/>
        <v>601</v>
      </c>
    </row>
    <row r="840" spans="2:8">
      <c r="B840" s="76">
        <v>8</v>
      </c>
      <c r="C840" s="77" t="str">
        <f t="shared" si="38"/>
        <v>Новосибирск</v>
      </c>
      <c r="D840" s="78">
        <v>63</v>
      </c>
      <c r="E840" s="78">
        <v>71447</v>
      </c>
      <c r="F840" s="78">
        <v>4501161</v>
      </c>
      <c r="G840" s="139" t="str">
        <f t="shared" si="39"/>
        <v>Б</v>
      </c>
      <c r="H840" s="77">
        <f t="shared" si="40"/>
        <v>228</v>
      </c>
    </row>
    <row r="841" spans="2:8">
      <c r="B841" s="76">
        <v>7</v>
      </c>
      <c r="C841" s="77" t="str">
        <f t="shared" si="38"/>
        <v>Мурманск</v>
      </c>
      <c r="D841" s="78">
        <v>97</v>
      </c>
      <c r="E841" s="78">
        <v>65343</v>
      </c>
      <c r="F841" s="78">
        <v>6338271</v>
      </c>
      <c r="G841" s="139" t="str">
        <f t="shared" si="39"/>
        <v>А</v>
      </c>
      <c r="H841" s="77">
        <f t="shared" si="40"/>
        <v>91</v>
      </c>
    </row>
    <row r="842" spans="2:8">
      <c r="B842" s="76">
        <v>10</v>
      </c>
      <c r="C842" s="77" t="str">
        <f t="shared" si="38"/>
        <v>Сочи</v>
      </c>
      <c r="D842" s="78">
        <v>56</v>
      </c>
      <c r="E842" s="78">
        <v>68282</v>
      </c>
      <c r="F842" s="78">
        <v>3823792</v>
      </c>
      <c r="G842" s="139" t="str">
        <f t="shared" si="39"/>
        <v>Б</v>
      </c>
      <c r="H842" s="77">
        <f t="shared" si="40"/>
        <v>295</v>
      </c>
    </row>
    <row r="843" spans="2:8">
      <c r="B843" s="76">
        <v>7</v>
      </c>
      <c r="C843" s="77" t="str">
        <f t="shared" si="38"/>
        <v>Мурманск</v>
      </c>
      <c r="D843" s="78">
        <v>14</v>
      </c>
      <c r="E843" s="78">
        <v>64511</v>
      </c>
      <c r="F843" s="78">
        <v>903154</v>
      </c>
      <c r="G843" s="139" t="str">
        <f t="shared" si="39"/>
        <v>В</v>
      </c>
      <c r="H843" s="77">
        <f t="shared" si="40"/>
        <v>758</v>
      </c>
    </row>
    <row r="844" spans="2:8">
      <c r="B844" s="76">
        <v>4</v>
      </c>
      <c r="C844" s="77" t="str">
        <f t="shared" si="38"/>
        <v>Архангельск</v>
      </c>
      <c r="D844" s="78">
        <v>70</v>
      </c>
      <c r="E844" s="78">
        <v>91739</v>
      </c>
      <c r="F844" s="78">
        <v>6421730</v>
      </c>
      <c r="G844" s="139" t="str">
        <f t="shared" si="39"/>
        <v>А</v>
      </c>
      <c r="H844" s="77">
        <f t="shared" si="40"/>
        <v>86</v>
      </c>
    </row>
    <row r="845" spans="2:8">
      <c r="B845" s="76">
        <v>3</v>
      </c>
      <c r="C845" s="77" t="str">
        <f t="shared" si="38"/>
        <v>Челябинск</v>
      </c>
      <c r="D845" s="78">
        <v>78</v>
      </c>
      <c r="E845" s="78">
        <v>14180</v>
      </c>
      <c r="F845" s="78">
        <v>1106040</v>
      </c>
      <c r="G845" s="139" t="str">
        <f t="shared" si="39"/>
        <v>Б</v>
      </c>
      <c r="H845" s="77">
        <f t="shared" si="40"/>
        <v>712</v>
      </c>
    </row>
    <row r="846" spans="2:8">
      <c r="B846" s="76">
        <v>6</v>
      </c>
      <c r="C846" s="77" t="str">
        <f t="shared" si="38"/>
        <v>Владивосток</v>
      </c>
      <c r="D846" s="78">
        <v>25</v>
      </c>
      <c r="E846" s="78">
        <v>12832</v>
      </c>
      <c r="F846" s="78">
        <v>320800</v>
      </c>
      <c r="G846" s="139" t="str">
        <f t="shared" si="39"/>
        <v>В</v>
      </c>
      <c r="H846" s="77">
        <f t="shared" si="40"/>
        <v>923</v>
      </c>
    </row>
    <row r="847" spans="2:8">
      <c r="B847" s="76">
        <v>9</v>
      </c>
      <c r="C847" s="77" t="str">
        <f t="shared" si="38"/>
        <v>Тюмень</v>
      </c>
      <c r="D847" s="78">
        <v>85</v>
      </c>
      <c r="E847" s="78">
        <v>90552</v>
      </c>
      <c r="F847" s="78">
        <v>7696920</v>
      </c>
      <c r="G847" s="139" t="str">
        <f t="shared" si="39"/>
        <v>А</v>
      </c>
      <c r="H847" s="77">
        <f t="shared" si="40"/>
        <v>28</v>
      </c>
    </row>
    <row r="848" spans="2:8">
      <c r="B848" s="76">
        <v>7</v>
      </c>
      <c r="C848" s="77" t="str">
        <f t="shared" si="38"/>
        <v>Мурманск</v>
      </c>
      <c r="D848" s="78">
        <v>50</v>
      </c>
      <c r="E848" s="78">
        <v>62927</v>
      </c>
      <c r="F848" s="78">
        <v>3146350</v>
      </c>
      <c r="G848" s="139" t="str">
        <f t="shared" si="39"/>
        <v>Б</v>
      </c>
      <c r="H848" s="77">
        <f t="shared" si="40"/>
        <v>364</v>
      </c>
    </row>
    <row r="849" spans="2:8">
      <c r="B849" s="76">
        <v>7</v>
      </c>
      <c r="C849" s="77" t="str">
        <f t="shared" si="38"/>
        <v>Мурманск</v>
      </c>
      <c r="D849" s="78">
        <v>92</v>
      </c>
      <c r="E849" s="78">
        <v>50067</v>
      </c>
      <c r="F849" s="78">
        <v>4606164</v>
      </c>
      <c r="G849" s="139" t="str">
        <f t="shared" si="39"/>
        <v>Б</v>
      </c>
      <c r="H849" s="77">
        <f t="shared" si="40"/>
        <v>215</v>
      </c>
    </row>
    <row r="850" spans="2:8">
      <c r="B850" s="76">
        <v>7</v>
      </c>
      <c r="C850" s="77" t="str">
        <f t="shared" si="38"/>
        <v>Мурманск</v>
      </c>
      <c r="D850" s="78">
        <v>44</v>
      </c>
      <c r="E850" s="78">
        <v>23161</v>
      </c>
      <c r="F850" s="78">
        <v>1019084</v>
      </c>
      <c r="G850" s="139" t="str">
        <f t="shared" si="39"/>
        <v>Б</v>
      </c>
      <c r="H850" s="77">
        <f t="shared" si="40"/>
        <v>737</v>
      </c>
    </row>
    <row r="851" spans="2:8">
      <c r="B851" s="76">
        <v>4</v>
      </c>
      <c r="C851" s="77" t="str">
        <f t="shared" si="38"/>
        <v>Архангельск</v>
      </c>
      <c r="D851" s="78">
        <v>74</v>
      </c>
      <c r="E851" s="78">
        <v>41572</v>
      </c>
      <c r="F851" s="78">
        <v>3076328</v>
      </c>
      <c r="G851" s="139" t="str">
        <f t="shared" si="39"/>
        <v>Б</v>
      </c>
      <c r="H851" s="77">
        <f t="shared" si="40"/>
        <v>374</v>
      </c>
    </row>
    <row r="852" spans="2:8">
      <c r="B852" s="76">
        <v>4</v>
      </c>
      <c r="C852" s="77" t="str">
        <f t="shared" si="38"/>
        <v>Архангельск</v>
      </c>
      <c r="D852" s="78">
        <v>68</v>
      </c>
      <c r="E852" s="78">
        <v>54538</v>
      </c>
      <c r="F852" s="78">
        <v>3708584</v>
      </c>
      <c r="G852" s="139" t="str">
        <f t="shared" si="39"/>
        <v>Б</v>
      </c>
      <c r="H852" s="77">
        <f t="shared" si="40"/>
        <v>309</v>
      </c>
    </row>
    <row r="853" spans="2:8">
      <c r="B853" s="76">
        <v>4</v>
      </c>
      <c r="C853" s="77" t="str">
        <f t="shared" si="38"/>
        <v>Архангельск</v>
      </c>
      <c r="D853" s="78">
        <v>2</v>
      </c>
      <c r="E853" s="78">
        <v>94064</v>
      </c>
      <c r="F853" s="78">
        <v>188128</v>
      </c>
      <c r="G853" s="139" t="str">
        <f t="shared" si="39"/>
        <v>В</v>
      </c>
      <c r="H853" s="77">
        <f t="shared" si="40"/>
        <v>955</v>
      </c>
    </row>
    <row r="854" spans="2:8">
      <c r="B854" s="76">
        <v>1</v>
      </c>
      <c r="C854" s="77" t="str">
        <f t="shared" si="38"/>
        <v>Москва</v>
      </c>
      <c r="D854" s="78">
        <v>48</v>
      </c>
      <c r="E854" s="78">
        <v>15277</v>
      </c>
      <c r="F854" s="78">
        <v>733296</v>
      </c>
      <c r="G854" s="139" t="str">
        <f t="shared" si="39"/>
        <v>В</v>
      </c>
      <c r="H854" s="77">
        <f t="shared" si="40"/>
        <v>807</v>
      </c>
    </row>
    <row r="855" spans="2:8">
      <c r="B855" s="76">
        <v>8</v>
      </c>
      <c r="C855" s="77" t="str">
        <f t="shared" si="38"/>
        <v>Новосибирск</v>
      </c>
      <c r="D855" s="78">
        <v>83</v>
      </c>
      <c r="E855" s="78">
        <v>90916</v>
      </c>
      <c r="F855" s="78">
        <v>7546028</v>
      </c>
      <c r="G855" s="139" t="str">
        <f t="shared" si="39"/>
        <v>А</v>
      </c>
      <c r="H855" s="77">
        <f t="shared" si="40"/>
        <v>33</v>
      </c>
    </row>
    <row r="856" spans="2:8">
      <c r="B856" s="76">
        <v>1</v>
      </c>
      <c r="C856" s="77" t="str">
        <f t="shared" si="38"/>
        <v>Москва</v>
      </c>
      <c r="D856" s="78">
        <v>9</v>
      </c>
      <c r="E856" s="78">
        <v>99099</v>
      </c>
      <c r="F856" s="78">
        <v>891891</v>
      </c>
      <c r="G856" s="139" t="str">
        <f t="shared" si="39"/>
        <v>В</v>
      </c>
      <c r="H856" s="77">
        <f t="shared" si="40"/>
        <v>762</v>
      </c>
    </row>
    <row r="857" spans="2:8">
      <c r="B857" s="76">
        <v>7</v>
      </c>
      <c r="C857" s="77" t="str">
        <f t="shared" ref="C857:C920" si="41">INDEX($M$7:$M$16,B857,1)</f>
        <v>Мурманск</v>
      </c>
      <c r="D857" s="78">
        <v>4</v>
      </c>
      <c r="E857" s="78">
        <v>35564</v>
      </c>
      <c r="F857" s="78">
        <v>142256</v>
      </c>
      <c r="G857" s="139" t="str">
        <f t="shared" ref="G857:G920" si="42">IF(F857&gt;1000000,IF(F857&gt;5000000,"А","Б"),IF((F857=0),"Нет продаж","В"))</f>
        <v>В</v>
      </c>
      <c r="H857" s="77">
        <f t="shared" ref="H857:H920" si="43">RANK(F857,$F$25:$F$1024,0)</f>
        <v>969</v>
      </c>
    </row>
    <row r="858" spans="2:8">
      <c r="B858" s="76">
        <v>3</v>
      </c>
      <c r="C858" s="77" t="str">
        <f t="shared" si="41"/>
        <v>Челябинск</v>
      </c>
      <c r="D858" s="78">
        <v>81</v>
      </c>
      <c r="E858" s="78">
        <v>90538</v>
      </c>
      <c r="F858" s="78">
        <v>7333578</v>
      </c>
      <c r="G858" s="139" t="str">
        <f t="shared" si="42"/>
        <v>А</v>
      </c>
      <c r="H858" s="77">
        <f t="shared" si="43"/>
        <v>42</v>
      </c>
    </row>
    <row r="859" spans="2:8">
      <c r="B859" s="76">
        <v>7</v>
      </c>
      <c r="C859" s="77" t="str">
        <f t="shared" si="41"/>
        <v>Мурманск</v>
      </c>
      <c r="D859" s="78">
        <v>82</v>
      </c>
      <c r="E859" s="78">
        <v>70313</v>
      </c>
      <c r="F859" s="78">
        <v>5765666</v>
      </c>
      <c r="G859" s="139" t="str">
        <f t="shared" si="42"/>
        <v>А</v>
      </c>
      <c r="H859" s="77">
        <f t="shared" si="43"/>
        <v>120</v>
      </c>
    </row>
    <row r="860" spans="2:8">
      <c r="B860" s="76">
        <v>5</v>
      </c>
      <c r="C860" s="77" t="str">
        <f t="shared" si="41"/>
        <v>Краснодар</v>
      </c>
      <c r="D860" s="78">
        <v>36</v>
      </c>
      <c r="E860" s="78">
        <v>57584</v>
      </c>
      <c r="F860" s="78">
        <v>2073024</v>
      </c>
      <c r="G860" s="139" t="str">
        <f t="shared" si="42"/>
        <v>Б</v>
      </c>
      <c r="H860" s="77">
        <f t="shared" si="43"/>
        <v>520</v>
      </c>
    </row>
    <row r="861" spans="2:8">
      <c r="B861" s="76">
        <v>10</v>
      </c>
      <c r="C861" s="77" t="str">
        <f t="shared" si="41"/>
        <v>Сочи</v>
      </c>
      <c r="D861" s="78">
        <v>72</v>
      </c>
      <c r="E861" s="78">
        <v>53219</v>
      </c>
      <c r="F861" s="78">
        <v>3831768</v>
      </c>
      <c r="G861" s="139" t="str">
        <f t="shared" si="42"/>
        <v>Б</v>
      </c>
      <c r="H861" s="77">
        <f t="shared" si="43"/>
        <v>293</v>
      </c>
    </row>
    <row r="862" spans="2:8">
      <c r="B862" s="76">
        <v>10</v>
      </c>
      <c r="C862" s="77" t="str">
        <f t="shared" si="41"/>
        <v>Сочи</v>
      </c>
      <c r="D862" s="78">
        <v>61</v>
      </c>
      <c r="E862" s="78">
        <v>92705</v>
      </c>
      <c r="F862" s="78">
        <v>5655005</v>
      </c>
      <c r="G862" s="139" t="str">
        <f t="shared" si="42"/>
        <v>А</v>
      </c>
      <c r="H862" s="77">
        <f t="shared" si="43"/>
        <v>134</v>
      </c>
    </row>
    <row r="863" spans="2:8">
      <c r="B863" s="76">
        <v>10</v>
      </c>
      <c r="C863" s="77" t="str">
        <f t="shared" si="41"/>
        <v>Сочи</v>
      </c>
      <c r="D863" s="78">
        <v>28</v>
      </c>
      <c r="E863" s="78">
        <v>51123</v>
      </c>
      <c r="F863" s="78">
        <v>1431444</v>
      </c>
      <c r="G863" s="139" t="str">
        <f t="shared" si="42"/>
        <v>Б</v>
      </c>
      <c r="H863" s="77">
        <f t="shared" si="43"/>
        <v>633</v>
      </c>
    </row>
    <row r="864" spans="2:8">
      <c r="B864" s="76">
        <v>1</v>
      </c>
      <c r="C864" s="77" t="str">
        <f t="shared" si="41"/>
        <v>Москва</v>
      </c>
      <c r="D864" s="78">
        <v>62</v>
      </c>
      <c r="E864" s="78">
        <v>43878</v>
      </c>
      <c r="F864" s="78">
        <v>2720436</v>
      </c>
      <c r="G864" s="139" t="str">
        <f t="shared" si="42"/>
        <v>Б</v>
      </c>
      <c r="H864" s="77">
        <f t="shared" si="43"/>
        <v>414</v>
      </c>
    </row>
    <row r="865" spans="2:8">
      <c r="B865" s="76">
        <v>5</v>
      </c>
      <c r="C865" s="77" t="str">
        <f t="shared" si="41"/>
        <v>Краснодар</v>
      </c>
      <c r="D865" s="78">
        <v>19</v>
      </c>
      <c r="E865" s="78">
        <v>62131</v>
      </c>
      <c r="F865" s="78">
        <v>1180489</v>
      </c>
      <c r="G865" s="139" t="str">
        <f t="shared" si="42"/>
        <v>Б</v>
      </c>
      <c r="H865" s="77">
        <f t="shared" si="43"/>
        <v>690</v>
      </c>
    </row>
    <row r="866" spans="2:8">
      <c r="B866" s="76">
        <v>7</v>
      </c>
      <c r="C866" s="77" t="str">
        <f t="shared" si="41"/>
        <v>Мурманск</v>
      </c>
      <c r="D866" s="78">
        <v>65</v>
      </c>
      <c r="E866" s="78">
        <v>13533</v>
      </c>
      <c r="F866" s="78">
        <v>879645</v>
      </c>
      <c r="G866" s="139" t="str">
        <f t="shared" si="42"/>
        <v>В</v>
      </c>
      <c r="H866" s="77">
        <f t="shared" si="43"/>
        <v>765</v>
      </c>
    </row>
    <row r="867" spans="2:8">
      <c r="B867" s="76">
        <v>10</v>
      </c>
      <c r="C867" s="77" t="str">
        <f t="shared" si="41"/>
        <v>Сочи</v>
      </c>
      <c r="D867" s="78">
        <v>95</v>
      </c>
      <c r="E867" s="78">
        <v>34855</v>
      </c>
      <c r="F867" s="78">
        <v>3311225</v>
      </c>
      <c r="G867" s="139" t="str">
        <f t="shared" si="42"/>
        <v>Б</v>
      </c>
      <c r="H867" s="77">
        <f t="shared" si="43"/>
        <v>346</v>
      </c>
    </row>
    <row r="868" spans="2:8">
      <c r="B868" s="76">
        <v>4</v>
      </c>
      <c r="C868" s="77" t="str">
        <f t="shared" si="41"/>
        <v>Архангельск</v>
      </c>
      <c r="D868" s="78">
        <v>52</v>
      </c>
      <c r="E868" s="78">
        <v>59778</v>
      </c>
      <c r="F868" s="78">
        <v>3108456</v>
      </c>
      <c r="G868" s="139" t="str">
        <f t="shared" si="42"/>
        <v>Б</v>
      </c>
      <c r="H868" s="77">
        <f t="shared" si="43"/>
        <v>370</v>
      </c>
    </row>
    <row r="869" spans="2:8">
      <c r="B869" s="76">
        <v>4</v>
      </c>
      <c r="C869" s="77" t="str">
        <f t="shared" si="41"/>
        <v>Архангельск</v>
      </c>
      <c r="D869" s="78">
        <v>8</v>
      </c>
      <c r="E869" s="78">
        <v>14788</v>
      </c>
      <c r="F869" s="78">
        <v>118304</v>
      </c>
      <c r="G869" s="139" t="str">
        <f t="shared" si="42"/>
        <v>В</v>
      </c>
      <c r="H869" s="77">
        <f t="shared" si="43"/>
        <v>975</v>
      </c>
    </row>
    <row r="870" spans="2:8">
      <c r="B870" s="76">
        <v>4</v>
      </c>
      <c r="C870" s="77" t="str">
        <f t="shared" si="41"/>
        <v>Архангельск</v>
      </c>
      <c r="D870" s="78">
        <v>47</v>
      </c>
      <c r="E870" s="78">
        <v>35181</v>
      </c>
      <c r="F870" s="78">
        <v>1653507</v>
      </c>
      <c r="G870" s="139" t="str">
        <f t="shared" si="42"/>
        <v>Б</v>
      </c>
      <c r="H870" s="77">
        <f t="shared" si="43"/>
        <v>593</v>
      </c>
    </row>
    <row r="871" spans="2:8">
      <c r="B871" s="76">
        <v>7</v>
      </c>
      <c r="C871" s="77" t="str">
        <f t="shared" si="41"/>
        <v>Мурманск</v>
      </c>
      <c r="D871" s="78">
        <v>26</v>
      </c>
      <c r="E871" s="78">
        <v>25785</v>
      </c>
      <c r="F871" s="78">
        <v>670410</v>
      </c>
      <c r="G871" s="139" t="str">
        <f t="shared" si="42"/>
        <v>В</v>
      </c>
      <c r="H871" s="77">
        <f t="shared" si="43"/>
        <v>819</v>
      </c>
    </row>
    <row r="872" spans="2:8">
      <c r="B872" s="76">
        <v>9</v>
      </c>
      <c r="C872" s="77" t="str">
        <f t="shared" si="41"/>
        <v>Тюмень</v>
      </c>
      <c r="D872" s="78">
        <v>51</v>
      </c>
      <c r="E872" s="78">
        <v>95467</v>
      </c>
      <c r="F872" s="78">
        <v>4868817</v>
      </c>
      <c r="G872" s="139" t="str">
        <f t="shared" si="42"/>
        <v>Б</v>
      </c>
      <c r="H872" s="77">
        <f t="shared" si="43"/>
        <v>189</v>
      </c>
    </row>
    <row r="873" spans="2:8">
      <c r="B873" s="76">
        <v>10</v>
      </c>
      <c r="C873" s="77" t="str">
        <f t="shared" si="41"/>
        <v>Сочи</v>
      </c>
      <c r="D873" s="78">
        <v>60</v>
      </c>
      <c r="E873" s="78">
        <v>50811</v>
      </c>
      <c r="F873" s="78">
        <v>3048660</v>
      </c>
      <c r="G873" s="139" t="str">
        <f t="shared" si="42"/>
        <v>Б</v>
      </c>
      <c r="H873" s="77">
        <f t="shared" si="43"/>
        <v>377</v>
      </c>
    </row>
    <row r="874" spans="2:8">
      <c r="B874" s="76">
        <v>3</v>
      </c>
      <c r="C874" s="77" t="str">
        <f t="shared" si="41"/>
        <v>Челябинск</v>
      </c>
      <c r="D874" s="78">
        <v>76</v>
      </c>
      <c r="E874" s="78">
        <v>67022</v>
      </c>
      <c r="F874" s="78">
        <v>5093672</v>
      </c>
      <c r="G874" s="139" t="str">
        <f t="shared" si="42"/>
        <v>А</v>
      </c>
      <c r="H874" s="77">
        <f t="shared" si="43"/>
        <v>174</v>
      </c>
    </row>
    <row r="875" spans="2:8">
      <c r="B875" s="76">
        <v>3</v>
      </c>
      <c r="C875" s="77" t="str">
        <f t="shared" si="41"/>
        <v>Челябинск</v>
      </c>
      <c r="D875" s="78">
        <v>23</v>
      </c>
      <c r="E875" s="78">
        <v>58570</v>
      </c>
      <c r="F875" s="78">
        <v>1347110</v>
      </c>
      <c r="G875" s="139" t="str">
        <f t="shared" si="42"/>
        <v>Б</v>
      </c>
      <c r="H875" s="77">
        <f t="shared" si="43"/>
        <v>654</v>
      </c>
    </row>
    <row r="876" spans="2:8">
      <c r="B876" s="76">
        <v>5</v>
      </c>
      <c r="C876" s="77" t="str">
        <f t="shared" si="41"/>
        <v>Краснодар</v>
      </c>
      <c r="D876" s="78">
        <v>35</v>
      </c>
      <c r="E876" s="78">
        <v>66876</v>
      </c>
      <c r="F876" s="78">
        <v>2340660</v>
      </c>
      <c r="G876" s="139" t="str">
        <f t="shared" si="42"/>
        <v>Б</v>
      </c>
      <c r="H876" s="77">
        <f t="shared" si="43"/>
        <v>474</v>
      </c>
    </row>
    <row r="877" spans="2:8">
      <c r="B877" s="76">
        <v>10</v>
      </c>
      <c r="C877" s="77" t="str">
        <f t="shared" si="41"/>
        <v>Сочи</v>
      </c>
      <c r="D877" s="78">
        <v>0</v>
      </c>
      <c r="E877" s="78">
        <v>80236</v>
      </c>
      <c r="F877" s="78">
        <v>0</v>
      </c>
      <c r="G877" s="139" t="str">
        <f t="shared" si="42"/>
        <v>Нет продаж</v>
      </c>
      <c r="H877" s="77">
        <f t="shared" si="43"/>
        <v>992</v>
      </c>
    </row>
    <row r="878" spans="2:8">
      <c r="B878" s="76">
        <v>6</v>
      </c>
      <c r="C878" s="77" t="str">
        <f t="shared" si="41"/>
        <v>Владивосток</v>
      </c>
      <c r="D878" s="78">
        <v>97</v>
      </c>
      <c r="E878" s="78">
        <v>62369</v>
      </c>
      <c r="F878" s="78">
        <v>6049793</v>
      </c>
      <c r="G878" s="139" t="str">
        <f t="shared" si="42"/>
        <v>А</v>
      </c>
      <c r="H878" s="77">
        <f t="shared" si="43"/>
        <v>107</v>
      </c>
    </row>
    <row r="879" spans="2:8">
      <c r="B879" s="76">
        <v>7</v>
      </c>
      <c r="C879" s="77" t="str">
        <f t="shared" si="41"/>
        <v>Мурманск</v>
      </c>
      <c r="D879" s="78">
        <v>54</v>
      </c>
      <c r="E879" s="78">
        <v>11416</v>
      </c>
      <c r="F879" s="78">
        <v>616464</v>
      </c>
      <c r="G879" s="139" t="str">
        <f t="shared" si="42"/>
        <v>В</v>
      </c>
      <c r="H879" s="77">
        <f t="shared" si="43"/>
        <v>834</v>
      </c>
    </row>
    <row r="880" spans="2:8">
      <c r="B880" s="76">
        <v>7</v>
      </c>
      <c r="C880" s="77" t="str">
        <f t="shared" si="41"/>
        <v>Мурманск</v>
      </c>
      <c r="D880" s="78">
        <v>89</v>
      </c>
      <c r="E880" s="78">
        <v>52686</v>
      </c>
      <c r="F880" s="78">
        <v>4689054</v>
      </c>
      <c r="G880" s="139" t="str">
        <f t="shared" si="42"/>
        <v>Б</v>
      </c>
      <c r="H880" s="77">
        <f t="shared" si="43"/>
        <v>209</v>
      </c>
    </row>
    <row r="881" spans="2:8">
      <c r="B881" s="76">
        <v>9</v>
      </c>
      <c r="C881" s="77" t="str">
        <f t="shared" si="41"/>
        <v>Тюмень</v>
      </c>
      <c r="D881" s="78">
        <v>37</v>
      </c>
      <c r="E881" s="78">
        <v>36395</v>
      </c>
      <c r="F881" s="78">
        <v>1346615</v>
      </c>
      <c r="G881" s="139" t="str">
        <f t="shared" si="42"/>
        <v>Б</v>
      </c>
      <c r="H881" s="77">
        <f t="shared" si="43"/>
        <v>655</v>
      </c>
    </row>
    <row r="882" spans="2:8">
      <c r="B882" s="76">
        <v>6</v>
      </c>
      <c r="C882" s="77" t="str">
        <f t="shared" si="41"/>
        <v>Владивосток</v>
      </c>
      <c r="D882" s="78">
        <v>25</v>
      </c>
      <c r="E882" s="78">
        <v>44651</v>
      </c>
      <c r="F882" s="78">
        <v>1116275</v>
      </c>
      <c r="G882" s="139" t="str">
        <f t="shared" si="42"/>
        <v>Б</v>
      </c>
      <c r="H882" s="77">
        <f t="shared" si="43"/>
        <v>710</v>
      </c>
    </row>
    <row r="883" spans="2:8">
      <c r="B883" s="76">
        <v>5</v>
      </c>
      <c r="C883" s="77" t="str">
        <f t="shared" si="41"/>
        <v>Краснодар</v>
      </c>
      <c r="D883" s="78">
        <v>79</v>
      </c>
      <c r="E883" s="78">
        <v>32927</v>
      </c>
      <c r="F883" s="78">
        <v>2601233</v>
      </c>
      <c r="G883" s="139" t="str">
        <f t="shared" si="42"/>
        <v>Б</v>
      </c>
      <c r="H883" s="77">
        <f t="shared" si="43"/>
        <v>424</v>
      </c>
    </row>
    <row r="884" spans="2:8">
      <c r="B884" s="76">
        <v>3</v>
      </c>
      <c r="C884" s="77" t="str">
        <f t="shared" si="41"/>
        <v>Челябинск</v>
      </c>
      <c r="D884" s="78">
        <v>3</v>
      </c>
      <c r="E884" s="78">
        <v>68624</v>
      </c>
      <c r="F884" s="78">
        <v>205872</v>
      </c>
      <c r="G884" s="139" t="str">
        <f t="shared" si="42"/>
        <v>В</v>
      </c>
      <c r="H884" s="77">
        <f t="shared" si="43"/>
        <v>952</v>
      </c>
    </row>
    <row r="885" spans="2:8">
      <c r="B885" s="76">
        <v>1</v>
      </c>
      <c r="C885" s="77" t="str">
        <f t="shared" si="41"/>
        <v>Москва</v>
      </c>
      <c r="D885" s="78">
        <v>47</v>
      </c>
      <c r="E885" s="78">
        <v>71588</v>
      </c>
      <c r="F885" s="78">
        <v>3364636</v>
      </c>
      <c r="G885" s="139" t="str">
        <f t="shared" si="42"/>
        <v>Б</v>
      </c>
      <c r="H885" s="77">
        <f t="shared" si="43"/>
        <v>341</v>
      </c>
    </row>
    <row r="886" spans="2:8">
      <c r="B886" s="76">
        <v>6</v>
      </c>
      <c r="C886" s="77" t="str">
        <f t="shared" si="41"/>
        <v>Владивосток</v>
      </c>
      <c r="D886" s="78">
        <v>58</v>
      </c>
      <c r="E886" s="78">
        <v>33048</v>
      </c>
      <c r="F886" s="78">
        <v>1916784</v>
      </c>
      <c r="G886" s="139" t="str">
        <f t="shared" si="42"/>
        <v>Б</v>
      </c>
      <c r="H886" s="77">
        <f t="shared" si="43"/>
        <v>548</v>
      </c>
    </row>
    <row r="887" spans="2:8">
      <c r="B887" s="76">
        <v>7</v>
      </c>
      <c r="C887" s="77" t="str">
        <f t="shared" si="41"/>
        <v>Мурманск</v>
      </c>
      <c r="D887" s="78">
        <v>17</v>
      </c>
      <c r="E887" s="78">
        <v>66410</v>
      </c>
      <c r="F887" s="78">
        <v>1128970</v>
      </c>
      <c r="G887" s="139" t="str">
        <f t="shared" si="42"/>
        <v>Б</v>
      </c>
      <c r="H887" s="77">
        <f t="shared" si="43"/>
        <v>706</v>
      </c>
    </row>
    <row r="888" spans="2:8">
      <c r="B888" s="76">
        <v>7</v>
      </c>
      <c r="C888" s="77" t="str">
        <f t="shared" si="41"/>
        <v>Мурманск</v>
      </c>
      <c r="D888" s="78">
        <v>7</v>
      </c>
      <c r="E888" s="78">
        <v>33586</v>
      </c>
      <c r="F888" s="78">
        <v>235102</v>
      </c>
      <c r="G888" s="139" t="str">
        <f t="shared" si="42"/>
        <v>В</v>
      </c>
      <c r="H888" s="77">
        <f t="shared" si="43"/>
        <v>943</v>
      </c>
    </row>
    <row r="889" spans="2:8">
      <c r="B889" s="76">
        <v>3</v>
      </c>
      <c r="C889" s="77" t="str">
        <f t="shared" si="41"/>
        <v>Челябинск</v>
      </c>
      <c r="D889" s="78">
        <v>2</v>
      </c>
      <c r="E889" s="78">
        <v>80482</v>
      </c>
      <c r="F889" s="78">
        <v>160964</v>
      </c>
      <c r="G889" s="139" t="str">
        <f t="shared" si="42"/>
        <v>В</v>
      </c>
      <c r="H889" s="77">
        <f t="shared" si="43"/>
        <v>965</v>
      </c>
    </row>
    <row r="890" spans="2:8">
      <c r="B890" s="76">
        <v>5</v>
      </c>
      <c r="C890" s="77" t="str">
        <f t="shared" si="41"/>
        <v>Краснодар</v>
      </c>
      <c r="D890" s="78">
        <v>11</v>
      </c>
      <c r="E890" s="78">
        <v>94323</v>
      </c>
      <c r="F890" s="78">
        <v>1037553</v>
      </c>
      <c r="G890" s="139" t="str">
        <f t="shared" si="42"/>
        <v>Б</v>
      </c>
      <c r="H890" s="77">
        <f t="shared" si="43"/>
        <v>734</v>
      </c>
    </row>
    <row r="891" spans="2:8">
      <c r="B891" s="76">
        <v>7</v>
      </c>
      <c r="C891" s="77" t="str">
        <f t="shared" si="41"/>
        <v>Мурманск</v>
      </c>
      <c r="D891" s="78">
        <v>23</v>
      </c>
      <c r="E891" s="78">
        <v>92454</v>
      </c>
      <c r="F891" s="78">
        <v>2126442</v>
      </c>
      <c r="G891" s="139" t="str">
        <f t="shared" si="42"/>
        <v>Б</v>
      </c>
      <c r="H891" s="77">
        <f t="shared" si="43"/>
        <v>509</v>
      </c>
    </row>
    <row r="892" spans="2:8">
      <c r="B892" s="76">
        <v>4</v>
      </c>
      <c r="C892" s="77" t="str">
        <f t="shared" si="41"/>
        <v>Архангельск</v>
      </c>
      <c r="D892" s="78">
        <v>17</v>
      </c>
      <c r="E892" s="78">
        <v>64052</v>
      </c>
      <c r="F892" s="78">
        <v>1088884</v>
      </c>
      <c r="G892" s="139" t="str">
        <f t="shared" si="42"/>
        <v>Б</v>
      </c>
      <c r="H892" s="77">
        <f t="shared" si="43"/>
        <v>719</v>
      </c>
    </row>
    <row r="893" spans="2:8">
      <c r="B893" s="76">
        <v>10</v>
      </c>
      <c r="C893" s="77" t="str">
        <f t="shared" si="41"/>
        <v>Сочи</v>
      </c>
      <c r="D893" s="78">
        <v>13</v>
      </c>
      <c r="E893" s="78">
        <v>18224</v>
      </c>
      <c r="F893" s="78">
        <v>236912</v>
      </c>
      <c r="G893" s="139" t="str">
        <f t="shared" si="42"/>
        <v>В</v>
      </c>
      <c r="H893" s="77">
        <f t="shared" si="43"/>
        <v>942</v>
      </c>
    </row>
    <row r="894" spans="2:8">
      <c r="B894" s="76">
        <v>10</v>
      </c>
      <c r="C894" s="77" t="str">
        <f t="shared" si="41"/>
        <v>Сочи</v>
      </c>
      <c r="D894" s="78">
        <v>87</v>
      </c>
      <c r="E894" s="78">
        <v>58497</v>
      </c>
      <c r="F894" s="78">
        <v>5089239</v>
      </c>
      <c r="G894" s="139" t="str">
        <f t="shared" si="42"/>
        <v>А</v>
      </c>
      <c r="H894" s="77">
        <f t="shared" si="43"/>
        <v>175</v>
      </c>
    </row>
    <row r="895" spans="2:8">
      <c r="B895" s="76">
        <v>2</v>
      </c>
      <c r="C895" s="77" t="str">
        <f t="shared" si="41"/>
        <v>Санкт-Петербург</v>
      </c>
      <c r="D895" s="78">
        <v>99</v>
      </c>
      <c r="E895" s="78">
        <v>69258</v>
      </c>
      <c r="F895" s="78">
        <v>6856542</v>
      </c>
      <c r="G895" s="139" t="str">
        <f t="shared" si="42"/>
        <v>А</v>
      </c>
      <c r="H895" s="77">
        <f t="shared" si="43"/>
        <v>63</v>
      </c>
    </row>
    <row r="896" spans="2:8">
      <c r="B896" s="76">
        <v>10</v>
      </c>
      <c r="C896" s="77" t="str">
        <f t="shared" si="41"/>
        <v>Сочи</v>
      </c>
      <c r="D896" s="78">
        <v>10</v>
      </c>
      <c r="E896" s="78">
        <v>51497</v>
      </c>
      <c r="F896" s="78">
        <v>514970</v>
      </c>
      <c r="G896" s="139" t="str">
        <f t="shared" si="42"/>
        <v>В</v>
      </c>
      <c r="H896" s="77">
        <f t="shared" si="43"/>
        <v>872</v>
      </c>
    </row>
    <row r="897" spans="2:8">
      <c r="B897" s="76">
        <v>9</v>
      </c>
      <c r="C897" s="77" t="str">
        <f t="shared" si="41"/>
        <v>Тюмень</v>
      </c>
      <c r="D897" s="78">
        <v>98</v>
      </c>
      <c r="E897" s="78">
        <v>75880</v>
      </c>
      <c r="F897" s="78">
        <v>7436240</v>
      </c>
      <c r="G897" s="139" t="str">
        <f t="shared" si="42"/>
        <v>А</v>
      </c>
      <c r="H897" s="77">
        <f t="shared" si="43"/>
        <v>39</v>
      </c>
    </row>
    <row r="898" spans="2:8">
      <c r="B898" s="76">
        <v>8</v>
      </c>
      <c r="C898" s="77" t="str">
        <f t="shared" si="41"/>
        <v>Новосибирск</v>
      </c>
      <c r="D898" s="78">
        <v>60</v>
      </c>
      <c r="E898" s="78">
        <v>99471</v>
      </c>
      <c r="F898" s="78">
        <v>5968260</v>
      </c>
      <c r="G898" s="139" t="str">
        <f t="shared" si="42"/>
        <v>А</v>
      </c>
      <c r="H898" s="77">
        <f t="shared" si="43"/>
        <v>112</v>
      </c>
    </row>
    <row r="899" spans="2:8">
      <c r="B899" s="76">
        <v>4</v>
      </c>
      <c r="C899" s="77" t="str">
        <f t="shared" si="41"/>
        <v>Архангельск</v>
      </c>
      <c r="D899" s="78">
        <v>21</v>
      </c>
      <c r="E899" s="78">
        <v>40247</v>
      </c>
      <c r="F899" s="78">
        <v>845187</v>
      </c>
      <c r="G899" s="139" t="str">
        <f t="shared" si="42"/>
        <v>В</v>
      </c>
      <c r="H899" s="77">
        <f t="shared" si="43"/>
        <v>779</v>
      </c>
    </row>
    <row r="900" spans="2:8">
      <c r="B900" s="76">
        <v>6</v>
      </c>
      <c r="C900" s="77" t="str">
        <f t="shared" si="41"/>
        <v>Владивосток</v>
      </c>
      <c r="D900" s="78">
        <v>34</v>
      </c>
      <c r="E900" s="78">
        <v>38547</v>
      </c>
      <c r="F900" s="78">
        <v>1310598</v>
      </c>
      <c r="G900" s="139" t="str">
        <f t="shared" si="42"/>
        <v>Б</v>
      </c>
      <c r="H900" s="77">
        <f t="shared" si="43"/>
        <v>662</v>
      </c>
    </row>
    <row r="901" spans="2:8">
      <c r="B901" s="76">
        <v>8</v>
      </c>
      <c r="C901" s="77" t="str">
        <f t="shared" si="41"/>
        <v>Новосибирск</v>
      </c>
      <c r="D901" s="78">
        <v>78</v>
      </c>
      <c r="E901" s="78">
        <v>37115</v>
      </c>
      <c r="F901" s="78">
        <v>2894970</v>
      </c>
      <c r="G901" s="139" t="str">
        <f t="shared" si="42"/>
        <v>Б</v>
      </c>
      <c r="H901" s="77">
        <f t="shared" si="43"/>
        <v>392</v>
      </c>
    </row>
    <row r="902" spans="2:8">
      <c r="B902" s="76">
        <v>7</v>
      </c>
      <c r="C902" s="77" t="str">
        <f t="shared" si="41"/>
        <v>Мурманск</v>
      </c>
      <c r="D902" s="78">
        <v>97</v>
      </c>
      <c r="E902" s="78">
        <v>59330</v>
      </c>
      <c r="F902" s="78">
        <v>5755010</v>
      </c>
      <c r="G902" s="139" t="str">
        <f t="shared" si="42"/>
        <v>А</v>
      </c>
      <c r="H902" s="77">
        <f t="shared" si="43"/>
        <v>122</v>
      </c>
    </row>
    <row r="903" spans="2:8">
      <c r="B903" s="76">
        <v>1</v>
      </c>
      <c r="C903" s="77" t="str">
        <f t="shared" si="41"/>
        <v>Москва</v>
      </c>
      <c r="D903" s="78">
        <v>7</v>
      </c>
      <c r="E903" s="78">
        <v>85331</v>
      </c>
      <c r="F903" s="78">
        <v>597317</v>
      </c>
      <c r="G903" s="139" t="str">
        <f t="shared" si="42"/>
        <v>В</v>
      </c>
      <c r="H903" s="77">
        <f t="shared" si="43"/>
        <v>842</v>
      </c>
    </row>
    <row r="904" spans="2:8">
      <c r="B904" s="76">
        <v>3</v>
      </c>
      <c r="C904" s="77" t="str">
        <f t="shared" si="41"/>
        <v>Челябинск</v>
      </c>
      <c r="D904" s="78">
        <v>22</v>
      </c>
      <c r="E904" s="78">
        <v>87301</v>
      </c>
      <c r="F904" s="78">
        <v>1920622</v>
      </c>
      <c r="G904" s="139" t="str">
        <f t="shared" si="42"/>
        <v>Б</v>
      </c>
      <c r="H904" s="77">
        <f t="shared" si="43"/>
        <v>547</v>
      </c>
    </row>
    <row r="905" spans="2:8">
      <c r="B905" s="76">
        <v>1</v>
      </c>
      <c r="C905" s="77" t="str">
        <f t="shared" si="41"/>
        <v>Москва</v>
      </c>
      <c r="D905" s="78">
        <v>1</v>
      </c>
      <c r="E905" s="78">
        <v>44513</v>
      </c>
      <c r="F905" s="78">
        <v>44513</v>
      </c>
      <c r="G905" s="139" t="str">
        <f t="shared" si="42"/>
        <v>В</v>
      </c>
      <c r="H905" s="77">
        <f t="shared" si="43"/>
        <v>986</v>
      </c>
    </row>
    <row r="906" spans="2:8">
      <c r="B906" s="76">
        <v>2</v>
      </c>
      <c r="C906" s="77" t="str">
        <f t="shared" si="41"/>
        <v>Санкт-Петербург</v>
      </c>
      <c r="D906" s="78">
        <v>85</v>
      </c>
      <c r="E906" s="78">
        <v>72960</v>
      </c>
      <c r="F906" s="78">
        <v>6201600</v>
      </c>
      <c r="G906" s="139" t="str">
        <f t="shared" si="42"/>
        <v>А</v>
      </c>
      <c r="H906" s="77">
        <f t="shared" si="43"/>
        <v>102</v>
      </c>
    </row>
    <row r="907" spans="2:8">
      <c r="B907" s="76">
        <v>3</v>
      </c>
      <c r="C907" s="77" t="str">
        <f t="shared" si="41"/>
        <v>Челябинск</v>
      </c>
      <c r="D907" s="78">
        <v>90</v>
      </c>
      <c r="E907" s="78">
        <v>97434</v>
      </c>
      <c r="F907" s="78">
        <v>8769060</v>
      </c>
      <c r="G907" s="139" t="str">
        <f t="shared" si="42"/>
        <v>А</v>
      </c>
      <c r="H907" s="77">
        <f t="shared" si="43"/>
        <v>7</v>
      </c>
    </row>
    <row r="908" spans="2:8">
      <c r="B908" s="76">
        <v>4</v>
      </c>
      <c r="C908" s="77" t="str">
        <f t="shared" si="41"/>
        <v>Архангельск</v>
      </c>
      <c r="D908" s="78">
        <v>56</v>
      </c>
      <c r="E908" s="78">
        <v>23721</v>
      </c>
      <c r="F908" s="78">
        <v>1328376</v>
      </c>
      <c r="G908" s="139" t="str">
        <f t="shared" si="42"/>
        <v>Б</v>
      </c>
      <c r="H908" s="77">
        <f t="shared" si="43"/>
        <v>658</v>
      </c>
    </row>
    <row r="909" spans="2:8">
      <c r="B909" s="76">
        <v>10</v>
      </c>
      <c r="C909" s="77" t="str">
        <f t="shared" si="41"/>
        <v>Сочи</v>
      </c>
      <c r="D909" s="78">
        <v>85</v>
      </c>
      <c r="E909" s="78">
        <v>86813</v>
      </c>
      <c r="F909" s="78">
        <v>7379105</v>
      </c>
      <c r="G909" s="139" t="str">
        <f t="shared" si="42"/>
        <v>А</v>
      </c>
      <c r="H909" s="77">
        <f t="shared" si="43"/>
        <v>41</v>
      </c>
    </row>
    <row r="910" spans="2:8">
      <c r="B910" s="76">
        <v>8</v>
      </c>
      <c r="C910" s="77" t="str">
        <f t="shared" si="41"/>
        <v>Новосибирск</v>
      </c>
      <c r="D910" s="78">
        <v>8</v>
      </c>
      <c r="E910" s="78">
        <v>20321</v>
      </c>
      <c r="F910" s="78">
        <v>162568</v>
      </c>
      <c r="G910" s="139" t="str">
        <f t="shared" si="42"/>
        <v>В</v>
      </c>
      <c r="H910" s="77">
        <f t="shared" si="43"/>
        <v>964</v>
      </c>
    </row>
    <row r="911" spans="2:8">
      <c r="B911" s="76">
        <v>5</v>
      </c>
      <c r="C911" s="77" t="str">
        <f t="shared" si="41"/>
        <v>Краснодар</v>
      </c>
      <c r="D911" s="78">
        <v>28</v>
      </c>
      <c r="E911" s="78">
        <v>13196</v>
      </c>
      <c r="F911" s="78">
        <v>369488</v>
      </c>
      <c r="G911" s="139" t="str">
        <f t="shared" si="42"/>
        <v>В</v>
      </c>
      <c r="H911" s="77">
        <f t="shared" si="43"/>
        <v>907</v>
      </c>
    </row>
    <row r="912" spans="2:8">
      <c r="B912" s="76">
        <v>8</v>
      </c>
      <c r="C912" s="77" t="str">
        <f t="shared" si="41"/>
        <v>Новосибирск</v>
      </c>
      <c r="D912" s="78">
        <v>35</v>
      </c>
      <c r="E912" s="78">
        <v>85122</v>
      </c>
      <c r="F912" s="78">
        <v>2979270</v>
      </c>
      <c r="G912" s="139" t="str">
        <f t="shared" si="42"/>
        <v>Б</v>
      </c>
      <c r="H912" s="77">
        <f t="shared" si="43"/>
        <v>387</v>
      </c>
    </row>
    <row r="913" spans="2:8">
      <c r="B913" s="76">
        <v>6</v>
      </c>
      <c r="C913" s="77" t="str">
        <f t="shared" si="41"/>
        <v>Владивосток</v>
      </c>
      <c r="D913" s="78">
        <v>83</v>
      </c>
      <c r="E913" s="78">
        <v>52619</v>
      </c>
      <c r="F913" s="78">
        <v>4367377</v>
      </c>
      <c r="G913" s="139" t="str">
        <f t="shared" si="42"/>
        <v>Б</v>
      </c>
      <c r="H913" s="77">
        <f t="shared" si="43"/>
        <v>241</v>
      </c>
    </row>
    <row r="914" spans="2:8">
      <c r="B914" s="76">
        <v>7</v>
      </c>
      <c r="C914" s="77" t="str">
        <f t="shared" si="41"/>
        <v>Мурманск</v>
      </c>
      <c r="D914" s="78">
        <v>29</v>
      </c>
      <c r="E914" s="78">
        <v>14006</v>
      </c>
      <c r="F914" s="78">
        <v>406174</v>
      </c>
      <c r="G914" s="139" t="str">
        <f t="shared" si="42"/>
        <v>В</v>
      </c>
      <c r="H914" s="77">
        <f t="shared" si="43"/>
        <v>904</v>
      </c>
    </row>
    <row r="915" spans="2:8">
      <c r="B915" s="76">
        <v>8</v>
      </c>
      <c r="C915" s="77" t="str">
        <f t="shared" si="41"/>
        <v>Новосибирск</v>
      </c>
      <c r="D915" s="78">
        <v>44</v>
      </c>
      <c r="E915" s="78">
        <v>55297</v>
      </c>
      <c r="F915" s="78">
        <v>2433068</v>
      </c>
      <c r="G915" s="139" t="str">
        <f t="shared" si="42"/>
        <v>Б</v>
      </c>
      <c r="H915" s="77">
        <f t="shared" si="43"/>
        <v>453</v>
      </c>
    </row>
    <row r="916" spans="2:8">
      <c r="B916" s="76">
        <v>9</v>
      </c>
      <c r="C916" s="77" t="str">
        <f t="shared" si="41"/>
        <v>Тюмень</v>
      </c>
      <c r="D916" s="78">
        <v>82</v>
      </c>
      <c r="E916" s="78">
        <v>99299</v>
      </c>
      <c r="F916" s="78">
        <v>8142518</v>
      </c>
      <c r="G916" s="139" t="str">
        <f t="shared" si="42"/>
        <v>А</v>
      </c>
      <c r="H916" s="77">
        <f t="shared" si="43"/>
        <v>13</v>
      </c>
    </row>
    <row r="917" spans="2:8">
      <c r="B917" s="76">
        <v>4</v>
      </c>
      <c r="C917" s="77" t="str">
        <f t="shared" si="41"/>
        <v>Архангельск</v>
      </c>
      <c r="D917" s="78">
        <v>89</v>
      </c>
      <c r="E917" s="78">
        <v>87412</v>
      </c>
      <c r="F917" s="78">
        <v>7779668</v>
      </c>
      <c r="G917" s="139" t="str">
        <f t="shared" si="42"/>
        <v>А</v>
      </c>
      <c r="H917" s="77">
        <f t="shared" si="43"/>
        <v>21</v>
      </c>
    </row>
    <row r="918" spans="2:8">
      <c r="B918" s="76">
        <v>10</v>
      </c>
      <c r="C918" s="77" t="str">
        <f t="shared" si="41"/>
        <v>Сочи</v>
      </c>
      <c r="D918" s="78">
        <v>2</v>
      </c>
      <c r="E918" s="78">
        <v>82755</v>
      </c>
      <c r="F918" s="78">
        <v>165510</v>
      </c>
      <c r="G918" s="139" t="str">
        <f t="shared" si="42"/>
        <v>В</v>
      </c>
      <c r="H918" s="77">
        <f t="shared" si="43"/>
        <v>961</v>
      </c>
    </row>
    <row r="919" spans="2:8">
      <c r="B919" s="76">
        <v>2</v>
      </c>
      <c r="C919" s="77" t="str">
        <f t="shared" si="41"/>
        <v>Санкт-Петербург</v>
      </c>
      <c r="D919" s="78">
        <v>74</v>
      </c>
      <c r="E919" s="78">
        <v>78361</v>
      </c>
      <c r="F919" s="78">
        <v>5798714</v>
      </c>
      <c r="G919" s="139" t="str">
        <f t="shared" si="42"/>
        <v>А</v>
      </c>
      <c r="H919" s="77">
        <f t="shared" si="43"/>
        <v>118</v>
      </c>
    </row>
    <row r="920" spans="2:8">
      <c r="B920" s="76">
        <v>3</v>
      </c>
      <c r="C920" s="77" t="str">
        <f t="shared" si="41"/>
        <v>Челябинск</v>
      </c>
      <c r="D920" s="78">
        <v>65</v>
      </c>
      <c r="E920" s="78">
        <v>48323</v>
      </c>
      <c r="F920" s="78">
        <v>3140995</v>
      </c>
      <c r="G920" s="139" t="str">
        <f t="shared" si="42"/>
        <v>Б</v>
      </c>
      <c r="H920" s="77">
        <f t="shared" si="43"/>
        <v>366</v>
      </c>
    </row>
    <row r="921" spans="2:8">
      <c r="B921" s="76">
        <v>3</v>
      </c>
      <c r="C921" s="77" t="str">
        <f t="shared" ref="C921:C984" si="44">INDEX($M$7:$M$16,B921,1)</f>
        <v>Челябинск</v>
      </c>
      <c r="D921" s="78">
        <v>49</v>
      </c>
      <c r="E921" s="78">
        <v>48037</v>
      </c>
      <c r="F921" s="78">
        <v>2353813</v>
      </c>
      <c r="G921" s="139" t="str">
        <f t="shared" ref="G921:G984" si="45">IF(F921&gt;1000000,IF(F921&gt;5000000,"А","Б"),IF((F921=0),"Нет продаж","В"))</f>
        <v>Б</v>
      </c>
      <c r="H921" s="77">
        <f t="shared" ref="H921:H984" si="46">RANK(F921,$F$25:$F$1024,0)</f>
        <v>470</v>
      </c>
    </row>
    <row r="922" spans="2:8">
      <c r="B922" s="76">
        <v>4</v>
      </c>
      <c r="C922" s="77" t="str">
        <f t="shared" si="44"/>
        <v>Архангельск</v>
      </c>
      <c r="D922" s="78">
        <v>19</v>
      </c>
      <c r="E922" s="78">
        <v>17315</v>
      </c>
      <c r="F922" s="78">
        <v>328985</v>
      </c>
      <c r="G922" s="139" t="str">
        <f t="shared" si="45"/>
        <v>В</v>
      </c>
      <c r="H922" s="77">
        <f t="shared" si="46"/>
        <v>921</v>
      </c>
    </row>
    <row r="923" spans="2:8">
      <c r="B923" s="76">
        <v>5</v>
      </c>
      <c r="C923" s="77" t="str">
        <f t="shared" si="44"/>
        <v>Краснодар</v>
      </c>
      <c r="D923" s="78">
        <v>55</v>
      </c>
      <c r="E923" s="78">
        <v>54531</v>
      </c>
      <c r="F923" s="78">
        <v>2999205</v>
      </c>
      <c r="G923" s="139" t="str">
        <f t="shared" si="45"/>
        <v>Б</v>
      </c>
      <c r="H923" s="77">
        <f t="shared" si="46"/>
        <v>383</v>
      </c>
    </row>
    <row r="924" spans="2:8">
      <c r="B924" s="76">
        <v>5</v>
      </c>
      <c r="C924" s="77" t="str">
        <f t="shared" si="44"/>
        <v>Краснодар</v>
      </c>
      <c r="D924" s="78">
        <v>53</v>
      </c>
      <c r="E924" s="78">
        <v>70360</v>
      </c>
      <c r="F924" s="78">
        <v>3729080</v>
      </c>
      <c r="G924" s="139" t="str">
        <f t="shared" si="45"/>
        <v>Б</v>
      </c>
      <c r="H924" s="77">
        <f t="shared" si="46"/>
        <v>307</v>
      </c>
    </row>
    <row r="925" spans="2:8">
      <c r="B925" s="76">
        <v>1</v>
      </c>
      <c r="C925" s="77" t="str">
        <f t="shared" si="44"/>
        <v>Москва</v>
      </c>
      <c r="D925" s="78">
        <v>12</v>
      </c>
      <c r="E925" s="78">
        <v>44443</v>
      </c>
      <c r="F925" s="78">
        <v>533316</v>
      </c>
      <c r="G925" s="139" t="str">
        <f t="shared" si="45"/>
        <v>В</v>
      </c>
      <c r="H925" s="77">
        <f t="shared" si="46"/>
        <v>865</v>
      </c>
    </row>
    <row r="926" spans="2:8">
      <c r="B926" s="76">
        <v>2</v>
      </c>
      <c r="C926" s="77" t="str">
        <f t="shared" si="44"/>
        <v>Санкт-Петербург</v>
      </c>
      <c r="D926" s="78">
        <v>66</v>
      </c>
      <c r="E926" s="78">
        <v>18926</v>
      </c>
      <c r="F926" s="78">
        <v>1249116</v>
      </c>
      <c r="G926" s="139" t="str">
        <f t="shared" si="45"/>
        <v>Б</v>
      </c>
      <c r="H926" s="77">
        <f t="shared" si="46"/>
        <v>676</v>
      </c>
    </row>
    <row r="927" spans="2:8">
      <c r="B927" s="76">
        <v>4</v>
      </c>
      <c r="C927" s="77" t="str">
        <f t="shared" si="44"/>
        <v>Архангельск</v>
      </c>
      <c r="D927" s="78">
        <v>32</v>
      </c>
      <c r="E927" s="78">
        <v>87056</v>
      </c>
      <c r="F927" s="78">
        <v>2785792</v>
      </c>
      <c r="G927" s="139" t="str">
        <f t="shared" si="45"/>
        <v>Б</v>
      </c>
      <c r="H927" s="77">
        <f t="shared" si="46"/>
        <v>405</v>
      </c>
    </row>
    <row r="928" spans="2:8">
      <c r="B928" s="76">
        <v>5</v>
      </c>
      <c r="C928" s="77" t="str">
        <f t="shared" si="44"/>
        <v>Краснодар</v>
      </c>
      <c r="D928" s="78">
        <v>94</v>
      </c>
      <c r="E928" s="78">
        <v>78572</v>
      </c>
      <c r="F928" s="78">
        <v>7385768</v>
      </c>
      <c r="G928" s="139" t="str">
        <f t="shared" si="45"/>
        <v>А</v>
      </c>
      <c r="H928" s="77">
        <f t="shared" si="46"/>
        <v>40</v>
      </c>
    </row>
    <row r="929" spans="2:8">
      <c r="B929" s="76">
        <v>7</v>
      </c>
      <c r="C929" s="77" t="str">
        <f t="shared" si="44"/>
        <v>Мурманск</v>
      </c>
      <c r="D929" s="78">
        <v>98</v>
      </c>
      <c r="E929" s="78">
        <v>37506</v>
      </c>
      <c r="F929" s="78">
        <v>3675588</v>
      </c>
      <c r="G929" s="139" t="str">
        <f t="shared" si="45"/>
        <v>Б</v>
      </c>
      <c r="H929" s="77">
        <f t="shared" si="46"/>
        <v>313</v>
      </c>
    </row>
    <row r="930" spans="2:8">
      <c r="B930" s="76">
        <v>6</v>
      </c>
      <c r="C930" s="77" t="str">
        <f t="shared" si="44"/>
        <v>Владивосток</v>
      </c>
      <c r="D930" s="78">
        <v>16</v>
      </c>
      <c r="E930" s="78">
        <v>67389</v>
      </c>
      <c r="F930" s="78">
        <v>1078224</v>
      </c>
      <c r="G930" s="139" t="str">
        <f t="shared" si="45"/>
        <v>Б</v>
      </c>
      <c r="H930" s="77">
        <f t="shared" si="46"/>
        <v>722</v>
      </c>
    </row>
    <row r="931" spans="2:8">
      <c r="B931" s="76">
        <v>3</v>
      </c>
      <c r="C931" s="77" t="str">
        <f t="shared" si="44"/>
        <v>Челябинск</v>
      </c>
      <c r="D931" s="78">
        <v>92</v>
      </c>
      <c r="E931" s="78">
        <v>45919</v>
      </c>
      <c r="F931" s="78">
        <v>4224548</v>
      </c>
      <c r="G931" s="139" t="str">
        <f t="shared" si="45"/>
        <v>Б</v>
      </c>
      <c r="H931" s="77">
        <f t="shared" si="46"/>
        <v>252</v>
      </c>
    </row>
    <row r="932" spans="2:8">
      <c r="B932" s="76">
        <v>9</v>
      </c>
      <c r="C932" s="77" t="str">
        <f t="shared" si="44"/>
        <v>Тюмень</v>
      </c>
      <c r="D932" s="78">
        <v>9</v>
      </c>
      <c r="E932" s="78">
        <v>78542</v>
      </c>
      <c r="F932" s="78">
        <v>706878</v>
      </c>
      <c r="G932" s="139" t="str">
        <f t="shared" si="45"/>
        <v>В</v>
      </c>
      <c r="H932" s="77">
        <f t="shared" si="46"/>
        <v>811</v>
      </c>
    </row>
    <row r="933" spans="2:8">
      <c r="B933" s="76">
        <v>6</v>
      </c>
      <c r="C933" s="77" t="str">
        <f t="shared" si="44"/>
        <v>Владивосток</v>
      </c>
      <c r="D933" s="78">
        <v>90</v>
      </c>
      <c r="E933" s="78">
        <v>21617</v>
      </c>
      <c r="F933" s="78">
        <v>1945530</v>
      </c>
      <c r="G933" s="139" t="str">
        <f t="shared" si="45"/>
        <v>Б</v>
      </c>
      <c r="H933" s="77">
        <f t="shared" si="46"/>
        <v>544</v>
      </c>
    </row>
    <row r="934" spans="2:8">
      <c r="B934" s="76">
        <v>8</v>
      </c>
      <c r="C934" s="77" t="str">
        <f t="shared" si="44"/>
        <v>Новосибирск</v>
      </c>
      <c r="D934" s="78">
        <v>43</v>
      </c>
      <c r="E934" s="78">
        <v>26579</v>
      </c>
      <c r="F934" s="78">
        <v>1142897</v>
      </c>
      <c r="G934" s="139" t="str">
        <f t="shared" si="45"/>
        <v>Б</v>
      </c>
      <c r="H934" s="77">
        <f t="shared" si="46"/>
        <v>705</v>
      </c>
    </row>
    <row r="935" spans="2:8">
      <c r="B935" s="76">
        <v>2</v>
      </c>
      <c r="C935" s="77" t="str">
        <f t="shared" si="44"/>
        <v>Санкт-Петербург</v>
      </c>
      <c r="D935" s="78">
        <v>18</v>
      </c>
      <c r="E935" s="78">
        <v>30020</v>
      </c>
      <c r="F935" s="78">
        <v>540360</v>
      </c>
      <c r="G935" s="139" t="str">
        <f t="shared" si="45"/>
        <v>В</v>
      </c>
      <c r="H935" s="77">
        <f t="shared" si="46"/>
        <v>862</v>
      </c>
    </row>
    <row r="936" spans="2:8">
      <c r="B936" s="76">
        <v>4</v>
      </c>
      <c r="C936" s="77" t="str">
        <f t="shared" si="44"/>
        <v>Архангельск</v>
      </c>
      <c r="D936" s="78">
        <v>28</v>
      </c>
      <c r="E936" s="78">
        <v>66508</v>
      </c>
      <c r="F936" s="78">
        <v>1862224</v>
      </c>
      <c r="G936" s="139" t="str">
        <f t="shared" si="45"/>
        <v>Б</v>
      </c>
      <c r="H936" s="77">
        <f t="shared" si="46"/>
        <v>558</v>
      </c>
    </row>
    <row r="937" spans="2:8">
      <c r="B937" s="76">
        <v>2</v>
      </c>
      <c r="C937" s="77" t="str">
        <f t="shared" si="44"/>
        <v>Санкт-Петербург</v>
      </c>
      <c r="D937" s="78">
        <v>63</v>
      </c>
      <c r="E937" s="78">
        <v>24360</v>
      </c>
      <c r="F937" s="78">
        <v>1534680</v>
      </c>
      <c r="G937" s="139" t="str">
        <f t="shared" si="45"/>
        <v>Б</v>
      </c>
      <c r="H937" s="77">
        <f t="shared" si="46"/>
        <v>611</v>
      </c>
    </row>
    <row r="938" spans="2:8">
      <c r="B938" s="76">
        <v>6</v>
      </c>
      <c r="C938" s="77" t="str">
        <f t="shared" si="44"/>
        <v>Владивосток</v>
      </c>
      <c r="D938" s="78">
        <v>62</v>
      </c>
      <c r="E938" s="78">
        <v>22262</v>
      </c>
      <c r="F938" s="78">
        <v>1380244</v>
      </c>
      <c r="G938" s="139" t="str">
        <f t="shared" si="45"/>
        <v>Б</v>
      </c>
      <c r="H938" s="77">
        <f t="shared" si="46"/>
        <v>641</v>
      </c>
    </row>
    <row r="939" spans="2:8">
      <c r="B939" s="76">
        <v>5</v>
      </c>
      <c r="C939" s="77" t="str">
        <f t="shared" si="44"/>
        <v>Краснодар</v>
      </c>
      <c r="D939" s="78">
        <v>78</v>
      </c>
      <c r="E939" s="78">
        <v>43713</v>
      </c>
      <c r="F939" s="78">
        <v>3409614</v>
      </c>
      <c r="G939" s="139" t="str">
        <f t="shared" si="45"/>
        <v>Б</v>
      </c>
      <c r="H939" s="77">
        <f t="shared" si="46"/>
        <v>332</v>
      </c>
    </row>
    <row r="940" spans="2:8">
      <c r="B940" s="76">
        <v>2</v>
      </c>
      <c r="C940" s="77" t="str">
        <f t="shared" si="44"/>
        <v>Санкт-Петербург</v>
      </c>
      <c r="D940" s="78">
        <v>34</v>
      </c>
      <c r="E940" s="78">
        <v>46008</v>
      </c>
      <c r="F940" s="78">
        <v>1564272</v>
      </c>
      <c r="G940" s="139" t="str">
        <f t="shared" si="45"/>
        <v>Б</v>
      </c>
      <c r="H940" s="77">
        <f t="shared" si="46"/>
        <v>606</v>
      </c>
    </row>
    <row r="941" spans="2:8">
      <c r="B941" s="76">
        <v>4</v>
      </c>
      <c r="C941" s="77" t="str">
        <f t="shared" si="44"/>
        <v>Архангельск</v>
      </c>
      <c r="D941" s="78">
        <v>20</v>
      </c>
      <c r="E941" s="78">
        <v>42839</v>
      </c>
      <c r="F941" s="78">
        <v>856780</v>
      </c>
      <c r="G941" s="139" t="str">
        <f t="shared" si="45"/>
        <v>В</v>
      </c>
      <c r="H941" s="77">
        <f t="shared" si="46"/>
        <v>774</v>
      </c>
    </row>
    <row r="942" spans="2:8">
      <c r="B942" s="76">
        <v>3</v>
      </c>
      <c r="C942" s="77" t="str">
        <f t="shared" si="44"/>
        <v>Челябинск</v>
      </c>
      <c r="D942" s="78">
        <v>88</v>
      </c>
      <c r="E942" s="78">
        <v>28625</v>
      </c>
      <c r="F942" s="78">
        <v>2519000</v>
      </c>
      <c r="G942" s="139" t="str">
        <f t="shared" si="45"/>
        <v>Б</v>
      </c>
      <c r="H942" s="77">
        <f t="shared" si="46"/>
        <v>439</v>
      </c>
    </row>
    <row r="943" spans="2:8">
      <c r="B943" s="76">
        <v>7</v>
      </c>
      <c r="C943" s="77" t="str">
        <f t="shared" si="44"/>
        <v>Мурманск</v>
      </c>
      <c r="D943" s="78">
        <v>24</v>
      </c>
      <c r="E943" s="78">
        <v>55908</v>
      </c>
      <c r="F943" s="78">
        <v>1341792</v>
      </c>
      <c r="G943" s="139" t="str">
        <f t="shared" si="45"/>
        <v>Б</v>
      </c>
      <c r="H943" s="77">
        <f t="shared" si="46"/>
        <v>656</v>
      </c>
    </row>
    <row r="944" spans="2:8">
      <c r="B944" s="76">
        <v>5</v>
      </c>
      <c r="C944" s="77" t="str">
        <f t="shared" si="44"/>
        <v>Краснодар</v>
      </c>
      <c r="D944" s="78">
        <v>43</v>
      </c>
      <c r="E944" s="78">
        <v>55567</v>
      </c>
      <c r="F944" s="78">
        <v>2389381</v>
      </c>
      <c r="G944" s="139" t="str">
        <f t="shared" si="45"/>
        <v>Б</v>
      </c>
      <c r="H944" s="77">
        <f t="shared" si="46"/>
        <v>464</v>
      </c>
    </row>
    <row r="945" spans="2:8">
      <c r="B945" s="76">
        <v>4</v>
      </c>
      <c r="C945" s="77" t="str">
        <f t="shared" si="44"/>
        <v>Архангельск</v>
      </c>
      <c r="D945" s="78">
        <v>71</v>
      </c>
      <c r="E945" s="78">
        <v>79443</v>
      </c>
      <c r="F945" s="78">
        <v>5640453</v>
      </c>
      <c r="G945" s="139" t="str">
        <f t="shared" si="45"/>
        <v>А</v>
      </c>
      <c r="H945" s="77">
        <f t="shared" si="46"/>
        <v>136</v>
      </c>
    </row>
    <row r="946" spans="2:8">
      <c r="B946" s="76">
        <v>8</v>
      </c>
      <c r="C946" s="77" t="str">
        <f t="shared" si="44"/>
        <v>Новосибирск</v>
      </c>
      <c r="D946" s="78">
        <v>32</v>
      </c>
      <c r="E946" s="78">
        <v>41405</v>
      </c>
      <c r="F946" s="78">
        <v>1324960</v>
      </c>
      <c r="G946" s="139" t="str">
        <f t="shared" si="45"/>
        <v>Б</v>
      </c>
      <c r="H946" s="77">
        <f t="shared" si="46"/>
        <v>659</v>
      </c>
    </row>
    <row r="947" spans="2:8">
      <c r="B947" s="76">
        <v>9</v>
      </c>
      <c r="C947" s="77" t="str">
        <f t="shared" si="44"/>
        <v>Тюмень</v>
      </c>
      <c r="D947" s="78">
        <v>36</v>
      </c>
      <c r="E947" s="78">
        <v>67502</v>
      </c>
      <c r="F947" s="78">
        <v>2430072</v>
      </c>
      <c r="G947" s="139" t="str">
        <f t="shared" si="45"/>
        <v>Б</v>
      </c>
      <c r="H947" s="77">
        <f t="shared" si="46"/>
        <v>454</v>
      </c>
    </row>
    <row r="948" spans="2:8">
      <c r="B948" s="76">
        <v>8</v>
      </c>
      <c r="C948" s="77" t="str">
        <f t="shared" si="44"/>
        <v>Новосибирск</v>
      </c>
      <c r="D948" s="78">
        <v>5</v>
      </c>
      <c r="E948" s="78">
        <v>62781</v>
      </c>
      <c r="F948" s="78">
        <v>313905</v>
      </c>
      <c r="G948" s="139" t="str">
        <f t="shared" si="45"/>
        <v>В</v>
      </c>
      <c r="H948" s="77">
        <f t="shared" si="46"/>
        <v>924</v>
      </c>
    </row>
    <row r="949" spans="2:8">
      <c r="B949" s="76">
        <v>7</v>
      </c>
      <c r="C949" s="77" t="str">
        <f t="shared" si="44"/>
        <v>Мурманск</v>
      </c>
      <c r="D949" s="78">
        <v>18</v>
      </c>
      <c r="E949" s="78">
        <v>90106</v>
      </c>
      <c r="F949" s="78">
        <v>1621908</v>
      </c>
      <c r="G949" s="139" t="str">
        <f t="shared" si="45"/>
        <v>Б</v>
      </c>
      <c r="H949" s="77">
        <f t="shared" si="46"/>
        <v>597</v>
      </c>
    </row>
    <row r="950" spans="2:8">
      <c r="B950" s="76">
        <v>10</v>
      </c>
      <c r="C950" s="77" t="str">
        <f t="shared" si="44"/>
        <v>Сочи</v>
      </c>
      <c r="D950" s="78">
        <v>9</v>
      </c>
      <c r="E950" s="78">
        <v>46428</v>
      </c>
      <c r="F950" s="78">
        <v>417852</v>
      </c>
      <c r="G950" s="139" t="str">
        <f t="shared" si="45"/>
        <v>В</v>
      </c>
      <c r="H950" s="77">
        <f t="shared" si="46"/>
        <v>899</v>
      </c>
    </row>
    <row r="951" spans="2:8">
      <c r="B951" s="76">
        <v>5</v>
      </c>
      <c r="C951" s="77" t="str">
        <f t="shared" si="44"/>
        <v>Краснодар</v>
      </c>
      <c r="D951" s="78">
        <v>69</v>
      </c>
      <c r="E951" s="78">
        <v>18440</v>
      </c>
      <c r="F951" s="78">
        <v>1272360</v>
      </c>
      <c r="G951" s="139" t="str">
        <f t="shared" si="45"/>
        <v>Б</v>
      </c>
      <c r="H951" s="77">
        <f t="shared" si="46"/>
        <v>669</v>
      </c>
    </row>
    <row r="952" spans="2:8">
      <c r="B952" s="76">
        <v>8</v>
      </c>
      <c r="C952" s="77" t="str">
        <f t="shared" si="44"/>
        <v>Новосибирск</v>
      </c>
      <c r="D952" s="78">
        <v>33</v>
      </c>
      <c r="E952" s="78">
        <v>23587</v>
      </c>
      <c r="F952" s="78">
        <v>778371</v>
      </c>
      <c r="G952" s="139" t="str">
        <f t="shared" si="45"/>
        <v>В</v>
      </c>
      <c r="H952" s="77">
        <f t="shared" si="46"/>
        <v>792</v>
      </c>
    </row>
    <row r="953" spans="2:8">
      <c r="B953" s="76">
        <v>10</v>
      </c>
      <c r="C953" s="77" t="str">
        <f t="shared" si="44"/>
        <v>Сочи</v>
      </c>
      <c r="D953" s="78">
        <v>85</v>
      </c>
      <c r="E953" s="78">
        <v>48836</v>
      </c>
      <c r="F953" s="78">
        <v>4151060</v>
      </c>
      <c r="G953" s="139" t="str">
        <f t="shared" si="45"/>
        <v>Б</v>
      </c>
      <c r="H953" s="77">
        <f t="shared" si="46"/>
        <v>263</v>
      </c>
    </row>
    <row r="954" spans="2:8">
      <c r="B954" s="76">
        <v>1</v>
      </c>
      <c r="C954" s="77" t="str">
        <f t="shared" si="44"/>
        <v>Москва</v>
      </c>
      <c r="D954" s="78">
        <v>85</v>
      </c>
      <c r="E954" s="78">
        <v>89656</v>
      </c>
      <c r="F954" s="78">
        <v>7620760</v>
      </c>
      <c r="G954" s="139" t="str">
        <f t="shared" si="45"/>
        <v>А</v>
      </c>
      <c r="H954" s="77">
        <f t="shared" si="46"/>
        <v>29</v>
      </c>
    </row>
    <row r="955" spans="2:8">
      <c r="B955" s="76">
        <v>9</v>
      </c>
      <c r="C955" s="77" t="str">
        <f t="shared" si="44"/>
        <v>Тюмень</v>
      </c>
      <c r="D955" s="78">
        <v>41</v>
      </c>
      <c r="E955" s="78">
        <v>26636</v>
      </c>
      <c r="F955" s="78">
        <v>1092076</v>
      </c>
      <c r="G955" s="139" t="str">
        <f t="shared" si="45"/>
        <v>Б</v>
      </c>
      <c r="H955" s="77">
        <f t="shared" si="46"/>
        <v>717</v>
      </c>
    </row>
    <row r="956" spans="2:8">
      <c r="B956" s="76">
        <v>9</v>
      </c>
      <c r="C956" s="77" t="str">
        <f t="shared" si="44"/>
        <v>Тюмень</v>
      </c>
      <c r="D956" s="78">
        <v>49</v>
      </c>
      <c r="E956" s="78">
        <v>10138</v>
      </c>
      <c r="F956" s="78">
        <v>496762</v>
      </c>
      <c r="G956" s="139" t="str">
        <f t="shared" si="45"/>
        <v>В</v>
      </c>
      <c r="H956" s="77">
        <f t="shared" si="46"/>
        <v>876</v>
      </c>
    </row>
    <row r="957" spans="2:8">
      <c r="B957" s="76">
        <v>7</v>
      </c>
      <c r="C957" s="77" t="str">
        <f t="shared" si="44"/>
        <v>Мурманск</v>
      </c>
      <c r="D957" s="78">
        <v>59</v>
      </c>
      <c r="E957" s="78">
        <v>11936</v>
      </c>
      <c r="F957" s="78">
        <v>704224</v>
      </c>
      <c r="G957" s="139" t="str">
        <f t="shared" si="45"/>
        <v>В</v>
      </c>
      <c r="H957" s="77">
        <f t="shared" si="46"/>
        <v>812</v>
      </c>
    </row>
    <row r="958" spans="2:8">
      <c r="B958" s="76">
        <v>10</v>
      </c>
      <c r="C958" s="77" t="str">
        <f t="shared" si="44"/>
        <v>Сочи</v>
      </c>
      <c r="D958" s="78">
        <v>27</v>
      </c>
      <c r="E958" s="78">
        <v>70361</v>
      </c>
      <c r="F958" s="78">
        <v>1899747</v>
      </c>
      <c r="G958" s="139" t="str">
        <f t="shared" si="45"/>
        <v>Б</v>
      </c>
      <c r="H958" s="77">
        <f t="shared" si="46"/>
        <v>551</v>
      </c>
    </row>
    <row r="959" spans="2:8">
      <c r="B959" s="76">
        <v>8</v>
      </c>
      <c r="C959" s="77" t="str">
        <f t="shared" si="44"/>
        <v>Новосибирск</v>
      </c>
      <c r="D959" s="78">
        <v>45</v>
      </c>
      <c r="E959" s="78">
        <v>76068</v>
      </c>
      <c r="F959" s="78">
        <v>3423060</v>
      </c>
      <c r="G959" s="139" t="str">
        <f t="shared" si="45"/>
        <v>Б</v>
      </c>
      <c r="H959" s="77">
        <f t="shared" si="46"/>
        <v>330</v>
      </c>
    </row>
    <row r="960" spans="2:8">
      <c r="B960" s="76">
        <v>4</v>
      </c>
      <c r="C960" s="77" t="str">
        <f t="shared" si="44"/>
        <v>Архангельск</v>
      </c>
      <c r="D960" s="78">
        <v>65</v>
      </c>
      <c r="E960" s="78">
        <v>26345</v>
      </c>
      <c r="F960" s="78">
        <v>1712425</v>
      </c>
      <c r="G960" s="139" t="str">
        <f t="shared" si="45"/>
        <v>Б</v>
      </c>
      <c r="H960" s="77">
        <f t="shared" si="46"/>
        <v>581</v>
      </c>
    </row>
    <row r="961" spans="2:8">
      <c r="B961" s="76">
        <v>5</v>
      </c>
      <c r="C961" s="77" t="str">
        <f t="shared" si="44"/>
        <v>Краснодар</v>
      </c>
      <c r="D961" s="78">
        <v>59</v>
      </c>
      <c r="E961" s="78">
        <v>89388</v>
      </c>
      <c r="F961" s="78">
        <v>5273892</v>
      </c>
      <c r="G961" s="139" t="str">
        <f t="shared" si="45"/>
        <v>А</v>
      </c>
      <c r="H961" s="77">
        <f t="shared" si="46"/>
        <v>157</v>
      </c>
    </row>
    <row r="962" spans="2:8">
      <c r="B962" s="76">
        <v>9</v>
      </c>
      <c r="C962" s="77" t="str">
        <f t="shared" si="44"/>
        <v>Тюмень</v>
      </c>
      <c r="D962" s="78">
        <v>10</v>
      </c>
      <c r="E962" s="78">
        <v>90103</v>
      </c>
      <c r="F962" s="78">
        <v>901030</v>
      </c>
      <c r="G962" s="139" t="str">
        <f t="shared" si="45"/>
        <v>В</v>
      </c>
      <c r="H962" s="77">
        <f t="shared" si="46"/>
        <v>759</v>
      </c>
    </row>
    <row r="963" spans="2:8">
      <c r="B963" s="76">
        <v>10</v>
      </c>
      <c r="C963" s="77" t="str">
        <f t="shared" si="44"/>
        <v>Сочи</v>
      </c>
      <c r="D963" s="78">
        <v>72</v>
      </c>
      <c r="E963" s="78">
        <v>80264</v>
      </c>
      <c r="F963" s="78">
        <v>5779008</v>
      </c>
      <c r="G963" s="139" t="str">
        <f t="shared" si="45"/>
        <v>А</v>
      </c>
      <c r="H963" s="77">
        <f t="shared" si="46"/>
        <v>119</v>
      </c>
    </row>
    <row r="964" spans="2:8">
      <c r="B964" s="76">
        <v>2</v>
      </c>
      <c r="C964" s="77" t="str">
        <f t="shared" si="44"/>
        <v>Санкт-Петербург</v>
      </c>
      <c r="D964" s="78">
        <v>83</v>
      </c>
      <c r="E964" s="78">
        <v>38009</v>
      </c>
      <c r="F964" s="78">
        <v>3154747</v>
      </c>
      <c r="G964" s="139" t="str">
        <f t="shared" si="45"/>
        <v>Б</v>
      </c>
      <c r="H964" s="77">
        <f t="shared" si="46"/>
        <v>362</v>
      </c>
    </row>
    <row r="965" spans="2:8">
      <c r="B965" s="76">
        <v>2</v>
      </c>
      <c r="C965" s="77" t="str">
        <f t="shared" si="44"/>
        <v>Санкт-Петербург</v>
      </c>
      <c r="D965" s="78">
        <v>34</v>
      </c>
      <c r="E965" s="78">
        <v>32290</v>
      </c>
      <c r="F965" s="78">
        <v>1097860</v>
      </c>
      <c r="G965" s="139" t="str">
        <f t="shared" si="45"/>
        <v>Б</v>
      </c>
      <c r="H965" s="77">
        <f t="shared" si="46"/>
        <v>713</v>
      </c>
    </row>
    <row r="966" spans="2:8">
      <c r="B966" s="76">
        <v>2</v>
      </c>
      <c r="C966" s="77" t="str">
        <f t="shared" si="44"/>
        <v>Санкт-Петербург</v>
      </c>
      <c r="D966" s="78">
        <v>17</v>
      </c>
      <c r="E966" s="78">
        <v>80306</v>
      </c>
      <c r="F966" s="78">
        <v>1365202</v>
      </c>
      <c r="G966" s="139" t="str">
        <f t="shared" si="45"/>
        <v>Б</v>
      </c>
      <c r="H966" s="77">
        <f t="shared" si="46"/>
        <v>647</v>
      </c>
    </row>
    <row r="967" spans="2:8">
      <c r="B967" s="76">
        <v>10</v>
      </c>
      <c r="C967" s="77" t="str">
        <f t="shared" si="44"/>
        <v>Сочи</v>
      </c>
      <c r="D967" s="78">
        <v>76</v>
      </c>
      <c r="E967" s="78">
        <v>45509</v>
      </c>
      <c r="F967" s="78">
        <v>3458684</v>
      </c>
      <c r="G967" s="139" t="str">
        <f t="shared" si="45"/>
        <v>Б</v>
      </c>
      <c r="H967" s="77">
        <f t="shared" si="46"/>
        <v>328</v>
      </c>
    </row>
    <row r="968" spans="2:8">
      <c r="B968" s="76">
        <v>7</v>
      </c>
      <c r="C968" s="77" t="str">
        <f t="shared" si="44"/>
        <v>Мурманск</v>
      </c>
      <c r="D968" s="78">
        <v>23</v>
      </c>
      <c r="E968" s="78">
        <v>96387</v>
      </c>
      <c r="F968" s="78">
        <v>2216901</v>
      </c>
      <c r="G968" s="139" t="str">
        <f t="shared" si="45"/>
        <v>Б</v>
      </c>
      <c r="H968" s="77">
        <f t="shared" si="46"/>
        <v>496</v>
      </c>
    </row>
    <row r="969" spans="2:8">
      <c r="B969" s="76">
        <v>3</v>
      </c>
      <c r="C969" s="77" t="str">
        <f t="shared" si="44"/>
        <v>Челябинск</v>
      </c>
      <c r="D969" s="78">
        <v>84</v>
      </c>
      <c r="E969" s="78">
        <v>60163</v>
      </c>
      <c r="F969" s="78">
        <v>5053692</v>
      </c>
      <c r="G969" s="139" t="str">
        <f t="shared" si="45"/>
        <v>А</v>
      </c>
      <c r="H969" s="77">
        <f t="shared" si="46"/>
        <v>177</v>
      </c>
    </row>
    <row r="970" spans="2:8">
      <c r="B970" s="76">
        <v>3</v>
      </c>
      <c r="C970" s="77" t="str">
        <f t="shared" si="44"/>
        <v>Челябинск</v>
      </c>
      <c r="D970" s="78">
        <v>85</v>
      </c>
      <c r="E970" s="78">
        <v>27819</v>
      </c>
      <c r="F970" s="78">
        <v>2364615</v>
      </c>
      <c r="G970" s="139" t="str">
        <f t="shared" si="45"/>
        <v>Б</v>
      </c>
      <c r="H970" s="77">
        <f t="shared" si="46"/>
        <v>466</v>
      </c>
    </row>
    <row r="971" spans="2:8">
      <c r="B971" s="76">
        <v>1</v>
      </c>
      <c r="C971" s="77" t="str">
        <f t="shared" si="44"/>
        <v>Москва</v>
      </c>
      <c r="D971" s="78">
        <v>54</v>
      </c>
      <c r="E971" s="78">
        <v>89859</v>
      </c>
      <c r="F971" s="78">
        <v>4852386</v>
      </c>
      <c r="G971" s="139" t="str">
        <f t="shared" si="45"/>
        <v>Б</v>
      </c>
      <c r="H971" s="77">
        <f t="shared" si="46"/>
        <v>191</v>
      </c>
    </row>
    <row r="972" spans="2:8">
      <c r="B972" s="76">
        <v>10</v>
      </c>
      <c r="C972" s="77" t="str">
        <f t="shared" si="44"/>
        <v>Сочи</v>
      </c>
      <c r="D972" s="78">
        <v>73</v>
      </c>
      <c r="E972" s="78">
        <v>91789</v>
      </c>
      <c r="F972" s="78">
        <v>6700597</v>
      </c>
      <c r="G972" s="139" t="str">
        <f t="shared" si="45"/>
        <v>А</v>
      </c>
      <c r="H972" s="77">
        <f t="shared" si="46"/>
        <v>67</v>
      </c>
    </row>
    <row r="973" spans="2:8">
      <c r="B973" s="76">
        <v>10</v>
      </c>
      <c r="C973" s="77" t="str">
        <f t="shared" si="44"/>
        <v>Сочи</v>
      </c>
      <c r="D973" s="78">
        <v>100</v>
      </c>
      <c r="E973" s="78">
        <v>48508</v>
      </c>
      <c r="F973" s="78">
        <v>4850800</v>
      </c>
      <c r="G973" s="139" t="str">
        <f t="shared" si="45"/>
        <v>Б</v>
      </c>
      <c r="H973" s="77">
        <f t="shared" si="46"/>
        <v>192</v>
      </c>
    </row>
    <row r="974" spans="2:8">
      <c r="B974" s="76">
        <v>6</v>
      </c>
      <c r="C974" s="77" t="str">
        <f t="shared" si="44"/>
        <v>Владивосток</v>
      </c>
      <c r="D974" s="78">
        <v>64</v>
      </c>
      <c r="E974" s="78">
        <v>99126</v>
      </c>
      <c r="F974" s="78">
        <v>6344064</v>
      </c>
      <c r="G974" s="139" t="str">
        <f t="shared" si="45"/>
        <v>А</v>
      </c>
      <c r="H974" s="77">
        <f t="shared" si="46"/>
        <v>90</v>
      </c>
    </row>
    <row r="975" spans="2:8">
      <c r="B975" s="76">
        <v>1</v>
      </c>
      <c r="C975" s="77" t="str">
        <f t="shared" si="44"/>
        <v>Москва</v>
      </c>
      <c r="D975" s="78">
        <v>58</v>
      </c>
      <c r="E975" s="78">
        <v>44842</v>
      </c>
      <c r="F975" s="78">
        <v>2600836</v>
      </c>
      <c r="G975" s="139" t="str">
        <f t="shared" si="45"/>
        <v>Б</v>
      </c>
      <c r="H975" s="77">
        <f t="shared" si="46"/>
        <v>425</v>
      </c>
    </row>
    <row r="976" spans="2:8">
      <c r="B976" s="76">
        <v>9</v>
      </c>
      <c r="C976" s="77" t="str">
        <f t="shared" si="44"/>
        <v>Тюмень</v>
      </c>
      <c r="D976" s="78">
        <v>65</v>
      </c>
      <c r="E976" s="78">
        <v>60423</v>
      </c>
      <c r="F976" s="78">
        <v>3927495</v>
      </c>
      <c r="G976" s="139" t="str">
        <f t="shared" si="45"/>
        <v>Б</v>
      </c>
      <c r="H976" s="77">
        <f t="shared" si="46"/>
        <v>284</v>
      </c>
    </row>
    <row r="977" spans="2:8">
      <c r="B977" s="76">
        <v>2</v>
      </c>
      <c r="C977" s="77" t="str">
        <f t="shared" si="44"/>
        <v>Санкт-Петербург</v>
      </c>
      <c r="D977" s="78">
        <v>41</v>
      </c>
      <c r="E977" s="78">
        <v>49784</v>
      </c>
      <c r="F977" s="78">
        <v>2041144</v>
      </c>
      <c r="G977" s="139" t="str">
        <f t="shared" si="45"/>
        <v>Б</v>
      </c>
      <c r="H977" s="77">
        <f t="shared" si="46"/>
        <v>526</v>
      </c>
    </row>
    <row r="978" spans="2:8">
      <c r="B978" s="76">
        <v>3</v>
      </c>
      <c r="C978" s="77" t="str">
        <f t="shared" si="44"/>
        <v>Челябинск</v>
      </c>
      <c r="D978" s="78">
        <v>12</v>
      </c>
      <c r="E978" s="78">
        <v>46269</v>
      </c>
      <c r="F978" s="78">
        <v>555228</v>
      </c>
      <c r="G978" s="139" t="str">
        <f t="shared" si="45"/>
        <v>В</v>
      </c>
      <c r="H978" s="77">
        <f t="shared" si="46"/>
        <v>857</v>
      </c>
    </row>
    <row r="979" spans="2:8">
      <c r="B979" s="76">
        <v>4</v>
      </c>
      <c r="C979" s="77" t="str">
        <f t="shared" si="44"/>
        <v>Архангельск</v>
      </c>
      <c r="D979" s="78">
        <v>19</v>
      </c>
      <c r="E979" s="78">
        <v>13644</v>
      </c>
      <c r="F979" s="78">
        <v>259236</v>
      </c>
      <c r="G979" s="139" t="str">
        <f t="shared" si="45"/>
        <v>В</v>
      </c>
      <c r="H979" s="77">
        <f t="shared" si="46"/>
        <v>938</v>
      </c>
    </row>
    <row r="980" spans="2:8">
      <c r="B980" s="76">
        <v>3</v>
      </c>
      <c r="C980" s="77" t="str">
        <f t="shared" si="44"/>
        <v>Челябинск</v>
      </c>
      <c r="D980" s="78">
        <v>79</v>
      </c>
      <c r="E980" s="78">
        <v>27631</v>
      </c>
      <c r="F980" s="78">
        <v>2182849</v>
      </c>
      <c r="G980" s="139" t="str">
        <f t="shared" si="45"/>
        <v>Б</v>
      </c>
      <c r="H980" s="77">
        <f t="shared" si="46"/>
        <v>504</v>
      </c>
    </row>
    <row r="981" spans="2:8">
      <c r="B981" s="76">
        <v>6</v>
      </c>
      <c r="C981" s="77" t="str">
        <f t="shared" si="44"/>
        <v>Владивосток</v>
      </c>
      <c r="D981" s="78">
        <v>25</v>
      </c>
      <c r="E981" s="78">
        <v>72545</v>
      </c>
      <c r="F981" s="78">
        <v>1813625</v>
      </c>
      <c r="G981" s="139" t="str">
        <f t="shared" si="45"/>
        <v>Б</v>
      </c>
      <c r="H981" s="77">
        <f t="shared" si="46"/>
        <v>567</v>
      </c>
    </row>
    <row r="982" spans="2:8">
      <c r="B982" s="76">
        <v>5</v>
      </c>
      <c r="C982" s="77" t="str">
        <f t="shared" si="44"/>
        <v>Краснодар</v>
      </c>
      <c r="D982" s="78">
        <v>7</v>
      </c>
      <c r="E982" s="78">
        <v>58810</v>
      </c>
      <c r="F982" s="78">
        <v>411670</v>
      </c>
      <c r="G982" s="139" t="str">
        <f t="shared" si="45"/>
        <v>В</v>
      </c>
      <c r="H982" s="77">
        <f t="shared" si="46"/>
        <v>903</v>
      </c>
    </row>
    <row r="983" spans="2:8">
      <c r="B983" s="76">
        <v>1</v>
      </c>
      <c r="C983" s="77" t="str">
        <f t="shared" si="44"/>
        <v>Москва</v>
      </c>
      <c r="D983" s="78">
        <v>16</v>
      </c>
      <c r="E983" s="78">
        <v>72321</v>
      </c>
      <c r="F983" s="78">
        <v>1157136</v>
      </c>
      <c r="G983" s="139" t="str">
        <f t="shared" si="45"/>
        <v>Б</v>
      </c>
      <c r="H983" s="77">
        <f t="shared" si="46"/>
        <v>698</v>
      </c>
    </row>
    <row r="984" spans="2:8">
      <c r="B984" s="76">
        <v>5</v>
      </c>
      <c r="C984" s="77" t="str">
        <f t="shared" si="44"/>
        <v>Краснодар</v>
      </c>
      <c r="D984" s="78">
        <v>67</v>
      </c>
      <c r="E984" s="78">
        <v>73152</v>
      </c>
      <c r="F984" s="78">
        <v>4901184</v>
      </c>
      <c r="G984" s="139" t="str">
        <f t="shared" si="45"/>
        <v>Б</v>
      </c>
      <c r="H984" s="77">
        <f t="shared" si="46"/>
        <v>187</v>
      </c>
    </row>
    <row r="985" spans="2:8">
      <c r="B985" s="76">
        <v>9</v>
      </c>
      <c r="C985" s="77" t="str">
        <f t="shared" ref="C985:C1024" si="47">INDEX($M$7:$M$16,B985,1)</f>
        <v>Тюмень</v>
      </c>
      <c r="D985" s="78">
        <v>51</v>
      </c>
      <c r="E985" s="78">
        <v>35966</v>
      </c>
      <c r="F985" s="78">
        <v>1834266</v>
      </c>
      <c r="G985" s="139" t="str">
        <f t="shared" ref="G985:G1024" si="48">IF(F985&gt;1000000,IF(F985&gt;5000000,"А","Б"),IF((F985=0),"Нет продаж","В"))</f>
        <v>Б</v>
      </c>
      <c r="H985" s="77">
        <f t="shared" ref="H985:H1024" si="49">RANK(F985,$F$25:$F$1024,0)</f>
        <v>565</v>
      </c>
    </row>
    <row r="986" spans="2:8">
      <c r="B986" s="76">
        <v>1</v>
      </c>
      <c r="C986" s="77" t="str">
        <f t="shared" si="47"/>
        <v>Москва</v>
      </c>
      <c r="D986" s="78">
        <v>84</v>
      </c>
      <c r="E986" s="78">
        <v>23511</v>
      </c>
      <c r="F986" s="78">
        <v>1974924</v>
      </c>
      <c r="G986" s="139" t="str">
        <f t="shared" si="48"/>
        <v>Б</v>
      </c>
      <c r="H986" s="77">
        <f t="shared" si="49"/>
        <v>540</v>
      </c>
    </row>
    <row r="987" spans="2:8">
      <c r="B987" s="76">
        <v>10</v>
      </c>
      <c r="C987" s="77" t="str">
        <f t="shared" si="47"/>
        <v>Сочи</v>
      </c>
      <c r="D987" s="78">
        <v>49</v>
      </c>
      <c r="E987" s="78">
        <v>21418</v>
      </c>
      <c r="F987" s="78">
        <v>1049482</v>
      </c>
      <c r="G987" s="139" t="str">
        <f t="shared" si="48"/>
        <v>Б</v>
      </c>
      <c r="H987" s="77">
        <f t="shared" si="49"/>
        <v>729</v>
      </c>
    </row>
    <row r="988" spans="2:8">
      <c r="B988" s="76">
        <v>5</v>
      </c>
      <c r="C988" s="77" t="str">
        <f t="shared" si="47"/>
        <v>Краснодар</v>
      </c>
      <c r="D988" s="78">
        <v>6</v>
      </c>
      <c r="E988" s="78">
        <v>35181</v>
      </c>
      <c r="F988" s="78">
        <v>211086</v>
      </c>
      <c r="G988" s="139" t="str">
        <f t="shared" si="48"/>
        <v>В</v>
      </c>
      <c r="H988" s="77">
        <f t="shared" si="49"/>
        <v>950</v>
      </c>
    </row>
    <row r="989" spans="2:8">
      <c r="B989" s="76">
        <v>5</v>
      </c>
      <c r="C989" s="77" t="str">
        <f t="shared" si="47"/>
        <v>Краснодар</v>
      </c>
      <c r="D989" s="78">
        <v>43</v>
      </c>
      <c r="E989" s="78">
        <v>75459</v>
      </c>
      <c r="F989" s="78">
        <v>3244737</v>
      </c>
      <c r="G989" s="139" t="str">
        <f t="shared" si="48"/>
        <v>Б</v>
      </c>
      <c r="H989" s="77">
        <f t="shared" si="49"/>
        <v>354</v>
      </c>
    </row>
    <row r="990" spans="2:8">
      <c r="B990" s="76">
        <v>10</v>
      </c>
      <c r="C990" s="77" t="str">
        <f t="shared" si="47"/>
        <v>Сочи</v>
      </c>
      <c r="D990" s="78">
        <v>100</v>
      </c>
      <c r="E990" s="78">
        <v>81395</v>
      </c>
      <c r="F990" s="78">
        <v>8139500</v>
      </c>
      <c r="G990" s="139" t="str">
        <f t="shared" si="48"/>
        <v>А</v>
      </c>
      <c r="H990" s="77">
        <f t="shared" si="49"/>
        <v>14</v>
      </c>
    </row>
    <row r="991" spans="2:8">
      <c r="B991" s="76">
        <v>3</v>
      </c>
      <c r="C991" s="77" t="str">
        <f t="shared" si="47"/>
        <v>Челябинск</v>
      </c>
      <c r="D991" s="78">
        <v>52</v>
      </c>
      <c r="E991" s="78">
        <v>92286</v>
      </c>
      <c r="F991" s="78">
        <v>4798872</v>
      </c>
      <c r="G991" s="139" t="str">
        <f t="shared" si="48"/>
        <v>Б</v>
      </c>
      <c r="H991" s="77">
        <f t="shared" si="49"/>
        <v>198</v>
      </c>
    </row>
    <row r="992" spans="2:8">
      <c r="B992" s="76">
        <v>9</v>
      </c>
      <c r="C992" s="77" t="str">
        <f t="shared" si="47"/>
        <v>Тюмень</v>
      </c>
      <c r="D992" s="78">
        <v>76</v>
      </c>
      <c r="E992" s="78">
        <v>15979</v>
      </c>
      <c r="F992" s="78">
        <v>1214404</v>
      </c>
      <c r="G992" s="139" t="str">
        <f t="shared" si="48"/>
        <v>Б</v>
      </c>
      <c r="H992" s="77">
        <f t="shared" si="49"/>
        <v>682</v>
      </c>
    </row>
    <row r="993" spans="2:8">
      <c r="B993" s="76">
        <v>10</v>
      </c>
      <c r="C993" s="77" t="str">
        <f t="shared" si="47"/>
        <v>Сочи</v>
      </c>
      <c r="D993" s="78">
        <v>23</v>
      </c>
      <c r="E993" s="78">
        <v>13290</v>
      </c>
      <c r="F993" s="78">
        <v>305670</v>
      </c>
      <c r="G993" s="139" t="str">
        <f t="shared" si="48"/>
        <v>В</v>
      </c>
      <c r="H993" s="77">
        <f t="shared" si="49"/>
        <v>925</v>
      </c>
    </row>
    <row r="994" spans="2:8">
      <c r="B994" s="76">
        <v>1</v>
      </c>
      <c r="C994" s="77" t="str">
        <f t="shared" si="47"/>
        <v>Москва</v>
      </c>
      <c r="D994" s="78">
        <v>21</v>
      </c>
      <c r="E994" s="78">
        <v>27382</v>
      </c>
      <c r="F994" s="78">
        <v>575022</v>
      </c>
      <c r="G994" s="139" t="str">
        <f t="shared" si="48"/>
        <v>В</v>
      </c>
      <c r="H994" s="77">
        <f t="shared" si="49"/>
        <v>848</v>
      </c>
    </row>
    <row r="995" spans="2:8">
      <c r="B995" s="76">
        <v>5</v>
      </c>
      <c r="C995" s="77" t="str">
        <f t="shared" si="47"/>
        <v>Краснодар</v>
      </c>
      <c r="D995" s="78">
        <v>26</v>
      </c>
      <c r="E995" s="78">
        <v>90683</v>
      </c>
      <c r="F995" s="78">
        <v>2357758</v>
      </c>
      <c r="G995" s="139" t="str">
        <f t="shared" si="48"/>
        <v>Б</v>
      </c>
      <c r="H995" s="77">
        <f t="shared" si="49"/>
        <v>467</v>
      </c>
    </row>
    <row r="996" spans="2:8">
      <c r="B996" s="76">
        <v>7</v>
      </c>
      <c r="C996" s="77" t="str">
        <f t="shared" si="47"/>
        <v>Мурманск</v>
      </c>
      <c r="D996" s="78">
        <v>57</v>
      </c>
      <c r="E996" s="78">
        <v>90768</v>
      </c>
      <c r="F996" s="78">
        <v>5173776</v>
      </c>
      <c r="G996" s="139" t="str">
        <f t="shared" si="48"/>
        <v>А</v>
      </c>
      <c r="H996" s="77">
        <f t="shared" si="49"/>
        <v>169</v>
      </c>
    </row>
    <row r="997" spans="2:8">
      <c r="B997" s="76">
        <v>9</v>
      </c>
      <c r="C997" s="77" t="str">
        <f t="shared" si="47"/>
        <v>Тюмень</v>
      </c>
      <c r="D997" s="78">
        <v>2</v>
      </c>
      <c r="E997" s="78">
        <v>85090</v>
      </c>
      <c r="F997" s="78">
        <v>170180</v>
      </c>
      <c r="G997" s="139" t="str">
        <f t="shared" si="48"/>
        <v>В</v>
      </c>
      <c r="H997" s="77">
        <f t="shared" si="49"/>
        <v>959</v>
      </c>
    </row>
    <row r="998" spans="2:8">
      <c r="B998" s="76">
        <v>5</v>
      </c>
      <c r="C998" s="77" t="str">
        <f t="shared" si="47"/>
        <v>Краснодар</v>
      </c>
      <c r="D998" s="78">
        <v>46</v>
      </c>
      <c r="E998" s="78">
        <v>57435</v>
      </c>
      <c r="F998" s="78">
        <v>2642010</v>
      </c>
      <c r="G998" s="139" t="str">
        <f t="shared" si="48"/>
        <v>Б</v>
      </c>
      <c r="H998" s="77">
        <f t="shared" si="49"/>
        <v>420</v>
      </c>
    </row>
    <row r="999" spans="2:8">
      <c r="B999" s="76">
        <v>9</v>
      </c>
      <c r="C999" s="77" t="str">
        <f t="shared" si="47"/>
        <v>Тюмень</v>
      </c>
      <c r="D999" s="78">
        <v>94</v>
      </c>
      <c r="E999" s="78">
        <v>82105</v>
      </c>
      <c r="F999" s="78">
        <v>7717870</v>
      </c>
      <c r="G999" s="139" t="str">
        <f t="shared" si="48"/>
        <v>А</v>
      </c>
      <c r="H999" s="77">
        <f t="shared" si="49"/>
        <v>27</v>
      </c>
    </row>
    <row r="1000" spans="2:8">
      <c r="B1000" s="76">
        <v>8</v>
      </c>
      <c r="C1000" s="77" t="str">
        <f t="shared" si="47"/>
        <v>Новосибирск</v>
      </c>
      <c r="D1000" s="78">
        <v>59</v>
      </c>
      <c r="E1000" s="78">
        <v>83503</v>
      </c>
      <c r="F1000" s="78">
        <v>4926677</v>
      </c>
      <c r="G1000" s="139" t="str">
        <f t="shared" si="48"/>
        <v>Б</v>
      </c>
      <c r="H1000" s="77">
        <f t="shared" si="49"/>
        <v>184</v>
      </c>
    </row>
    <row r="1001" spans="2:8">
      <c r="B1001" s="76">
        <v>8</v>
      </c>
      <c r="C1001" s="77" t="str">
        <f t="shared" si="47"/>
        <v>Новосибирск</v>
      </c>
      <c r="D1001" s="78">
        <v>5</v>
      </c>
      <c r="E1001" s="78">
        <v>82803</v>
      </c>
      <c r="F1001" s="78">
        <v>414015</v>
      </c>
      <c r="G1001" s="139" t="str">
        <f t="shared" si="48"/>
        <v>В</v>
      </c>
      <c r="H1001" s="77">
        <f t="shared" si="49"/>
        <v>902</v>
      </c>
    </row>
    <row r="1002" spans="2:8">
      <c r="B1002" s="76">
        <v>2</v>
      </c>
      <c r="C1002" s="77" t="str">
        <f t="shared" si="47"/>
        <v>Санкт-Петербург</v>
      </c>
      <c r="D1002" s="78">
        <v>30</v>
      </c>
      <c r="E1002" s="78">
        <v>62158</v>
      </c>
      <c r="F1002" s="78">
        <v>1864740</v>
      </c>
      <c r="G1002" s="139" t="str">
        <f t="shared" si="48"/>
        <v>Б</v>
      </c>
      <c r="H1002" s="77">
        <f t="shared" si="49"/>
        <v>557</v>
      </c>
    </row>
    <row r="1003" spans="2:8">
      <c r="B1003" s="76">
        <v>7</v>
      </c>
      <c r="C1003" s="77" t="str">
        <f t="shared" si="47"/>
        <v>Мурманск</v>
      </c>
      <c r="D1003" s="78">
        <v>85</v>
      </c>
      <c r="E1003" s="78">
        <v>24805</v>
      </c>
      <c r="F1003" s="78">
        <v>2108425</v>
      </c>
      <c r="G1003" s="139" t="str">
        <f t="shared" si="48"/>
        <v>Б</v>
      </c>
      <c r="H1003" s="77">
        <f t="shared" si="49"/>
        <v>513</v>
      </c>
    </row>
    <row r="1004" spans="2:8">
      <c r="B1004" s="76">
        <v>9</v>
      </c>
      <c r="C1004" s="77" t="str">
        <f t="shared" si="47"/>
        <v>Тюмень</v>
      </c>
      <c r="D1004" s="78">
        <v>76</v>
      </c>
      <c r="E1004" s="78">
        <v>54730</v>
      </c>
      <c r="F1004" s="78">
        <v>4159480</v>
      </c>
      <c r="G1004" s="139" t="str">
        <f t="shared" si="48"/>
        <v>Б</v>
      </c>
      <c r="H1004" s="77">
        <f t="shared" si="49"/>
        <v>262</v>
      </c>
    </row>
    <row r="1005" spans="2:8">
      <c r="B1005" s="76">
        <v>7</v>
      </c>
      <c r="C1005" s="77" t="str">
        <f t="shared" si="47"/>
        <v>Мурманск</v>
      </c>
      <c r="D1005" s="78">
        <v>13</v>
      </c>
      <c r="E1005" s="78">
        <v>79298</v>
      </c>
      <c r="F1005" s="78">
        <v>1030874</v>
      </c>
      <c r="G1005" s="139" t="str">
        <f t="shared" si="48"/>
        <v>Б</v>
      </c>
      <c r="H1005" s="77">
        <f t="shared" si="49"/>
        <v>735</v>
      </c>
    </row>
    <row r="1006" spans="2:8">
      <c r="B1006" s="76">
        <v>7</v>
      </c>
      <c r="C1006" s="77" t="str">
        <f t="shared" si="47"/>
        <v>Мурманск</v>
      </c>
      <c r="D1006" s="78">
        <v>63</v>
      </c>
      <c r="E1006" s="78">
        <v>83088</v>
      </c>
      <c r="F1006" s="78">
        <v>5234544</v>
      </c>
      <c r="G1006" s="139" t="str">
        <f t="shared" si="48"/>
        <v>А</v>
      </c>
      <c r="H1006" s="77">
        <f t="shared" si="49"/>
        <v>163</v>
      </c>
    </row>
    <row r="1007" spans="2:8">
      <c r="B1007" s="76">
        <v>7</v>
      </c>
      <c r="C1007" s="77" t="str">
        <f t="shared" si="47"/>
        <v>Мурманск</v>
      </c>
      <c r="D1007" s="78">
        <v>43</v>
      </c>
      <c r="E1007" s="78">
        <v>27949</v>
      </c>
      <c r="F1007" s="78">
        <v>1201807</v>
      </c>
      <c r="G1007" s="139" t="str">
        <f t="shared" si="48"/>
        <v>Б</v>
      </c>
      <c r="H1007" s="77">
        <f t="shared" si="49"/>
        <v>686</v>
      </c>
    </row>
    <row r="1008" spans="2:8">
      <c r="B1008" s="76">
        <v>4</v>
      </c>
      <c r="C1008" s="77" t="str">
        <f t="shared" si="47"/>
        <v>Архангельск</v>
      </c>
      <c r="D1008" s="78">
        <v>54</v>
      </c>
      <c r="E1008" s="78">
        <v>39019</v>
      </c>
      <c r="F1008" s="78">
        <v>2107026</v>
      </c>
      <c r="G1008" s="139" t="str">
        <f t="shared" si="48"/>
        <v>Б</v>
      </c>
      <c r="H1008" s="77">
        <f t="shared" si="49"/>
        <v>514</v>
      </c>
    </row>
    <row r="1009" spans="2:8">
      <c r="B1009" s="76">
        <v>9</v>
      </c>
      <c r="C1009" s="77" t="str">
        <f t="shared" si="47"/>
        <v>Тюмень</v>
      </c>
      <c r="D1009" s="78">
        <v>34</v>
      </c>
      <c r="E1009" s="78">
        <v>83085</v>
      </c>
      <c r="F1009" s="78">
        <v>2824890</v>
      </c>
      <c r="G1009" s="139" t="str">
        <f t="shared" si="48"/>
        <v>Б</v>
      </c>
      <c r="H1009" s="77">
        <f t="shared" si="49"/>
        <v>399</v>
      </c>
    </row>
    <row r="1010" spans="2:8">
      <c r="B1010" s="76">
        <v>10</v>
      </c>
      <c r="C1010" s="77" t="str">
        <f t="shared" si="47"/>
        <v>Сочи</v>
      </c>
      <c r="D1010" s="78">
        <v>48</v>
      </c>
      <c r="E1010" s="78">
        <v>18243</v>
      </c>
      <c r="F1010" s="78">
        <v>875664</v>
      </c>
      <c r="G1010" s="139" t="str">
        <f t="shared" si="48"/>
        <v>В</v>
      </c>
      <c r="H1010" s="77">
        <f t="shared" si="49"/>
        <v>766</v>
      </c>
    </row>
    <row r="1011" spans="2:8">
      <c r="B1011" s="76">
        <v>5</v>
      </c>
      <c r="C1011" s="77" t="str">
        <f t="shared" si="47"/>
        <v>Краснодар</v>
      </c>
      <c r="D1011" s="78">
        <v>61</v>
      </c>
      <c r="E1011" s="78">
        <v>93555</v>
      </c>
      <c r="F1011" s="78">
        <v>5706855</v>
      </c>
      <c r="G1011" s="139" t="str">
        <f t="shared" si="48"/>
        <v>А</v>
      </c>
      <c r="H1011" s="77">
        <f t="shared" si="49"/>
        <v>127</v>
      </c>
    </row>
    <row r="1012" spans="2:8">
      <c r="B1012" s="76">
        <v>3</v>
      </c>
      <c r="C1012" s="77" t="str">
        <f t="shared" si="47"/>
        <v>Челябинск</v>
      </c>
      <c r="D1012" s="78">
        <v>4</v>
      </c>
      <c r="E1012" s="78">
        <v>85806</v>
      </c>
      <c r="F1012" s="78">
        <v>343224</v>
      </c>
      <c r="G1012" s="139" t="str">
        <f t="shared" si="48"/>
        <v>В</v>
      </c>
      <c r="H1012" s="77">
        <f t="shared" si="49"/>
        <v>915</v>
      </c>
    </row>
    <row r="1013" spans="2:8">
      <c r="B1013" s="76">
        <v>10</v>
      </c>
      <c r="C1013" s="77" t="str">
        <f t="shared" si="47"/>
        <v>Сочи</v>
      </c>
      <c r="D1013" s="78">
        <v>1</v>
      </c>
      <c r="E1013" s="78">
        <v>47583</v>
      </c>
      <c r="F1013" s="78">
        <v>47583</v>
      </c>
      <c r="G1013" s="139" t="str">
        <f t="shared" si="48"/>
        <v>В</v>
      </c>
      <c r="H1013" s="77">
        <f t="shared" si="49"/>
        <v>985</v>
      </c>
    </row>
    <row r="1014" spans="2:8">
      <c r="B1014" s="76">
        <v>2</v>
      </c>
      <c r="C1014" s="77" t="str">
        <f t="shared" si="47"/>
        <v>Санкт-Петербург</v>
      </c>
      <c r="D1014" s="78">
        <v>23</v>
      </c>
      <c r="E1014" s="78">
        <v>61131</v>
      </c>
      <c r="F1014" s="78">
        <v>1406013</v>
      </c>
      <c r="G1014" s="139" t="str">
        <f t="shared" si="48"/>
        <v>Б</v>
      </c>
      <c r="H1014" s="77">
        <f t="shared" si="49"/>
        <v>635</v>
      </c>
    </row>
    <row r="1015" spans="2:8">
      <c r="B1015" s="76">
        <v>8</v>
      </c>
      <c r="C1015" s="77" t="str">
        <f t="shared" si="47"/>
        <v>Новосибирск</v>
      </c>
      <c r="D1015" s="78">
        <v>33</v>
      </c>
      <c r="E1015" s="78">
        <v>14617</v>
      </c>
      <c r="F1015" s="78">
        <v>482361</v>
      </c>
      <c r="G1015" s="139" t="str">
        <f t="shared" si="48"/>
        <v>В</v>
      </c>
      <c r="H1015" s="77">
        <f t="shared" si="49"/>
        <v>880</v>
      </c>
    </row>
    <row r="1016" spans="2:8">
      <c r="B1016" s="76">
        <v>5</v>
      </c>
      <c r="C1016" s="77" t="str">
        <f t="shared" si="47"/>
        <v>Краснодар</v>
      </c>
      <c r="D1016" s="78">
        <v>19</v>
      </c>
      <c r="E1016" s="78">
        <v>33653</v>
      </c>
      <c r="F1016" s="78">
        <v>639407</v>
      </c>
      <c r="G1016" s="139" t="str">
        <f t="shared" si="48"/>
        <v>В</v>
      </c>
      <c r="H1016" s="77">
        <f t="shared" si="49"/>
        <v>827</v>
      </c>
    </row>
    <row r="1017" spans="2:8">
      <c r="B1017" s="76">
        <v>10</v>
      </c>
      <c r="C1017" s="77" t="str">
        <f t="shared" si="47"/>
        <v>Сочи</v>
      </c>
      <c r="D1017" s="78">
        <v>88</v>
      </c>
      <c r="E1017" s="78">
        <v>69413</v>
      </c>
      <c r="F1017" s="78">
        <v>6108344</v>
      </c>
      <c r="G1017" s="139" t="str">
        <f t="shared" si="48"/>
        <v>А</v>
      </c>
      <c r="H1017" s="77">
        <f t="shared" si="49"/>
        <v>105</v>
      </c>
    </row>
    <row r="1018" spans="2:8">
      <c r="B1018" s="76">
        <v>2</v>
      </c>
      <c r="C1018" s="77" t="str">
        <f t="shared" si="47"/>
        <v>Санкт-Петербург</v>
      </c>
      <c r="D1018" s="78">
        <v>97</v>
      </c>
      <c r="E1018" s="78">
        <v>74402</v>
      </c>
      <c r="F1018" s="78">
        <v>7216994</v>
      </c>
      <c r="G1018" s="139" t="str">
        <f t="shared" si="48"/>
        <v>А</v>
      </c>
      <c r="H1018" s="77">
        <f t="shared" si="49"/>
        <v>46</v>
      </c>
    </row>
    <row r="1019" spans="2:8">
      <c r="B1019" s="76">
        <v>4</v>
      </c>
      <c r="C1019" s="77" t="str">
        <f t="shared" si="47"/>
        <v>Архангельск</v>
      </c>
      <c r="D1019" s="78">
        <v>43</v>
      </c>
      <c r="E1019" s="78">
        <v>22802</v>
      </c>
      <c r="F1019" s="78">
        <v>980486</v>
      </c>
      <c r="G1019" s="139" t="str">
        <f t="shared" si="48"/>
        <v>В</v>
      </c>
      <c r="H1019" s="77">
        <f t="shared" si="49"/>
        <v>742</v>
      </c>
    </row>
    <row r="1020" spans="2:8">
      <c r="B1020" s="76">
        <v>5</v>
      </c>
      <c r="C1020" s="77" t="str">
        <f t="shared" si="47"/>
        <v>Краснодар</v>
      </c>
      <c r="D1020" s="78">
        <v>29</v>
      </c>
      <c r="E1020" s="78">
        <v>18182</v>
      </c>
      <c r="F1020" s="78">
        <v>527278</v>
      </c>
      <c r="G1020" s="139" t="str">
        <f t="shared" si="48"/>
        <v>В</v>
      </c>
      <c r="H1020" s="77">
        <f t="shared" si="49"/>
        <v>867</v>
      </c>
    </row>
    <row r="1021" spans="2:8">
      <c r="B1021" s="76">
        <v>5</v>
      </c>
      <c r="C1021" s="77" t="str">
        <f t="shared" si="47"/>
        <v>Краснодар</v>
      </c>
      <c r="D1021" s="78">
        <v>57</v>
      </c>
      <c r="E1021" s="78">
        <v>73801</v>
      </c>
      <c r="F1021" s="78">
        <v>4206657</v>
      </c>
      <c r="G1021" s="139" t="str">
        <f t="shared" si="48"/>
        <v>Б</v>
      </c>
      <c r="H1021" s="77">
        <f t="shared" si="49"/>
        <v>256</v>
      </c>
    </row>
    <row r="1022" spans="2:8">
      <c r="B1022" s="76">
        <v>2</v>
      </c>
      <c r="C1022" s="77" t="str">
        <f t="shared" si="47"/>
        <v>Санкт-Петербург</v>
      </c>
      <c r="D1022" s="78">
        <v>8</v>
      </c>
      <c r="E1022" s="78">
        <v>98914</v>
      </c>
      <c r="F1022" s="78">
        <v>791312</v>
      </c>
      <c r="G1022" s="139" t="str">
        <f t="shared" si="48"/>
        <v>В</v>
      </c>
      <c r="H1022" s="77">
        <f t="shared" si="49"/>
        <v>789</v>
      </c>
    </row>
    <row r="1023" spans="2:8">
      <c r="B1023" s="76">
        <v>4</v>
      </c>
      <c r="C1023" s="77" t="str">
        <f t="shared" si="47"/>
        <v>Архангельск</v>
      </c>
      <c r="D1023" s="78">
        <v>70</v>
      </c>
      <c r="E1023" s="78">
        <v>90460</v>
      </c>
      <c r="F1023" s="78">
        <v>6332200</v>
      </c>
      <c r="G1023" s="139" t="str">
        <f t="shared" si="48"/>
        <v>А</v>
      </c>
      <c r="H1023" s="77">
        <f t="shared" si="49"/>
        <v>92</v>
      </c>
    </row>
    <row r="1024" spans="2:8">
      <c r="B1024" s="76">
        <v>1</v>
      </c>
      <c r="C1024" s="77" t="str">
        <f t="shared" si="47"/>
        <v>Москва</v>
      </c>
      <c r="D1024" s="78">
        <v>82</v>
      </c>
      <c r="E1024" s="78">
        <v>11950</v>
      </c>
      <c r="F1024" s="78">
        <v>979900</v>
      </c>
      <c r="G1024" s="139" t="str">
        <f t="shared" si="48"/>
        <v>В</v>
      </c>
      <c r="H1024" s="77">
        <f t="shared" si="49"/>
        <v>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4"/>
  <dimension ref="A1:J18"/>
  <sheetViews>
    <sheetView topLeftCell="A4" workbookViewId="0">
      <selection activeCell="J18" sqref="J18"/>
    </sheetView>
  </sheetViews>
  <sheetFormatPr defaultRowHeight="14.4"/>
  <cols>
    <col min="3" max="3" width="13.33203125" customWidth="1"/>
    <col min="4" max="4" width="13.5546875" customWidth="1"/>
    <col min="5" max="5" width="13.109375" customWidth="1"/>
    <col min="6" max="6" width="9.5546875" bestFit="1" customWidth="1"/>
    <col min="7" max="7" width="10.5546875" customWidth="1"/>
    <col min="8" max="8" width="13" customWidth="1"/>
    <col min="9" max="9" width="12.88671875" customWidth="1"/>
    <col min="10" max="10" width="13.6640625" customWidth="1"/>
  </cols>
  <sheetData>
    <row r="1" spans="1:10">
      <c r="A1" s="87" t="s">
        <v>244</v>
      </c>
      <c r="B1" s="23"/>
      <c r="C1" s="23"/>
      <c r="D1" s="23"/>
      <c r="E1" s="23"/>
      <c r="F1" s="23"/>
    </row>
    <row r="3" spans="1:10" ht="15.6">
      <c r="A3" s="144" t="s">
        <v>69</v>
      </c>
      <c r="B3" s="144"/>
      <c r="C3" s="144"/>
      <c r="D3" s="144"/>
      <c r="E3" s="144"/>
      <c r="F3" s="144"/>
      <c r="G3" s="144"/>
      <c r="H3" s="144"/>
      <c r="I3" s="144"/>
      <c r="J3" s="144"/>
    </row>
    <row r="5" spans="1:10" ht="48">
      <c r="A5" s="30" t="s">
        <v>70</v>
      </c>
      <c r="B5" s="30" t="s">
        <v>71</v>
      </c>
      <c r="C5" s="30" t="s">
        <v>72</v>
      </c>
      <c r="D5" s="30" t="s">
        <v>73</v>
      </c>
      <c r="E5" s="30" t="s">
        <v>74</v>
      </c>
      <c r="F5" s="30" t="s">
        <v>75</v>
      </c>
      <c r="G5" s="30" t="s">
        <v>76</v>
      </c>
      <c r="H5" s="31"/>
      <c r="I5" s="31"/>
      <c r="J5" s="31"/>
    </row>
    <row r="6" spans="1:10">
      <c r="A6" s="32">
        <v>19</v>
      </c>
      <c r="B6" s="32">
        <v>3</v>
      </c>
      <c r="C6" s="32">
        <v>9</v>
      </c>
      <c r="D6" s="32">
        <v>39</v>
      </c>
      <c r="E6" s="32">
        <v>55</v>
      </c>
      <c r="F6" s="32">
        <v>79</v>
      </c>
      <c r="G6" s="32">
        <v>59</v>
      </c>
      <c r="H6" s="33"/>
      <c r="I6" s="33"/>
      <c r="J6" s="33"/>
    </row>
    <row r="7" spans="1:10">
      <c r="A7" s="33"/>
      <c r="B7" s="33"/>
      <c r="C7" s="33"/>
      <c r="D7" s="33"/>
      <c r="E7" s="33"/>
      <c r="F7" s="33"/>
      <c r="G7" s="33"/>
      <c r="H7" s="33"/>
      <c r="I7" s="33"/>
      <c r="J7" s="33"/>
    </row>
    <row r="8" spans="1:10" ht="48">
      <c r="A8" s="30" t="s">
        <v>77</v>
      </c>
      <c r="B8" s="30" t="s">
        <v>78</v>
      </c>
      <c r="C8" s="30" t="s">
        <v>79</v>
      </c>
      <c r="D8" s="30" t="s">
        <v>80</v>
      </c>
      <c r="E8" s="30" t="s">
        <v>81</v>
      </c>
      <c r="F8" s="30" t="s">
        <v>82</v>
      </c>
      <c r="G8" s="30" t="s">
        <v>83</v>
      </c>
      <c r="H8" s="30" t="s">
        <v>84</v>
      </c>
      <c r="I8" s="30" t="s">
        <v>85</v>
      </c>
      <c r="J8" s="30" t="s">
        <v>86</v>
      </c>
    </row>
    <row r="9" spans="1:10">
      <c r="A9" s="34">
        <v>68</v>
      </c>
      <c r="B9" s="32">
        <v>3</v>
      </c>
      <c r="C9" s="35">
        <f>A9*$A$6</f>
        <v>1292</v>
      </c>
      <c r="D9" s="36">
        <f>A9*$B$6</f>
        <v>204</v>
      </c>
      <c r="E9" s="36">
        <f>A9*$C$6</f>
        <v>612</v>
      </c>
      <c r="F9" s="36">
        <f>B9*$D$6</f>
        <v>117</v>
      </c>
      <c r="G9" s="36">
        <f>B9*$E$6</f>
        <v>165</v>
      </c>
      <c r="H9" s="36">
        <f>B9*$F$6</f>
        <v>237</v>
      </c>
      <c r="I9" s="36">
        <f>B9*$G$6</f>
        <v>177</v>
      </c>
      <c r="J9" s="36">
        <f>SUM(C9:I9)</f>
        <v>2804</v>
      </c>
    </row>
    <row r="10" spans="1:10">
      <c r="A10" s="34">
        <v>70</v>
      </c>
      <c r="B10" s="32">
        <v>4</v>
      </c>
      <c r="C10" s="35">
        <f t="shared" ref="C10:C18" si="0">A10*$A$6</f>
        <v>1330</v>
      </c>
      <c r="D10" s="36">
        <f t="shared" ref="D10:D18" si="1">A10*$B$6</f>
        <v>210</v>
      </c>
      <c r="E10" s="36">
        <f t="shared" ref="E10:E18" si="2">A10*$C$6</f>
        <v>630</v>
      </c>
      <c r="F10" s="36">
        <f t="shared" ref="F10:F18" si="3">B10*$D$6</f>
        <v>156</v>
      </c>
      <c r="G10" s="36">
        <f t="shared" ref="G10:G18" si="4">B10*$E$6</f>
        <v>220</v>
      </c>
      <c r="H10" s="36">
        <f t="shared" ref="H10:H18" si="5">B10*$F$6</f>
        <v>316</v>
      </c>
      <c r="I10" s="36">
        <f t="shared" ref="I10:I18" si="6">B10*$G$6</f>
        <v>236</v>
      </c>
      <c r="J10" s="36">
        <f t="shared" ref="J10:J18" si="7">SUM(C10:I10)</f>
        <v>3098</v>
      </c>
    </row>
    <row r="11" spans="1:10">
      <c r="A11" s="34">
        <v>82</v>
      </c>
      <c r="B11" s="32">
        <v>2</v>
      </c>
      <c r="C11" s="35">
        <f t="shared" si="0"/>
        <v>1558</v>
      </c>
      <c r="D11" s="36">
        <f t="shared" si="1"/>
        <v>246</v>
      </c>
      <c r="E11" s="36">
        <f t="shared" si="2"/>
        <v>738</v>
      </c>
      <c r="F11" s="36">
        <f t="shared" si="3"/>
        <v>78</v>
      </c>
      <c r="G11" s="36">
        <f t="shared" si="4"/>
        <v>110</v>
      </c>
      <c r="H11" s="36">
        <f t="shared" si="5"/>
        <v>158</v>
      </c>
      <c r="I11" s="36">
        <f t="shared" si="6"/>
        <v>118</v>
      </c>
      <c r="J11" s="36">
        <f t="shared" si="7"/>
        <v>3006</v>
      </c>
    </row>
    <row r="12" spans="1:10">
      <c r="A12" s="34">
        <v>79</v>
      </c>
      <c r="B12" s="32">
        <v>1</v>
      </c>
      <c r="C12" s="35">
        <f t="shared" si="0"/>
        <v>1501</v>
      </c>
      <c r="D12" s="36">
        <f t="shared" si="1"/>
        <v>237</v>
      </c>
      <c r="E12" s="36">
        <f t="shared" si="2"/>
        <v>711</v>
      </c>
      <c r="F12" s="36">
        <f t="shared" si="3"/>
        <v>39</v>
      </c>
      <c r="G12" s="36">
        <f t="shared" si="4"/>
        <v>55</v>
      </c>
      <c r="H12" s="36">
        <f t="shared" si="5"/>
        <v>79</v>
      </c>
      <c r="I12" s="36">
        <f t="shared" si="6"/>
        <v>59</v>
      </c>
      <c r="J12" s="36">
        <f t="shared" si="7"/>
        <v>2681</v>
      </c>
    </row>
    <row r="13" spans="1:10">
      <c r="A13" s="34">
        <v>112</v>
      </c>
      <c r="B13" s="32">
        <v>2</v>
      </c>
      <c r="C13" s="35">
        <f t="shared" si="0"/>
        <v>2128</v>
      </c>
      <c r="D13" s="36">
        <f t="shared" si="1"/>
        <v>336</v>
      </c>
      <c r="E13" s="36">
        <f t="shared" si="2"/>
        <v>1008</v>
      </c>
      <c r="F13" s="36">
        <f t="shared" si="3"/>
        <v>78</v>
      </c>
      <c r="G13" s="36">
        <f t="shared" si="4"/>
        <v>110</v>
      </c>
      <c r="H13" s="36">
        <f t="shared" si="5"/>
        <v>158</v>
      </c>
      <c r="I13" s="36">
        <f t="shared" si="6"/>
        <v>118</v>
      </c>
      <c r="J13" s="36">
        <f t="shared" si="7"/>
        <v>3936</v>
      </c>
    </row>
    <row r="14" spans="1:10">
      <c r="A14" s="34">
        <v>119</v>
      </c>
      <c r="B14" s="32">
        <v>2</v>
      </c>
      <c r="C14" s="35">
        <f t="shared" si="0"/>
        <v>2261</v>
      </c>
      <c r="D14" s="36">
        <f t="shared" si="1"/>
        <v>357</v>
      </c>
      <c r="E14" s="36">
        <f t="shared" si="2"/>
        <v>1071</v>
      </c>
      <c r="F14" s="36">
        <f t="shared" si="3"/>
        <v>78</v>
      </c>
      <c r="G14" s="36">
        <f t="shared" si="4"/>
        <v>110</v>
      </c>
      <c r="H14" s="36">
        <f t="shared" si="5"/>
        <v>158</v>
      </c>
      <c r="I14" s="36">
        <f t="shared" si="6"/>
        <v>118</v>
      </c>
      <c r="J14" s="36">
        <f t="shared" si="7"/>
        <v>4153</v>
      </c>
    </row>
    <row r="15" spans="1:10">
      <c r="A15" s="34">
        <v>87</v>
      </c>
      <c r="B15" s="32">
        <v>2</v>
      </c>
      <c r="C15" s="35">
        <f t="shared" si="0"/>
        <v>1653</v>
      </c>
      <c r="D15" s="36">
        <f t="shared" si="1"/>
        <v>261</v>
      </c>
      <c r="E15" s="36">
        <f t="shared" si="2"/>
        <v>783</v>
      </c>
      <c r="F15" s="36">
        <f t="shared" si="3"/>
        <v>78</v>
      </c>
      <c r="G15" s="36">
        <f t="shared" si="4"/>
        <v>110</v>
      </c>
      <c r="H15" s="36">
        <f t="shared" si="5"/>
        <v>158</v>
      </c>
      <c r="I15" s="36">
        <f t="shared" si="6"/>
        <v>118</v>
      </c>
      <c r="J15" s="36">
        <f t="shared" si="7"/>
        <v>3161</v>
      </c>
    </row>
    <row r="16" spans="1:10">
      <c r="A16" s="34">
        <v>67</v>
      </c>
      <c r="B16" s="32">
        <v>3</v>
      </c>
      <c r="C16" s="35">
        <f t="shared" si="0"/>
        <v>1273</v>
      </c>
      <c r="D16" s="36">
        <f t="shared" si="1"/>
        <v>201</v>
      </c>
      <c r="E16" s="36">
        <f t="shared" si="2"/>
        <v>603</v>
      </c>
      <c r="F16" s="36">
        <f t="shared" si="3"/>
        <v>117</v>
      </c>
      <c r="G16" s="36">
        <f t="shared" si="4"/>
        <v>165</v>
      </c>
      <c r="H16" s="36">
        <f t="shared" si="5"/>
        <v>237</v>
      </c>
      <c r="I16" s="36">
        <f t="shared" si="6"/>
        <v>177</v>
      </c>
      <c r="J16" s="36">
        <f t="shared" si="7"/>
        <v>2773</v>
      </c>
    </row>
    <row r="17" spans="1:10">
      <c r="A17" s="34">
        <v>91</v>
      </c>
      <c r="B17" s="32">
        <v>4</v>
      </c>
      <c r="C17" s="35">
        <f t="shared" si="0"/>
        <v>1729</v>
      </c>
      <c r="D17" s="36">
        <f t="shared" si="1"/>
        <v>273</v>
      </c>
      <c r="E17" s="36">
        <f t="shared" si="2"/>
        <v>819</v>
      </c>
      <c r="F17" s="36">
        <f t="shared" si="3"/>
        <v>156</v>
      </c>
      <c r="G17" s="36">
        <f t="shared" si="4"/>
        <v>220</v>
      </c>
      <c r="H17" s="36">
        <f t="shared" si="5"/>
        <v>316</v>
      </c>
      <c r="I17" s="36">
        <f t="shared" si="6"/>
        <v>236</v>
      </c>
      <c r="J17" s="36">
        <f t="shared" si="7"/>
        <v>3749</v>
      </c>
    </row>
    <row r="18" spans="1:10">
      <c r="A18" s="34">
        <v>51</v>
      </c>
      <c r="B18" s="32">
        <v>3</v>
      </c>
      <c r="C18" s="35">
        <f t="shared" si="0"/>
        <v>969</v>
      </c>
      <c r="D18" s="36">
        <f t="shared" si="1"/>
        <v>153</v>
      </c>
      <c r="E18" s="36">
        <f t="shared" si="2"/>
        <v>459</v>
      </c>
      <c r="F18" s="36">
        <f t="shared" si="3"/>
        <v>117</v>
      </c>
      <c r="G18" s="36">
        <f t="shared" si="4"/>
        <v>165</v>
      </c>
      <c r="H18" s="36">
        <f t="shared" si="5"/>
        <v>237</v>
      </c>
      <c r="I18" s="36">
        <f t="shared" si="6"/>
        <v>177</v>
      </c>
      <c r="J18" s="36">
        <f t="shared" si="7"/>
        <v>2277</v>
      </c>
    </row>
  </sheetData>
  <mergeCells count="1">
    <mergeCell ref="A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3"/>
  <sheetViews>
    <sheetView workbookViewId="0">
      <selection activeCell="E13" sqref="E13"/>
    </sheetView>
  </sheetViews>
  <sheetFormatPr defaultRowHeight="14.4"/>
  <cols>
    <col min="1" max="1" width="34.5546875" bestFit="1" customWidth="1"/>
    <col min="2" max="2" width="19.6640625" bestFit="1" customWidth="1"/>
    <col min="3" max="3" width="21.6640625" bestFit="1" customWidth="1"/>
    <col min="4" max="4" width="21.5546875" customWidth="1"/>
    <col min="5" max="5" width="21.109375" customWidth="1"/>
    <col min="6" max="6" width="14.88671875" customWidth="1"/>
  </cols>
  <sheetData>
    <row r="1" spans="1:6">
      <c r="A1" s="85" t="s">
        <v>239</v>
      </c>
      <c r="B1" s="84"/>
      <c r="C1" s="84"/>
      <c r="D1" s="84"/>
      <c r="E1" s="84"/>
    </row>
    <row r="2" spans="1:6">
      <c r="A2" s="2" t="s">
        <v>159</v>
      </c>
      <c r="B2" s="1"/>
      <c r="C2" s="2" t="s">
        <v>167</v>
      </c>
      <c r="D2" s="2" t="s">
        <v>168</v>
      </c>
      <c r="E2" s="2" t="s">
        <v>169</v>
      </c>
      <c r="F2" s="2" t="s">
        <v>170</v>
      </c>
    </row>
    <row r="3" spans="1:6">
      <c r="A3" s="3" t="s">
        <v>160</v>
      </c>
      <c r="B3" s="1"/>
      <c r="C3" s="4" t="s">
        <v>284</v>
      </c>
      <c r="D3" s="4">
        <v>58</v>
      </c>
      <c r="E3" s="4">
        <v>76</v>
      </c>
      <c r="F3" s="12">
        <v>2008</v>
      </c>
    </row>
    <row r="4" spans="1:6">
      <c r="A4" s="3" t="s">
        <v>161</v>
      </c>
      <c r="B4" s="1"/>
      <c r="C4" s="4" t="s">
        <v>285</v>
      </c>
      <c r="D4" s="4">
        <v>24</v>
      </c>
      <c r="E4" s="4">
        <v>81</v>
      </c>
      <c r="F4" s="12">
        <v>2008</v>
      </c>
    </row>
    <row r="5" spans="1:6">
      <c r="A5" s="3" t="s">
        <v>163</v>
      </c>
      <c r="B5" s="1"/>
      <c r="C5" s="4" t="s">
        <v>284</v>
      </c>
      <c r="D5" s="4">
        <v>22</v>
      </c>
      <c r="E5" s="4">
        <v>65</v>
      </c>
      <c r="F5" s="12">
        <v>2010</v>
      </c>
    </row>
    <row r="6" spans="1:6">
      <c r="A6" s="3" t="s">
        <v>162</v>
      </c>
      <c r="B6" s="1"/>
      <c r="C6" s="4" t="s">
        <v>284</v>
      </c>
      <c r="D6" s="4">
        <v>32</v>
      </c>
      <c r="E6" s="4">
        <v>76</v>
      </c>
      <c r="F6" s="12">
        <v>2009</v>
      </c>
    </row>
    <row r="7" spans="1:6">
      <c r="A7" s="3" t="s">
        <v>164</v>
      </c>
      <c r="B7" s="1"/>
      <c r="C7" s="4" t="s">
        <v>285</v>
      </c>
      <c r="D7" s="4">
        <v>42</v>
      </c>
      <c r="E7" s="4">
        <v>44</v>
      </c>
      <c r="F7" s="12">
        <v>2010</v>
      </c>
    </row>
    <row r="8" spans="1:6">
      <c r="A8" s="3" t="s">
        <v>165</v>
      </c>
      <c r="B8" s="1"/>
      <c r="C8" s="4" t="s">
        <v>284</v>
      </c>
      <c r="D8" s="4">
        <v>11</v>
      </c>
      <c r="E8" s="4">
        <v>64</v>
      </c>
      <c r="F8" s="12">
        <v>2009</v>
      </c>
    </row>
    <row r="9" spans="1:6">
      <c r="A9" s="3" t="s">
        <v>166</v>
      </c>
      <c r="B9" s="1"/>
      <c r="C9" s="4" t="s">
        <v>286</v>
      </c>
      <c r="D9" s="4">
        <v>35</v>
      </c>
      <c r="E9" s="4">
        <v>12</v>
      </c>
      <c r="F9" s="12">
        <v>2008</v>
      </c>
    </row>
    <row r="11" spans="1:6">
      <c r="A11" s="85" t="s">
        <v>240</v>
      </c>
      <c r="B11" s="86"/>
      <c r="C11" s="86"/>
      <c r="D11" s="1"/>
    </row>
    <row r="12" spans="1:6">
      <c r="A12" s="2" t="s">
        <v>167</v>
      </c>
      <c r="B12" s="2" t="s">
        <v>168</v>
      </c>
      <c r="C12" s="2" t="s">
        <v>169</v>
      </c>
      <c r="D12" s="2" t="s">
        <v>170</v>
      </c>
      <c r="E12" s="2" t="s">
        <v>171</v>
      </c>
    </row>
    <row r="13" spans="1:6">
      <c r="A13" s="5" t="s">
        <v>172</v>
      </c>
      <c r="B13" s="5">
        <v>58</v>
      </c>
      <c r="C13" s="5">
        <v>61</v>
      </c>
      <c r="D13" s="100">
        <v>2008</v>
      </c>
      <c r="E13" s="6" t="str">
        <f>A13&amp;"-"&amp;B13&amp;"-"&amp;C13&amp;" "&amp;D13</f>
        <v>УПХФ-58-61 2008</v>
      </c>
    </row>
    <row r="14" spans="1:6">
      <c r="A14" s="5" t="s">
        <v>173</v>
      </c>
      <c r="B14" s="5">
        <v>151</v>
      </c>
      <c r="C14" s="5">
        <v>40</v>
      </c>
      <c r="D14" s="100">
        <v>2007</v>
      </c>
      <c r="E14" s="6" t="str">
        <f t="shared" ref="E14:E17" si="0">A14&amp;"-"&amp;B14&amp;"-"&amp;C14&amp;" "&amp;D14</f>
        <v>ПТТР-151-40 2007</v>
      </c>
    </row>
    <row r="15" spans="1:6">
      <c r="A15" s="5" t="s">
        <v>174</v>
      </c>
      <c r="B15" s="5">
        <v>100</v>
      </c>
      <c r="C15" s="5">
        <v>70</v>
      </c>
      <c r="D15" s="100">
        <v>2008</v>
      </c>
      <c r="E15" s="6" t="str">
        <f t="shared" si="0"/>
        <v>ЛЛВА-100-70 2008</v>
      </c>
    </row>
    <row r="16" spans="1:6">
      <c r="A16" s="5" t="s">
        <v>175</v>
      </c>
      <c r="B16" s="5">
        <v>111</v>
      </c>
      <c r="C16" s="5">
        <v>12</v>
      </c>
      <c r="D16" s="100">
        <v>2007</v>
      </c>
      <c r="E16" s="6" t="str">
        <f t="shared" si="0"/>
        <v>ВШУ-111-12 2007</v>
      </c>
    </row>
    <row r="17" spans="1:5">
      <c r="A17" s="5" t="s">
        <v>176</v>
      </c>
      <c r="B17" s="5">
        <v>157</v>
      </c>
      <c r="C17" s="5">
        <v>41</v>
      </c>
      <c r="D17" s="100">
        <v>2008</v>
      </c>
      <c r="E17" s="6" t="str">
        <f t="shared" si="0"/>
        <v>ШПК-157-41 2008</v>
      </c>
    </row>
    <row r="18" spans="1:5">
      <c r="A18" s="93"/>
      <c r="B18" s="93"/>
      <c r="C18" s="93"/>
      <c r="D18" s="93"/>
      <c r="E18" s="93"/>
    </row>
    <row r="19" spans="1:5">
      <c r="A19" s="145"/>
      <c r="B19" s="145"/>
      <c r="C19" s="145"/>
      <c r="D19" s="145"/>
      <c r="E19" s="93"/>
    </row>
    <row r="20" spans="1:5">
      <c r="A20" s="7"/>
      <c r="B20" s="91"/>
      <c r="C20" s="7"/>
      <c r="D20" s="91"/>
      <c r="E20" s="93"/>
    </row>
    <row r="21" spans="1:5">
      <c r="A21" s="92"/>
      <c r="B21" s="91"/>
      <c r="C21" s="91"/>
      <c r="D21" s="91"/>
      <c r="E21" s="93"/>
    </row>
    <row r="22" spans="1:5">
      <c r="A22" s="92"/>
      <c r="B22" s="91"/>
      <c r="C22" s="91"/>
      <c r="D22" s="91"/>
      <c r="E22" s="93"/>
    </row>
    <row r="23" spans="1:5">
      <c r="A23" s="92"/>
      <c r="B23" s="91"/>
      <c r="C23" s="91"/>
      <c r="D23" s="91"/>
      <c r="E23" s="93"/>
    </row>
    <row r="24" spans="1:5">
      <c r="A24" s="92"/>
      <c r="B24" s="91"/>
      <c r="C24" s="91"/>
      <c r="D24" s="91"/>
      <c r="E24" s="93"/>
    </row>
    <row r="25" spans="1:5">
      <c r="A25" s="92"/>
      <c r="B25" s="91"/>
      <c r="C25" s="91"/>
      <c r="D25" s="91"/>
      <c r="E25" s="93"/>
    </row>
    <row r="26" spans="1:5">
      <c r="A26" s="92"/>
      <c r="B26" s="91"/>
      <c r="C26" s="91"/>
      <c r="D26" s="91"/>
      <c r="E26" s="93"/>
    </row>
    <row r="27" spans="1:5">
      <c r="A27" s="92"/>
      <c r="B27" s="91"/>
      <c r="C27" s="91"/>
      <c r="D27" s="91"/>
      <c r="E27" s="93"/>
    </row>
    <row r="28" spans="1:5">
      <c r="A28" s="92"/>
      <c r="B28" s="91"/>
      <c r="C28" s="91"/>
      <c r="D28" s="91"/>
      <c r="E28" s="93"/>
    </row>
    <row r="29" spans="1:5">
      <c r="A29" s="92"/>
      <c r="B29" s="91"/>
      <c r="C29" s="91"/>
      <c r="D29" s="91"/>
      <c r="E29" s="93"/>
    </row>
    <row r="30" spans="1:5">
      <c r="A30" s="92"/>
      <c r="B30" s="91"/>
      <c r="C30" s="91"/>
      <c r="D30" s="91"/>
      <c r="E30" s="93"/>
    </row>
    <row r="31" spans="1:5">
      <c r="A31" s="92"/>
      <c r="B31" s="91"/>
      <c r="C31" s="91"/>
      <c r="D31" s="91"/>
      <c r="E31" s="93"/>
    </row>
    <row r="32" spans="1:5">
      <c r="A32" s="92"/>
      <c r="B32" s="91"/>
      <c r="C32" s="91"/>
      <c r="D32" s="91"/>
      <c r="E32" s="93"/>
    </row>
    <row r="33" spans="1:5">
      <c r="A33" s="92"/>
      <c r="B33" s="91"/>
      <c r="C33" s="91"/>
      <c r="D33" s="91"/>
      <c r="E33" s="93"/>
    </row>
    <row r="34" spans="1:5">
      <c r="A34" s="92"/>
      <c r="B34" s="91"/>
      <c r="C34" s="91"/>
      <c r="D34" s="91"/>
      <c r="E34" s="93"/>
    </row>
    <row r="35" spans="1:5">
      <c r="A35" s="92"/>
      <c r="B35" s="91"/>
      <c r="C35" s="91"/>
      <c r="D35" s="91"/>
      <c r="E35" s="93"/>
    </row>
    <row r="36" spans="1:5">
      <c r="A36" s="92"/>
      <c r="B36" s="91"/>
      <c r="C36" s="91"/>
      <c r="D36" s="91"/>
      <c r="E36" s="93"/>
    </row>
    <row r="37" spans="1:5">
      <c r="A37" s="92"/>
      <c r="B37" s="91"/>
      <c r="C37" s="91"/>
      <c r="D37" s="91"/>
      <c r="E37" s="93"/>
    </row>
    <row r="38" spans="1:5">
      <c r="A38" s="92"/>
      <c r="B38" s="91"/>
      <c r="C38" s="91"/>
      <c r="D38" s="91"/>
      <c r="E38" s="93"/>
    </row>
    <row r="39" spans="1:5">
      <c r="A39" s="92"/>
      <c r="B39" s="91"/>
      <c r="C39" s="91"/>
      <c r="D39" s="91"/>
      <c r="E39" s="93"/>
    </row>
    <row r="40" spans="1:5">
      <c r="A40" s="92"/>
      <c r="B40" s="91"/>
      <c r="C40" s="91"/>
      <c r="D40" s="91"/>
      <c r="E40" s="93"/>
    </row>
    <row r="41" spans="1:5">
      <c r="A41" s="92"/>
      <c r="B41" s="91"/>
      <c r="C41" s="91"/>
      <c r="D41" s="91"/>
      <c r="E41" s="93"/>
    </row>
    <row r="42" spans="1:5">
      <c r="A42" s="92"/>
      <c r="B42" s="91"/>
      <c r="C42" s="91"/>
      <c r="D42" s="91"/>
      <c r="E42" s="93"/>
    </row>
    <row r="43" spans="1:5">
      <c r="A43" s="93"/>
      <c r="B43" s="93"/>
      <c r="C43" s="93"/>
      <c r="D43" s="93"/>
      <c r="E43" s="93"/>
    </row>
    <row r="44" spans="1:5">
      <c r="A44" s="90"/>
      <c r="B44" s="91"/>
      <c r="C44" s="93"/>
      <c r="D44" s="93"/>
      <c r="E44" s="93"/>
    </row>
    <row r="45" spans="1:5">
      <c r="A45" s="94"/>
      <c r="B45" s="94"/>
      <c r="C45" s="93"/>
      <c r="D45" s="93"/>
      <c r="E45" s="93"/>
    </row>
    <row r="46" spans="1:5">
      <c r="A46" s="95"/>
      <c r="B46" s="96"/>
      <c r="C46" s="93"/>
      <c r="D46" s="93"/>
      <c r="E46" s="93"/>
    </row>
    <row r="47" spans="1:5">
      <c r="A47" s="95"/>
      <c r="B47" s="96"/>
      <c r="C47" s="93"/>
      <c r="D47" s="93"/>
      <c r="E47" s="93"/>
    </row>
    <row r="48" spans="1:5">
      <c r="A48" s="95"/>
      <c r="B48" s="96"/>
      <c r="C48" s="93"/>
      <c r="D48" s="93"/>
      <c r="E48" s="93"/>
    </row>
    <row r="49" spans="1:5">
      <c r="A49" s="95"/>
      <c r="B49" s="96"/>
      <c r="C49" s="93"/>
      <c r="D49" s="93"/>
      <c r="E49" s="93"/>
    </row>
    <row r="50" spans="1:5">
      <c r="A50" s="95"/>
      <c r="B50" s="96"/>
      <c r="C50" s="93"/>
      <c r="D50" s="93"/>
      <c r="E50" s="93"/>
    </row>
    <row r="51" spans="1:5">
      <c r="A51" s="95"/>
      <c r="B51" s="96"/>
      <c r="C51" s="93"/>
      <c r="D51" s="93"/>
      <c r="E51" s="93"/>
    </row>
    <row r="52" spans="1:5">
      <c r="A52" s="95"/>
      <c r="B52" s="96"/>
      <c r="C52" s="93"/>
      <c r="D52" s="93"/>
      <c r="E52" s="93"/>
    </row>
    <row r="53" spans="1:5">
      <c r="A53" s="93"/>
      <c r="B53" s="93"/>
      <c r="C53" s="93"/>
      <c r="D53" s="93"/>
      <c r="E53" s="93"/>
    </row>
  </sheetData>
  <mergeCells count="1">
    <mergeCell ref="A19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1"/>
  <dimension ref="A1:D34"/>
  <sheetViews>
    <sheetView workbookViewId="0">
      <selection activeCell="D10" sqref="D10"/>
    </sheetView>
  </sheetViews>
  <sheetFormatPr defaultRowHeight="14.4"/>
  <cols>
    <col min="1" max="1" width="29.109375" customWidth="1"/>
    <col min="2" max="2" width="19.6640625" bestFit="1" customWidth="1"/>
    <col min="3" max="3" width="21.6640625" bestFit="1" customWidth="1"/>
    <col min="4" max="4" width="21.5546875" customWidth="1"/>
    <col min="5" max="5" width="20.109375" bestFit="1" customWidth="1"/>
    <col min="6" max="6" width="20.88671875" customWidth="1"/>
  </cols>
  <sheetData>
    <row r="1" spans="1:4">
      <c r="A1" s="87" t="s">
        <v>241</v>
      </c>
      <c r="B1" s="87"/>
      <c r="C1" s="87"/>
      <c r="D1" s="88"/>
    </row>
    <row r="2" spans="1:4">
      <c r="A2" s="98" t="s">
        <v>3</v>
      </c>
      <c r="B2" s="99" t="s">
        <v>177</v>
      </c>
      <c r="C2" s="98" t="s">
        <v>12</v>
      </c>
      <c r="D2" s="1"/>
    </row>
    <row r="3" spans="1:4">
      <c r="A3" s="97" t="s">
        <v>4</v>
      </c>
      <c r="B3" s="89">
        <v>4</v>
      </c>
      <c r="C3" s="89">
        <v>3297</v>
      </c>
      <c r="D3" s="1"/>
    </row>
    <row r="4" spans="1:4">
      <c r="A4" s="3" t="s">
        <v>5</v>
      </c>
      <c r="B4" s="89">
        <v>4</v>
      </c>
      <c r="C4" s="89">
        <v>8767</v>
      </c>
      <c r="D4" s="1"/>
    </row>
    <row r="5" spans="1:4">
      <c r="A5" s="3" t="s">
        <v>6</v>
      </c>
      <c r="B5" s="89">
        <v>2</v>
      </c>
      <c r="C5" s="89">
        <v>7001</v>
      </c>
      <c r="D5" s="1"/>
    </row>
    <row r="6" spans="1:4">
      <c r="A6" s="3" t="s">
        <v>7</v>
      </c>
      <c r="B6" s="89">
        <v>3</v>
      </c>
      <c r="C6" s="89">
        <v>8316</v>
      </c>
      <c r="D6" s="1"/>
    </row>
    <row r="7" spans="1:4">
      <c r="A7" s="3" t="s">
        <v>8</v>
      </c>
      <c r="B7" s="89">
        <v>1</v>
      </c>
      <c r="C7" s="89">
        <v>5409</v>
      </c>
      <c r="D7" s="1"/>
    </row>
    <row r="8" spans="1:4">
      <c r="A8" s="3" t="s">
        <v>9</v>
      </c>
      <c r="B8" s="89">
        <v>4</v>
      </c>
      <c r="C8" s="89">
        <v>7100</v>
      </c>
      <c r="D8" s="1"/>
    </row>
    <row r="9" spans="1:4">
      <c r="A9" s="3" t="s">
        <v>10</v>
      </c>
      <c r="B9" s="89">
        <v>3</v>
      </c>
      <c r="C9" s="89">
        <v>4602</v>
      </c>
      <c r="D9" s="1"/>
    </row>
    <row r="10" spans="1:4">
      <c r="D10" s="1"/>
    </row>
    <row r="11" spans="1:4">
      <c r="D11" s="1"/>
    </row>
    <row r="12" spans="1:4">
      <c r="D12" s="1"/>
    </row>
    <row r="13" spans="1:4">
      <c r="D13" s="1"/>
    </row>
    <row r="14" spans="1:4">
      <c r="D14" s="1"/>
    </row>
    <row r="15" spans="1:4">
      <c r="D15" s="1"/>
    </row>
    <row r="16" spans="1:4">
      <c r="D16" s="1"/>
    </row>
    <row r="17" spans="1:4">
      <c r="D17" s="1"/>
    </row>
    <row r="18" spans="1:4">
      <c r="D18" s="1"/>
    </row>
    <row r="19" spans="1:4">
      <c r="D19" s="1"/>
    </row>
    <row r="20" spans="1:4">
      <c r="D20" s="1"/>
    </row>
    <row r="21" spans="1:4">
      <c r="D21" s="1"/>
    </row>
    <row r="22" spans="1:4">
      <c r="D22" s="1"/>
    </row>
    <row r="23" spans="1:4">
      <c r="D23" s="1"/>
    </row>
    <row r="24" spans="1:4">
      <c r="D24" s="1"/>
    </row>
    <row r="26" spans="1:4">
      <c r="A26" s="90"/>
      <c r="B26" s="91"/>
    </row>
    <row r="27" spans="1:4">
      <c r="A27" s="94"/>
      <c r="B27" s="94"/>
    </row>
    <row r="28" spans="1:4">
      <c r="A28" s="95"/>
      <c r="B28" s="96"/>
    </row>
    <row r="29" spans="1:4">
      <c r="A29" s="95"/>
      <c r="B29" s="96"/>
    </row>
    <row r="30" spans="1:4">
      <c r="A30" s="95"/>
      <c r="B30" s="96"/>
    </row>
    <row r="31" spans="1:4">
      <c r="A31" s="95"/>
      <c r="B31" s="96"/>
    </row>
    <row r="32" spans="1:4">
      <c r="A32" s="95"/>
      <c r="B32" s="96"/>
    </row>
    <row r="33" spans="1:2">
      <c r="A33" s="95"/>
      <c r="B33" s="96"/>
    </row>
    <row r="34" spans="1:2">
      <c r="A34" s="95"/>
      <c r="B34" s="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D14" sqref="D14"/>
    </sheetView>
  </sheetViews>
  <sheetFormatPr defaultRowHeight="14.4"/>
  <cols>
    <col min="1" max="1" width="6.109375" customWidth="1"/>
    <col min="2" max="2" width="11.44140625" bestFit="1" customWidth="1"/>
    <col min="3" max="3" width="16.88671875" bestFit="1" customWidth="1"/>
    <col min="4" max="4" width="10.109375" customWidth="1"/>
    <col min="7" max="7" width="29.44140625" customWidth="1"/>
    <col min="8" max="8" width="16.88671875" bestFit="1" customWidth="1"/>
    <col min="9" max="9" width="12.88671875" customWidth="1"/>
    <col min="10" max="10" width="11" customWidth="1"/>
  </cols>
  <sheetData>
    <row r="1" spans="1:10">
      <c r="A1" s="87" t="s">
        <v>242</v>
      </c>
      <c r="B1" s="23"/>
      <c r="C1" s="23"/>
      <c r="D1" s="23"/>
      <c r="G1" s="82" t="s">
        <v>178</v>
      </c>
      <c r="H1" s="82" t="s">
        <v>181</v>
      </c>
      <c r="I1" s="82" t="s">
        <v>177</v>
      </c>
      <c r="J1" s="82" t="s">
        <v>44</v>
      </c>
    </row>
    <row r="2" spans="1:10">
      <c r="A2" s="82" t="s">
        <v>170</v>
      </c>
      <c r="B2" s="82" t="s">
        <v>178</v>
      </c>
      <c r="C2" s="82" t="s">
        <v>181</v>
      </c>
      <c r="D2" s="82" t="s">
        <v>177</v>
      </c>
      <c r="E2" s="82" t="s">
        <v>44</v>
      </c>
      <c r="G2" s="12" t="s">
        <v>13</v>
      </c>
      <c r="H2" s="102" t="s">
        <v>182</v>
      </c>
      <c r="I2" s="12">
        <f t="shared" ref="I2:I7" ca="1" si="0">RANDBETWEEN(1,4)</f>
        <v>1</v>
      </c>
      <c r="J2" s="12">
        <f ca="1">SUMIFS(E3:E28,C3:C28,H2,D3:D28,I2,B3:B28,G2)</f>
        <v>10801</v>
      </c>
    </row>
    <row r="3" spans="1:10">
      <c r="A3" s="101">
        <v>2014</v>
      </c>
      <c r="B3" s="12" t="s">
        <v>13</v>
      </c>
      <c r="C3" s="102" t="s">
        <v>182</v>
      </c>
      <c r="D3" s="12">
        <v>3</v>
      </c>
      <c r="E3" s="12">
        <v>5322</v>
      </c>
      <c r="G3" s="12" t="s">
        <v>180</v>
      </c>
      <c r="H3" s="102" t="s">
        <v>182</v>
      </c>
      <c r="I3" s="12">
        <f t="shared" ca="1" si="0"/>
        <v>3</v>
      </c>
      <c r="J3" s="12">
        <f t="shared" ref="J3:J7" ca="1" si="1">SUMIFS(E4:E29,C4:C29,H3,D4:D29,I3,B4:B29,G3)</f>
        <v>7242</v>
      </c>
    </row>
    <row r="4" spans="1:10">
      <c r="A4" s="101">
        <v>2012</v>
      </c>
      <c r="B4" s="12" t="s">
        <v>180</v>
      </c>
      <c r="C4" s="102" t="s">
        <v>182</v>
      </c>
      <c r="D4" s="12">
        <v>4</v>
      </c>
      <c r="E4" s="12">
        <v>5944</v>
      </c>
      <c r="G4" s="12" t="s">
        <v>179</v>
      </c>
      <c r="H4" s="102" t="s">
        <v>182</v>
      </c>
      <c r="I4" s="12">
        <f t="shared" ca="1" si="0"/>
        <v>2</v>
      </c>
      <c r="J4" s="12">
        <f t="shared" ca="1" si="1"/>
        <v>0</v>
      </c>
    </row>
    <row r="5" spans="1:10">
      <c r="A5" s="101">
        <v>2010</v>
      </c>
      <c r="B5" s="12" t="s">
        <v>180</v>
      </c>
      <c r="C5" s="102" t="s">
        <v>183</v>
      </c>
      <c r="D5" s="12">
        <v>1</v>
      </c>
      <c r="E5" s="12">
        <v>3692</v>
      </c>
      <c r="G5" s="12" t="s">
        <v>13</v>
      </c>
      <c r="H5" s="102" t="s">
        <v>183</v>
      </c>
      <c r="I5" s="12">
        <f t="shared" ca="1" si="0"/>
        <v>4</v>
      </c>
      <c r="J5" s="12">
        <f t="shared" ca="1" si="1"/>
        <v>8537</v>
      </c>
    </row>
    <row r="6" spans="1:10">
      <c r="A6" s="101">
        <v>2008</v>
      </c>
      <c r="B6" s="12" t="s">
        <v>13</v>
      </c>
      <c r="C6" s="102" t="s">
        <v>182</v>
      </c>
      <c r="D6" s="12">
        <v>2</v>
      </c>
      <c r="E6" s="12">
        <v>6238</v>
      </c>
      <c r="G6" s="12" t="s">
        <v>180</v>
      </c>
      <c r="H6" s="102" t="s">
        <v>183</v>
      </c>
      <c r="I6" s="12">
        <f t="shared" ca="1" si="0"/>
        <v>2</v>
      </c>
      <c r="J6" s="12">
        <f t="shared" ca="1" si="1"/>
        <v>7994</v>
      </c>
    </row>
    <row r="7" spans="1:10">
      <c r="A7" s="101">
        <v>2010</v>
      </c>
      <c r="B7" s="12" t="s">
        <v>180</v>
      </c>
      <c r="C7" s="102" t="s">
        <v>183</v>
      </c>
      <c r="D7" s="12">
        <v>3</v>
      </c>
      <c r="E7" s="12">
        <v>6340</v>
      </c>
      <c r="G7" s="12" t="s">
        <v>179</v>
      </c>
      <c r="H7" s="102" t="s">
        <v>183</v>
      </c>
      <c r="I7" s="12">
        <f t="shared" ca="1" si="0"/>
        <v>3</v>
      </c>
      <c r="J7" s="12">
        <f t="shared" ca="1" si="1"/>
        <v>15133</v>
      </c>
    </row>
    <row r="8" spans="1:10">
      <c r="A8" s="101">
        <v>2018</v>
      </c>
      <c r="B8" s="12" t="s">
        <v>180</v>
      </c>
      <c r="C8" s="102" t="s">
        <v>183</v>
      </c>
      <c r="D8" s="12">
        <v>2</v>
      </c>
      <c r="E8" s="12">
        <v>5640</v>
      </c>
      <c r="G8" s="83"/>
      <c r="H8" s="83"/>
      <c r="I8" s="83"/>
      <c r="J8" s="83"/>
    </row>
    <row r="9" spans="1:10">
      <c r="A9" s="101">
        <v>2013</v>
      </c>
      <c r="B9" s="12" t="s">
        <v>13</v>
      </c>
      <c r="C9" s="102" t="s">
        <v>183</v>
      </c>
      <c r="D9" s="12">
        <v>2</v>
      </c>
      <c r="E9" s="12">
        <v>4105</v>
      </c>
    </row>
    <row r="10" spans="1:10">
      <c r="A10" s="101">
        <v>2017</v>
      </c>
      <c r="B10" s="12" t="s">
        <v>179</v>
      </c>
      <c r="C10" s="102" t="s">
        <v>183</v>
      </c>
      <c r="D10" s="12">
        <v>3</v>
      </c>
      <c r="E10" s="12">
        <v>7841</v>
      </c>
    </row>
    <row r="11" spans="1:10">
      <c r="A11" s="101">
        <v>2014</v>
      </c>
      <c r="B11" s="12" t="s">
        <v>13</v>
      </c>
      <c r="C11" s="102" t="s">
        <v>182</v>
      </c>
      <c r="D11" s="12">
        <v>3</v>
      </c>
      <c r="E11" s="12">
        <v>2490</v>
      </c>
    </row>
    <row r="12" spans="1:10">
      <c r="A12" s="101">
        <v>2014</v>
      </c>
      <c r="B12" s="12" t="s">
        <v>180</v>
      </c>
      <c r="C12" s="102" t="s">
        <v>183</v>
      </c>
      <c r="D12" s="12">
        <v>2</v>
      </c>
      <c r="E12" s="12">
        <v>2354</v>
      </c>
    </row>
    <row r="13" spans="1:10">
      <c r="A13" s="101">
        <v>2017</v>
      </c>
      <c r="B13" s="12" t="s">
        <v>13</v>
      </c>
      <c r="C13" s="102" t="s">
        <v>183</v>
      </c>
      <c r="D13" s="12">
        <v>4</v>
      </c>
      <c r="E13" s="12">
        <v>2106</v>
      </c>
    </row>
    <row r="14" spans="1:10">
      <c r="A14" s="101">
        <v>2016</v>
      </c>
      <c r="B14" s="12" t="s">
        <v>13</v>
      </c>
      <c r="C14" s="102" t="s">
        <v>182</v>
      </c>
      <c r="D14" s="12">
        <v>1</v>
      </c>
      <c r="E14" s="12">
        <v>7137</v>
      </c>
    </row>
    <row r="15" spans="1:10">
      <c r="A15" s="101">
        <v>2017</v>
      </c>
      <c r="B15" s="12" t="s">
        <v>13</v>
      </c>
      <c r="C15" s="102" t="s">
        <v>182</v>
      </c>
      <c r="D15" s="12">
        <v>1</v>
      </c>
      <c r="E15" s="12">
        <v>3664</v>
      </c>
    </row>
    <row r="16" spans="1:10">
      <c r="A16" s="101">
        <v>2018</v>
      </c>
      <c r="B16" s="12" t="s">
        <v>180</v>
      </c>
      <c r="C16" s="102" t="s">
        <v>183</v>
      </c>
      <c r="D16" s="12">
        <v>1</v>
      </c>
      <c r="E16" s="12">
        <v>7771</v>
      </c>
    </row>
    <row r="17" spans="1:5">
      <c r="A17" s="101">
        <v>2014</v>
      </c>
      <c r="B17" s="12" t="s">
        <v>13</v>
      </c>
      <c r="C17" s="102" t="s">
        <v>182</v>
      </c>
      <c r="D17" s="12">
        <v>4</v>
      </c>
      <c r="E17" s="12">
        <v>7893</v>
      </c>
    </row>
    <row r="18" spans="1:5">
      <c r="A18" s="101">
        <v>2017</v>
      </c>
      <c r="B18" s="12" t="s">
        <v>13</v>
      </c>
      <c r="C18" s="102" t="s">
        <v>182</v>
      </c>
      <c r="D18" s="12">
        <v>4</v>
      </c>
      <c r="E18" s="12">
        <v>3460</v>
      </c>
    </row>
    <row r="19" spans="1:5">
      <c r="A19" s="101">
        <v>2009</v>
      </c>
      <c r="B19" s="12" t="s">
        <v>179</v>
      </c>
      <c r="C19" s="102" t="s">
        <v>183</v>
      </c>
      <c r="D19" s="12">
        <v>1</v>
      </c>
      <c r="E19" s="12">
        <v>6940</v>
      </c>
    </row>
    <row r="20" spans="1:5">
      <c r="A20" s="101">
        <v>2009</v>
      </c>
      <c r="B20" s="12" t="s">
        <v>179</v>
      </c>
      <c r="C20" s="102" t="s">
        <v>182</v>
      </c>
      <c r="D20" s="12">
        <v>4</v>
      </c>
      <c r="E20" s="12">
        <v>3176</v>
      </c>
    </row>
    <row r="21" spans="1:5">
      <c r="A21" s="101">
        <v>2011</v>
      </c>
      <c r="B21" s="12" t="s">
        <v>180</v>
      </c>
      <c r="C21" s="102" t="s">
        <v>182</v>
      </c>
      <c r="D21" s="12">
        <v>4</v>
      </c>
      <c r="E21" s="12">
        <v>2971</v>
      </c>
    </row>
    <row r="22" spans="1:5">
      <c r="A22" s="101">
        <v>2009</v>
      </c>
      <c r="B22" s="12" t="s">
        <v>180</v>
      </c>
      <c r="C22" s="102" t="s">
        <v>183</v>
      </c>
      <c r="D22" s="12">
        <v>4</v>
      </c>
      <c r="E22" s="12">
        <v>5344</v>
      </c>
    </row>
    <row r="23" spans="1:5">
      <c r="A23" s="101">
        <v>2018</v>
      </c>
      <c r="B23" s="12" t="s">
        <v>179</v>
      </c>
      <c r="C23" s="102" t="s">
        <v>183</v>
      </c>
      <c r="D23" s="12">
        <v>3</v>
      </c>
      <c r="E23" s="12">
        <v>7292</v>
      </c>
    </row>
    <row r="24" spans="1:5">
      <c r="A24" s="101">
        <v>2015</v>
      </c>
      <c r="B24" s="12" t="s">
        <v>180</v>
      </c>
      <c r="C24" s="102" t="s">
        <v>183</v>
      </c>
      <c r="D24" s="12">
        <v>3</v>
      </c>
      <c r="E24" s="12">
        <v>3835</v>
      </c>
    </row>
    <row r="25" spans="1:5">
      <c r="A25" s="101">
        <v>2017</v>
      </c>
      <c r="B25" s="12" t="s">
        <v>13</v>
      </c>
      <c r="C25" s="102" t="s">
        <v>183</v>
      </c>
      <c r="D25" s="12">
        <v>4</v>
      </c>
      <c r="E25" s="12">
        <v>6431</v>
      </c>
    </row>
    <row r="26" spans="1:5">
      <c r="A26" s="101">
        <v>2013</v>
      </c>
      <c r="B26" s="12" t="s">
        <v>180</v>
      </c>
      <c r="C26" s="102" t="s">
        <v>182</v>
      </c>
      <c r="D26" s="12">
        <v>3</v>
      </c>
      <c r="E26" s="12">
        <v>7242</v>
      </c>
    </row>
    <row r="27" spans="1:5">
      <c r="A27" s="101">
        <v>2013</v>
      </c>
      <c r="B27" s="12" t="s">
        <v>179</v>
      </c>
      <c r="C27" s="102" t="s">
        <v>182</v>
      </c>
      <c r="D27" s="12">
        <v>1</v>
      </c>
      <c r="E27" s="12">
        <v>5198</v>
      </c>
    </row>
    <row r="28" spans="1:5">
      <c r="A28" s="101">
        <v>2018</v>
      </c>
      <c r="B28" s="12" t="s">
        <v>13</v>
      </c>
      <c r="C28" s="102" t="s">
        <v>182</v>
      </c>
      <c r="D28" s="12">
        <v>2</v>
      </c>
      <c r="E28" s="12">
        <v>4949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3"/>
  <dimension ref="A1:F19"/>
  <sheetViews>
    <sheetView workbookViewId="0">
      <selection activeCell="H6" sqref="H6"/>
    </sheetView>
  </sheetViews>
  <sheetFormatPr defaultRowHeight="14.4"/>
  <cols>
    <col min="1" max="1" width="11.33203125" bestFit="1" customWidth="1"/>
    <col min="2" max="2" width="11.5546875" customWidth="1"/>
    <col min="3" max="3" width="14.44140625" customWidth="1"/>
    <col min="5" max="5" width="27.109375" bestFit="1" customWidth="1"/>
    <col min="7" max="7" width="17.109375" customWidth="1"/>
  </cols>
  <sheetData>
    <row r="1" spans="1:5">
      <c r="A1" s="87" t="s">
        <v>243</v>
      </c>
      <c r="B1" s="23"/>
      <c r="C1" s="23"/>
      <c r="D1" s="23"/>
      <c r="E1" s="23"/>
    </row>
    <row r="2" spans="1:5" ht="27">
      <c r="A2" s="26" t="s">
        <v>11</v>
      </c>
      <c r="B2" s="27" t="s">
        <v>58</v>
      </c>
      <c r="C2" s="27" t="s">
        <v>59</v>
      </c>
    </row>
    <row r="3" spans="1:5">
      <c r="A3" s="28" t="s">
        <v>13</v>
      </c>
      <c r="B3" s="29">
        <v>13600</v>
      </c>
      <c r="C3" s="29">
        <v>13600</v>
      </c>
    </row>
    <row r="4" spans="1:5">
      <c r="A4" s="28" t="s">
        <v>14</v>
      </c>
      <c r="B4" s="29">
        <v>17600</v>
      </c>
      <c r="C4" s="29">
        <v>17300</v>
      </c>
    </row>
    <row r="5" spans="1:5">
      <c r="A5" s="28" t="s">
        <v>15</v>
      </c>
      <c r="B5" s="29">
        <v>25000</v>
      </c>
      <c r="C5" s="29">
        <v>25000</v>
      </c>
    </row>
    <row r="6" spans="1:5">
      <c r="A6" s="28" t="s">
        <v>16</v>
      </c>
      <c r="B6" s="29">
        <v>10000</v>
      </c>
      <c r="C6" s="29">
        <v>10000</v>
      </c>
    </row>
    <row r="7" spans="1:5">
      <c r="A7" s="28" t="s">
        <v>17</v>
      </c>
      <c r="B7" s="29">
        <v>12500</v>
      </c>
      <c r="C7" s="29">
        <v>12500</v>
      </c>
    </row>
    <row r="8" spans="1:5">
      <c r="A8" s="28" t="s">
        <v>18</v>
      </c>
      <c r="B8" s="29">
        <v>9800</v>
      </c>
      <c r="C8" s="29">
        <v>9800</v>
      </c>
    </row>
    <row r="9" spans="1:5">
      <c r="A9" s="28" t="s">
        <v>19</v>
      </c>
      <c r="B9" s="29">
        <v>17600</v>
      </c>
      <c r="C9" s="29">
        <v>17800</v>
      </c>
    </row>
    <row r="10" spans="1:5">
      <c r="A10" s="28" t="s">
        <v>60</v>
      </c>
      <c r="B10" s="29">
        <v>14800</v>
      </c>
      <c r="C10" s="29">
        <v>14800</v>
      </c>
    </row>
    <row r="11" spans="1:5">
      <c r="A11" s="28" t="s">
        <v>61</v>
      </c>
      <c r="B11" s="29">
        <v>20900</v>
      </c>
      <c r="C11" s="29">
        <v>20900</v>
      </c>
    </row>
    <row r="12" spans="1:5">
      <c r="A12" s="28" t="s">
        <v>62</v>
      </c>
      <c r="B12" s="29">
        <v>21300</v>
      </c>
      <c r="C12" s="29">
        <v>21300</v>
      </c>
    </row>
    <row r="13" spans="1:5">
      <c r="A13" s="28" t="s">
        <v>63</v>
      </c>
      <c r="B13" s="29">
        <v>15000</v>
      </c>
      <c r="C13" s="29">
        <v>15000</v>
      </c>
    </row>
    <row r="14" spans="1:5">
      <c r="A14" s="28" t="s">
        <v>64</v>
      </c>
      <c r="B14" s="29">
        <v>15500</v>
      </c>
      <c r="C14" s="29">
        <v>15200</v>
      </c>
    </row>
    <row r="15" spans="1:5">
      <c r="A15" s="28" t="s">
        <v>65</v>
      </c>
      <c r="B15" s="29">
        <v>13600</v>
      </c>
      <c r="C15" s="29">
        <v>13600</v>
      </c>
    </row>
    <row r="16" spans="1:5">
      <c r="A16" s="28" t="s">
        <v>66</v>
      </c>
      <c r="B16" s="29">
        <v>21300</v>
      </c>
      <c r="C16" s="29">
        <v>21500</v>
      </c>
    </row>
    <row r="17" spans="1:6">
      <c r="A17" s="28" t="s">
        <v>67</v>
      </c>
      <c r="B17" s="29">
        <v>23000</v>
      </c>
      <c r="C17" s="29">
        <v>23000</v>
      </c>
    </row>
    <row r="19" spans="1:6">
      <c r="B19" s="80"/>
      <c r="C19" s="80"/>
      <c r="D19" s="80"/>
      <c r="E19" s="80"/>
      <c r="F19" s="80"/>
    </row>
  </sheetData>
  <conditionalFormatting sqref="A3:C17">
    <cfRule type="uniqu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5"/>
  <dimension ref="A1:L34"/>
  <sheetViews>
    <sheetView workbookViewId="0">
      <selection activeCell="G10" sqref="G10"/>
    </sheetView>
  </sheetViews>
  <sheetFormatPr defaultRowHeight="14.4"/>
  <cols>
    <col min="1" max="1" width="16.44140625" bestFit="1" customWidth="1"/>
    <col min="2" max="2" width="16.109375" customWidth="1"/>
    <col min="7" max="7" width="33.21875" customWidth="1"/>
    <col min="8" max="8" width="20.33203125" customWidth="1"/>
    <col min="9" max="9" width="6" customWidth="1"/>
    <col min="10" max="10" width="12.5546875" customWidth="1"/>
    <col min="11" max="11" width="12.44140625" customWidth="1"/>
    <col min="12" max="12" width="11.33203125" customWidth="1"/>
    <col min="13" max="16" width="4" customWidth="1"/>
    <col min="17" max="38" width="5" customWidth="1"/>
    <col min="39" max="39" width="11.33203125" bestFit="1" customWidth="1"/>
  </cols>
  <sheetData>
    <row r="1" spans="1:12">
      <c r="A1" s="87" t="s">
        <v>245</v>
      </c>
      <c r="B1" s="23"/>
      <c r="C1" s="23"/>
      <c r="D1" s="23"/>
      <c r="G1" s="128" t="s">
        <v>290</v>
      </c>
      <c r="H1" s="128" t="s">
        <v>289</v>
      </c>
    </row>
    <row r="2" spans="1:12" ht="15.6">
      <c r="A2" s="37"/>
      <c r="G2" s="128" t="s">
        <v>288</v>
      </c>
      <c r="H2" t="s">
        <v>99</v>
      </c>
      <c r="I2" t="s">
        <v>98</v>
      </c>
      <c r="J2" t="s">
        <v>94</v>
      </c>
      <c r="K2" t="s">
        <v>92</v>
      </c>
      <c r="L2" t="s">
        <v>287</v>
      </c>
    </row>
    <row r="3" spans="1:12" ht="39.6">
      <c r="A3" s="38" t="s">
        <v>87</v>
      </c>
      <c r="B3" s="38" t="s">
        <v>88</v>
      </c>
      <c r="C3" s="38" t="s">
        <v>89</v>
      </c>
      <c r="D3" s="39" t="s">
        <v>90</v>
      </c>
      <c r="G3" s="129" t="s">
        <v>95</v>
      </c>
      <c r="H3" s="127">
        <v>5824</v>
      </c>
      <c r="I3" s="127">
        <v>1149</v>
      </c>
      <c r="J3" s="127">
        <v>9488</v>
      </c>
      <c r="K3" s="127">
        <v>1311</v>
      </c>
      <c r="L3" s="127">
        <v>17772</v>
      </c>
    </row>
    <row r="4" spans="1:12">
      <c r="A4" s="40" t="s">
        <v>91</v>
      </c>
      <c r="B4" s="40" t="s">
        <v>92</v>
      </c>
      <c r="C4" s="40" t="s">
        <v>93</v>
      </c>
      <c r="D4" s="41">
        <v>2517</v>
      </c>
      <c r="G4" s="129" t="s">
        <v>93</v>
      </c>
      <c r="H4" s="127">
        <v>627</v>
      </c>
      <c r="I4" s="127">
        <v>8028</v>
      </c>
      <c r="J4" s="127">
        <v>3902</v>
      </c>
      <c r="K4" s="127">
        <v>8032</v>
      </c>
      <c r="L4" s="127">
        <v>20589</v>
      </c>
    </row>
    <row r="5" spans="1:12">
      <c r="A5" s="40" t="s">
        <v>91</v>
      </c>
      <c r="B5" s="40" t="s">
        <v>94</v>
      </c>
      <c r="C5" s="40" t="s">
        <v>95</v>
      </c>
      <c r="D5" s="41">
        <v>3136</v>
      </c>
      <c r="G5" s="129" t="s">
        <v>96</v>
      </c>
      <c r="H5" s="127">
        <v>3534</v>
      </c>
      <c r="I5" s="127">
        <v>2033</v>
      </c>
      <c r="J5" s="127">
        <v>1232</v>
      </c>
      <c r="K5" s="127">
        <v>7564</v>
      </c>
      <c r="L5" s="127">
        <v>14363</v>
      </c>
    </row>
    <row r="6" spans="1:12">
      <c r="A6" s="40" t="s">
        <v>91</v>
      </c>
      <c r="B6" s="40" t="s">
        <v>92</v>
      </c>
      <c r="C6" s="40" t="s">
        <v>96</v>
      </c>
      <c r="D6" s="41">
        <v>456</v>
      </c>
      <c r="G6" s="129" t="s">
        <v>97</v>
      </c>
      <c r="H6" s="127">
        <v>2610</v>
      </c>
      <c r="I6" s="127">
        <v>565</v>
      </c>
      <c r="J6" s="127">
        <v>3397</v>
      </c>
      <c r="K6" s="127">
        <v>3644</v>
      </c>
      <c r="L6" s="127">
        <v>10216</v>
      </c>
    </row>
    <row r="7" spans="1:12">
      <c r="A7" s="40" t="s">
        <v>91</v>
      </c>
      <c r="B7" s="40" t="s">
        <v>94</v>
      </c>
      <c r="C7" s="40" t="s">
        <v>97</v>
      </c>
      <c r="D7" s="41">
        <v>809</v>
      </c>
      <c r="G7" s="129" t="s">
        <v>287</v>
      </c>
      <c r="H7" s="127">
        <v>12595</v>
      </c>
      <c r="I7" s="127">
        <v>11775</v>
      </c>
      <c r="J7" s="127">
        <v>18019</v>
      </c>
      <c r="K7" s="127">
        <v>20551</v>
      </c>
      <c r="L7" s="127">
        <v>62940</v>
      </c>
    </row>
    <row r="8" spans="1:12">
      <c r="A8" s="40" t="s">
        <v>91</v>
      </c>
      <c r="B8" s="40" t="s">
        <v>98</v>
      </c>
      <c r="C8" s="40" t="s">
        <v>93</v>
      </c>
      <c r="D8" s="41">
        <v>356</v>
      </c>
    </row>
    <row r="9" spans="1:12">
      <c r="A9" s="40" t="s">
        <v>91</v>
      </c>
      <c r="B9" s="40" t="s">
        <v>94</v>
      </c>
      <c r="C9" s="40" t="s">
        <v>95</v>
      </c>
      <c r="D9" s="41">
        <v>471</v>
      </c>
    </row>
    <row r="10" spans="1:12">
      <c r="A10" s="40" t="s">
        <v>91</v>
      </c>
      <c r="B10" s="40" t="s">
        <v>99</v>
      </c>
      <c r="C10" s="40" t="s">
        <v>96</v>
      </c>
      <c r="D10" s="41">
        <v>3534</v>
      </c>
    </row>
    <row r="11" spans="1:12">
      <c r="A11" s="40" t="s">
        <v>91</v>
      </c>
      <c r="B11" s="40" t="s">
        <v>94</v>
      </c>
      <c r="C11" s="40" t="s">
        <v>97</v>
      </c>
      <c r="D11" s="41">
        <v>209</v>
      </c>
    </row>
    <row r="12" spans="1:12">
      <c r="A12" s="40" t="s">
        <v>100</v>
      </c>
      <c r="B12" s="40" t="s">
        <v>94</v>
      </c>
      <c r="C12" s="40" t="s">
        <v>95</v>
      </c>
      <c r="D12" s="41">
        <v>2227</v>
      </c>
    </row>
    <row r="13" spans="1:12">
      <c r="A13" s="40" t="s">
        <v>100</v>
      </c>
      <c r="B13" s="40" t="s">
        <v>92</v>
      </c>
      <c r="C13" s="40" t="s">
        <v>93</v>
      </c>
      <c r="D13" s="41">
        <v>2112</v>
      </c>
    </row>
    <row r="14" spans="1:12">
      <c r="A14" s="40" t="s">
        <v>100</v>
      </c>
      <c r="B14" s="40" t="s">
        <v>98</v>
      </c>
      <c r="C14" s="40" t="s">
        <v>96</v>
      </c>
      <c r="D14" s="41">
        <v>2033</v>
      </c>
    </row>
    <row r="15" spans="1:12">
      <c r="A15" s="40" t="s">
        <v>100</v>
      </c>
      <c r="B15" s="40" t="s">
        <v>92</v>
      </c>
      <c r="C15" s="40" t="s">
        <v>97</v>
      </c>
      <c r="D15" s="41">
        <v>3644</v>
      </c>
    </row>
    <row r="16" spans="1:12">
      <c r="A16" s="40" t="s">
        <v>100</v>
      </c>
      <c r="B16" s="40" t="s">
        <v>99</v>
      </c>
      <c r="C16" s="40" t="s">
        <v>95</v>
      </c>
      <c r="D16" s="41">
        <v>3130</v>
      </c>
    </row>
    <row r="17" spans="1:4">
      <c r="A17" s="40" t="s">
        <v>100</v>
      </c>
      <c r="B17" s="40" t="s">
        <v>92</v>
      </c>
      <c r="C17" s="40" t="s">
        <v>93</v>
      </c>
      <c r="D17" s="41">
        <v>3403</v>
      </c>
    </row>
    <row r="18" spans="1:4">
      <c r="A18" s="40" t="s">
        <v>101</v>
      </c>
      <c r="B18" s="40" t="s">
        <v>92</v>
      </c>
      <c r="C18" s="40" t="s">
        <v>96</v>
      </c>
      <c r="D18" s="41">
        <v>2663</v>
      </c>
    </row>
    <row r="19" spans="1:4">
      <c r="A19" s="40" t="s">
        <v>101</v>
      </c>
      <c r="B19" s="40" t="s">
        <v>98</v>
      </c>
      <c r="C19" s="40" t="s">
        <v>97</v>
      </c>
      <c r="D19" s="41">
        <v>565</v>
      </c>
    </row>
    <row r="20" spans="1:4">
      <c r="A20" s="40" t="s">
        <v>101</v>
      </c>
      <c r="B20" s="40" t="s">
        <v>94</v>
      </c>
      <c r="C20" s="40" t="s">
        <v>95</v>
      </c>
      <c r="D20" s="41">
        <v>3654</v>
      </c>
    </row>
    <row r="21" spans="1:4">
      <c r="A21" s="40" t="s">
        <v>101</v>
      </c>
      <c r="B21" s="40" t="s">
        <v>99</v>
      </c>
      <c r="C21" s="40" t="s">
        <v>93</v>
      </c>
      <c r="D21" s="41">
        <v>627</v>
      </c>
    </row>
    <row r="22" spans="1:4">
      <c r="A22" s="40" t="s">
        <v>101</v>
      </c>
      <c r="B22" s="40" t="s">
        <v>94</v>
      </c>
      <c r="C22" s="40" t="s">
        <v>97</v>
      </c>
      <c r="D22" s="41">
        <v>1746</v>
      </c>
    </row>
    <row r="23" spans="1:4">
      <c r="A23" s="40" t="s">
        <v>102</v>
      </c>
      <c r="B23" s="40" t="s">
        <v>94</v>
      </c>
      <c r="C23" s="40" t="s">
        <v>96</v>
      </c>
      <c r="D23" s="41">
        <v>1232</v>
      </c>
    </row>
    <row r="24" spans="1:4">
      <c r="A24" s="40" t="s">
        <v>102</v>
      </c>
      <c r="B24" s="40" t="s">
        <v>98</v>
      </c>
      <c r="C24" s="40" t="s">
        <v>93</v>
      </c>
      <c r="D24" s="41">
        <v>3880</v>
      </c>
    </row>
    <row r="25" spans="1:4">
      <c r="A25" s="40" t="s">
        <v>102</v>
      </c>
      <c r="B25" s="40" t="s">
        <v>92</v>
      </c>
      <c r="C25" s="40" t="s">
        <v>95</v>
      </c>
      <c r="D25" s="41">
        <v>1311</v>
      </c>
    </row>
    <row r="26" spans="1:4">
      <c r="A26" s="40" t="s">
        <v>102</v>
      </c>
      <c r="B26" s="40" t="s">
        <v>99</v>
      </c>
      <c r="C26" s="40" t="s">
        <v>97</v>
      </c>
      <c r="D26" s="41">
        <v>2610</v>
      </c>
    </row>
    <row r="27" spans="1:4">
      <c r="A27" s="40" t="s">
        <v>103</v>
      </c>
      <c r="B27" s="40" t="s">
        <v>92</v>
      </c>
      <c r="C27" s="40" t="s">
        <v>96</v>
      </c>
      <c r="D27" s="41">
        <v>1575</v>
      </c>
    </row>
    <row r="28" spans="1:4">
      <c r="A28" s="40" t="s">
        <v>103</v>
      </c>
      <c r="B28" s="40" t="s">
        <v>98</v>
      </c>
      <c r="C28" s="40" t="s">
        <v>93</v>
      </c>
      <c r="D28" s="41">
        <v>3792</v>
      </c>
    </row>
    <row r="29" spans="1:4">
      <c r="A29" s="40" t="s">
        <v>103</v>
      </c>
      <c r="B29" s="40" t="s">
        <v>98</v>
      </c>
      <c r="C29" s="40" t="s">
        <v>95</v>
      </c>
      <c r="D29" s="41">
        <v>1149</v>
      </c>
    </row>
    <row r="30" spans="1:4">
      <c r="A30" s="40" t="s">
        <v>104</v>
      </c>
      <c r="B30" s="40" t="s">
        <v>94</v>
      </c>
      <c r="C30" s="40" t="s">
        <v>93</v>
      </c>
      <c r="D30" s="41">
        <v>3120</v>
      </c>
    </row>
    <row r="31" spans="1:4">
      <c r="A31" s="40" t="s">
        <v>104</v>
      </c>
      <c r="B31" s="40" t="s">
        <v>99</v>
      </c>
      <c r="C31" s="40" t="s">
        <v>95</v>
      </c>
      <c r="D31" s="41">
        <v>2694</v>
      </c>
    </row>
    <row r="32" spans="1:4">
      <c r="A32" s="40" t="s">
        <v>104</v>
      </c>
      <c r="B32" s="40" t="s">
        <v>94</v>
      </c>
      <c r="C32" s="40" t="s">
        <v>97</v>
      </c>
      <c r="D32" s="41">
        <v>633</v>
      </c>
    </row>
    <row r="33" spans="1:4">
      <c r="A33" s="40" t="s">
        <v>105</v>
      </c>
      <c r="B33" s="40" t="s">
        <v>92</v>
      </c>
      <c r="C33" s="40" t="s">
        <v>96</v>
      </c>
      <c r="D33" s="41">
        <v>2870</v>
      </c>
    </row>
    <row r="34" spans="1:4">
      <c r="A34" s="40" t="s">
        <v>105</v>
      </c>
      <c r="B34" s="40" t="s">
        <v>94</v>
      </c>
      <c r="C34" s="40" t="s">
        <v>93</v>
      </c>
      <c r="D34" s="41">
        <v>782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8" sqref="G8"/>
    </sheetView>
  </sheetViews>
  <sheetFormatPr defaultRowHeight="14.4"/>
  <cols>
    <col min="1" max="1" width="13.44140625" customWidth="1"/>
    <col min="2" max="2" width="16.33203125" bestFit="1" customWidth="1"/>
    <col min="3" max="3" width="15.88671875" bestFit="1" customWidth="1"/>
    <col min="4" max="4" width="29.6640625" bestFit="1" customWidth="1"/>
    <col min="5" max="5" width="11.44140625" bestFit="1" customWidth="1"/>
    <col min="6" max="6" width="11.88671875" customWidth="1"/>
  </cols>
  <sheetData>
    <row r="1" spans="1:7">
      <c r="A1" s="87" t="s">
        <v>246</v>
      </c>
      <c r="B1" s="23"/>
      <c r="C1" s="23"/>
      <c r="D1" s="23"/>
      <c r="E1" s="23"/>
      <c r="F1" s="23"/>
      <c r="G1" s="23"/>
    </row>
    <row r="4" spans="1:7">
      <c r="B4" s="58" t="s">
        <v>157</v>
      </c>
      <c r="C4" s="58" t="s">
        <v>188</v>
      </c>
      <c r="D4" s="58" t="s">
        <v>189</v>
      </c>
      <c r="E4" s="58" t="s">
        <v>158</v>
      </c>
      <c r="F4" s="140" t="s">
        <v>158</v>
      </c>
    </row>
    <row r="5" spans="1:7">
      <c r="A5" s="44" t="s">
        <v>148</v>
      </c>
      <c r="B5" s="12">
        <v>93363</v>
      </c>
      <c r="C5" s="104">
        <v>4.7056290446132465E-2</v>
      </c>
      <c r="D5" s="104">
        <v>8.0509179509984263E-2</v>
      </c>
      <c r="E5" s="104">
        <v>0.47563793426738876</v>
      </c>
      <c r="F5" s="141">
        <f>B5*E5</f>
        <v>44406.98445700622</v>
      </c>
    </row>
    <row r="6" spans="1:7">
      <c r="A6" s="44" t="s">
        <v>149</v>
      </c>
      <c r="B6" s="12">
        <v>13438</v>
      </c>
      <c r="C6" s="104">
        <v>0.64228835384764082</v>
      </c>
      <c r="D6" s="104">
        <v>0.5167866957590338</v>
      </c>
      <c r="E6" s="104">
        <v>0.6589566806043119</v>
      </c>
      <c r="F6" s="141">
        <f t="shared" ref="F6:F16" si="0">B6*E6</f>
        <v>8855.0598739607431</v>
      </c>
    </row>
    <row r="7" spans="1:7">
      <c r="A7" s="44" t="s">
        <v>150</v>
      </c>
      <c r="B7" s="12">
        <v>72907</v>
      </c>
      <c r="C7" s="104">
        <v>0.84652664595442928</v>
      </c>
      <c r="D7" s="104">
        <v>0.24081695285664995</v>
      </c>
      <c r="E7" s="104">
        <v>0.29678794358952532</v>
      </c>
      <c r="F7" s="141">
        <f t="shared" si="0"/>
        <v>21637.918603281523</v>
      </c>
    </row>
    <row r="8" spans="1:7">
      <c r="A8" s="44" t="s">
        <v>93</v>
      </c>
      <c r="B8" s="12">
        <v>110390</v>
      </c>
      <c r="C8" s="104">
        <v>0.31419898485703912</v>
      </c>
      <c r="D8" s="104">
        <v>0.81490498284547452</v>
      </c>
      <c r="E8" s="104">
        <v>0.76585204092047476</v>
      </c>
      <c r="F8" s="141">
        <f t="shared" si="0"/>
        <v>84542.40679721121</v>
      </c>
    </row>
    <row r="9" spans="1:7">
      <c r="A9" s="44" t="s">
        <v>151</v>
      </c>
      <c r="B9" s="12">
        <v>87766</v>
      </c>
      <c r="C9" s="104">
        <v>7.3578744409870556E-2</v>
      </c>
      <c r="D9" s="104">
        <v>0.24322854182192544</v>
      </c>
      <c r="E9" s="104">
        <v>0.24133686180233915</v>
      </c>
      <c r="F9" s="141">
        <f t="shared" si="0"/>
        <v>21181.171012944098</v>
      </c>
    </row>
    <row r="10" spans="1:7">
      <c r="A10" s="44" t="s">
        <v>152</v>
      </c>
      <c r="B10" s="12">
        <v>119951</v>
      </c>
      <c r="C10" s="104">
        <v>0.22028246532362239</v>
      </c>
      <c r="D10" s="104">
        <v>3.6787662290419187E-2</v>
      </c>
      <c r="E10" s="104">
        <v>0.48733694243788361</v>
      </c>
      <c r="F10" s="141">
        <f t="shared" si="0"/>
        <v>58456.553582366578</v>
      </c>
    </row>
    <row r="11" spans="1:7">
      <c r="A11" s="44" t="s">
        <v>96</v>
      </c>
      <c r="B11" s="12">
        <v>102559</v>
      </c>
      <c r="C11" s="104">
        <v>0.66232958663870967</v>
      </c>
      <c r="D11" s="104">
        <v>0.35318777326970963</v>
      </c>
      <c r="E11" s="104">
        <v>0.62157865519771194</v>
      </c>
      <c r="F11" s="141">
        <f t="shared" si="0"/>
        <v>63748.485298422136</v>
      </c>
    </row>
    <row r="12" spans="1:7">
      <c r="A12" s="44" t="s">
        <v>153</v>
      </c>
      <c r="B12" s="12">
        <v>14188</v>
      </c>
      <c r="C12" s="104">
        <v>0.33471244848734283</v>
      </c>
      <c r="D12" s="104">
        <v>0.64997135913194015</v>
      </c>
      <c r="E12" s="104">
        <v>0.76070583991002205</v>
      </c>
      <c r="F12" s="141">
        <f t="shared" si="0"/>
        <v>10792.894456643393</v>
      </c>
    </row>
    <row r="13" spans="1:7">
      <c r="A13" s="44" t="s">
        <v>154</v>
      </c>
      <c r="B13" s="12">
        <v>83826</v>
      </c>
      <c r="C13" s="104">
        <v>0.81858971030849803</v>
      </c>
      <c r="D13" s="104">
        <v>0.48022157454150605</v>
      </c>
      <c r="E13" s="104">
        <v>0.66871742685807189</v>
      </c>
      <c r="F13" s="141">
        <f t="shared" si="0"/>
        <v>56055.907023804735</v>
      </c>
    </row>
    <row r="14" spans="1:7">
      <c r="A14" s="44" t="s">
        <v>97</v>
      </c>
      <c r="B14" s="12">
        <v>62086</v>
      </c>
      <c r="C14" s="104">
        <v>0.74103111071845873</v>
      </c>
      <c r="D14" s="104">
        <v>0.92148713032656338</v>
      </c>
      <c r="E14" s="104">
        <v>0.65023395130926265</v>
      </c>
      <c r="F14" s="141">
        <f t="shared" si="0"/>
        <v>40370.425100986882</v>
      </c>
    </row>
    <row r="15" spans="1:7">
      <c r="A15" s="44" t="s">
        <v>155</v>
      </c>
      <c r="B15" s="12">
        <v>44170</v>
      </c>
      <c r="C15" s="104">
        <v>0.67278774213417281</v>
      </c>
      <c r="D15" s="104">
        <v>0.74933292038005739</v>
      </c>
      <c r="E15" s="104">
        <v>0.9836694330489445</v>
      </c>
      <c r="F15" s="141">
        <f t="shared" si="0"/>
        <v>43448.678857771876</v>
      </c>
    </row>
    <row r="16" spans="1:7">
      <c r="A16" s="44" t="s">
        <v>156</v>
      </c>
      <c r="B16" s="12">
        <v>117185</v>
      </c>
      <c r="C16" s="104">
        <v>0.81040209512357175</v>
      </c>
      <c r="D16" s="104">
        <v>0.9387075847973021</v>
      </c>
      <c r="E16" s="104">
        <v>0.11211282814093171</v>
      </c>
      <c r="F16" s="141">
        <f t="shared" si="0"/>
        <v>13137.941765695083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8"/>
  <dimension ref="A1:I12"/>
  <sheetViews>
    <sheetView workbookViewId="0">
      <selection activeCell="B12" sqref="B12"/>
    </sheetView>
  </sheetViews>
  <sheetFormatPr defaultRowHeight="14.4"/>
  <sheetData>
    <row r="1" spans="1:9">
      <c r="A1" s="87" t="s">
        <v>247</v>
      </c>
      <c r="B1" s="105"/>
      <c r="C1" s="105"/>
      <c r="D1" s="105"/>
      <c r="E1" s="105"/>
      <c r="F1" s="105"/>
      <c r="G1" s="45"/>
      <c r="H1" s="45"/>
      <c r="I1" s="45"/>
    </row>
    <row r="3" spans="1:9" ht="15.6">
      <c r="A3" s="46"/>
      <c r="B3" s="45"/>
      <c r="C3" s="45"/>
      <c r="D3" s="45"/>
      <c r="E3" s="45"/>
      <c r="F3" s="45"/>
      <c r="G3" s="45"/>
      <c r="H3" s="45"/>
      <c r="I3" s="45"/>
    </row>
    <row r="4" spans="1:9">
      <c r="A4" s="45"/>
      <c r="B4" s="146" t="s">
        <v>190</v>
      </c>
      <c r="C4" s="146"/>
      <c r="D4" s="146"/>
      <c r="E4" s="146"/>
      <c r="F4" s="146"/>
      <c r="G4" s="146"/>
      <c r="H4" s="146"/>
      <c r="I4" s="146"/>
    </row>
    <row r="5" spans="1:9">
      <c r="A5" s="45"/>
      <c r="B5" s="146"/>
      <c r="C5" s="146"/>
      <c r="D5" s="146"/>
      <c r="E5" s="146"/>
      <c r="F5" s="146"/>
      <c r="G5" s="146"/>
      <c r="H5" s="146"/>
      <c r="I5" s="146"/>
    </row>
    <row r="6" spans="1:9">
      <c r="A6" s="45"/>
      <c r="B6" s="146"/>
      <c r="C6" s="146"/>
      <c r="D6" s="146"/>
      <c r="E6" s="146"/>
      <c r="F6" s="146"/>
      <c r="G6" s="146"/>
      <c r="H6" s="146"/>
      <c r="I6" s="146"/>
    </row>
    <row r="8" spans="1:9">
      <c r="A8" s="45"/>
      <c r="B8" s="130">
        <v>50</v>
      </c>
      <c r="C8" s="45"/>
      <c r="D8" s="45"/>
      <c r="E8" s="45"/>
      <c r="F8" s="45"/>
      <c r="G8" s="45"/>
      <c r="H8" s="45"/>
      <c r="I8" s="45"/>
    </row>
    <row r="10" spans="1:9">
      <c r="B10" s="88" t="s">
        <v>248</v>
      </c>
    </row>
    <row r="12" spans="1:9">
      <c r="B12" s="103"/>
    </row>
  </sheetData>
  <mergeCells count="1">
    <mergeCell ref="B4:I6"/>
  </mergeCells>
  <dataValidations count="2">
    <dataValidation type="whole" operator="greaterThanOrEqual" allowBlank="1" showInputMessage="1" showErrorMessage="1" sqref="B8">
      <formula1>50</formula1>
    </dataValidation>
    <dataValidation type="list" allowBlank="1" showInputMessage="1" showErrorMessage="1" sqref="B12">
      <formula1>Фамилии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Фамилии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2019-11-07T13:07:03Z</dcterms:modified>
</cp:coreProperties>
</file>