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an Law\Desktop\DBA4711\Homework 2\"/>
    </mc:Choice>
  </mc:AlternateContent>
  <xr:revisionPtr revIDLastSave="0" documentId="13_ncr:1_{28300C56-451A-483B-A0E2-A3BF08398424}" xr6:coauthVersionLast="47" xr6:coauthVersionMax="47" xr10:uidLastSave="{00000000-0000-0000-0000-000000000000}"/>
  <bookViews>
    <workbookView xWindow="18720" yWindow="0" windowWidth="18720" windowHeight="21600" activeTab="1" xr2:uid="{00000000-000D-0000-FFFF-FFFF00000000}"/>
  </bookViews>
  <sheets>
    <sheet name="Regression" sheetId="2" r:id="rId1"/>
    <sheet name="data" sheetId="1" r:id="rId2"/>
  </sheets>
  <definedNames>
    <definedName name="solver_adj" localSheetId="1" hidden="1">data!$B$4:$G$4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data!$N$17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8" i="1"/>
  <c r="J35" i="1" l="1"/>
  <c r="J56" i="1"/>
  <c r="J20" i="1"/>
  <c r="J8" i="1"/>
  <c r="J19" i="1"/>
  <c r="J36" i="1"/>
  <c r="J46" i="1"/>
  <c r="J9" i="1"/>
  <c r="J18" i="1"/>
  <c r="J12" i="1"/>
  <c r="J47" i="1"/>
  <c r="J22" i="1"/>
  <c r="J44" i="1"/>
  <c r="J54" i="1"/>
  <c r="J30" i="1"/>
  <c r="J53" i="1"/>
  <c r="J41" i="1"/>
  <c r="J29" i="1"/>
  <c r="J17" i="1"/>
  <c r="J23" i="1"/>
  <c r="J57" i="1"/>
  <c r="J43" i="1"/>
  <c r="J28" i="1"/>
  <c r="J16" i="1"/>
  <c r="J48" i="1"/>
  <c r="J10" i="1"/>
  <c r="J45" i="1"/>
  <c r="J32" i="1"/>
  <c r="J42" i="1"/>
  <c r="J51" i="1"/>
  <c r="J39" i="1"/>
  <c r="J27" i="1"/>
  <c r="J15" i="1"/>
  <c r="J11" i="1"/>
  <c r="J33" i="1"/>
  <c r="J55" i="1"/>
  <c r="J52" i="1"/>
  <c r="J50" i="1"/>
  <c r="J38" i="1"/>
  <c r="J26" i="1"/>
  <c r="J14" i="1"/>
  <c r="J24" i="1"/>
  <c r="J34" i="1"/>
  <c r="J21" i="1"/>
  <c r="J31" i="1"/>
  <c r="J40" i="1"/>
  <c r="J49" i="1"/>
  <c r="J37" i="1"/>
  <c r="J25" i="1"/>
  <c r="J13" i="1"/>
  <c r="N17" i="1" l="1"/>
  <c r="N11" i="1"/>
  <c r="N12" i="1"/>
  <c r="N13" i="1"/>
  <c r="N14" i="1"/>
  <c r="N10" i="1"/>
  <c r="N8" i="1"/>
  <c r="N15" i="1" l="1"/>
  <c r="N16" i="1" s="1"/>
</calcChain>
</file>

<file path=xl/sharedStrings.xml><?xml version="1.0" encoding="utf-8"?>
<sst xmlns="http://schemas.openxmlformats.org/spreadsheetml/2006/main" count="69" uniqueCount="56">
  <si>
    <t>Annual Sales ($ thousand)</t>
  </si>
  <si>
    <t>Hops (ounces per keg)</t>
  </si>
  <si>
    <t>Malt (pounds per keg)</t>
  </si>
  <si>
    <t>Annual  Advertising ($)</t>
  </si>
  <si>
    <t>Bitterness Scale</t>
  </si>
  <si>
    <t>Initial Investment ($ million)</t>
  </si>
  <si>
    <t>Year Number</t>
  </si>
  <si>
    <t>Y</t>
  </si>
  <si>
    <t>x1</t>
  </si>
  <si>
    <t>x2</t>
  </si>
  <si>
    <t>x3</t>
  </si>
  <si>
    <t>x4</t>
  </si>
  <si>
    <t>x5</t>
  </si>
  <si>
    <t>b0</t>
  </si>
  <si>
    <t>b1</t>
  </si>
  <si>
    <t>b2</t>
  </si>
  <si>
    <t>b4</t>
  </si>
  <si>
    <t>b5</t>
  </si>
  <si>
    <t>y^</t>
  </si>
  <si>
    <t>Prediction</t>
  </si>
  <si>
    <t>Loss Function</t>
  </si>
  <si>
    <t>SSE</t>
  </si>
  <si>
    <t>OutlierReg</t>
  </si>
  <si>
    <t xml:space="preserve">SSE 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</si>
  <si>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</si>
  <si>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</si>
  <si>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</si>
  <si>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</si>
  <si>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</si>
  <si>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</si>
  <si>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</si>
  <si>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</si>
  <si>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</si>
  <si>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</si>
  <si>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</si>
  <si>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</si>
  <si>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</si>
  <si>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</si>
  <si>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</si>
  <si>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</si>
  <si>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</si>
  <si>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</si>
  <si>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</si>
  <si>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</si>
  <si>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</si>
  <si>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</si>
  <si>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</si>
  <si>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</si>
  <si>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 xml:space="preserve">Highest Errors </t>
  </si>
  <si>
    <t>Error^2</t>
  </si>
  <si>
    <t>Final Model</t>
  </si>
  <si>
    <t>MinMaxReg</t>
  </si>
  <si>
    <t>Outlier Loss</t>
  </si>
  <si>
    <t>Loss (value)</t>
  </si>
  <si>
    <t>minMAX</t>
  </si>
  <si>
    <t>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</si>
</sst>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0" fontId="3" fillId="3" borderId="4" applyNumberFormat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</cellStyleXfs>
  <cellXfs count="33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3" fontId="0" fillId="0" borderId="3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2" borderId="2" xfId="0" applyNumberFormat="1" applyFill="1" applyBorder="1" applyAlignment="1">
      <alignment horizontal="center"/>
    </xf>
    <xf numFmtId="3" fontId="0" fillId="2" borderId="3" xfId="0" applyNumberFormat="1" applyFill="1" applyBorder="1" applyAlignment="1">
      <alignment horizontal="center"/>
    </xf>
    <xf numFmtId="0" fontId="0" fillId="2" borderId="0" xfId="0" applyFill="1"/>
    <xf numFmtId="0" fontId="3" fillId="3" borderId="4" xfId="1"/>
    <xf numFmtId="0" fontId="6" fillId="3" borderId="4" xfId="1" applyFont="1"/>
    <xf numFmtId="0" fontId="5" fillId="0" borderId="0" xfId="0" applyFont="1"/>
    <xf numFmtId="0" fontId="2" fillId="4" borderId="0" xfId="2"/>
    <xf numFmtId="0" fontId="2" fillId="6" borderId="0" xfId="4"/>
    <xf numFmtId="0" fontId="0" fillId="0" borderId="5" xfId="0" applyBorder="1"/>
    <xf numFmtId="0" fontId="7" fillId="0" borderId="6" xfId="0" applyFont="1" applyBorder="1" applyAlignment="1">
      <alignment horizontal="center"/>
    </xf>
    <xf numFmtId="0" fontId="7" fillId="0" borderId="6" xfId="0" applyFont="1" applyBorder="1" applyAlignment="1">
      <alignment horizontal="centerContinuous"/>
    </xf>
    <xf numFmtId="0" fontId="4" fillId="0" borderId="0" xfId="0" applyFont="1"/>
    <xf numFmtId="0" fontId="4" fillId="0" borderId="5" xfId="0" applyFont="1" applyBorder="1"/>
    <xf numFmtId="0" fontId="0" fillId="7" borderId="0" xfId="0" applyFill="1"/>
    <xf numFmtId="0" fontId="4" fillId="7" borderId="0" xfId="0" applyFont="1" applyFill="1"/>
    <xf numFmtId="0" fontId="8" fillId="7" borderId="0" xfId="0" applyFont="1" applyFill="1"/>
    <xf numFmtId="3" fontId="2" fillId="5" borderId="0" xfId="3" applyNumberFormat="1"/>
    <xf numFmtId="0" fontId="0" fillId="0" borderId="7" xfId="0" applyBorder="1"/>
    <xf numFmtId="0" fontId="1" fillId="7" borderId="1" xfId="0" applyFont="1" applyFill="1" applyBorder="1" applyAlignment="1">
      <alignment horizontal="center" wrapText="1"/>
    </xf>
    <xf numFmtId="0" fontId="6" fillId="7" borderId="4" xfId="1" applyFont="1" applyFill="1"/>
    <xf numFmtId="0" fontId="3" fillId="7" borderId="4" xfId="1" applyFill="1"/>
    <xf numFmtId="3" fontId="4" fillId="0" borderId="0" xfId="0" applyNumberFormat="1" applyFont="1"/>
    <xf numFmtId="0" fontId="2" fillId="0" borderId="0" xfId="2" applyFill="1"/>
    <xf numFmtId="0" fontId="0" fillId="8" borderId="0" xfId="0" applyFill="1"/>
  </cellXfs>
  <cellStyles count="5">
    <cellStyle name="20% - Accent2" xfId="3" builtinId="34"/>
    <cellStyle name="40% - Accent1" xfId="2" builtinId="31"/>
    <cellStyle name="40% - Accent3" xfId="4" builtinId="39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CCDD5-D722-4C33-B4E9-BC0D206B42B3}">
  <dimension ref="A1:I22"/>
  <sheetViews>
    <sheetView showGridLines="0" workbookViewId="0">
      <selection activeCell="D25" sqref="D25"/>
    </sheetView>
  </sheetViews>
  <sheetFormatPr defaultRowHeight="15" x14ac:dyDescent="0.25"/>
  <cols>
    <col min="1" max="1" width="26.85546875" bestFit="1" customWidth="1"/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9" width="12.7109375" bestFit="1" customWidth="1"/>
  </cols>
  <sheetData>
    <row r="1" spans="1:9" x14ac:dyDescent="0.25">
      <c r="A1" t="s">
        <v>24</v>
      </c>
    </row>
    <row r="2" spans="1:9" ht="15.75" thickBot="1" x14ac:dyDescent="0.3"/>
    <row r="3" spans="1:9" x14ac:dyDescent="0.25">
      <c r="A3" s="19" t="s">
        <v>25</v>
      </c>
      <c r="B3" s="19"/>
    </row>
    <row r="4" spans="1:9" x14ac:dyDescent="0.25">
      <c r="A4" t="s">
        <v>26</v>
      </c>
      <c r="B4">
        <v>0.93754082996544319</v>
      </c>
    </row>
    <row r="5" spans="1:9" x14ac:dyDescent="0.25">
      <c r="A5" t="s">
        <v>27</v>
      </c>
      <c r="B5">
        <v>0.87898280785229199</v>
      </c>
    </row>
    <row r="6" spans="1:9" x14ac:dyDescent="0.25">
      <c r="A6" t="s">
        <v>28</v>
      </c>
      <c r="B6">
        <v>0.86523085419914336</v>
      </c>
    </row>
    <row r="7" spans="1:9" x14ac:dyDescent="0.25">
      <c r="A7" t="s">
        <v>29</v>
      </c>
      <c r="B7">
        <v>558.93637347722131</v>
      </c>
    </row>
    <row r="8" spans="1:9" ht="15.75" thickBot="1" x14ac:dyDescent="0.3">
      <c r="A8" s="17" t="s">
        <v>30</v>
      </c>
      <c r="B8" s="17">
        <v>50</v>
      </c>
    </row>
    <row r="10" spans="1:9" ht="15.75" thickBot="1" x14ac:dyDescent="0.3">
      <c r="A10" t="s">
        <v>31</v>
      </c>
    </row>
    <row r="11" spans="1:9" x14ac:dyDescent="0.25">
      <c r="A11" s="18"/>
      <c r="B11" s="18" t="s">
        <v>36</v>
      </c>
      <c r="C11" s="18" t="s">
        <v>37</v>
      </c>
      <c r="D11" s="18" t="s">
        <v>38</v>
      </c>
      <c r="E11" s="18" t="s">
        <v>39</v>
      </c>
      <c r="F11" s="18" t="s">
        <v>40</v>
      </c>
    </row>
    <row r="12" spans="1:9" x14ac:dyDescent="0.25">
      <c r="A12" t="s">
        <v>32</v>
      </c>
      <c r="B12">
        <v>5</v>
      </c>
      <c r="C12">
        <v>99841415.737781823</v>
      </c>
      <c r="D12">
        <v>19968283.147556365</v>
      </c>
      <c r="E12">
        <v>63.916940823243699</v>
      </c>
      <c r="F12">
        <v>4.6605248784965932E-19</v>
      </c>
    </row>
    <row r="13" spans="1:9" x14ac:dyDescent="0.25">
      <c r="A13" t="s">
        <v>33</v>
      </c>
      <c r="B13">
        <v>44</v>
      </c>
      <c r="C13">
        <v>13746034.262218185</v>
      </c>
      <c r="D13">
        <v>312409.86959586781</v>
      </c>
    </row>
    <row r="14" spans="1:9" ht="15.75" thickBot="1" x14ac:dyDescent="0.3">
      <c r="A14" s="17" t="s">
        <v>34</v>
      </c>
      <c r="B14" s="17">
        <v>49</v>
      </c>
      <c r="C14" s="17">
        <v>113587450</v>
      </c>
      <c r="D14" s="17"/>
      <c r="E14" s="17"/>
      <c r="F14" s="17"/>
    </row>
    <row r="15" spans="1:9" ht="15.75" thickBot="1" x14ac:dyDescent="0.3"/>
    <row r="16" spans="1:9" x14ac:dyDescent="0.25">
      <c r="A16" s="18"/>
      <c r="B16" s="18" t="s">
        <v>41</v>
      </c>
      <c r="C16" s="18" t="s">
        <v>29</v>
      </c>
      <c r="D16" s="18" t="s">
        <v>42</v>
      </c>
      <c r="E16" s="18" t="s">
        <v>43</v>
      </c>
      <c r="F16" s="18" t="s">
        <v>44</v>
      </c>
      <c r="G16" s="18" t="s">
        <v>45</v>
      </c>
      <c r="H16" s="18" t="s">
        <v>46</v>
      </c>
      <c r="I16" s="18" t="s">
        <v>47</v>
      </c>
    </row>
    <row r="17" spans="1:9" x14ac:dyDescent="0.25">
      <c r="A17" t="s">
        <v>35</v>
      </c>
      <c r="B17">
        <v>-13707.138559984018</v>
      </c>
      <c r="C17">
        <v>1368.4086369064287</v>
      </c>
      <c r="D17">
        <v>-10.016845984670081</v>
      </c>
      <c r="E17">
        <v>6.3429437348097733E-13</v>
      </c>
      <c r="F17">
        <v>-16464.984955394026</v>
      </c>
      <c r="G17">
        <v>-10949.29216457401</v>
      </c>
      <c r="H17">
        <v>-16464.984955394026</v>
      </c>
      <c r="I17">
        <v>-10949.29216457401</v>
      </c>
    </row>
    <row r="18" spans="1:9" x14ac:dyDescent="0.25">
      <c r="A18" t="s">
        <v>1</v>
      </c>
      <c r="B18">
        <v>37.344398684849239</v>
      </c>
      <c r="C18" s="20">
        <v>42.497022365915363</v>
      </c>
      <c r="D18">
        <v>0.87875330095600357</v>
      </c>
      <c r="E18">
        <v>0.38430886867119141</v>
      </c>
      <c r="F18" s="20">
        <v>-48.302722201828033</v>
      </c>
      <c r="G18" s="20">
        <v>122.99151957152651</v>
      </c>
      <c r="H18">
        <v>-48.302722201828033</v>
      </c>
      <c r="I18">
        <v>122.99151957152651</v>
      </c>
    </row>
    <row r="19" spans="1:9" x14ac:dyDescent="0.25">
      <c r="A19" s="22" t="s">
        <v>2</v>
      </c>
      <c r="B19" s="22">
        <v>1319.2695856011542</v>
      </c>
      <c r="C19" s="23">
        <v>161.07619683367201</v>
      </c>
      <c r="D19" s="24">
        <v>8.1903447656107602</v>
      </c>
      <c r="E19" s="24">
        <v>2.1532262535100393E-10</v>
      </c>
      <c r="F19" s="22">
        <v>994.64184148785012</v>
      </c>
      <c r="G19" s="22">
        <v>1643.8973297144582</v>
      </c>
      <c r="H19" s="22">
        <v>994.64184148785012</v>
      </c>
      <c r="I19" s="22">
        <v>1643.8973297144582</v>
      </c>
    </row>
    <row r="20" spans="1:9" x14ac:dyDescent="0.25">
      <c r="A20" s="22" t="s">
        <v>3</v>
      </c>
      <c r="B20" s="22">
        <v>4.9314222330638986E-2</v>
      </c>
      <c r="C20" s="22">
        <v>4.8321170833830161E-3</v>
      </c>
      <c r="D20" s="24">
        <v>10.205510644645551</v>
      </c>
      <c r="E20" s="24">
        <v>3.5540680116784202E-13</v>
      </c>
      <c r="F20" s="22">
        <v>3.9575730244873077E-2</v>
      </c>
      <c r="G20" s="22">
        <v>5.9052714416404896E-2</v>
      </c>
      <c r="H20" s="22">
        <v>3.9575730244873077E-2</v>
      </c>
      <c r="I20" s="22">
        <v>5.9052714416404896E-2</v>
      </c>
    </row>
    <row r="21" spans="1:9" x14ac:dyDescent="0.25">
      <c r="A21" t="s">
        <v>4</v>
      </c>
      <c r="B21">
        <v>-63.167759987409163</v>
      </c>
      <c r="C21" s="20">
        <v>83.108592975964356</v>
      </c>
      <c r="D21" s="20">
        <v>-0.76006292160039057</v>
      </c>
      <c r="E21">
        <v>0.45127054717443471</v>
      </c>
      <c r="F21" s="20">
        <v>-230.66212342881258</v>
      </c>
      <c r="G21" s="20">
        <v>104.32660345399424</v>
      </c>
      <c r="H21">
        <v>-230.66212342881258</v>
      </c>
      <c r="I21">
        <v>104.32660345399424</v>
      </c>
    </row>
    <row r="22" spans="1:9" ht="15.75" thickBot="1" x14ac:dyDescent="0.3">
      <c r="A22" s="17" t="s">
        <v>5</v>
      </c>
      <c r="B22" s="17">
        <v>53.230469006480646</v>
      </c>
      <c r="C22" s="21">
        <v>133.14228722202037</v>
      </c>
      <c r="D22" s="17">
        <v>0.39980137127820703</v>
      </c>
      <c r="E22" s="17">
        <v>0.6912371123499419</v>
      </c>
      <c r="F22" s="21">
        <v>-215.10017944805765</v>
      </c>
      <c r="G22" s="21">
        <v>321.56111746101891</v>
      </c>
      <c r="H22" s="17">
        <v>-215.10017944805765</v>
      </c>
      <c r="I22" s="17">
        <v>321.56111746101891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U57"/>
  <sheetViews>
    <sheetView showGridLines="0" tabSelected="1" zoomScale="85" zoomScaleNormal="85" workbookViewId="0">
      <selection activeCell="S35" sqref="S35"/>
    </sheetView>
  </sheetViews>
  <sheetFormatPr defaultColWidth="8.85546875" defaultRowHeight="15" x14ac:dyDescent="0.25"/>
  <cols>
    <col min="1" max="1" width="14.42578125" customWidth="1"/>
    <col min="2" max="2" width="12.7109375" style="11" customWidth="1"/>
    <col min="3" max="3" width="13.140625" bestFit="1" customWidth="1"/>
    <col min="4" max="4" width="13.42578125" bestFit="1" customWidth="1"/>
    <col min="5" max="5" width="13" customWidth="1"/>
    <col min="6" max="6" width="10.85546875" customWidth="1"/>
    <col min="7" max="7" width="11.7109375" customWidth="1"/>
    <col min="9" max="9" width="12.85546875" customWidth="1"/>
    <col min="10" max="10" width="11.140625" customWidth="1"/>
    <col min="13" max="13" width="18.42578125" customWidth="1"/>
    <col min="14" max="14" width="11.140625" bestFit="1" customWidth="1"/>
    <col min="21" max="21" width="14.85546875" bestFit="1" customWidth="1"/>
  </cols>
  <sheetData>
    <row r="3" spans="1:14" x14ac:dyDescent="0.25">
      <c r="B3" s="28" t="s">
        <v>13</v>
      </c>
      <c r="C3" s="13" t="s">
        <v>14</v>
      </c>
      <c r="D3" s="28" t="s">
        <v>15</v>
      </c>
      <c r="E3" s="28" t="s">
        <v>16</v>
      </c>
      <c r="F3" s="13" t="s">
        <v>16</v>
      </c>
      <c r="G3" s="13" t="s">
        <v>17</v>
      </c>
    </row>
    <row r="4" spans="1:14" x14ac:dyDescent="0.25">
      <c r="B4" s="29">
        <v>-11838.250850595008</v>
      </c>
      <c r="C4" s="12">
        <v>56.288807033251807</v>
      </c>
      <c r="D4" s="29">
        <v>1290.0841085410734</v>
      </c>
      <c r="E4" s="29">
        <v>3.9889454908826831E-2</v>
      </c>
      <c r="F4" s="12">
        <v>-91.877863799225977</v>
      </c>
      <c r="G4" s="12">
        <v>-50.611380478810013</v>
      </c>
    </row>
    <row r="6" spans="1:14" ht="15.75" thickBot="1" x14ac:dyDescent="0.3">
      <c r="B6" s="11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  <c r="I6" t="s">
        <v>18</v>
      </c>
    </row>
    <row r="7" spans="1:14" ht="39.75" thickBot="1" x14ac:dyDescent="0.3">
      <c r="A7" s="1" t="s">
        <v>6</v>
      </c>
      <c r="B7" s="8" t="s">
        <v>0</v>
      </c>
      <c r="C7" s="1" t="s">
        <v>1</v>
      </c>
      <c r="D7" s="27" t="s">
        <v>2</v>
      </c>
      <c r="E7" s="27" t="s">
        <v>3</v>
      </c>
      <c r="F7" s="1" t="s">
        <v>4</v>
      </c>
      <c r="G7" s="1" t="s">
        <v>5</v>
      </c>
      <c r="I7" s="1" t="s">
        <v>19</v>
      </c>
      <c r="J7" s="1" t="s">
        <v>49</v>
      </c>
      <c r="M7" s="14" t="s">
        <v>20</v>
      </c>
    </row>
    <row r="8" spans="1:14" x14ac:dyDescent="0.25">
      <c r="A8" s="2">
        <v>1</v>
      </c>
      <c r="B8" s="9">
        <v>4800</v>
      </c>
      <c r="C8" s="4">
        <v>9</v>
      </c>
      <c r="D8" s="4">
        <v>8</v>
      </c>
      <c r="E8" s="3">
        <v>180000</v>
      </c>
      <c r="F8" s="2">
        <v>3</v>
      </c>
      <c r="G8" s="4">
        <v>1.4</v>
      </c>
      <c r="I8">
        <f>$B$4+SUMPRODUCT($C$4:$G$4,C8:G8)</f>
        <v>5822.6336405536658</v>
      </c>
      <c r="J8" s="25">
        <f>(I8-B8)^2</f>
        <v>1045779.5627920442</v>
      </c>
      <c r="M8" s="15" t="s">
        <v>21</v>
      </c>
      <c r="N8" s="30">
        <f>SUM(J8:J57)</f>
        <v>15353955.162106467</v>
      </c>
    </row>
    <row r="9" spans="1:14" x14ac:dyDescent="0.25">
      <c r="A9" s="2">
        <v>2</v>
      </c>
      <c r="B9" s="9">
        <v>5100</v>
      </c>
      <c r="C9" s="4">
        <v>9</v>
      </c>
      <c r="D9" s="4">
        <v>8</v>
      </c>
      <c r="E9" s="3">
        <v>180000</v>
      </c>
      <c r="F9" s="2">
        <v>3</v>
      </c>
      <c r="G9" s="4">
        <v>0.6</v>
      </c>
      <c r="I9">
        <f t="shared" ref="I9:I57" si="0">$B$4+SUMPRODUCT($C$4:$G$4,C9:G9)</f>
        <v>5863.1227449367125</v>
      </c>
      <c r="J9" s="25">
        <f t="shared" ref="J9:J57" si="1">(I9-B9)^2</f>
        <v>582356.32383974269</v>
      </c>
      <c r="M9" s="31" t="s">
        <v>48</v>
      </c>
    </row>
    <row r="10" spans="1:14" x14ac:dyDescent="0.25">
      <c r="A10" s="2">
        <v>3</v>
      </c>
      <c r="B10" s="9">
        <v>5100</v>
      </c>
      <c r="C10" s="4">
        <v>8</v>
      </c>
      <c r="D10" s="4">
        <v>8</v>
      </c>
      <c r="E10" s="3">
        <v>180000</v>
      </c>
      <c r="F10" s="2">
        <v>3</v>
      </c>
      <c r="G10" s="4">
        <v>0.7</v>
      </c>
      <c r="I10">
        <f t="shared" si="0"/>
        <v>5801.7727998555802</v>
      </c>
      <c r="J10" s="25">
        <f t="shared" si="1"/>
        <v>492485.06261714018</v>
      </c>
      <c r="M10">
        <v>1</v>
      </c>
      <c r="N10">
        <f>LARGE($J$8:$J$57,M10)</f>
        <v>1045779.938211659</v>
      </c>
    </row>
    <row r="11" spans="1:14" x14ac:dyDescent="0.25">
      <c r="A11" s="2">
        <v>4</v>
      </c>
      <c r="B11" s="9">
        <v>1900</v>
      </c>
      <c r="C11" s="4">
        <v>9</v>
      </c>
      <c r="D11" s="4">
        <v>7</v>
      </c>
      <c r="E11" s="3">
        <v>140000</v>
      </c>
      <c r="F11" s="2">
        <v>4</v>
      </c>
      <c r="G11" s="4">
        <v>2.4</v>
      </c>
      <c r="I11">
        <f t="shared" si="0"/>
        <v>2794.4820913814801</v>
      </c>
      <c r="J11" s="25">
        <f t="shared" si="1"/>
        <v>800098.21180218656</v>
      </c>
      <c r="M11">
        <v>2</v>
      </c>
      <c r="N11">
        <f t="shared" ref="N11:N14" si="2">LARGE($J$8:$J$57,M11)</f>
        <v>1045779.5627920442</v>
      </c>
    </row>
    <row r="12" spans="1:14" x14ac:dyDescent="0.25">
      <c r="A12" s="2">
        <v>5</v>
      </c>
      <c r="B12" s="9">
        <v>5300</v>
      </c>
      <c r="C12" s="4">
        <v>8</v>
      </c>
      <c r="D12" s="4">
        <v>8</v>
      </c>
      <c r="E12" s="3">
        <v>180000</v>
      </c>
      <c r="F12" s="2">
        <v>3</v>
      </c>
      <c r="G12" s="4">
        <v>2.2999999999999998</v>
      </c>
      <c r="I12">
        <f t="shared" si="0"/>
        <v>5720.7945910894832</v>
      </c>
      <c r="J12" s="25">
        <f t="shared" si="1"/>
        <v>177068.08789016539</v>
      </c>
      <c r="M12">
        <v>3</v>
      </c>
      <c r="N12">
        <f t="shared" si="2"/>
        <v>1019584.2733603376</v>
      </c>
    </row>
    <row r="13" spans="1:14" x14ac:dyDescent="0.25">
      <c r="A13" s="2">
        <v>6</v>
      </c>
      <c r="B13" s="9">
        <v>2000</v>
      </c>
      <c r="C13" s="4">
        <v>12</v>
      </c>
      <c r="D13" s="4">
        <v>7</v>
      </c>
      <c r="E13" s="3">
        <v>140000</v>
      </c>
      <c r="F13" s="2">
        <v>5</v>
      </c>
      <c r="G13" s="4">
        <v>1</v>
      </c>
      <c r="I13">
        <f t="shared" si="0"/>
        <v>2942.3265813523449</v>
      </c>
      <c r="J13" s="25">
        <f t="shared" si="1"/>
        <v>887979.38592319749</v>
      </c>
      <c r="M13">
        <v>4</v>
      </c>
      <c r="N13">
        <f t="shared" si="2"/>
        <v>993134.59059824189</v>
      </c>
    </row>
    <row r="14" spans="1:14" x14ac:dyDescent="0.25">
      <c r="A14" s="2">
        <v>7</v>
      </c>
      <c r="B14" s="9">
        <v>3400</v>
      </c>
      <c r="C14" s="4">
        <v>6</v>
      </c>
      <c r="D14" s="4">
        <v>7</v>
      </c>
      <c r="E14" s="3">
        <v>170000</v>
      </c>
      <c r="F14" s="2">
        <v>4</v>
      </c>
      <c r="G14" s="4">
        <v>1.5</v>
      </c>
      <c r="I14">
        <f t="shared" si="0"/>
        <v>3867.8495599774596</v>
      </c>
      <c r="J14" s="25">
        <f t="shared" si="1"/>
        <v>218883.2107711026</v>
      </c>
      <c r="M14">
        <v>5</v>
      </c>
      <c r="N14">
        <f t="shared" si="2"/>
        <v>887979.38592319749</v>
      </c>
    </row>
    <row r="15" spans="1:14" ht="15.75" thickBot="1" x14ac:dyDescent="0.3">
      <c r="A15" s="2">
        <v>8</v>
      </c>
      <c r="B15" s="9">
        <v>2700</v>
      </c>
      <c r="C15" s="4">
        <v>8</v>
      </c>
      <c r="D15" s="4">
        <v>6</v>
      </c>
      <c r="E15" s="3">
        <v>180000</v>
      </c>
      <c r="F15" s="2">
        <v>4</v>
      </c>
      <c r="G15" s="4">
        <v>1.8</v>
      </c>
      <c r="I15">
        <f t="shared" si="0"/>
        <v>3074.0542004475155</v>
      </c>
      <c r="J15" s="25">
        <f t="shared" si="1"/>
        <v>139916.54487243012</v>
      </c>
      <c r="M15" s="26" t="s">
        <v>34</v>
      </c>
      <c r="N15" s="26">
        <f>SUM(N10:N14)</f>
        <v>4992257.7508854801</v>
      </c>
    </row>
    <row r="16" spans="1:14" ht="15.75" thickTop="1" x14ac:dyDescent="0.25">
      <c r="A16" s="2">
        <v>9</v>
      </c>
      <c r="B16" s="9">
        <v>2100</v>
      </c>
      <c r="C16" s="4">
        <v>12</v>
      </c>
      <c r="D16" s="4">
        <v>7</v>
      </c>
      <c r="E16" s="3">
        <v>140000</v>
      </c>
      <c r="F16" s="2">
        <v>5</v>
      </c>
      <c r="G16" s="4">
        <v>0.7</v>
      </c>
      <c r="I16">
        <f t="shared" si="0"/>
        <v>2957.5099954959878</v>
      </c>
      <c r="J16" s="25">
        <f t="shared" si="1"/>
        <v>735323.39237552905</v>
      </c>
      <c r="M16" s="32" t="s">
        <v>52</v>
      </c>
      <c r="N16" s="30">
        <f>N8-N15</f>
        <v>10361697.411220986</v>
      </c>
    </row>
    <row r="17" spans="1:21" x14ac:dyDescent="0.25">
      <c r="A17" s="2">
        <v>10</v>
      </c>
      <c r="B17" s="9">
        <v>2600</v>
      </c>
      <c r="C17" s="4">
        <v>5</v>
      </c>
      <c r="D17" s="4">
        <v>6</v>
      </c>
      <c r="E17" s="3">
        <v>180000</v>
      </c>
      <c r="F17" s="2">
        <v>4</v>
      </c>
      <c r="G17" s="4">
        <v>1.3</v>
      </c>
      <c r="I17">
        <f t="shared" si="0"/>
        <v>2930.4934695871652</v>
      </c>
      <c r="J17" s="25">
        <f t="shared" si="1"/>
        <v>109225.93343976251</v>
      </c>
      <c r="M17" t="s">
        <v>54</v>
      </c>
      <c r="N17" s="30">
        <f>MAX(J8:J57)</f>
        <v>1045779.938211659</v>
      </c>
    </row>
    <row r="18" spans="1:21" x14ac:dyDescent="0.25">
      <c r="A18" s="2">
        <v>11</v>
      </c>
      <c r="B18" s="9">
        <v>3600</v>
      </c>
      <c r="C18" s="4">
        <v>10</v>
      </c>
      <c r="D18" s="4">
        <v>7</v>
      </c>
      <c r="E18" s="3">
        <v>170000</v>
      </c>
      <c r="F18" s="2">
        <v>5</v>
      </c>
      <c r="G18" s="4">
        <v>1.9</v>
      </c>
      <c r="I18">
        <f t="shared" si="0"/>
        <v>3980.882372119715</v>
      </c>
      <c r="J18" s="25">
        <f t="shared" si="1"/>
        <v>145071.38139154104</v>
      </c>
    </row>
    <row r="19" spans="1:21" x14ac:dyDescent="0.25">
      <c r="A19" s="2">
        <v>12</v>
      </c>
      <c r="B19" s="9">
        <v>2650</v>
      </c>
      <c r="C19" s="4">
        <v>9</v>
      </c>
      <c r="D19" s="4">
        <v>6</v>
      </c>
      <c r="E19" s="3">
        <v>180000</v>
      </c>
      <c r="F19" s="2">
        <v>5</v>
      </c>
      <c r="G19" s="4">
        <v>0.5</v>
      </c>
      <c r="I19">
        <f t="shared" si="0"/>
        <v>3104.2599383039942</v>
      </c>
      <c r="J19" s="25">
        <f t="shared" si="1"/>
        <v>206352.09154794863</v>
      </c>
    </row>
    <row r="20" spans="1:21" x14ac:dyDescent="0.25">
      <c r="A20" s="2">
        <v>13</v>
      </c>
      <c r="B20" s="9">
        <v>2200</v>
      </c>
      <c r="C20" s="4">
        <v>6</v>
      </c>
      <c r="D20" s="4">
        <v>7</v>
      </c>
      <c r="E20" s="3">
        <v>140000</v>
      </c>
      <c r="F20" s="2">
        <v>3</v>
      </c>
      <c r="G20" s="4">
        <v>2.1</v>
      </c>
      <c r="I20">
        <f t="shared" si="0"/>
        <v>2732.6769482245945</v>
      </c>
      <c r="J20" s="25">
        <f t="shared" si="1"/>
        <v>283744.73116986733</v>
      </c>
    </row>
    <row r="21" spans="1:21" x14ac:dyDescent="0.25">
      <c r="A21" s="2">
        <v>14</v>
      </c>
      <c r="B21" s="9">
        <v>3750</v>
      </c>
      <c r="C21" s="4">
        <v>12</v>
      </c>
      <c r="D21" s="4">
        <v>7</v>
      </c>
      <c r="E21" s="3">
        <v>170000</v>
      </c>
      <c r="F21" s="2">
        <v>6</v>
      </c>
      <c r="G21" s="4">
        <v>2.1</v>
      </c>
      <c r="I21">
        <f t="shared" si="0"/>
        <v>3991.4598462912327</v>
      </c>
      <c r="J21" s="25">
        <f t="shared" si="1"/>
        <v>58302.857370985716</v>
      </c>
    </row>
    <row r="22" spans="1:21" x14ac:dyDescent="0.25">
      <c r="A22" s="2">
        <v>15</v>
      </c>
      <c r="B22" s="9">
        <v>2800</v>
      </c>
      <c r="C22" s="4">
        <v>7</v>
      </c>
      <c r="D22" s="4">
        <v>6</v>
      </c>
      <c r="E22" s="3">
        <v>180000</v>
      </c>
      <c r="F22" s="2">
        <v>5</v>
      </c>
      <c r="G22" s="4">
        <v>2.4</v>
      </c>
      <c r="I22">
        <f t="shared" si="0"/>
        <v>2895.5207013277522</v>
      </c>
      <c r="J22" s="25">
        <f t="shared" si="1"/>
        <v>9124.20438214565</v>
      </c>
    </row>
    <row r="23" spans="1:21" x14ac:dyDescent="0.25">
      <c r="A23" s="2">
        <v>16</v>
      </c>
      <c r="B23" s="9">
        <v>4600</v>
      </c>
      <c r="C23" s="4">
        <v>6</v>
      </c>
      <c r="D23" s="4">
        <v>8</v>
      </c>
      <c r="E23" s="3">
        <v>160000</v>
      </c>
      <c r="F23" s="2">
        <v>2</v>
      </c>
      <c r="G23" s="4">
        <v>2</v>
      </c>
      <c r="I23">
        <f t="shared" si="0"/>
        <v>4917.4891567893155</v>
      </c>
      <c r="J23" s="25">
        <f t="shared" si="1"/>
        <v>100799.36467879057</v>
      </c>
      <c r="N23" s="16" t="s">
        <v>13</v>
      </c>
      <c r="O23" s="16" t="s">
        <v>14</v>
      </c>
      <c r="P23" s="16" t="s">
        <v>15</v>
      </c>
      <c r="Q23" s="16" t="s">
        <v>55</v>
      </c>
      <c r="R23" s="16" t="s">
        <v>16</v>
      </c>
      <c r="S23" s="16" t="s">
        <v>17</v>
      </c>
      <c r="U23" s="16" t="s">
        <v>53</v>
      </c>
    </row>
    <row r="24" spans="1:21" x14ac:dyDescent="0.25">
      <c r="A24" s="2">
        <v>17</v>
      </c>
      <c r="B24" s="9">
        <v>3700</v>
      </c>
      <c r="C24" s="4">
        <v>8</v>
      </c>
      <c r="D24" s="4">
        <v>7</v>
      </c>
      <c r="E24" s="3">
        <v>170000</v>
      </c>
      <c r="F24" s="2">
        <v>4</v>
      </c>
      <c r="G24" s="4">
        <v>1.7</v>
      </c>
      <c r="I24">
        <f t="shared" si="0"/>
        <v>3970.3048979481991</v>
      </c>
      <c r="J24" s="25">
        <f t="shared" si="1"/>
        <v>73064.737854786348</v>
      </c>
      <c r="M24" s="16" t="s">
        <v>23</v>
      </c>
      <c r="N24">
        <v>-13707.524435357733</v>
      </c>
      <c r="O24">
        <v>37.342063236294919</v>
      </c>
      <c r="P24">
        <v>1319.3093696155465</v>
      </c>
      <c r="Q24">
        <v>4.9314500264949129E-2</v>
      </c>
      <c r="R24">
        <v>-63.158269978645563</v>
      </c>
      <c r="S24">
        <v>53.254578275173095</v>
      </c>
      <c r="U24">
        <v>13746034.638829667</v>
      </c>
    </row>
    <row r="25" spans="1:21" x14ac:dyDescent="0.25">
      <c r="A25" s="2">
        <v>18</v>
      </c>
      <c r="B25" s="9">
        <v>4650</v>
      </c>
      <c r="C25" s="4">
        <v>11</v>
      </c>
      <c r="D25" s="4">
        <v>8</v>
      </c>
      <c r="E25" s="3">
        <v>160000</v>
      </c>
      <c r="F25" s="2">
        <v>4</v>
      </c>
      <c r="G25" s="4">
        <v>0.7</v>
      </c>
      <c r="I25">
        <f t="shared" si="0"/>
        <v>5080.9722589795692</v>
      </c>
      <c r="J25" s="25">
        <f t="shared" si="1"/>
        <v>185737.08800995289</v>
      </c>
      <c r="M25" s="16" t="s">
        <v>50</v>
      </c>
      <c r="N25">
        <v>-14162.140468656211</v>
      </c>
      <c r="O25">
        <v>0</v>
      </c>
      <c r="P25">
        <v>1401.1492359790027</v>
      </c>
      <c r="Q25">
        <v>4.9475687028462501E-2</v>
      </c>
      <c r="R25">
        <v>0</v>
      </c>
      <c r="S25">
        <v>0</v>
      </c>
      <c r="U25">
        <v>14019672.49092483</v>
      </c>
    </row>
    <row r="26" spans="1:21" x14ac:dyDescent="0.25">
      <c r="A26" s="2">
        <v>19</v>
      </c>
      <c r="B26" s="9">
        <v>5900</v>
      </c>
      <c r="C26" s="4">
        <v>11</v>
      </c>
      <c r="D26" s="4">
        <v>8</v>
      </c>
      <c r="E26" s="3">
        <v>180000</v>
      </c>
      <c r="F26" s="2">
        <v>1</v>
      </c>
      <c r="G26" s="4">
        <v>1.6</v>
      </c>
      <c r="I26">
        <f t="shared" si="0"/>
        <v>6108.8447061228562</v>
      </c>
      <c r="J26" s="25">
        <f t="shared" si="1"/>
        <v>43616.111275542178</v>
      </c>
    </row>
    <row r="27" spans="1:21" x14ac:dyDescent="0.25">
      <c r="A27" s="2">
        <v>20</v>
      </c>
      <c r="B27" s="9">
        <v>5900</v>
      </c>
      <c r="C27" s="4">
        <v>12</v>
      </c>
      <c r="D27" s="4">
        <v>8</v>
      </c>
      <c r="E27" s="3">
        <v>180000</v>
      </c>
      <c r="F27" s="2">
        <v>2</v>
      </c>
      <c r="G27" s="4">
        <v>0.9</v>
      </c>
      <c r="I27">
        <f t="shared" si="0"/>
        <v>6108.683615692049</v>
      </c>
      <c r="J27" s="25">
        <f t="shared" si="1"/>
        <v>43548.851458306795</v>
      </c>
      <c r="M27" s="16" t="s">
        <v>22</v>
      </c>
      <c r="N27">
        <v>-15996.162838422983</v>
      </c>
      <c r="O27">
        <v>13.931462546800258</v>
      </c>
      <c r="P27">
        <v>1589.0339477966011</v>
      </c>
      <c r="Q27">
        <v>4.8450908171216826E-2</v>
      </c>
      <c r="R27">
        <v>70.262445954913233</v>
      </c>
      <c r="S27">
        <v>109.89476332063363</v>
      </c>
    </row>
    <row r="28" spans="1:21" x14ac:dyDescent="0.25">
      <c r="A28" s="2">
        <v>21</v>
      </c>
      <c r="B28" s="9">
        <v>4700</v>
      </c>
      <c r="C28" s="4">
        <v>6</v>
      </c>
      <c r="D28" s="4">
        <v>8</v>
      </c>
      <c r="E28" s="3">
        <v>160000</v>
      </c>
      <c r="F28" s="2">
        <v>2</v>
      </c>
      <c r="G28" s="4">
        <v>1.1000000000000001</v>
      </c>
      <c r="I28">
        <f t="shared" si="0"/>
        <v>4963.0393992202426</v>
      </c>
      <c r="J28" s="25">
        <f t="shared" si="1"/>
        <v>69189.725542146145</v>
      </c>
      <c r="M28" s="16" t="s">
        <v>51</v>
      </c>
      <c r="N28">
        <v>-11838.250850595008</v>
      </c>
      <c r="O28">
        <v>56.288807033251807</v>
      </c>
      <c r="P28">
        <v>1290.0841085410734</v>
      </c>
      <c r="Q28">
        <v>3.9889454908826831E-2</v>
      </c>
      <c r="R28">
        <v>-91.877863799225977</v>
      </c>
      <c r="S28">
        <v>-50.611380478810013</v>
      </c>
    </row>
    <row r="29" spans="1:21" x14ac:dyDescent="0.25">
      <c r="A29" s="2">
        <v>22</v>
      </c>
      <c r="B29" s="9">
        <v>3800</v>
      </c>
      <c r="C29" s="4">
        <v>6</v>
      </c>
      <c r="D29" s="4">
        <v>7</v>
      </c>
      <c r="E29" s="3">
        <v>170000</v>
      </c>
      <c r="F29" s="2">
        <v>3</v>
      </c>
      <c r="G29" s="4">
        <v>1.1000000000000001</v>
      </c>
      <c r="I29">
        <f t="shared" si="0"/>
        <v>3979.9719759682084</v>
      </c>
      <c r="J29" s="25">
        <f t="shared" si="1"/>
        <v>32389.912133901391</v>
      </c>
    </row>
    <row r="30" spans="1:21" x14ac:dyDescent="0.25">
      <c r="A30" s="2">
        <v>23</v>
      </c>
      <c r="B30" s="9">
        <v>3900</v>
      </c>
      <c r="C30" s="4">
        <v>12</v>
      </c>
      <c r="D30" s="4">
        <v>7</v>
      </c>
      <c r="E30" s="3">
        <v>170000</v>
      </c>
      <c r="F30" s="2">
        <v>6</v>
      </c>
      <c r="G30" s="4">
        <v>1.1000000000000001</v>
      </c>
      <c r="I30">
        <f t="shared" si="0"/>
        <v>4042.0712267700419</v>
      </c>
      <c r="J30" s="25">
        <f t="shared" si="1"/>
        <v>20184.233475944671</v>
      </c>
    </row>
    <row r="31" spans="1:21" x14ac:dyDescent="0.25">
      <c r="A31" s="2">
        <v>24</v>
      </c>
      <c r="B31" s="9">
        <v>4800</v>
      </c>
      <c r="C31" s="4">
        <v>7</v>
      </c>
      <c r="D31" s="4">
        <v>8</v>
      </c>
      <c r="E31" s="3">
        <v>160000</v>
      </c>
      <c r="F31" s="2">
        <v>3</v>
      </c>
      <c r="G31" s="4">
        <v>2.5</v>
      </c>
      <c r="I31">
        <f t="shared" si="0"/>
        <v>4856.5944097839329</v>
      </c>
      <c r="J31" s="25">
        <f t="shared" si="1"/>
        <v>3202.9272187917154</v>
      </c>
    </row>
    <row r="32" spans="1:21" x14ac:dyDescent="0.25">
      <c r="A32" s="2">
        <v>25</v>
      </c>
      <c r="B32" s="9">
        <v>6050</v>
      </c>
      <c r="C32" s="4">
        <v>11</v>
      </c>
      <c r="D32" s="4">
        <v>8</v>
      </c>
      <c r="E32" s="3">
        <v>180000</v>
      </c>
      <c r="F32" s="2">
        <v>2</v>
      </c>
      <c r="G32" s="4">
        <v>1.7</v>
      </c>
      <c r="I32">
        <f t="shared" si="0"/>
        <v>6011.9057042757504</v>
      </c>
      <c r="J32" s="25">
        <f t="shared" si="1"/>
        <v>1451.1753667265818</v>
      </c>
    </row>
    <row r="33" spans="1:19" x14ac:dyDescent="0.25">
      <c r="A33" s="2">
        <v>26</v>
      </c>
      <c r="B33" s="9">
        <v>1750</v>
      </c>
      <c r="C33" s="4">
        <v>13</v>
      </c>
      <c r="D33" s="4">
        <v>6</v>
      </c>
      <c r="E33" s="3">
        <v>150000</v>
      </c>
      <c r="F33" s="2">
        <v>7</v>
      </c>
      <c r="G33" s="4">
        <v>2.2999999999999998</v>
      </c>
      <c r="I33">
        <f t="shared" si="0"/>
        <v>1857.8753067118869</v>
      </c>
      <c r="J33" s="25">
        <f t="shared" si="1"/>
        <v>11637.081798183666</v>
      </c>
      <c r="S33" s="20"/>
    </row>
    <row r="34" spans="1:19" x14ac:dyDescent="0.25">
      <c r="A34" s="2">
        <v>27</v>
      </c>
      <c r="B34" s="9">
        <v>5800</v>
      </c>
      <c r="C34" s="4">
        <v>8</v>
      </c>
      <c r="D34" s="4">
        <v>8</v>
      </c>
      <c r="E34" s="3">
        <v>180000</v>
      </c>
      <c r="F34" s="2">
        <v>4</v>
      </c>
      <c r="G34" s="4">
        <v>0.5</v>
      </c>
      <c r="I34">
        <f t="shared" si="0"/>
        <v>5720.0172121521118</v>
      </c>
      <c r="J34" s="25">
        <f t="shared" si="1"/>
        <v>6397.2463519202884</v>
      </c>
    </row>
    <row r="35" spans="1:19" x14ac:dyDescent="0.25">
      <c r="A35" s="2">
        <v>28</v>
      </c>
      <c r="B35" s="9">
        <v>1600</v>
      </c>
      <c r="C35" s="4">
        <v>5</v>
      </c>
      <c r="D35" s="4">
        <v>6</v>
      </c>
      <c r="E35" s="3">
        <v>150000</v>
      </c>
      <c r="F35" s="2">
        <v>4</v>
      </c>
      <c r="G35" s="4">
        <v>0.8</v>
      </c>
      <c r="I35">
        <f t="shared" si="0"/>
        <v>1759.1155125617643</v>
      </c>
      <c r="J35" s="25">
        <f t="shared" si="1"/>
        <v>25317.74633779296</v>
      </c>
    </row>
    <row r="36" spans="1:19" x14ac:dyDescent="0.25">
      <c r="A36" s="2">
        <v>29</v>
      </c>
      <c r="B36" s="9">
        <v>1700</v>
      </c>
      <c r="C36" s="4">
        <v>10</v>
      </c>
      <c r="D36" s="4">
        <v>6</v>
      </c>
      <c r="E36" s="3">
        <v>150000</v>
      </c>
      <c r="F36" s="2">
        <v>6</v>
      </c>
      <c r="G36" s="4">
        <v>0.8</v>
      </c>
      <c r="I36">
        <f t="shared" si="0"/>
        <v>1856.8038201295712</v>
      </c>
      <c r="J36" s="25">
        <f t="shared" si="1"/>
        <v>24587.438007226934</v>
      </c>
    </row>
    <row r="37" spans="1:19" x14ac:dyDescent="0.25">
      <c r="A37" s="2">
        <v>30</v>
      </c>
      <c r="B37" s="9">
        <v>1800</v>
      </c>
      <c r="C37" s="4">
        <v>14</v>
      </c>
      <c r="D37" s="4">
        <v>6</v>
      </c>
      <c r="E37" s="3">
        <v>150000</v>
      </c>
      <c r="F37" s="2">
        <v>7</v>
      </c>
      <c r="G37" s="4">
        <v>0.9</v>
      </c>
      <c r="I37">
        <f t="shared" si="0"/>
        <v>1985.0200464154696</v>
      </c>
      <c r="J37" s="25">
        <f t="shared" si="1"/>
        <v>34232.417575582505</v>
      </c>
    </row>
    <row r="38" spans="1:19" x14ac:dyDescent="0.25">
      <c r="A38" s="2">
        <v>31</v>
      </c>
      <c r="B38" s="9">
        <v>4200</v>
      </c>
      <c r="C38" s="4">
        <v>6</v>
      </c>
      <c r="D38" s="4">
        <v>7</v>
      </c>
      <c r="E38" s="3">
        <v>170000</v>
      </c>
      <c r="F38" s="2">
        <v>3</v>
      </c>
      <c r="G38" s="4">
        <v>2.4</v>
      </c>
      <c r="I38">
        <f t="shared" si="0"/>
        <v>3914.1771813457563</v>
      </c>
      <c r="J38" s="25">
        <f t="shared" si="1"/>
        <v>81694.683663456701</v>
      </c>
    </row>
    <row r="39" spans="1:19" x14ac:dyDescent="0.25">
      <c r="A39" s="2">
        <v>32</v>
      </c>
      <c r="B39" s="9">
        <v>4100</v>
      </c>
      <c r="C39" s="4">
        <v>6</v>
      </c>
      <c r="D39" s="4">
        <v>7</v>
      </c>
      <c r="E39" s="3">
        <v>170000</v>
      </c>
      <c r="F39" s="2">
        <v>4</v>
      </c>
      <c r="G39" s="4">
        <v>1.4</v>
      </c>
      <c r="I39">
        <f t="shared" si="0"/>
        <v>3872.91069802534</v>
      </c>
      <c r="J39" s="25">
        <f t="shared" si="1"/>
        <v>51569.551071338305</v>
      </c>
    </row>
    <row r="40" spans="1:19" x14ac:dyDescent="0.25">
      <c r="A40" s="2">
        <v>33</v>
      </c>
      <c r="B40" s="9">
        <v>6200</v>
      </c>
      <c r="C40" s="4">
        <v>9</v>
      </c>
      <c r="D40" s="4">
        <v>8</v>
      </c>
      <c r="E40" s="3">
        <v>180000</v>
      </c>
      <c r="F40" s="2">
        <v>3</v>
      </c>
      <c r="G40" s="4">
        <v>2.1</v>
      </c>
      <c r="I40">
        <f t="shared" si="0"/>
        <v>5787.2056742184959</v>
      </c>
      <c r="J40" s="25">
        <f t="shared" si="1"/>
        <v>170399.15539740652</v>
      </c>
    </row>
    <row r="41" spans="1:19" x14ac:dyDescent="0.25">
      <c r="A41" s="2">
        <v>34</v>
      </c>
      <c r="B41" s="9">
        <v>2400</v>
      </c>
      <c r="C41" s="4">
        <v>13</v>
      </c>
      <c r="D41" s="4">
        <v>7</v>
      </c>
      <c r="E41" s="3">
        <v>130000</v>
      </c>
      <c r="F41" s="2">
        <v>6</v>
      </c>
      <c r="G41" s="4">
        <v>1.4</v>
      </c>
      <c r="I41">
        <f t="shared" si="0"/>
        <v>2487.5984233065756</v>
      </c>
      <c r="J41" s="25">
        <f t="shared" si="1"/>
        <v>7673.4837657980015</v>
      </c>
    </row>
    <row r="42" spans="1:19" x14ac:dyDescent="0.25">
      <c r="A42" s="2">
        <v>35</v>
      </c>
      <c r="B42" s="9">
        <v>5400</v>
      </c>
      <c r="C42" s="4">
        <v>17</v>
      </c>
      <c r="D42" s="4">
        <v>7</v>
      </c>
      <c r="E42" s="3">
        <v>190000</v>
      </c>
      <c r="F42" s="2">
        <v>9</v>
      </c>
      <c r="G42" s="4">
        <v>2.2000000000000002</v>
      </c>
      <c r="I42">
        <f t="shared" si="0"/>
        <v>4789.9982501884679</v>
      </c>
      <c r="J42" s="25">
        <f t="shared" si="1"/>
        <v>372102.13477313105</v>
      </c>
    </row>
    <row r="43" spans="1:19" x14ac:dyDescent="0.25">
      <c r="A43" s="2">
        <v>36</v>
      </c>
      <c r="B43" s="9">
        <v>2300</v>
      </c>
      <c r="C43" s="4">
        <v>5</v>
      </c>
      <c r="D43" s="4">
        <v>7</v>
      </c>
      <c r="E43" s="3">
        <v>130000</v>
      </c>
      <c r="F43" s="2">
        <v>4</v>
      </c>
      <c r="G43" s="4">
        <v>1.2</v>
      </c>
      <c r="I43">
        <f t="shared" si="0"/>
        <v>2231.165970734779</v>
      </c>
      <c r="J43" s="25">
        <f t="shared" si="1"/>
        <v>4738.1235848853057</v>
      </c>
    </row>
    <row r="44" spans="1:19" x14ac:dyDescent="0.25">
      <c r="A44" s="2">
        <v>37</v>
      </c>
      <c r="B44" s="9">
        <v>2500</v>
      </c>
      <c r="C44" s="4">
        <v>12</v>
      </c>
      <c r="D44" s="4">
        <v>7</v>
      </c>
      <c r="E44" s="3">
        <v>130000</v>
      </c>
      <c r="F44" s="2">
        <v>6</v>
      </c>
      <c r="G44" s="4">
        <v>0.9</v>
      </c>
      <c r="I44">
        <f t="shared" si="0"/>
        <v>2456.6153065127291</v>
      </c>
      <c r="J44" s="25">
        <f t="shared" si="1"/>
        <v>1882.2316289844418</v>
      </c>
    </row>
    <row r="45" spans="1:19" x14ac:dyDescent="0.25">
      <c r="A45" s="2">
        <v>38</v>
      </c>
      <c r="B45" s="9">
        <v>2550</v>
      </c>
      <c r="C45" s="4">
        <v>12</v>
      </c>
      <c r="D45" s="4">
        <v>7</v>
      </c>
      <c r="E45" s="3">
        <v>130000</v>
      </c>
      <c r="F45" s="2">
        <v>6</v>
      </c>
      <c r="G45" s="4">
        <v>1.9</v>
      </c>
      <c r="I45">
        <f t="shared" si="0"/>
        <v>2406.0039260339181</v>
      </c>
      <c r="J45" s="25">
        <f t="shared" si="1"/>
        <v>20734.869317645327</v>
      </c>
    </row>
    <row r="46" spans="1:19" x14ac:dyDescent="0.25">
      <c r="A46" s="2">
        <v>39</v>
      </c>
      <c r="B46" s="9">
        <v>6000</v>
      </c>
      <c r="C46" s="4">
        <v>9</v>
      </c>
      <c r="D46" s="4">
        <v>8</v>
      </c>
      <c r="E46" s="3">
        <v>170000</v>
      </c>
      <c r="F46" s="2">
        <v>2</v>
      </c>
      <c r="G46" s="4">
        <v>1.7</v>
      </c>
      <c r="I46">
        <f t="shared" si="0"/>
        <v>5500.4335411209777</v>
      </c>
      <c r="J46" s="25">
        <f t="shared" si="1"/>
        <v>249566.64683692591</v>
      </c>
    </row>
    <row r="47" spans="1:19" x14ac:dyDescent="0.25">
      <c r="A47" s="2">
        <v>40</v>
      </c>
      <c r="B47" s="9">
        <v>5500</v>
      </c>
      <c r="C47" s="4">
        <v>11</v>
      </c>
      <c r="D47" s="4">
        <v>7</v>
      </c>
      <c r="E47" s="3">
        <v>190000</v>
      </c>
      <c r="F47" s="2">
        <v>6</v>
      </c>
      <c r="G47" s="4">
        <v>2.2000000000000002</v>
      </c>
      <c r="I47">
        <f t="shared" si="0"/>
        <v>4727.8989993866326</v>
      </c>
      <c r="J47" s="25">
        <f t="shared" si="1"/>
        <v>596139.95514816325</v>
      </c>
    </row>
    <row r="48" spans="1:19" x14ac:dyDescent="0.25">
      <c r="A48" s="2">
        <v>41</v>
      </c>
      <c r="B48" s="9">
        <v>5800</v>
      </c>
      <c r="C48" s="4">
        <v>8</v>
      </c>
      <c r="D48" s="4">
        <v>8</v>
      </c>
      <c r="E48" s="3">
        <v>170000</v>
      </c>
      <c r="F48" s="2">
        <v>4</v>
      </c>
      <c r="G48" s="4">
        <v>0.6</v>
      </c>
      <c r="I48">
        <f t="shared" si="0"/>
        <v>5316.0615250159626</v>
      </c>
      <c r="J48" s="25">
        <f t="shared" si="1"/>
        <v>234196.44756987577</v>
      </c>
    </row>
    <row r="49" spans="1:10" x14ac:dyDescent="0.25">
      <c r="A49" s="2">
        <v>42</v>
      </c>
      <c r="B49" s="9">
        <v>6000</v>
      </c>
      <c r="C49" s="4">
        <v>8</v>
      </c>
      <c r="D49" s="4">
        <v>8</v>
      </c>
      <c r="E49" s="3">
        <v>170000</v>
      </c>
      <c r="F49" s="2">
        <v>3</v>
      </c>
      <c r="G49" s="4">
        <v>2.2000000000000002</v>
      </c>
      <c r="I49">
        <f t="shared" si="0"/>
        <v>5326.9611800490948</v>
      </c>
      <c r="J49" s="25">
        <f t="shared" si="1"/>
        <v>452981.25316090701</v>
      </c>
    </row>
    <row r="50" spans="1:10" x14ac:dyDescent="0.25">
      <c r="A50" s="2">
        <v>43</v>
      </c>
      <c r="B50" s="9">
        <v>6100</v>
      </c>
      <c r="C50" s="4">
        <v>8</v>
      </c>
      <c r="D50" s="4">
        <v>8</v>
      </c>
      <c r="E50" s="3">
        <v>170000</v>
      </c>
      <c r="F50" s="2">
        <v>2</v>
      </c>
      <c r="G50" s="4">
        <v>2.1</v>
      </c>
      <c r="I50">
        <f t="shared" si="0"/>
        <v>5423.9001818962006</v>
      </c>
      <c r="J50" s="25">
        <f t="shared" si="1"/>
        <v>457110.96403999062</v>
      </c>
    </row>
    <row r="51" spans="1:10" x14ac:dyDescent="0.25">
      <c r="A51" s="2">
        <v>44</v>
      </c>
      <c r="B51" s="9">
        <v>5600</v>
      </c>
      <c r="C51" s="4">
        <v>6</v>
      </c>
      <c r="D51" s="4">
        <v>7</v>
      </c>
      <c r="E51" s="3">
        <v>190000</v>
      </c>
      <c r="F51" s="2">
        <v>4</v>
      </c>
      <c r="G51" s="4">
        <v>1.5</v>
      </c>
      <c r="I51">
        <f t="shared" si="0"/>
        <v>4665.6386581539937</v>
      </c>
      <c r="J51" s="25">
        <f t="shared" si="1"/>
        <v>873031.11713626946</v>
      </c>
    </row>
    <row r="52" spans="1:10" x14ac:dyDescent="0.25">
      <c r="A52" s="2">
        <v>45</v>
      </c>
      <c r="B52" s="9">
        <v>5700</v>
      </c>
      <c r="C52" s="4">
        <v>17</v>
      </c>
      <c r="D52" s="4">
        <v>7</v>
      </c>
      <c r="E52" s="3">
        <v>190000</v>
      </c>
      <c r="F52" s="2">
        <v>9</v>
      </c>
      <c r="G52" s="4">
        <v>1.3</v>
      </c>
      <c r="I52">
        <f t="shared" si="0"/>
        <v>4835.5484926193985</v>
      </c>
      <c r="J52" s="25">
        <f t="shared" si="1"/>
        <v>747276.40861259412</v>
      </c>
    </row>
    <row r="53" spans="1:10" x14ac:dyDescent="0.25">
      <c r="A53" s="2">
        <v>46</v>
      </c>
      <c r="B53" s="9">
        <v>6250</v>
      </c>
      <c r="C53" s="4">
        <v>8</v>
      </c>
      <c r="D53" s="4">
        <v>8</v>
      </c>
      <c r="E53" s="3">
        <v>170000</v>
      </c>
      <c r="F53" s="2">
        <v>2</v>
      </c>
      <c r="G53" s="4">
        <v>1.2</v>
      </c>
      <c r="I53">
        <f t="shared" si="0"/>
        <v>5469.4504243271313</v>
      </c>
      <c r="J53" s="25">
        <f t="shared" si="1"/>
        <v>609257.64008309541</v>
      </c>
    </row>
    <row r="54" spans="1:10" x14ac:dyDescent="0.25">
      <c r="A54" s="2">
        <v>47</v>
      </c>
      <c r="B54" s="9">
        <v>4900</v>
      </c>
      <c r="C54" s="4">
        <v>5</v>
      </c>
      <c r="D54" s="4">
        <v>7</v>
      </c>
      <c r="E54" s="3">
        <v>170000</v>
      </c>
      <c r="F54" s="2">
        <v>3</v>
      </c>
      <c r="G54" s="4">
        <v>1.5</v>
      </c>
      <c r="I54">
        <f t="shared" si="0"/>
        <v>3903.4386167434332</v>
      </c>
      <c r="J54" s="25">
        <f t="shared" si="1"/>
        <v>993134.59059824189</v>
      </c>
    </row>
    <row r="55" spans="1:10" x14ac:dyDescent="0.25">
      <c r="A55" s="2">
        <v>48</v>
      </c>
      <c r="B55" s="9">
        <v>5000</v>
      </c>
      <c r="C55" s="4">
        <v>5</v>
      </c>
      <c r="D55" s="4">
        <v>7</v>
      </c>
      <c r="E55" s="3">
        <v>170000</v>
      </c>
      <c r="F55" s="2">
        <v>2</v>
      </c>
      <c r="G55" s="4">
        <v>1.6</v>
      </c>
      <c r="I55">
        <f t="shared" si="0"/>
        <v>3990.2553424947782</v>
      </c>
      <c r="J55" s="25">
        <f t="shared" si="1"/>
        <v>1019584.2733603376</v>
      </c>
    </row>
    <row r="56" spans="1:10" x14ac:dyDescent="0.25">
      <c r="A56" s="2">
        <v>49</v>
      </c>
      <c r="B56" s="9">
        <v>5100</v>
      </c>
      <c r="C56" s="4">
        <v>8</v>
      </c>
      <c r="D56" s="4">
        <v>7</v>
      </c>
      <c r="E56" s="3">
        <v>170000</v>
      </c>
      <c r="F56" s="2">
        <v>3</v>
      </c>
      <c r="G56" s="4">
        <v>1.4</v>
      </c>
      <c r="I56">
        <f t="shared" si="0"/>
        <v>4077.3661758910675</v>
      </c>
      <c r="J56" s="25">
        <f t="shared" si="1"/>
        <v>1045779.938211659</v>
      </c>
    </row>
    <row r="57" spans="1:10" ht="15.75" thickBot="1" x14ac:dyDescent="0.3">
      <c r="A57" s="5">
        <v>50</v>
      </c>
      <c r="B57" s="10">
        <v>5200</v>
      </c>
      <c r="C57" s="7">
        <v>8</v>
      </c>
      <c r="D57" s="7">
        <v>7</v>
      </c>
      <c r="E57" s="6">
        <v>170000</v>
      </c>
      <c r="F57" s="5">
        <v>1</v>
      </c>
      <c r="G57" s="7">
        <v>0.5</v>
      </c>
      <c r="I57">
        <f t="shared" si="0"/>
        <v>4306.6721459204491</v>
      </c>
      <c r="J57" s="25">
        <f t="shared" si="1"/>
        <v>798034.65487437532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Regression</vt:lpstr>
      <vt:lpstr>data</vt:lpstr>
    </vt:vector>
  </TitlesOfParts>
  <Company>Kellogg School of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Chaithanya Bandi</dc:creator>
  <cp:lastModifiedBy>Sean Law</cp:lastModifiedBy>
  <dcterms:created xsi:type="dcterms:W3CDTF">2014-02-27T03:39:28Z</dcterms:created>
  <dcterms:modified xsi:type="dcterms:W3CDTF">2024-02-18T07:37:38Z</dcterms:modified>
</cp:coreProperties>
</file>