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foconnor/Desktop/Comp 6350 (Forensics)/Project #1/"/>
    </mc:Choice>
  </mc:AlternateContent>
  <xr:revisionPtr revIDLastSave="0" documentId="13_ncr:1_{58AEB267-F7B3-104C-AFF2-C9B4EAD327F8}" xr6:coauthVersionLast="43" xr6:coauthVersionMax="47" xr10:uidLastSave="{00000000-0000-0000-0000-000000000000}"/>
  <bookViews>
    <workbookView xWindow="38400" yWindow="0" windowWidth="38400" windowHeight="21600" tabRatio="820" activeTab="1" xr2:uid="{72F31863-14A6-4BB1-BE5C-F03A02813C88}"/>
  </bookViews>
  <sheets>
    <sheet name="FAT16 - Project1" sheetId="57" r:id="rId1"/>
    <sheet name="FAT32 - Project1" sheetId="5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57" l="1"/>
  <c r="B24" i="57" l="1"/>
  <c r="B21" i="57"/>
  <c r="B20" i="57"/>
  <c r="B19" i="57"/>
  <c r="B18" i="57"/>
  <c r="B17" i="57"/>
  <c r="B16" i="57"/>
  <c r="C17" i="57" s="1"/>
  <c r="C18" i="57" s="1"/>
  <c r="I13" i="57"/>
  <c r="D24" i="57" s="1"/>
  <c r="F24" i="57" s="1"/>
  <c r="B23" i="57"/>
  <c r="I12" i="57"/>
  <c r="D23" i="57" s="1"/>
  <c r="I11" i="57"/>
  <c r="D22" i="57" s="1"/>
  <c r="F22" i="57" s="1"/>
  <c r="E11" i="57"/>
  <c r="B24" i="54"/>
  <c r="B21" i="54"/>
  <c r="B20" i="54"/>
  <c r="B19" i="54"/>
  <c r="B18" i="54"/>
  <c r="B17" i="54"/>
  <c r="B16" i="54"/>
  <c r="C17" i="54" s="1"/>
  <c r="I13" i="54"/>
  <c r="D24" i="54" s="1"/>
  <c r="F24" i="54" s="1"/>
  <c r="I12" i="54"/>
  <c r="D23" i="54" s="1"/>
  <c r="F23" i="54" s="1"/>
  <c r="I11" i="54"/>
  <c r="D22" i="54" s="1"/>
  <c r="F22" i="54" s="1"/>
  <c r="F11" i="57" l="1"/>
  <c r="G11" i="57" s="1"/>
  <c r="B22" i="57" s="1"/>
  <c r="C19" i="57"/>
  <c r="C20" i="57" s="1"/>
  <c r="C21" i="57" s="1"/>
  <c r="C22" i="57" s="1"/>
  <c r="F12" i="54"/>
  <c r="G12" i="54" s="1"/>
  <c r="B23" i="54" s="1"/>
  <c r="F11" i="54"/>
  <c r="G11" i="54" s="1"/>
  <c r="B22" i="54" s="1"/>
  <c r="C18" i="54"/>
  <c r="C19" i="54" s="1"/>
  <c r="C20" i="54" s="1"/>
  <c r="C21" i="54" s="1"/>
  <c r="C22" i="54" s="1"/>
  <c r="C23" i="57" l="1"/>
  <c r="E24" i="57" s="1"/>
  <c r="E22" i="57"/>
  <c r="C23" i="54"/>
  <c r="C24" i="54" s="1"/>
  <c r="E24" i="54" s="1"/>
  <c r="E22" i="54"/>
  <c r="E23" i="57" l="1"/>
  <c r="E23" i="54"/>
</calcChain>
</file>

<file path=xl/sharedStrings.xml><?xml version="1.0" encoding="utf-8"?>
<sst xmlns="http://schemas.openxmlformats.org/spreadsheetml/2006/main" count="125" uniqueCount="65">
  <si>
    <t>Description</t>
  </si>
  <si>
    <t>FAT</t>
  </si>
  <si>
    <t>Filename</t>
  </si>
  <si>
    <t>File Size</t>
  </si>
  <si>
    <t>Root Directory</t>
  </si>
  <si>
    <t>Status</t>
  </si>
  <si>
    <t># Sectors</t>
  </si>
  <si>
    <t>File Size (Sectors)</t>
  </si>
  <si>
    <t>Ext</t>
  </si>
  <si>
    <t># Clusters</t>
  </si>
  <si>
    <t>Sectors to Partition</t>
  </si>
  <si>
    <t>Reserved Sectors</t>
  </si>
  <si>
    <t>FAT #1 Length</t>
  </si>
  <si>
    <t>FAT #2 Length</t>
  </si>
  <si>
    <t>Root Directory Length</t>
  </si>
  <si>
    <t>Data Area Buffer</t>
  </si>
  <si>
    <t>File #1</t>
  </si>
  <si>
    <t>File #2</t>
  </si>
  <si>
    <t>File #3</t>
  </si>
  <si>
    <t>Start</t>
  </si>
  <si>
    <t>Allocated (Sectors)</t>
  </si>
  <si>
    <t>File Length (Sectors)</t>
  </si>
  <si>
    <t>Bytes/Sec</t>
  </si>
  <si>
    <t>Value</t>
  </si>
  <si>
    <t>Sec/Cluster</t>
  </si>
  <si>
    <t>Sec/FAT</t>
  </si>
  <si>
    <t>0x1C</t>
  </si>
  <si>
    <t>Sectors Before Partition</t>
  </si>
  <si>
    <t>Root Directory Sectors</t>
  </si>
  <si>
    <t>Boot Sector</t>
  </si>
  <si>
    <t>Structure</t>
  </si>
  <si>
    <t>0xB</t>
  </si>
  <si>
    <t>Size</t>
  </si>
  <si>
    <t>0xD</t>
  </si>
  <si>
    <t>Start Location</t>
  </si>
  <si>
    <t>0xE</t>
  </si>
  <si>
    <t>0x16</t>
  </si>
  <si>
    <t>Recovery Command</t>
  </si>
  <si>
    <t>Skip</t>
  </si>
  <si>
    <t>Count</t>
  </si>
  <si>
    <t>Confirmation Command</t>
  </si>
  <si>
    <t>Cluster Start (Hex)</t>
  </si>
  <si>
    <t>Cluster Start (Dec)</t>
  </si>
  <si>
    <t>Deleted</t>
  </si>
  <si>
    <t>CA256</t>
  </si>
  <si>
    <t>ZIP</t>
  </si>
  <si>
    <t>FC187</t>
  </si>
  <si>
    <t>1c</t>
  </si>
  <si>
    <t>hexdump -C -s $(( 2496*512 )) -n $(( 1*512 )) Project1.dd</t>
  </si>
  <si>
    <t>hexdump -C -s $(( 2588*512 )) -n $(( 1*512 )) Project1.dd</t>
  </si>
  <si>
    <t>6b</t>
  </si>
  <si>
    <t>dd if=Project1.dd of=FAT16_1.zip bs=512 skip=2496 count=90</t>
  </si>
  <si>
    <t>dd if=Project1.dd of=FAT16_2.zip bs=512 skip=2588 count=75</t>
  </si>
  <si>
    <t>.zip.gpg</t>
  </si>
  <si>
    <t>Instructions</t>
  </si>
  <si>
    <t>Itinerary</t>
  </si>
  <si>
    <t>.docx.gpg</t>
  </si>
  <si>
    <t>.xls.gpg</t>
  </si>
  <si>
    <t>CBE273</t>
  </si>
  <si>
    <t>dd if=Project1.dd of=Itinerary.xls.gpg bs=512 skip=407557 count=15</t>
  </si>
  <si>
    <t>dd if=Project1.dd of=Instructions.docx.gpg bs=512 skip=407532 count=25</t>
  </si>
  <si>
    <t>dd if=Project1.dd of=CBE273.zip.gpg bs=512 skip=407431 count=101</t>
  </si>
  <si>
    <t>hexdump -C -s $(( 407431*512 )) -n $(( 1*512 )) Project1.dd</t>
  </si>
  <si>
    <t>hexdump -C -s $(( 407532*512 )) -n $(( 1*512 )) Project1.dd</t>
  </si>
  <si>
    <t>hexdump -C -s $(( 407557*512 )) -n $(( 1*512 )) Project1.dd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</si>
</sst>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14" fontId="1" fillId="0" borderId="1" xfId="0" quotePrefix="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0D2-BFE4-4ABA-AF3F-47E2B952455E}">
  <dimension ref="A1:K29"/>
  <sheetViews>
    <sheetView zoomScale="75" zoomScaleNormal="75" workbookViewId="0">
      <selection activeCell="C21" sqref="C21"/>
    </sheetView>
  </sheetViews>
  <sheetFormatPr baseColWidth="10" defaultColWidth="18" defaultRowHeight="20" x14ac:dyDescent="0.2"/>
  <cols>
    <col min="1" max="1" width="34.5" style="1" bestFit="1" customWidth="1"/>
    <col min="2" max="2" width="27.5" style="1" bestFit="1" customWidth="1"/>
    <col min="3" max="3" width="21.1640625" style="1" bestFit="1" customWidth="1"/>
    <col min="4" max="4" width="30.1640625" style="1" bestFit="1" customWidth="1"/>
    <col min="5" max="5" width="26.83203125" style="1" bestFit="1" customWidth="1"/>
    <col min="6" max="6" width="15.33203125" style="1" bestFit="1" customWidth="1"/>
    <col min="7" max="7" width="14.5" style="1" bestFit="1" customWidth="1"/>
    <col min="8" max="8" width="13" style="1" bestFit="1" customWidth="1"/>
    <col min="9" max="9" width="26.6640625" style="1" bestFit="1" customWidth="1"/>
    <col min="10" max="10" width="8.6640625" style="1" bestFit="1" customWidth="1"/>
    <col min="11" max="11" width="21" style="1" customWidth="1"/>
    <col min="12" max="12" width="19.1640625" style="1" customWidth="1"/>
    <col min="13" max="16384" width="18" style="1"/>
  </cols>
  <sheetData>
    <row r="1" spans="1:11" x14ac:dyDescent="0.2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2">
      <c r="A2" s="11" t="s">
        <v>27</v>
      </c>
      <c r="B2" s="11">
        <v>2048</v>
      </c>
      <c r="C2" s="15" t="s">
        <v>29</v>
      </c>
      <c r="D2" s="15" t="s">
        <v>26</v>
      </c>
      <c r="E2" s="15">
        <v>4</v>
      </c>
    </row>
    <row r="3" spans="1:11" x14ac:dyDescent="0.2">
      <c r="A3" s="15" t="s">
        <v>22</v>
      </c>
      <c r="B3" s="15">
        <v>512</v>
      </c>
      <c r="C3" s="15" t="s">
        <v>29</v>
      </c>
      <c r="D3" s="15" t="s">
        <v>31</v>
      </c>
      <c r="E3" s="15">
        <v>2</v>
      </c>
    </row>
    <row r="4" spans="1:11" x14ac:dyDescent="0.2">
      <c r="A4" s="15" t="s">
        <v>24</v>
      </c>
      <c r="B4" s="15">
        <v>4</v>
      </c>
      <c r="C4" s="15" t="s">
        <v>29</v>
      </c>
      <c r="D4" s="15" t="s">
        <v>33</v>
      </c>
      <c r="E4" s="15">
        <v>1</v>
      </c>
    </row>
    <row r="5" spans="1:11" x14ac:dyDescent="0.2">
      <c r="A5" s="15" t="s">
        <v>11</v>
      </c>
      <c r="B5" s="15">
        <v>4</v>
      </c>
      <c r="C5" s="15" t="s">
        <v>29</v>
      </c>
      <c r="D5" s="15" t="s">
        <v>35</v>
      </c>
      <c r="E5" s="15">
        <v>2</v>
      </c>
    </row>
    <row r="6" spans="1:11" x14ac:dyDescent="0.2">
      <c r="A6" s="15" t="s">
        <v>25</v>
      </c>
      <c r="B6" s="15">
        <v>200</v>
      </c>
      <c r="C6" s="15" t="s">
        <v>29</v>
      </c>
      <c r="D6" s="15" t="s">
        <v>36</v>
      </c>
      <c r="E6" s="15">
        <v>2</v>
      </c>
    </row>
    <row r="7" spans="1:11" x14ac:dyDescent="0.2">
      <c r="A7" s="15" t="s">
        <v>28</v>
      </c>
      <c r="B7" s="15">
        <v>32</v>
      </c>
      <c r="C7" s="15" t="s">
        <v>4</v>
      </c>
      <c r="D7" s="9"/>
      <c r="E7" s="9"/>
    </row>
    <row r="8" spans="1:11" x14ac:dyDescent="0.2">
      <c r="A8" s="15" t="s">
        <v>15</v>
      </c>
      <c r="B8" s="15"/>
      <c r="C8" s="15" t="s">
        <v>1</v>
      </c>
      <c r="D8" s="9"/>
      <c r="E8" s="9"/>
    </row>
    <row r="9" spans="1:11" ht="11.25" customHeight="1" x14ac:dyDescent="0.2"/>
    <row r="10" spans="1:11" x14ac:dyDescent="0.2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2"/>
    </row>
    <row r="11" spans="1:11" x14ac:dyDescent="0.2">
      <c r="A11" s="3" t="s">
        <v>44</v>
      </c>
      <c r="B11" s="3" t="s">
        <v>45</v>
      </c>
      <c r="C11" s="3" t="s">
        <v>43</v>
      </c>
      <c r="D11" s="3">
        <v>5</v>
      </c>
      <c r="E11" s="4">
        <f>HEX2DEC(D11)</f>
        <v>5</v>
      </c>
      <c r="F11" s="4">
        <f>E12-E11</f>
        <v>23</v>
      </c>
      <c r="G11" s="6">
        <f>F11*$B$4</f>
        <v>92</v>
      </c>
      <c r="H11" s="6">
        <v>45826</v>
      </c>
      <c r="I11" s="6">
        <f>_xlfn.CEILING.MATH(H11/512)</f>
        <v>90</v>
      </c>
      <c r="K11" s="2"/>
    </row>
    <row r="12" spans="1:11" x14ac:dyDescent="0.2">
      <c r="A12" s="3" t="s">
        <v>46</v>
      </c>
      <c r="B12" s="3" t="s">
        <v>45</v>
      </c>
      <c r="C12" s="3" t="s">
        <v>43</v>
      </c>
      <c r="D12" s="3" t="s">
        <v>47</v>
      </c>
      <c r="E12" s="4">
        <v>28</v>
      </c>
      <c r="F12" s="13"/>
      <c r="G12" s="10"/>
      <c r="H12" s="6">
        <v>38197</v>
      </c>
      <c r="I12" s="6">
        <f t="shared" ref="I12:I13" si="0">_xlfn.CEILING.MATH(H12/512)</f>
        <v>75</v>
      </c>
      <c r="K12" s="2"/>
    </row>
    <row r="13" spans="1:11" x14ac:dyDescent="0.2">
      <c r="A13" s="3"/>
      <c r="B13" s="3"/>
      <c r="C13" s="3"/>
      <c r="D13" s="3"/>
      <c r="E13" s="4"/>
      <c r="F13" s="13"/>
      <c r="G13" s="10"/>
      <c r="H13" s="6"/>
      <c r="I13" s="6">
        <f t="shared" si="0"/>
        <v>0</v>
      </c>
      <c r="K13" s="2"/>
    </row>
    <row r="14" spans="1:11" ht="11.25" customHeight="1" x14ac:dyDescent="0.2"/>
    <row r="15" spans="1:11" x14ac:dyDescent="0.2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2">
      <c r="A16" s="15" t="s">
        <v>10</v>
      </c>
      <c r="B16" s="7">
        <f>B2</f>
        <v>2048</v>
      </c>
      <c r="C16" s="15">
        <v>0</v>
      </c>
      <c r="D16" s="9"/>
    </row>
    <row r="17" spans="1:11" x14ac:dyDescent="0.2">
      <c r="A17" s="15" t="s">
        <v>11</v>
      </c>
      <c r="B17" s="7">
        <f>B5</f>
        <v>4</v>
      </c>
      <c r="C17" s="7">
        <f>C16+B16</f>
        <v>2048</v>
      </c>
      <c r="D17" s="10"/>
    </row>
    <row r="18" spans="1:11" x14ac:dyDescent="0.2">
      <c r="A18" s="15" t="s">
        <v>12</v>
      </c>
      <c r="B18" s="7">
        <f>B6</f>
        <v>200</v>
      </c>
      <c r="C18" s="7">
        <f t="shared" ref="C18:C21" si="1">C17+B17</f>
        <v>2052</v>
      </c>
      <c r="D18" s="10"/>
    </row>
    <row r="19" spans="1:11" x14ac:dyDescent="0.2">
      <c r="A19" s="3" t="s">
        <v>13</v>
      </c>
      <c r="B19" s="6">
        <f>B6</f>
        <v>200</v>
      </c>
      <c r="C19" s="7">
        <f t="shared" si="1"/>
        <v>2252</v>
      </c>
      <c r="D19" s="10"/>
    </row>
    <row r="20" spans="1:11" x14ac:dyDescent="0.2">
      <c r="A20" s="5" t="s">
        <v>14</v>
      </c>
      <c r="B20" s="4">
        <f>B7</f>
        <v>32</v>
      </c>
      <c r="C20" s="7">
        <f t="shared" si="1"/>
        <v>2452</v>
      </c>
      <c r="D20" s="10"/>
    </row>
    <row r="21" spans="1:11" x14ac:dyDescent="0.2">
      <c r="A21" s="3" t="s">
        <v>15</v>
      </c>
      <c r="B21" s="6">
        <f>B4*3</f>
        <v>12</v>
      </c>
      <c r="C21" s="7">
        <f t="shared" si="1"/>
        <v>2484</v>
      </c>
      <c r="D21" s="10"/>
      <c r="E21" s="14" t="s">
        <v>38</v>
      </c>
      <c r="F21" s="14" t="s">
        <v>39</v>
      </c>
      <c r="G21" s="17" t="s">
        <v>40</v>
      </c>
      <c r="H21" s="17"/>
      <c r="I21" s="17"/>
      <c r="J21" s="17"/>
      <c r="K21" s="17"/>
    </row>
    <row r="22" spans="1:11" x14ac:dyDescent="0.2">
      <c r="A22" s="3" t="s">
        <v>16</v>
      </c>
      <c r="B22" s="6">
        <f>G11</f>
        <v>92</v>
      </c>
      <c r="C22" s="7">
        <f>C21+B21</f>
        <v>2496</v>
      </c>
      <c r="D22" s="6">
        <f>I11</f>
        <v>90</v>
      </c>
      <c r="E22" s="15">
        <f>C22*512</f>
        <v>1277952</v>
      </c>
      <c r="F22" s="15">
        <f>D22*512</f>
        <v>46080</v>
      </c>
      <c r="G22" s="16" t="s">
        <v>48</v>
      </c>
      <c r="H22" s="16"/>
      <c r="I22" s="16"/>
      <c r="J22" s="16"/>
      <c r="K22" s="16"/>
    </row>
    <row r="23" spans="1:11" x14ac:dyDescent="0.2">
      <c r="A23" s="3" t="s">
        <v>17</v>
      </c>
      <c r="B23" s="6">
        <f>G12</f>
        <v>0</v>
      </c>
      <c r="C23" s="7">
        <f>C22+B22</f>
        <v>2588</v>
      </c>
      <c r="D23" s="6">
        <f>I12</f>
        <v>75</v>
      </c>
      <c r="E23" s="15">
        <f t="shared" ref="E23:F24" si="2">C23*512</f>
        <v>1325056</v>
      </c>
      <c r="F23" s="15">
        <f>D23*512</f>
        <v>38400</v>
      </c>
      <c r="G23" s="16" t="s">
        <v>49</v>
      </c>
      <c r="H23" s="16"/>
      <c r="I23" s="16"/>
      <c r="J23" s="16"/>
      <c r="K23" s="16"/>
    </row>
    <row r="24" spans="1:11" x14ac:dyDescent="0.2">
      <c r="A24" s="3" t="s">
        <v>18</v>
      </c>
      <c r="B24" s="6">
        <f>G13</f>
        <v>0</v>
      </c>
      <c r="C24" s="7">
        <v>0</v>
      </c>
      <c r="D24" s="6">
        <f>I13</f>
        <v>0</v>
      </c>
      <c r="E24" s="15">
        <f t="shared" si="2"/>
        <v>0</v>
      </c>
      <c r="F24" s="15">
        <f t="shared" si="2"/>
        <v>0</v>
      </c>
      <c r="G24" s="16"/>
      <c r="H24" s="16"/>
      <c r="I24" s="16"/>
      <c r="J24" s="16"/>
      <c r="K24" s="16"/>
    </row>
    <row r="26" spans="1:11" x14ac:dyDescent="0.2">
      <c r="G26" s="17" t="s">
        <v>37</v>
      </c>
      <c r="H26" s="17"/>
      <c r="I26" s="17"/>
      <c r="J26" s="17"/>
      <c r="K26" s="17"/>
    </row>
    <row r="27" spans="1:11" x14ac:dyDescent="0.2">
      <c r="G27" s="16" t="s">
        <v>51</v>
      </c>
      <c r="H27" s="16"/>
      <c r="I27" s="16"/>
      <c r="J27" s="16"/>
      <c r="K27" s="16"/>
    </row>
    <row r="28" spans="1:11" x14ac:dyDescent="0.2">
      <c r="G28" s="16" t="s">
        <v>52</v>
      </c>
      <c r="H28" s="16"/>
      <c r="I28" s="16"/>
      <c r="J28" s="16"/>
      <c r="K28" s="16"/>
    </row>
    <row r="29" spans="1:11" x14ac:dyDescent="0.2">
      <c r="G29" s="16"/>
      <c r="H29" s="16"/>
      <c r="I29" s="16"/>
      <c r="J29" s="16"/>
      <c r="K29" s="16"/>
    </row>
  </sheetData>
  <mergeCells count="8">
    <mergeCell ref="G28:K28"/>
    <mergeCell ref="G29:K29"/>
    <mergeCell ref="G21:K21"/>
    <mergeCell ref="G22:K22"/>
    <mergeCell ref="G23:K23"/>
    <mergeCell ref="G24:K24"/>
    <mergeCell ref="G26:K26"/>
    <mergeCell ref="G27:K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2B13-2EFD-489C-AC87-BC68845C5EC1}">
  <dimension ref="A1:K29"/>
  <sheetViews>
    <sheetView tabSelected="1" zoomScale="75" zoomScaleNormal="75" workbookViewId="0">
      <selection activeCell="G19" sqref="G19"/>
    </sheetView>
  </sheetViews>
  <sheetFormatPr baseColWidth="10" defaultColWidth="18" defaultRowHeight="20" x14ac:dyDescent="0.2"/>
  <cols>
    <col min="1" max="1" width="34.5" style="1" bestFit="1" customWidth="1"/>
    <col min="2" max="2" width="27.5" style="1" bestFit="1" customWidth="1"/>
    <col min="3" max="3" width="21.1640625" style="1" bestFit="1" customWidth="1"/>
    <col min="4" max="4" width="30.1640625" style="1" bestFit="1" customWidth="1"/>
    <col min="5" max="5" width="26.83203125" style="1" bestFit="1" customWidth="1"/>
    <col min="6" max="6" width="15.33203125" style="1" bestFit="1" customWidth="1"/>
    <col min="7" max="7" width="14.5" style="1" bestFit="1" customWidth="1"/>
    <col min="8" max="8" width="13" style="1" bestFit="1" customWidth="1"/>
    <col min="9" max="9" width="26.6640625" style="1" bestFit="1" customWidth="1"/>
    <col min="10" max="10" width="8.6640625" style="1" bestFit="1" customWidth="1"/>
    <col min="11" max="11" width="29.33203125" style="1" customWidth="1"/>
    <col min="12" max="12" width="19.1640625" style="1" customWidth="1"/>
    <col min="13" max="16384" width="18" style="1"/>
  </cols>
  <sheetData>
    <row r="1" spans="1:11" x14ac:dyDescent="0.2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2">
      <c r="A2" s="11" t="s">
        <v>27</v>
      </c>
      <c r="B2" s="11">
        <v>405503</v>
      </c>
      <c r="C2" s="15" t="s">
        <v>29</v>
      </c>
      <c r="D2" s="15" t="s">
        <v>26</v>
      </c>
      <c r="E2" s="15">
        <v>4</v>
      </c>
    </row>
    <row r="3" spans="1:11" x14ac:dyDescent="0.2">
      <c r="A3" s="15" t="s">
        <v>22</v>
      </c>
      <c r="B3" s="15">
        <v>512</v>
      </c>
      <c r="C3" s="15" t="s">
        <v>29</v>
      </c>
      <c r="D3" s="15" t="s">
        <v>31</v>
      </c>
      <c r="E3" s="15">
        <v>2</v>
      </c>
    </row>
    <row r="4" spans="1:11" x14ac:dyDescent="0.2">
      <c r="A4" s="15" t="s">
        <v>24</v>
      </c>
      <c r="B4" s="15">
        <v>1</v>
      </c>
      <c r="C4" s="15" t="s">
        <v>29</v>
      </c>
      <c r="D4" s="15" t="s">
        <v>33</v>
      </c>
      <c r="E4" s="15">
        <v>1</v>
      </c>
    </row>
    <row r="5" spans="1:11" x14ac:dyDescent="0.2">
      <c r="A5" s="15" t="s">
        <v>11</v>
      </c>
      <c r="B5" s="15">
        <v>32</v>
      </c>
      <c r="C5" s="15" t="s">
        <v>29</v>
      </c>
      <c r="D5" s="15" t="s">
        <v>35</v>
      </c>
      <c r="E5" s="15">
        <v>2</v>
      </c>
    </row>
    <row r="6" spans="1:11" x14ac:dyDescent="0.2">
      <c r="A6" s="15" t="s">
        <v>25</v>
      </c>
      <c r="B6" s="15">
        <v>946</v>
      </c>
      <c r="C6" s="15" t="s">
        <v>29</v>
      </c>
      <c r="D6" s="15" t="s">
        <v>36</v>
      </c>
      <c r="E6" s="15">
        <v>2</v>
      </c>
    </row>
    <row r="7" spans="1:11" x14ac:dyDescent="0.2">
      <c r="A7" s="15" t="s">
        <v>28</v>
      </c>
      <c r="B7" s="15">
        <v>1</v>
      </c>
      <c r="C7" s="15" t="s">
        <v>4</v>
      </c>
      <c r="D7" s="9"/>
      <c r="E7" s="9"/>
    </row>
    <row r="8" spans="1:11" x14ac:dyDescent="0.2">
      <c r="A8" s="15" t="s">
        <v>15</v>
      </c>
      <c r="B8" s="15"/>
      <c r="C8" s="15" t="s">
        <v>1</v>
      </c>
      <c r="D8" s="9"/>
      <c r="E8" s="9"/>
    </row>
    <row r="9" spans="1:11" ht="11.25" customHeight="1" x14ac:dyDescent="0.2"/>
    <row r="10" spans="1:11" x14ac:dyDescent="0.2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18"/>
    </row>
    <row r="11" spans="1:11" x14ac:dyDescent="0.2">
      <c r="A11" s="3" t="s">
        <v>58</v>
      </c>
      <c r="B11" s="3" t="s">
        <v>53</v>
      </c>
      <c r="C11" s="3" t="s">
        <v>43</v>
      </c>
      <c r="D11" s="3">
        <v>6</v>
      </c>
      <c r="E11" s="4">
        <v>6</v>
      </c>
      <c r="F11" s="4">
        <f>E12-E11</f>
        <v>101</v>
      </c>
      <c r="G11" s="6">
        <f>F11*$B$4</f>
        <v>101</v>
      </c>
      <c r="H11" s="6">
        <v>51481</v>
      </c>
      <c r="I11" s="6">
        <f>_xlfn.CEILING.MATH(H11/512)</f>
        <v>101</v>
      </c>
      <c r="K11" s="19"/>
    </row>
    <row r="12" spans="1:11" x14ac:dyDescent="0.2">
      <c r="A12" s="3" t="s">
        <v>54</v>
      </c>
      <c r="B12" s="3" t="s">
        <v>56</v>
      </c>
      <c r="C12" s="3" t="s">
        <v>43</v>
      </c>
      <c r="D12" s="3" t="s">
        <v>50</v>
      </c>
      <c r="E12" s="4">
        <v>107</v>
      </c>
      <c r="F12" s="4">
        <f t="shared" ref="F12" si="0">E13-E12</f>
        <v>25</v>
      </c>
      <c r="G12" s="6">
        <f t="shared" ref="G12" si="1">F12*$B$4</f>
        <v>25</v>
      </c>
      <c r="H12" s="6">
        <v>12493</v>
      </c>
      <c r="I12" s="6">
        <f t="shared" ref="I12:I13" si="2">_xlfn.CEILING.MATH(H12/512)</f>
        <v>25</v>
      </c>
      <c r="K12" s="19"/>
    </row>
    <row r="13" spans="1:11" x14ac:dyDescent="0.2">
      <c r="A13" s="3" t="s">
        <v>55</v>
      </c>
      <c r="B13" s="3" t="s">
        <v>57</v>
      </c>
      <c r="C13" s="3" t="s">
        <v>43</v>
      </c>
      <c r="D13" s="3">
        <v>84</v>
      </c>
      <c r="E13" s="4">
        <v>132</v>
      </c>
      <c r="F13" s="13"/>
      <c r="G13" s="10"/>
      <c r="H13" s="6">
        <v>7591</v>
      </c>
      <c r="I13" s="6">
        <f t="shared" si="2"/>
        <v>15</v>
      </c>
      <c r="K13" s="19"/>
    </row>
    <row r="14" spans="1:11" ht="11.25" customHeight="1" x14ac:dyDescent="0.2">
      <c r="K14" s="19"/>
    </row>
    <row r="15" spans="1:11" x14ac:dyDescent="0.2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2">
      <c r="A16" s="15" t="s">
        <v>10</v>
      </c>
      <c r="B16" s="7">
        <f>B2</f>
        <v>405503</v>
      </c>
      <c r="C16" s="15">
        <v>0</v>
      </c>
      <c r="D16" s="9"/>
    </row>
    <row r="17" spans="1:11" x14ac:dyDescent="0.2">
      <c r="A17" s="15" t="s">
        <v>11</v>
      </c>
      <c r="B17" s="7">
        <f>B5</f>
        <v>32</v>
      </c>
      <c r="C17" s="7">
        <f>C16+B16</f>
        <v>405503</v>
      </c>
      <c r="D17" s="10"/>
    </row>
    <row r="18" spans="1:11" x14ac:dyDescent="0.2">
      <c r="A18" s="15" t="s">
        <v>12</v>
      </c>
      <c r="B18" s="7">
        <f>B6</f>
        <v>946</v>
      </c>
      <c r="C18" s="7">
        <f t="shared" ref="C18:C21" si="3">C17+B17</f>
        <v>405535</v>
      </c>
      <c r="D18" s="10"/>
    </row>
    <row r="19" spans="1:11" x14ac:dyDescent="0.2">
      <c r="A19" s="3" t="s">
        <v>13</v>
      </c>
      <c r="B19" s="6">
        <f>B6</f>
        <v>946</v>
      </c>
      <c r="C19" s="7">
        <f t="shared" si="3"/>
        <v>406481</v>
      </c>
      <c r="D19" s="10"/>
    </row>
    <row r="20" spans="1:11" x14ac:dyDescent="0.2">
      <c r="A20" s="5" t="s">
        <v>14</v>
      </c>
      <c r="B20" s="4">
        <f>B7</f>
        <v>1</v>
      </c>
      <c r="C20" s="7">
        <f t="shared" si="3"/>
        <v>407427</v>
      </c>
      <c r="D20" s="10"/>
    </row>
    <row r="21" spans="1:11" x14ac:dyDescent="0.2">
      <c r="A21" s="3" t="s">
        <v>15</v>
      </c>
      <c r="B21" s="6">
        <f>B4*3</f>
        <v>3</v>
      </c>
      <c r="C21" s="7">
        <f t="shared" si="3"/>
        <v>407428</v>
      </c>
      <c r="D21" s="10"/>
      <c r="E21" s="14" t="s">
        <v>38</v>
      </c>
      <c r="F21" s="14" t="s">
        <v>39</v>
      </c>
      <c r="G21" s="17" t="s">
        <v>40</v>
      </c>
      <c r="H21" s="17"/>
      <c r="I21" s="17"/>
      <c r="J21" s="17"/>
      <c r="K21" s="17"/>
    </row>
    <row r="22" spans="1:11" x14ac:dyDescent="0.2">
      <c r="A22" s="3" t="s">
        <v>16</v>
      </c>
      <c r="B22" s="6">
        <f>G11</f>
        <v>101</v>
      </c>
      <c r="C22" s="7">
        <f>C21+B21</f>
        <v>407431</v>
      </c>
      <c r="D22" s="6">
        <f>I11</f>
        <v>101</v>
      </c>
      <c r="E22" s="15">
        <f>C22*512</f>
        <v>208604672</v>
      </c>
      <c r="F22" s="15">
        <f>D22*512</f>
        <v>51712</v>
      </c>
      <c r="G22" s="16" t="s">
        <v>62</v>
      </c>
      <c r="H22" s="16"/>
      <c r="I22" s="16"/>
      <c r="J22" s="16"/>
      <c r="K22" s="16"/>
    </row>
    <row r="23" spans="1:11" x14ac:dyDescent="0.2">
      <c r="A23" s="3" t="s">
        <v>17</v>
      </c>
      <c r="B23" s="6">
        <f>G12</f>
        <v>25</v>
      </c>
      <c r="C23" s="7">
        <f>C22+B22</f>
        <v>407532</v>
      </c>
      <c r="D23" s="6">
        <f>I12</f>
        <v>25</v>
      </c>
      <c r="E23" s="15">
        <f t="shared" ref="E23:F24" si="4">C23*512</f>
        <v>208656384</v>
      </c>
      <c r="F23" s="15">
        <f t="shared" si="4"/>
        <v>12800</v>
      </c>
      <c r="G23" s="16" t="s">
        <v>63</v>
      </c>
      <c r="H23" s="16"/>
      <c r="I23" s="16"/>
      <c r="J23" s="16"/>
      <c r="K23" s="16"/>
    </row>
    <row r="24" spans="1:11" x14ac:dyDescent="0.2">
      <c r="A24" s="3" t="s">
        <v>18</v>
      </c>
      <c r="B24" s="6">
        <f>G13</f>
        <v>0</v>
      </c>
      <c r="C24" s="7">
        <f>C23+B23</f>
        <v>407557</v>
      </c>
      <c r="D24" s="6">
        <f>I13</f>
        <v>15</v>
      </c>
      <c r="E24" s="15">
        <f t="shared" si="4"/>
        <v>208669184</v>
      </c>
      <c r="F24" s="15">
        <f t="shared" si="4"/>
        <v>7680</v>
      </c>
      <c r="G24" s="16" t="s">
        <v>64</v>
      </c>
      <c r="H24" s="16"/>
      <c r="I24" s="16"/>
      <c r="J24" s="16"/>
      <c r="K24" s="16"/>
    </row>
    <row r="26" spans="1:11" x14ac:dyDescent="0.2">
      <c r="G26" s="17" t="s">
        <v>37</v>
      </c>
      <c r="H26" s="17"/>
      <c r="I26" s="17"/>
      <c r="J26" s="17"/>
      <c r="K26" s="17"/>
    </row>
    <row r="27" spans="1:11" x14ac:dyDescent="0.2">
      <c r="G27" s="16" t="s">
        <v>61</v>
      </c>
      <c r="H27" s="16"/>
      <c r="I27" s="16"/>
      <c r="J27" s="16"/>
      <c r="K27" s="16"/>
    </row>
    <row r="28" spans="1:11" x14ac:dyDescent="0.2">
      <c r="G28" s="16" t="s">
        <v>60</v>
      </c>
      <c r="H28" s="16"/>
      <c r="I28" s="16"/>
      <c r="J28" s="16"/>
      <c r="K28" s="16"/>
    </row>
    <row r="29" spans="1:11" x14ac:dyDescent="0.2">
      <c r="G29" s="16" t="s">
        <v>59</v>
      </c>
      <c r="H29" s="16"/>
      <c r="I29" s="16"/>
      <c r="J29" s="16"/>
      <c r="K29" s="16"/>
    </row>
  </sheetData>
  <mergeCells count="8">
    <mergeCell ref="G29:K29"/>
    <mergeCell ref="G21:K21"/>
    <mergeCell ref="G22:K22"/>
    <mergeCell ref="G23:K23"/>
    <mergeCell ref="G24:K24"/>
    <mergeCell ref="G26:K26"/>
    <mergeCell ref="G28:K28"/>
    <mergeCell ref="G27:K27"/>
  </mergeCells>
  <pageMargins left="0.7" right="0.7" top="0.75" bottom="0.75" header="0.3" footer="0.3"/>
  <pageSetup orientation="portrait" r:id="rId1"/>
  <ignoredErrors>
    <ignoredError sqref="C22: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FAT16 - Project1</vt:lpstr>
      <vt:lpstr>FAT32 - Project1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beowulf</dc:creator>
  <cp:lastModifiedBy>Microsoft Office User</cp:lastModifiedBy>
  <dcterms:created xsi:type="dcterms:W3CDTF">2019-01-02T21:25:56Z</dcterms:created>
  <dcterms:modified xsi:type="dcterms:W3CDTF">2021-10-15T20:02:51Z</dcterms:modified>
</cp:coreProperties>
</file>