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xr:revisionPtr revIDLastSave="6" documentId="11_0B1D56BE9CDCCE836B02CE7A5FB0D4A9BBFD1C62" xr6:coauthVersionLast="47" xr6:coauthVersionMax="47" xr10:uidLastSave="{2BA882C2-9970-485D-9439-43163AEE290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O13" i="1"/>
  <c r="O32" i="1"/>
  <c r="N32" i="1"/>
  <c r="M32" i="1"/>
  <c r="O31" i="1"/>
  <c r="O33" i="1" s="1"/>
  <c r="N31" i="1"/>
  <c r="N33" i="1" s="1"/>
  <c r="M31" i="1"/>
  <c r="M33" i="1" s="1"/>
  <c r="J31" i="1"/>
  <c r="I31" i="1"/>
  <c r="H31" i="1"/>
  <c r="O30" i="1"/>
  <c r="N30" i="1"/>
  <c r="M30" i="1"/>
  <c r="C26" i="1"/>
  <c r="O25" i="1"/>
  <c r="N25" i="1"/>
  <c r="M25" i="1"/>
  <c r="J25" i="1"/>
  <c r="I25" i="1"/>
  <c r="H25" i="1"/>
  <c r="J24" i="1"/>
  <c r="J26" i="1" s="1"/>
  <c r="I24" i="1"/>
  <c r="I26" i="1" s="1"/>
  <c r="H24" i="1"/>
  <c r="H26" i="1" s="1"/>
  <c r="I17" i="1"/>
  <c r="H17" i="1"/>
  <c r="J17" i="1" s="1"/>
  <c r="I16" i="1"/>
  <c r="H16" i="1"/>
  <c r="J16" i="1" s="1"/>
  <c r="I15" i="1"/>
  <c r="H15" i="1"/>
  <c r="J15" i="1" s="1"/>
  <c r="J18" i="1" s="1"/>
  <c r="Q11" i="1"/>
  <c r="P11" i="1"/>
  <c r="O11" i="1"/>
  <c r="N11" i="1"/>
  <c r="M11" i="1"/>
  <c r="I8" i="1"/>
  <c r="I7" i="1"/>
  <c r="Q6" i="1"/>
  <c r="Q13" i="1" s="1"/>
  <c r="P6" i="1"/>
  <c r="O6" i="1"/>
  <c r="N6" i="1"/>
  <c r="N13" i="1" s="1"/>
  <c r="M6" i="1"/>
  <c r="M13" i="1" s="1"/>
  <c r="I6" i="1"/>
  <c r="I5" i="1"/>
  <c r="I4" i="1"/>
  <c r="I9" i="1" s="1"/>
  <c r="J20" i="1" s="1"/>
  <c r="J27" i="1" l="1"/>
  <c r="I27" i="1"/>
  <c r="H27" i="1"/>
  <c r="O18" i="1"/>
  <c r="N18" i="1"/>
  <c r="M18" i="1"/>
  <c r="O19" i="1"/>
  <c r="N19" i="1"/>
  <c r="M19" i="1"/>
  <c r="P19" i="1" s="1"/>
  <c r="O20" i="1"/>
  <c r="N20" i="1"/>
  <c r="M20" i="1"/>
  <c r="O21" i="1"/>
  <c r="N21" i="1"/>
  <c r="M21" i="1"/>
  <c r="P21" i="1" s="1"/>
  <c r="O22" i="1"/>
  <c r="N22" i="1"/>
  <c r="M22" i="1"/>
  <c r="P22" i="1" s="1"/>
  <c r="H28" i="1"/>
  <c r="H32" i="1" s="1"/>
  <c r="I28" i="1"/>
  <c r="I32" i="1" s="1"/>
  <c r="J28" i="1"/>
  <c r="J32" i="1" s="1"/>
  <c r="N23" i="1" l="1"/>
  <c r="P20" i="1"/>
  <c r="M23" i="1"/>
  <c r="M27" i="1"/>
  <c r="M34" i="1" s="1"/>
  <c r="M35" i="1" s="1"/>
  <c r="H33" i="1" s="1"/>
  <c r="P18" i="1"/>
  <c r="P23" i="1" s="1"/>
  <c r="N27" i="1"/>
  <c r="N34" i="1" s="1"/>
  <c r="N35" i="1" s="1"/>
  <c r="I33" i="1" s="1"/>
  <c r="O23" i="1"/>
  <c r="O27" i="1" s="1"/>
  <c r="O34" i="1" s="1"/>
  <c r="O35" i="1" s="1"/>
  <c r="J33" i="1" s="1"/>
</calcChain>
</file>

<file path=xl/sharedStrings.xml><?xml version="1.0" encoding="utf-8"?>
<sst xmlns="http://schemas.openxmlformats.org/spreadsheetml/2006/main" count="101" uniqueCount="65">
  <si>
    <t>Example</t>
  </si>
  <si>
    <t>Traditional Absorption Costing Method</t>
  </si>
  <si>
    <t>Activity Based Costing Method</t>
  </si>
  <si>
    <t>Example Ltd has a single production centre and has</t>
  </si>
  <si>
    <t>Overhead Costs</t>
  </si>
  <si>
    <t>£</t>
  </si>
  <si>
    <t>Set-Up</t>
  </si>
  <si>
    <t>Machine</t>
  </si>
  <si>
    <t>Goods</t>
  </si>
  <si>
    <t>provided the following information for the period</t>
  </si>
  <si>
    <t>Set-Up Costs</t>
  </si>
  <si>
    <t>Activities</t>
  </si>
  <si>
    <t>Costs</t>
  </si>
  <si>
    <t>Inward</t>
  </si>
  <si>
    <t>Packaging</t>
  </si>
  <si>
    <t>Engineering</t>
  </si>
  <si>
    <t>just ended.</t>
  </si>
  <si>
    <t>Machine Costs</t>
  </si>
  <si>
    <t>Goods Inward</t>
  </si>
  <si>
    <t>Total Cost</t>
  </si>
  <si>
    <t>A</t>
  </si>
  <si>
    <t>B</t>
  </si>
  <si>
    <t>C</t>
  </si>
  <si>
    <t>Production and Sales</t>
  </si>
  <si>
    <t>Cost Driver</t>
  </si>
  <si>
    <t>No. Production</t>
  </si>
  <si>
    <t>No.</t>
  </si>
  <si>
    <t>Runs</t>
  </si>
  <si>
    <t>Hours</t>
  </si>
  <si>
    <t>Receipts</t>
  </si>
  <si>
    <t>Orders</t>
  </si>
  <si>
    <t>Direct Materials</t>
  </si>
  <si>
    <t>Direct Labour Hrs</t>
  </si>
  <si>
    <r>
      <rPr>
        <sz val="12"/>
        <color rgb="FF000000"/>
        <rFont val="Aptos Narrow"/>
        <scheme val="minor"/>
      </rPr>
      <t xml:space="preserve">Basis for Absorption: </t>
    </r>
    <r>
      <rPr>
        <b/>
        <sz val="12"/>
        <color rgb="FF000000"/>
        <rFont val="Aptos Narrow"/>
        <scheme val="minor"/>
      </rPr>
      <t>Direct Labour Hours</t>
    </r>
  </si>
  <si>
    <t>Cost Driver Units</t>
  </si>
  <si>
    <t>Machine Hrs</t>
  </si>
  <si>
    <t>No of Production Runs</t>
  </si>
  <si>
    <t>Quantity</t>
  </si>
  <si>
    <t>Labour Hrs</t>
  </si>
  <si>
    <t xml:space="preserve">Total </t>
  </si>
  <si>
    <t>Cost per Cost Driver</t>
  </si>
  <si>
    <t>No of Competent</t>
  </si>
  <si>
    <t>Produced</t>
  </si>
  <si>
    <t>Per Unit</t>
  </si>
  <si>
    <t>Total Overheads per Product</t>
  </si>
  <si>
    <t>No of Production Orders</t>
  </si>
  <si>
    <t>Total</t>
  </si>
  <si>
    <t>Direct labour is paid at:</t>
  </si>
  <si>
    <t>per hour.</t>
  </si>
  <si>
    <t>Overhead expenses are as follows:</t>
  </si>
  <si>
    <t>Overhead Absorption Rate (OAR):</t>
  </si>
  <si>
    <t>Per Labour Hr</t>
  </si>
  <si>
    <t>Cost Statement</t>
  </si>
  <si>
    <t>Materials</t>
  </si>
  <si>
    <t>Labour</t>
  </si>
  <si>
    <t>No of Units Produced</t>
  </si>
  <si>
    <t>Prime Cost</t>
  </si>
  <si>
    <t>Overheads</t>
  </si>
  <si>
    <t>Overheads Per Unit</t>
  </si>
  <si>
    <t>Required:</t>
  </si>
  <si>
    <t>1) Calculate the overhead recovery rate using both Traditional and Activity.</t>
  </si>
  <si>
    <t>2) Why is Activity preferable and what impact will it have on profitability?</t>
  </si>
  <si>
    <t>COMPARISON</t>
  </si>
  <si>
    <t>Traditional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</si>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</sst>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3" fontId="1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/>
    <xf numFmtId="0" fontId="3" fillId="0" borderId="0" xfId="0" applyFont="1"/>
    <xf numFmtId="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5" fillId="0" borderId="0" xfId="0" applyFont="1"/>
    <xf numFmtId="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topLeftCell="E6" workbookViewId="0">
      <selection activeCell="P17" sqref="P17"/>
    </sheetView>
  </sheetViews>
  <sheetFormatPr defaultRowHeight="15.75"/>
  <cols>
    <col min="1" max="1" width="23.28515625" style="2" customWidth="1"/>
    <col min="2" max="4" width="10.42578125" style="2" bestFit="1" customWidth="1"/>
    <col min="5" max="6" width="9.140625" style="2"/>
    <col min="7" max="7" width="14.28515625" style="2" customWidth="1"/>
    <col min="8" max="8" width="10.5703125" style="2" customWidth="1"/>
    <col min="9" max="9" width="11" style="2" bestFit="1" customWidth="1"/>
    <col min="10" max="10" width="10.85546875" style="2" customWidth="1"/>
    <col min="11" max="11" width="13.28515625" style="2" customWidth="1"/>
    <col min="12" max="12" width="20.5703125" style="2" customWidth="1"/>
    <col min="13" max="17" width="15.140625" style="2" customWidth="1"/>
    <col min="18" max="18" width="9.140625" style="2"/>
    <col min="19" max="25" width="9.28515625" style="2" customWidth="1"/>
    <col min="26" max="16384" width="9.140625" style="2"/>
  </cols>
  <sheetData>
    <row r="1" spans="1:24">
      <c r="A1" s="1" t="s">
        <v>0</v>
      </c>
      <c r="G1" s="1" t="s">
        <v>1</v>
      </c>
      <c r="L1" s="1" t="s">
        <v>2</v>
      </c>
    </row>
    <row r="2" spans="1:24">
      <c r="U2" s="3"/>
      <c r="V2" s="3"/>
      <c r="W2" s="3"/>
      <c r="X2" s="3"/>
    </row>
    <row r="3" spans="1:24">
      <c r="A3" s="2" t="s">
        <v>3</v>
      </c>
      <c r="G3" s="2" t="s">
        <v>4</v>
      </c>
      <c r="I3" s="3" t="s">
        <v>5</v>
      </c>
      <c r="L3" s="4"/>
      <c r="M3" s="4" t="s">
        <v>6</v>
      </c>
      <c r="N3" s="4" t="s">
        <v>7</v>
      </c>
      <c r="O3" s="4" t="s">
        <v>8</v>
      </c>
      <c r="P3" s="4"/>
      <c r="Q3" s="4"/>
      <c r="U3" s="5"/>
      <c r="V3" s="5"/>
      <c r="W3" s="5"/>
      <c r="X3" s="5"/>
    </row>
    <row r="4" spans="1:24">
      <c r="A4" s="2" t="s">
        <v>9</v>
      </c>
      <c r="G4" s="2" t="s">
        <v>10</v>
      </c>
      <c r="I4" s="5">
        <f>C21</f>
        <v>140000</v>
      </c>
      <c r="L4" s="4" t="s">
        <v>11</v>
      </c>
      <c r="M4" s="4" t="s">
        <v>12</v>
      </c>
      <c r="N4" s="4" t="s">
        <v>12</v>
      </c>
      <c r="O4" s="4" t="s">
        <v>13</v>
      </c>
      <c r="P4" s="4" t="s">
        <v>14</v>
      </c>
      <c r="Q4" s="4" t="s">
        <v>15</v>
      </c>
      <c r="U4" s="5"/>
      <c r="V4" s="5"/>
      <c r="W4" s="5"/>
      <c r="X4" s="5"/>
    </row>
    <row r="5" spans="1:24">
      <c r="A5" s="2" t="s">
        <v>16</v>
      </c>
      <c r="G5" s="2" t="s">
        <v>17</v>
      </c>
      <c r="I5" s="5">
        <f>C22</f>
        <v>900000</v>
      </c>
      <c r="L5" s="3"/>
      <c r="M5" s="3"/>
      <c r="N5" s="3"/>
      <c r="O5" s="3"/>
      <c r="P5" s="3"/>
      <c r="Q5" s="3"/>
      <c r="U5" s="5"/>
      <c r="V5" s="5"/>
      <c r="W5" s="5"/>
      <c r="X5" s="5"/>
    </row>
    <row r="6" spans="1:24">
      <c r="G6" s="2" t="s">
        <v>18</v>
      </c>
      <c r="I6" s="5">
        <f>C23</f>
        <v>280000</v>
      </c>
      <c r="L6" s="3" t="s">
        <v>19</v>
      </c>
      <c r="M6" s="5">
        <f>C21</f>
        <v>140000</v>
      </c>
      <c r="N6" s="5">
        <f>C22</f>
        <v>900000</v>
      </c>
      <c r="O6" s="5">
        <f>C23</f>
        <v>280000</v>
      </c>
      <c r="P6" s="5">
        <f>C24</f>
        <v>200000</v>
      </c>
      <c r="Q6" s="5">
        <f>C25</f>
        <v>180000</v>
      </c>
      <c r="U6" s="5"/>
      <c r="V6" s="5"/>
      <c r="W6" s="5"/>
      <c r="X6" s="5"/>
    </row>
    <row r="7" spans="1:24">
      <c r="B7" s="3" t="s">
        <v>20</v>
      </c>
      <c r="C7" s="3" t="s">
        <v>21</v>
      </c>
      <c r="D7" s="3" t="s">
        <v>22</v>
      </c>
      <c r="G7" s="2" t="s">
        <v>14</v>
      </c>
      <c r="I7" s="5">
        <f>C24</f>
        <v>200000</v>
      </c>
      <c r="L7" s="3"/>
      <c r="M7" s="3"/>
      <c r="N7" s="3"/>
      <c r="O7" s="3"/>
      <c r="P7" s="3"/>
      <c r="Q7" s="3"/>
      <c r="U7" s="5"/>
      <c r="V7" s="5"/>
      <c r="W7" s="5"/>
      <c r="X7" s="5"/>
    </row>
    <row r="8" spans="1:24">
      <c r="A8" s="2" t="s">
        <v>23</v>
      </c>
      <c r="B8" s="5">
        <v>40000</v>
      </c>
      <c r="C8" s="5">
        <v>25000</v>
      </c>
      <c r="D8" s="5">
        <v>10000</v>
      </c>
      <c r="G8" s="2" t="s">
        <v>15</v>
      </c>
      <c r="I8" s="5">
        <f>C25</f>
        <v>180000</v>
      </c>
      <c r="L8" s="6" t="s">
        <v>24</v>
      </c>
      <c r="M8" s="3" t="s">
        <v>25</v>
      </c>
      <c r="N8" s="3" t="s">
        <v>7</v>
      </c>
      <c r="O8" s="3" t="s">
        <v>26</v>
      </c>
      <c r="P8" s="3" t="s">
        <v>26</v>
      </c>
      <c r="Q8" s="3" t="s">
        <v>25</v>
      </c>
      <c r="T8" s="7"/>
      <c r="U8" s="5"/>
      <c r="V8" s="5"/>
      <c r="W8" s="5"/>
      <c r="X8" s="5"/>
    </row>
    <row r="9" spans="1:24">
      <c r="B9" s="3"/>
      <c r="C9" s="3"/>
      <c r="D9" s="3"/>
      <c r="I9" s="8">
        <f>SUM(I4:I8)</f>
        <v>1700000</v>
      </c>
      <c r="L9" s="6"/>
      <c r="M9" s="3" t="s">
        <v>27</v>
      </c>
      <c r="N9" s="3" t="s">
        <v>28</v>
      </c>
      <c r="O9" s="3" t="s">
        <v>29</v>
      </c>
      <c r="P9" s="3" t="s">
        <v>30</v>
      </c>
      <c r="Q9" s="3" t="s">
        <v>27</v>
      </c>
    </row>
    <row r="10" spans="1:24">
      <c r="A10" s="2" t="s">
        <v>31</v>
      </c>
      <c r="B10" s="9">
        <v>25</v>
      </c>
      <c r="C10" s="9">
        <v>20</v>
      </c>
      <c r="D10" s="9">
        <v>18</v>
      </c>
      <c r="L10" s="3"/>
      <c r="M10" s="3"/>
      <c r="N10" s="3"/>
      <c r="O10" s="3"/>
      <c r="P10" s="3"/>
      <c r="Q10" s="3"/>
      <c r="U10" s="10"/>
    </row>
    <row r="11" spans="1:24">
      <c r="A11" s="2" t="s">
        <v>32</v>
      </c>
      <c r="B11" s="5">
        <v>3</v>
      </c>
      <c r="C11" s="5">
        <v>4</v>
      </c>
      <c r="D11" s="5">
        <v>2</v>
      </c>
      <c r="G11" s="11" t="s">
        <v>33</v>
      </c>
      <c r="L11" s="3" t="s">
        <v>34</v>
      </c>
      <c r="M11" s="5">
        <f>B13+C13+D13</f>
        <v>40</v>
      </c>
      <c r="N11" s="5">
        <f>(B8*B12)+(C8*C12)+(D8*D12)</f>
        <v>210000</v>
      </c>
      <c r="O11" s="5">
        <f>B15+C15+D15</f>
        <v>160</v>
      </c>
      <c r="P11" s="5">
        <f>B16+C16+D16</f>
        <v>50</v>
      </c>
      <c r="Q11" s="5">
        <f>B13+C13+D13</f>
        <v>40</v>
      </c>
    </row>
    <row r="12" spans="1:24">
      <c r="A12" s="2" t="s">
        <v>35</v>
      </c>
      <c r="B12" s="5">
        <v>2</v>
      </c>
      <c r="C12" s="5">
        <v>4</v>
      </c>
      <c r="D12" s="5">
        <v>3</v>
      </c>
      <c r="L12" s="3"/>
      <c r="M12" s="3"/>
      <c r="N12" s="3"/>
      <c r="O12" s="3"/>
      <c r="P12" s="3"/>
      <c r="Q12" s="3"/>
    </row>
    <row r="13" spans="1:24">
      <c r="A13" s="2" t="s">
        <v>36</v>
      </c>
      <c r="B13" s="5">
        <v>5</v>
      </c>
      <c r="C13" s="5">
        <v>10</v>
      </c>
      <c r="D13" s="5">
        <v>25</v>
      </c>
      <c r="G13" s="3"/>
      <c r="H13" s="3" t="s">
        <v>37</v>
      </c>
      <c r="I13" s="3" t="s">
        <v>38</v>
      </c>
      <c r="J13" s="3" t="s">
        <v>39</v>
      </c>
      <c r="L13" s="3" t="s">
        <v>40</v>
      </c>
      <c r="M13" s="5">
        <f>M6/M11</f>
        <v>3500</v>
      </c>
      <c r="N13" s="12">
        <f>N6/N11</f>
        <v>4.2857142857142856</v>
      </c>
      <c r="O13" s="5">
        <f>O6/O11</f>
        <v>1750</v>
      </c>
      <c r="P13" s="5">
        <f>P6/P11</f>
        <v>4000</v>
      </c>
      <c r="Q13" s="5">
        <f>Q6/Q11</f>
        <v>4500</v>
      </c>
    </row>
    <row r="14" spans="1:24">
      <c r="A14" s="2" t="s">
        <v>41</v>
      </c>
      <c r="B14" s="3"/>
      <c r="C14" s="3"/>
      <c r="D14" s="3"/>
      <c r="G14" s="3"/>
      <c r="H14" s="3" t="s">
        <v>42</v>
      </c>
      <c r="I14" s="3" t="s">
        <v>43</v>
      </c>
      <c r="J14" s="3" t="s">
        <v>38</v>
      </c>
    </row>
    <row r="15" spans="1:24">
      <c r="A15" s="2" t="s">
        <v>29</v>
      </c>
      <c r="B15" s="5">
        <v>15</v>
      </c>
      <c r="C15" s="5">
        <v>25</v>
      </c>
      <c r="D15" s="5">
        <v>120</v>
      </c>
      <c r="G15" s="3" t="s">
        <v>20</v>
      </c>
      <c r="H15" s="5">
        <f>B8</f>
        <v>40000</v>
      </c>
      <c r="I15" s="5">
        <f>B11</f>
        <v>3</v>
      </c>
      <c r="J15" s="5">
        <f>H15*I15</f>
        <v>120000</v>
      </c>
      <c r="L15" s="1" t="s">
        <v>44</v>
      </c>
    </row>
    <row r="16" spans="1:24">
      <c r="A16" s="2" t="s">
        <v>45</v>
      </c>
      <c r="B16" s="5">
        <v>15</v>
      </c>
      <c r="C16" s="5">
        <v>10</v>
      </c>
      <c r="D16" s="5">
        <v>25</v>
      </c>
      <c r="G16" s="3" t="s">
        <v>21</v>
      </c>
      <c r="H16" s="5">
        <f>C8</f>
        <v>25000</v>
      </c>
      <c r="I16" s="5">
        <f>C11</f>
        <v>4</v>
      </c>
      <c r="J16" s="5">
        <f>H16*I16</f>
        <v>100000</v>
      </c>
    </row>
    <row r="17" spans="1:16">
      <c r="G17" s="3" t="s">
        <v>22</v>
      </c>
      <c r="H17" s="5">
        <f>D8</f>
        <v>10000</v>
      </c>
      <c r="I17" s="5">
        <f>D11</f>
        <v>2</v>
      </c>
      <c r="J17" s="5">
        <f>H17*I17</f>
        <v>20000</v>
      </c>
      <c r="L17" s="3"/>
      <c r="M17" s="3" t="s">
        <v>20</v>
      </c>
      <c r="N17" s="3" t="s">
        <v>21</v>
      </c>
      <c r="O17" s="3" t="s">
        <v>22</v>
      </c>
      <c r="P17" s="3" t="s">
        <v>46</v>
      </c>
    </row>
    <row r="18" spans="1:16">
      <c r="A18" s="2" t="s">
        <v>47</v>
      </c>
      <c r="B18" s="9">
        <v>8</v>
      </c>
      <c r="C18" s="2" t="s">
        <v>48</v>
      </c>
      <c r="H18" s="10"/>
      <c r="I18" s="10"/>
      <c r="J18" s="8">
        <f>SUM(J15:J17)</f>
        <v>240000</v>
      </c>
      <c r="L18" s="3" t="s">
        <v>10</v>
      </c>
      <c r="M18" s="5">
        <f>M13*B13</f>
        <v>17500</v>
      </c>
      <c r="N18" s="5">
        <f>M13*C13</f>
        <v>35000</v>
      </c>
      <c r="O18" s="5">
        <f>M13*D13</f>
        <v>87500</v>
      </c>
      <c r="P18" s="5">
        <f>SUM(M18:O18)</f>
        <v>140000</v>
      </c>
    </row>
    <row r="19" spans="1:16">
      <c r="L19" s="3" t="s">
        <v>17</v>
      </c>
      <c r="M19" s="5">
        <f>N13*B12*B8</f>
        <v>342857.14285714284</v>
      </c>
      <c r="N19" s="5">
        <f>N13*C12*C8</f>
        <v>428571.42857142858</v>
      </c>
      <c r="O19" s="5">
        <f>N13*D12*D8</f>
        <v>128571.42857142858</v>
      </c>
      <c r="P19" s="5">
        <f t="shared" ref="P19:P22" si="0">SUM(M19:O19)</f>
        <v>900000</v>
      </c>
    </row>
    <row r="20" spans="1:16">
      <c r="A20" s="2" t="s">
        <v>49</v>
      </c>
      <c r="C20" s="3" t="s">
        <v>5</v>
      </c>
      <c r="G20" s="2" t="s">
        <v>50</v>
      </c>
      <c r="J20" s="12">
        <f>I9/J18</f>
        <v>7.083333333333333</v>
      </c>
      <c r="K20" s="2" t="s">
        <v>51</v>
      </c>
      <c r="L20" s="3" t="s">
        <v>18</v>
      </c>
      <c r="M20" s="5">
        <f>O13*B15</f>
        <v>26250</v>
      </c>
      <c r="N20" s="5">
        <f>O13*C15</f>
        <v>43750</v>
      </c>
      <c r="O20" s="5">
        <f>O13*D15</f>
        <v>210000</v>
      </c>
      <c r="P20" s="5">
        <f t="shared" si="0"/>
        <v>280000</v>
      </c>
    </row>
    <row r="21" spans="1:16">
      <c r="A21" s="2" t="s">
        <v>6</v>
      </c>
      <c r="C21" s="5">
        <v>140000</v>
      </c>
      <c r="L21" s="3" t="s">
        <v>14</v>
      </c>
      <c r="M21" s="5">
        <f>P13*B16</f>
        <v>60000</v>
      </c>
      <c r="N21" s="5">
        <f>P13*C16</f>
        <v>40000</v>
      </c>
      <c r="O21" s="5">
        <f>P13*D16</f>
        <v>100000</v>
      </c>
      <c r="P21" s="5">
        <f t="shared" si="0"/>
        <v>200000</v>
      </c>
    </row>
    <row r="22" spans="1:16">
      <c r="A22" s="2" t="s">
        <v>7</v>
      </c>
      <c r="C22" s="5">
        <v>900000</v>
      </c>
      <c r="G22" s="1" t="s">
        <v>52</v>
      </c>
      <c r="L22" s="3" t="s">
        <v>15</v>
      </c>
      <c r="M22" s="5">
        <f>Q13*B13</f>
        <v>22500</v>
      </c>
      <c r="N22" s="5">
        <f>Q13*C13</f>
        <v>45000</v>
      </c>
      <c r="O22" s="5">
        <f>Q13*D13</f>
        <v>112500</v>
      </c>
      <c r="P22" s="5">
        <f t="shared" si="0"/>
        <v>180000</v>
      </c>
    </row>
    <row r="23" spans="1:16">
      <c r="A23" s="2" t="s">
        <v>18</v>
      </c>
      <c r="C23" s="5">
        <v>280000</v>
      </c>
      <c r="G23" s="3"/>
      <c r="H23" s="3" t="s">
        <v>20</v>
      </c>
      <c r="I23" s="3" t="s">
        <v>21</v>
      </c>
      <c r="J23" s="3" t="s">
        <v>22</v>
      </c>
      <c r="L23" s="3"/>
      <c r="M23" s="13">
        <f>SUM(M18:M22)</f>
        <v>469107.14285714284</v>
      </c>
      <c r="N23" s="13">
        <f>SUM(N18:N22)</f>
        <v>592321.42857142864</v>
      </c>
      <c r="O23" s="13">
        <f t="shared" ref="O23:Q23" si="1">SUM(O18:O22)</f>
        <v>638571.42857142864</v>
      </c>
      <c r="P23" s="13">
        <f t="shared" si="1"/>
        <v>1700000</v>
      </c>
    </row>
    <row r="24" spans="1:16">
      <c r="A24" s="2" t="s">
        <v>14</v>
      </c>
      <c r="C24" s="5">
        <v>200000</v>
      </c>
      <c r="G24" s="3" t="s">
        <v>53</v>
      </c>
      <c r="H24" s="12">
        <f>B10</f>
        <v>25</v>
      </c>
      <c r="I24" s="12">
        <f>C10</f>
        <v>20</v>
      </c>
      <c r="J24" s="12">
        <f>D10</f>
        <v>18</v>
      </c>
    </row>
    <row r="25" spans="1:16">
      <c r="A25" s="2" t="s">
        <v>15</v>
      </c>
      <c r="C25" s="14">
        <v>180000</v>
      </c>
      <c r="G25" s="3" t="s">
        <v>54</v>
      </c>
      <c r="H25" s="15">
        <f>B18*B11</f>
        <v>24</v>
      </c>
      <c r="I25" s="15">
        <f>B18*C11</f>
        <v>32</v>
      </c>
      <c r="J25" s="15">
        <f>B18*D11</f>
        <v>16</v>
      </c>
      <c r="L25" s="2" t="s">
        <v>55</v>
      </c>
      <c r="M25" s="5">
        <f>B8</f>
        <v>40000</v>
      </c>
      <c r="N25" s="5">
        <f t="shared" ref="N25:O25" si="2">C8</f>
        <v>25000</v>
      </c>
      <c r="O25" s="5">
        <f t="shared" si="2"/>
        <v>10000</v>
      </c>
    </row>
    <row r="26" spans="1:16">
      <c r="C26" s="5">
        <f>SUM(C21:C25)</f>
        <v>1700000</v>
      </c>
      <c r="G26" s="3" t="s">
        <v>56</v>
      </c>
      <c r="H26" s="12">
        <f>H24+H25</f>
        <v>49</v>
      </c>
      <c r="I26" s="12">
        <f>I24+I25</f>
        <v>52</v>
      </c>
      <c r="J26" s="12">
        <f>J24+J25</f>
        <v>34</v>
      </c>
    </row>
    <row r="27" spans="1:16">
      <c r="G27" s="3" t="s">
        <v>57</v>
      </c>
      <c r="H27" s="12">
        <f>J20*B11</f>
        <v>21.25</v>
      </c>
      <c r="I27" s="12">
        <f>J20*C11</f>
        <v>28.333333333333332</v>
      </c>
      <c r="J27" s="12">
        <f>J20*D11</f>
        <v>14.166666666666666</v>
      </c>
      <c r="L27" s="2" t="s">
        <v>58</v>
      </c>
      <c r="M27" s="12">
        <f>M23/M25</f>
        <v>11.727678571428571</v>
      </c>
      <c r="N27" s="12">
        <f t="shared" ref="N27:O27" si="3">N23/N25</f>
        <v>23.692857142857147</v>
      </c>
      <c r="O27" s="12">
        <f t="shared" si="3"/>
        <v>63.857142857142861</v>
      </c>
    </row>
    <row r="28" spans="1:16">
      <c r="A28" s="16" t="s">
        <v>59</v>
      </c>
      <c r="G28" s="4" t="s">
        <v>19</v>
      </c>
      <c r="H28" s="17">
        <f>H26+H27</f>
        <v>70.25</v>
      </c>
      <c r="I28" s="17">
        <f>I26+I27</f>
        <v>80.333333333333329</v>
      </c>
      <c r="J28" s="17">
        <f>J26+J27</f>
        <v>48.166666666666664</v>
      </c>
    </row>
    <row r="29" spans="1:16">
      <c r="A29" s="2" t="s">
        <v>60</v>
      </c>
      <c r="L29" s="4" t="s">
        <v>52</v>
      </c>
      <c r="M29" s="3"/>
      <c r="N29" s="3"/>
      <c r="O29" s="3"/>
    </row>
    <row r="30" spans="1:16">
      <c r="A30" s="2" t="s">
        <v>61</v>
      </c>
      <c r="L30" s="3"/>
      <c r="M30" s="3" t="str">
        <f>M17</f>
        <v>A</v>
      </c>
      <c r="N30" s="3" t="str">
        <f>N17</f>
        <v>B</v>
      </c>
      <c r="O30" s="3" t="str">
        <f>O17</f>
        <v>C</v>
      </c>
    </row>
    <row r="31" spans="1:16">
      <c r="G31" s="18" t="s">
        <v>62</v>
      </c>
      <c r="H31" s="19" t="str">
        <f>H23</f>
        <v>A</v>
      </c>
      <c r="I31" s="19" t="str">
        <f>I23</f>
        <v>B</v>
      </c>
      <c r="J31" s="20" t="str">
        <f>J23</f>
        <v>C</v>
      </c>
      <c r="L31" s="3" t="s">
        <v>53</v>
      </c>
      <c r="M31" s="21">
        <f>B10</f>
        <v>25</v>
      </c>
      <c r="N31" s="21">
        <f>C10</f>
        <v>20</v>
      </c>
      <c r="O31" s="21">
        <f>D10</f>
        <v>18</v>
      </c>
    </row>
    <row r="32" spans="1:16">
      <c r="G32" s="22" t="s">
        <v>63</v>
      </c>
      <c r="H32" s="12">
        <f>H28</f>
        <v>70.25</v>
      </c>
      <c r="I32" s="12">
        <f>I28</f>
        <v>80.333333333333329</v>
      </c>
      <c r="J32" s="23">
        <f>J28</f>
        <v>48.166666666666664</v>
      </c>
      <c r="L32" s="3" t="s">
        <v>54</v>
      </c>
      <c r="M32" s="24">
        <f>B18*B11</f>
        <v>24</v>
      </c>
      <c r="N32" s="24">
        <f>B18*C11</f>
        <v>32</v>
      </c>
      <c r="O32" s="24">
        <f>B18*D11</f>
        <v>16</v>
      </c>
    </row>
    <row r="33" spans="7:15">
      <c r="G33" s="25" t="s">
        <v>64</v>
      </c>
      <c r="H33" s="24">
        <f>M35</f>
        <v>60.727678571428569</v>
      </c>
      <c r="I33" s="24">
        <f>N35</f>
        <v>75.69285714285715</v>
      </c>
      <c r="J33" s="26">
        <f>O35</f>
        <v>97.857142857142861</v>
      </c>
      <c r="L33" s="3" t="s">
        <v>56</v>
      </c>
      <c r="M33" s="21">
        <f>M31+M32</f>
        <v>49</v>
      </c>
      <c r="N33" s="21">
        <f t="shared" ref="N33:O33" si="4">N31+N32</f>
        <v>52</v>
      </c>
      <c r="O33" s="21">
        <f>O31+O32</f>
        <v>34</v>
      </c>
    </row>
    <row r="34" spans="7:15">
      <c r="L34" s="3" t="s">
        <v>57</v>
      </c>
      <c r="M34" s="21">
        <f>M27</f>
        <v>11.727678571428571</v>
      </c>
      <c r="N34" s="21">
        <f>N27</f>
        <v>23.692857142857147</v>
      </c>
      <c r="O34" s="21">
        <f>O27</f>
        <v>63.857142857142861</v>
      </c>
    </row>
    <row r="35" spans="7:15">
      <c r="L35" s="4" t="s">
        <v>19</v>
      </c>
      <c r="M35" s="27">
        <f>M33+M34</f>
        <v>60.727678571428569</v>
      </c>
      <c r="N35" s="27">
        <f t="shared" ref="N35:O35" si="5">N33+N34</f>
        <v>75.69285714285715</v>
      </c>
      <c r="O35" s="27">
        <f t="shared" si="5"/>
        <v>97.857142857142861</v>
      </c>
    </row>
  </sheetData>
  <mergeCells count="1">
    <mergeCell ref="L8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SEAN MITCHELL</cp:lastModifiedBy>
  <cp:revision/>
  <dcterms:created xsi:type="dcterms:W3CDTF">2025-08-29T22:22:09Z</dcterms:created>
  <dcterms:modified xsi:type="dcterms:W3CDTF">2025-08-29T22:22:53Z</dcterms:modified>
  <cp:category/>
  <cp:contentStatus/>
</cp:coreProperties>
</file>