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1/Desktop/LL/"/>
    </mc:Choice>
  </mc:AlternateContent>
  <bookViews>
    <workbookView xWindow="10220" yWindow="460" windowWidth="17640" windowHeight="16620" activeTab="5"/>
  </bookViews>
  <sheets>
    <sheet name="GUIDE" sheetId="1" r:id="rId1"/>
    <sheet name="WP#1(一帆)" sheetId="2" r:id="rId2"/>
    <sheet name="NY#1" sheetId="3" r:id="rId3"/>
    <sheet name="DC#1" sheetId="4" r:id="rId4"/>
    <sheet name="BO#1" sheetId="5" r:id="rId5"/>
    <sheet name="NF#1" sheetId="6" r:id="rId6"/>
    <sheet name="SK#1" sheetId="7" r:id="rId7"/>
    <sheet name="BRK PICKUP PAX LIST" sheetId="8" r:id="rId8"/>
    <sheet name="美东接驳" sheetId="9" r:id="rId9"/>
    <sheet name="EC NY上车" sheetId="10" r:id="rId10"/>
    <sheet name="NY5C BUS#11" sheetId="11" r:id="rId11"/>
  </sheets>
  <calcPr calcId="150001" concurrentCalc="0"/>
  <customWorkbookViews>
    <customWorkbookView name="Microsoft Office User - Personal View" guid="{7CC91B5F-F72A-404B-9779-D9B899DEB324}" mergeInterval="0" personalView="1" windowWidth="882" windowHeight="658" activeSheetId="6"/>
    <customWorkbookView name="Frances Lee - Personal View" guid="{E147021A-CA8C-486C-A677-302A560E4A97}" mergeInterval="0" personalView="1" maximized="1" windowWidth="1410" windowHeight="838" activeSheetId="2"/>
    <customWorkbookView name="Fanny Chen - Personal View" guid="{E72A6785-74D1-485A-AFB9-8312B659E3F2}" mergeInterval="0" personalView="1" maximized="1" windowWidth="1916" windowHeight="815" activeSheetId="9"/>
    <customWorkbookView name="Rita Li - Personal View" guid="{468AC9D7-75F7-40D8-8BF7-C27A615EF340}" mergeInterval="0" personalView="1" maximized="1" windowWidth="1916" windowHeight="855" activeSheetId="1"/>
    <customWorkbookView name="Sean Lu - 个人视图" guid="{5466AA85-A472-6843-9713-4D88FCBD58B3}" mergeInterval="0" personalView="1" yWindow="60" windowWidth="1327" windowHeight="777" activeSheetId="6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6" l="1"/>
  <c r="E22" i="6"/>
  <c r="Q26" i="11"/>
  <c r="P26" i="11"/>
  <c r="F17" i="11"/>
  <c r="E17" i="11"/>
  <c r="N12" i="11"/>
  <c r="N10" i="11"/>
  <c r="N9" i="11"/>
  <c r="N8" i="11"/>
  <c r="N6" i="11"/>
  <c r="N13" i="11"/>
  <c r="N3" i="11"/>
  <c r="D75" i="9"/>
  <c r="C75" i="9"/>
  <c r="D68" i="9"/>
  <c r="C68" i="9"/>
  <c r="D56" i="9"/>
  <c r="C56" i="9"/>
  <c r="D50" i="9"/>
  <c r="C50" i="9"/>
  <c r="D44" i="9"/>
  <c r="C44" i="9"/>
  <c r="D33" i="9"/>
  <c r="C33" i="9"/>
  <c r="D18" i="9"/>
  <c r="C18" i="9"/>
  <c r="N12" i="2"/>
  <c r="N11" i="2"/>
  <c r="N10" i="2"/>
  <c r="N9" i="2"/>
  <c r="N8" i="2"/>
  <c r="N7" i="2"/>
  <c r="N6" i="2"/>
  <c r="N5" i="2"/>
  <c r="N4" i="2"/>
  <c r="N14" i="2"/>
  <c r="N3" i="2"/>
  <c r="N12" i="7"/>
  <c r="N11" i="7"/>
  <c r="N10" i="7"/>
  <c r="N9" i="7"/>
  <c r="N8" i="7"/>
  <c r="N7" i="7"/>
  <c r="N6" i="7"/>
  <c r="N5" i="7"/>
  <c r="N4" i="7"/>
  <c r="N14" i="7"/>
  <c r="N3" i="7"/>
  <c r="N11" i="6"/>
  <c r="N10" i="6"/>
  <c r="N9" i="6"/>
  <c r="N8" i="6"/>
  <c r="N7" i="6"/>
  <c r="N6" i="6"/>
  <c r="N5" i="6"/>
  <c r="N4" i="6"/>
  <c r="N3" i="6"/>
  <c r="N13" i="6"/>
  <c r="F29" i="4"/>
  <c r="E29" i="4"/>
  <c r="N12" i="4"/>
  <c r="N11" i="4"/>
  <c r="N10" i="4"/>
  <c r="N9" i="4"/>
  <c r="N8" i="4"/>
  <c r="N7" i="4"/>
  <c r="N6" i="4"/>
  <c r="N5" i="4"/>
  <c r="N4" i="4"/>
  <c r="F21" i="5"/>
  <c r="E21" i="5"/>
  <c r="N12" i="5"/>
  <c r="N11" i="5"/>
  <c r="N10" i="5"/>
  <c r="N9" i="5"/>
  <c r="N8" i="5"/>
  <c r="N7" i="5"/>
  <c r="N6" i="5"/>
  <c r="N5" i="5"/>
  <c r="N4" i="5"/>
  <c r="N12" i="3"/>
  <c r="N11" i="3"/>
  <c r="N10" i="3"/>
  <c r="N9" i="3"/>
  <c r="N8" i="3"/>
  <c r="N7" i="3"/>
  <c r="N6" i="3"/>
  <c r="N5" i="3"/>
  <c r="N4" i="3"/>
  <c r="N14" i="4"/>
  <c r="N3" i="4"/>
  <c r="N14" i="5"/>
  <c r="N3" i="5"/>
  <c r="N14" i="3"/>
  <c r="N3" i="3"/>
</calcChain>
</file>

<file path=xl/comments1.xml><?xml version="1.0" encoding="utf-8"?>
<comments xmlns="http://schemas.openxmlformats.org/spreadsheetml/2006/main">
  <authors>
    <author>Sally Zhang</author>
    <author>ted hou</author>
    <author>Ken Fung</author>
  </authors>
  <commentList>
    <comment ref="F57" authorId="0" guid="{937645B3-C2E7-49CA-AFCC-B8B704F9BAF3}">
      <text>
        <r>
          <rPr>
            <i/>
            <sz val="9"/>
            <color indexed="81"/>
            <rFont val="Tahoma"/>
            <family val="2"/>
          </rPr>
          <t>Sally Zhang:</t>
        </r>
        <r>
          <rPr>
            <b/>
            <sz val="9"/>
            <color indexed="81"/>
            <rFont val="Tahoma"/>
            <family val="2"/>
          </rPr>
          <t xml:space="preserve">
请假12/13-1/11
</t>
        </r>
      </text>
    </comment>
    <comment ref="F61" authorId="1" guid="{F87A86AB-18D8-4D33-9DD5-AE464865F3BD}">
      <text>
        <r>
          <rPr>
            <i/>
            <sz val="9"/>
            <color indexed="81"/>
            <rFont val="Tahoma"/>
            <family val="2"/>
          </rPr>
          <t>ted hou:</t>
        </r>
        <r>
          <rPr>
            <b/>
            <sz val="9"/>
            <color indexed="81"/>
            <rFont val="Tahoma"/>
            <family val="2"/>
          </rPr>
          <t xml:space="preserve">
请假 2/16/2017-4/16/2017
</t>
        </r>
      </text>
    </comment>
    <comment ref="F73" authorId="0" guid="{6D40AFF5-9DEC-4529-9F8B-3395F7635536}">
      <text>
        <r>
          <rPr>
            <i/>
            <sz val="9"/>
            <color indexed="81"/>
            <rFont val="Tahoma"/>
            <family val="2"/>
          </rPr>
          <t>Sally Zhang:</t>
        </r>
        <r>
          <rPr>
            <b/>
            <sz val="9"/>
            <color indexed="81"/>
            <rFont val="Tahoma"/>
            <family val="2"/>
          </rPr>
          <t xml:space="preserve">
请假11/18-12/18
</t>
        </r>
      </text>
    </comment>
    <comment ref="F80" authorId="2" guid="{14248052-8188-48AF-90DF-7C4EDB9A5484}">
      <text>
        <r>
          <rPr>
            <i/>
            <sz val="9"/>
            <color indexed="81"/>
            <rFont val="Tahoma"/>
            <family val="2"/>
          </rPr>
          <t>Ken Fung:</t>
        </r>
        <r>
          <rPr>
            <b/>
            <i/>
            <sz val="9"/>
            <color indexed="81"/>
            <rFont val="Tahoma"/>
            <family val="2"/>
          </rPr>
          <t xml:space="preserve">
NF
</t>
        </r>
      </text>
    </comment>
    <comment ref="F82" authorId="2" guid="{7CDE6EC5-8CC3-48A5-A6A2-84FBA7454BF7}">
      <text>
        <r>
          <rPr>
            <b/>
            <sz val="9"/>
            <color indexed="81"/>
            <rFont val="Tahoma"/>
            <family val="2"/>
          </rPr>
          <t>Ken Fung:</t>
        </r>
        <r>
          <rPr>
            <i/>
            <sz val="9"/>
            <color indexed="81"/>
            <rFont val="Tahoma"/>
            <family val="2"/>
          </rPr>
          <t xml:space="preserve">
DC
</t>
        </r>
      </text>
    </comment>
    <comment ref="F83" authorId="2" guid="{D6184AF6-F91B-49C8-B3EB-EEF86AF9AD8B}">
      <text>
        <r>
          <rPr>
            <i/>
            <sz val="9"/>
            <color indexed="81"/>
            <rFont val="Tahoma"/>
            <family val="2"/>
          </rPr>
          <t>Ken Fung:</t>
        </r>
        <r>
          <rPr>
            <b/>
            <i/>
            <sz val="9"/>
            <color indexed="81"/>
            <rFont val="Tahoma"/>
            <family val="2"/>
          </rPr>
          <t xml:space="preserve">
NF
</t>
        </r>
      </text>
    </comment>
  </commentList>
</comments>
</file>

<file path=xl/sharedStrings.xml><?xml version="1.0" encoding="utf-8"?>
<sst xmlns="http://schemas.openxmlformats.org/spreadsheetml/2006/main" count="1536" uniqueCount="792">
  <si>
    <t>日期：2-4</t>
  </si>
  <si>
    <t>團：纽约市区游</t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</si>
  <si>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</si>
  <si>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</si>
  <si>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</si>
  <si>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</si>
  <si>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</si>
  <si>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</si>
  <si>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</si>
  <si>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</si>
  <si>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</si>
  <si>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</si>
  <si>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</si>
  <si>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</si>
  <si>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公司VAN--(配)($4/P)N. A. C. INC 高頂 14 (705)/KRIS NING 347-567-8680</t>
  </si>
  <si>
    <t>available seats</t>
  </si>
  <si>
    <t>WONDER HOLDING</t>
  </si>
  <si>
    <t>323-283-3292</t>
  </si>
  <si>
    <t>CTT</t>
  </si>
  <si>
    <t>NY1</t>
  </si>
  <si>
    <t>ChinaTown</t>
  </si>
  <si>
    <t>CHINAUSA INT'L-EMILY</t>
  </si>
  <si>
    <t>LAIJIE</t>
  </si>
  <si>
    <t>310-925-5384</t>
  </si>
  <si>
    <t>FLU</t>
  </si>
  <si>
    <t>Flushing</t>
  </si>
  <si>
    <t xml:space="preserve">CUS TOUR INC Kim </t>
  </si>
  <si>
    <t>黄小姐</t>
  </si>
  <si>
    <t xml:space="preserve">9176625368 </t>
  </si>
  <si>
    <t>Jersey city</t>
  </si>
  <si>
    <t>TAKETOURS</t>
  </si>
  <si>
    <t xml:space="preserve"> JT13-469-4737</t>
  </si>
  <si>
    <t>6462200006</t>
  </si>
  <si>
    <t>East Brunswick</t>
  </si>
  <si>
    <t>FEIYANG-AGENT263</t>
  </si>
  <si>
    <t>347-783-4821</t>
  </si>
  <si>
    <t>Parsippany</t>
  </si>
  <si>
    <t>Philadelphia</t>
  </si>
  <si>
    <t>Brooklyn</t>
  </si>
  <si>
    <t>Special</t>
  </si>
  <si>
    <t>Hold</t>
  </si>
  <si>
    <t>TOTAL pax</t>
  </si>
  <si>
    <t>日期：02-04-2017</t>
  </si>
  <si>
    <t>團：2天波士頓  (BO2)</t>
  </si>
  <si>
    <t>Intertrips  Joanna</t>
  </si>
  <si>
    <t xml:space="preserve"> 93901； Zhao LiRen</t>
  </si>
  <si>
    <t>347-330-2563</t>
  </si>
  <si>
    <t>BO2</t>
  </si>
  <si>
    <t>LL144116</t>
  </si>
  <si>
    <t>LLL INT'L XIAODONG</t>
  </si>
  <si>
    <t>626-353-9758</t>
  </si>
  <si>
    <t>LL145043</t>
  </si>
  <si>
    <t>Top Star Int'l Travel</t>
  </si>
  <si>
    <t>94854/TS16122902</t>
  </si>
  <si>
    <t>9293660144</t>
  </si>
  <si>
    <t>LL145206</t>
  </si>
  <si>
    <t>SEAT#13.14.17-22.</t>
  </si>
  <si>
    <t>Wonderful Sandy</t>
  </si>
  <si>
    <t>2690; ZHENG ZENG ZHE</t>
  </si>
  <si>
    <t>718-878-0829</t>
  </si>
  <si>
    <t>LL145643</t>
  </si>
  <si>
    <t>SEAT#26-35</t>
  </si>
  <si>
    <t>公司IVY</t>
  </si>
  <si>
    <t>96475/A27937</t>
  </si>
  <si>
    <t>917-250-5729</t>
  </si>
  <si>
    <t>LL145934</t>
  </si>
  <si>
    <t>SEAT#15.16</t>
  </si>
  <si>
    <t>T4F</t>
  </si>
  <si>
    <t>E-540814</t>
  </si>
  <si>
    <t>+1 6463618797</t>
  </si>
  <si>
    <t>LL145989</t>
  </si>
  <si>
    <t>4PAX CHANGE TO 3PX</t>
  </si>
  <si>
    <t>公司SHERERY</t>
  </si>
  <si>
    <t xml:space="preserve"> 96630/F21197</t>
  </si>
  <si>
    <t>138-2014-1595</t>
  </si>
  <si>
    <t>LL146097</t>
  </si>
  <si>
    <t>SEAT#36.39.40</t>
  </si>
  <si>
    <t>公司SHU</t>
  </si>
  <si>
    <t>96701/A27993</t>
  </si>
  <si>
    <t>646-673-3420</t>
  </si>
  <si>
    <t>LL146168</t>
  </si>
  <si>
    <t>seat#23.24</t>
  </si>
  <si>
    <t>LULUTRIP</t>
  </si>
  <si>
    <t>170130-275541-429287-0 CN
FAN, LICHAO</t>
  </si>
  <si>
    <t>3472376705</t>
  </si>
  <si>
    <t>LL146233</t>
  </si>
  <si>
    <t>Zhong Hai</t>
  </si>
  <si>
    <t xml:space="preserve"> 18661626768</t>
  </si>
  <si>
    <t>LL146258</t>
  </si>
  <si>
    <t>2人改成3人</t>
  </si>
  <si>
    <t>ETERNAL TRAVEL</t>
  </si>
  <si>
    <t>HOU/YOUPING</t>
  </si>
  <si>
    <t>347-348-6787</t>
  </si>
  <si>
    <t>LL146266</t>
  </si>
  <si>
    <t>SEAT#41-43</t>
  </si>
  <si>
    <t>E-542425</t>
  </si>
  <si>
    <t>3473051111</t>
  </si>
  <si>
    <t>LL146286</t>
  </si>
  <si>
    <t>US Prospects</t>
  </si>
  <si>
    <t>LIU/CHONGXIAO</t>
  </si>
  <si>
    <t>(848) 228-0973</t>
  </si>
  <si>
    <t>LL146312</t>
  </si>
  <si>
    <t>seat#39.40.44 请尽量安排前面的位子。</t>
  </si>
  <si>
    <t>C-581067-CN</t>
  </si>
  <si>
    <t>1-6463307762
86-13703517566</t>
  </si>
  <si>
    <t>LL146325</t>
  </si>
  <si>
    <t>FS12-469-6837</t>
  </si>
  <si>
    <t>9176051563</t>
  </si>
  <si>
    <t>AUTO</t>
  </si>
  <si>
    <t>CCH Sissi</t>
  </si>
  <si>
    <t>96858; YAN/SONG</t>
  </si>
  <si>
    <t>929-300-4896</t>
  </si>
  <si>
    <t>LL146353</t>
  </si>
  <si>
    <t>J&amp;S TRAVEL</t>
  </si>
  <si>
    <t>917-373-1708</t>
  </si>
  <si>
    <t>LL146386</t>
  </si>
  <si>
    <r>
      <t>團：华盛顿DC2天</t>
    </r>
    <r>
      <rPr>
        <b/>
        <sz val="24"/>
        <color rgb="FFFF0000"/>
        <rFont val="Calibri"/>
        <family val="2"/>
        <scheme val="minor"/>
      </rPr>
      <t xml:space="preserve"> (不接DS2仙人洞)</t>
    </r>
  </si>
  <si>
    <t>DF24-460-4387</t>
  </si>
  <si>
    <t>8134427151</t>
  </si>
  <si>
    <t>DC2</t>
  </si>
  <si>
    <t>KKday.com Int'l Company</t>
  </si>
  <si>
    <t>96335/17KK011717841</t>
  </si>
  <si>
    <t>113823310359</t>
  </si>
  <si>
    <t>LL145786</t>
  </si>
  <si>
    <t>JE17-468-0777</t>
  </si>
  <si>
    <t>3473098454</t>
  </si>
  <si>
    <t>T4F/携程</t>
  </si>
  <si>
    <t>C-579591-CN</t>
  </si>
  <si>
    <t xml:space="preserve">86-13121985880 </t>
  </si>
  <si>
    <t>JCC</t>
  </si>
  <si>
    <t>LL146073</t>
  </si>
  <si>
    <t>YES Holidays</t>
  </si>
  <si>
    <t>96780; LI/QIAO</t>
  </si>
  <si>
    <t>01186-139-78680908</t>
  </si>
  <si>
    <t>DC2A</t>
  </si>
  <si>
    <t>LL146272</t>
  </si>
  <si>
    <t>Seat#13.14, 請看備註：</t>
  </si>
  <si>
    <t>已付門票：Princeton University Campus Tour； Amish Village Tour； Amish Dinner； Washington DC Cruise； International Spy Museum； DC Madame Tussauds， total$118.95x2, Tips $32, total:$269.90</t>
  </si>
  <si>
    <t>如没有参观到的景点门票费用请出团导游不要当场退还给客人，公司这边需要退还给代理公司.</t>
  </si>
  <si>
    <t>JT19-468-9967</t>
  </si>
  <si>
    <t>732-713-5239</t>
  </si>
  <si>
    <t>EDI</t>
  </si>
  <si>
    <t>JT15-469-1927</t>
  </si>
  <si>
    <t>3522260982;3522260982</t>
  </si>
  <si>
    <t>BRK</t>
  </si>
  <si>
    <t>JT24-469-3597</t>
  </si>
  <si>
    <t>9732884087</t>
  </si>
  <si>
    <t>E-542020</t>
  </si>
  <si>
    <t>914413673</t>
  </si>
  <si>
    <t>LL146209</t>
  </si>
  <si>
    <t>Vanguard Lulu</t>
  </si>
  <si>
    <t>96766; CHEN/HAN</t>
  </si>
  <si>
    <t xml:space="preserve"> 646-541-8531</t>
  </si>
  <si>
    <t>LL146250</t>
  </si>
  <si>
    <t>SEAT#15.16.20</t>
  </si>
  <si>
    <t>亿达AMANDA</t>
  </si>
  <si>
    <t>Gao/Jian</t>
  </si>
  <si>
    <t>917-892-1098</t>
  </si>
  <si>
    <t>LL146275</t>
  </si>
  <si>
    <t>seat#17.18.45, 2人改成3人</t>
  </si>
  <si>
    <t>C-580707-CN</t>
  </si>
  <si>
    <t xml:space="preserve">86-15998690212，86- 15841117670  </t>
  </si>
  <si>
    <t>LL146269</t>
  </si>
  <si>
    <t>ETK Travel</t>
  </si>
  <si>
    <t>96782; Huang Feiyi</t>
  </si>
  <si>
    <t>9172944351</t>
  </si>
  <si>
    <t>LL146273</t>
  </si>
  <si>
    <t>Yes Holidays 96620 2pax invoice#LL146092 CXL</t>
  </si>
  <si>
    <t>Panda Travel</t>
  </si>
  <si>
    <t>646-821-6325</t>
  </si>
  <si>
    <t>LL146291</t>
  </si>
  <si>
    <t xml:space="preserve">VIP Holiday </t>
  </si>
  <si>
    <t>LIN/NATASHA</t>
  </si>
  <si>
    <t>917-868-3060</t>
  </si>
  <si>
    <t>LL146371</t>
  </si>
  <si>
    <t>SEAT#19.23.24 携带一个baby</t>
  </si>
  <si>
    <t xml:space="preserve">CCH MS.HAN </t>
  </si>
  <si>
    <t>96806; BU/DEYING</t>
  </si>
  <si>
    <t>13910676575</t>
  </si>
  <si>
    <t>LL146304</t>
  </si>
  <si>
    <t>SEAT#25.26</t>
  </si>
  <si>
    <t>长安TRACY</t>
  </si>
  <si>
    <t>ZHUANG/XIAOZHEN</t>
  </si>
  <si>
    <t>1646-961-0226</t>
  </si>
  <si>
    <t>LL146310</t>
  </si>
  <si>
    <t>SEAT#29-32</t>
  </si>
  <si>
    <t>FF13-469-6057</t>
  </si>
  <si>
    <t>3472957213</t>
  </si>
  <si>
    <t>公司TIFFANY</t>
  </si>
  <si>
    <t>96847/F21237</t>
  </si>
  <si>
    <t xml:space="preserve"> 718-416-5269</t>
  </si>
  <si>
    <t>LL146343</t>
  </si>
  <si>
    <t>SEAT#33.34</t>
  </si>
  <si>
    <t>公司JESSICA</t>
  </si>
  <si>
    <t>96855/F21238</t>
  </si>
  <si>
    <t>323-283-4367</t>
  </si>
  <si>
    <t>LL146352</t>
  </si>
  <si>
    <t>SEAT#41.42</t>
  </si>
  <si>
    <t>FS17-469-7107</t>
  </si>
  <si>
    <t>2016260053;7328127283</t>
  </si>
  <si>
    <t>SHINE INT'L-BETTY</t>
  </si>
  <si>
    <t>347-654-6373</t>
  </si>
  <si>
    <t>LL146377</t>
  </si>
  <si>
    <t>seat#45</t>
  </si>
  <si>
    <t>FT11-469-8457</t>
  </si>
  <si>
    <t>2019720908;2019720909</t>
  </si>
  <si>
    <t xml:space="preserve">美东--4 PAX </t>
  </si>
  <si>
    <t>1WJE1</t>
  </si>
  <si>
    <t>USITRIP</t>
  </si>
  <si>
    <t>EC158098</t>
  </si>
  <si>
    <t>86 158-5813-3675</t>
  </si>
  <si>
    <t>EC:2</t>
  </si>
  <si>
    <t>SPC</t>
  </si>
  <si>
    <t>美东JE团，2/2LOCAL导游带客人参加DC2天.行程结束后客人SELF-DISMISS</t>
  </si>
  <si>
    <t>日期：2-4-2017</t>
  </si>
  <si>
    <t>團：美境瀑布 2天 (NF2)+ 神秘洞(NT2)</t>
  </si>
  <si>
    <t>NF2</t>
  </si>
  <si>
    <t>S-43778</t>
  </si>
  <si>
    <t>LL145327</t>
  </si>
  <si>
    <t>Chengdu Huancheng Int`l</t>
  </si>
  <si>
    <t>94822/2946955039600709</t>
  </si>
  <si>
    <t>LL145328</t>
  </si>
  <si>
    <t>GOLDEN BUS TOUR</t>
  </si>
  <si>
    <t>LL145225</t>
  </si>
  <si>
    <t>JOY TRAVEL</t>
  </si>
  <si>
    <t>HE / LIMING</t>
  </si>
  <si>
    <t>LL145307</t>
  </si>
  <si>
    <t>DT13-465-2427</t>
  </si>
  <si>
    <t>DT28-465-1537</t>
  </si>
  <si>
    <t>1/4/2017 改来</t>
  </si>
  <si>
    <t>JT18-468-7357</t>
  </si>
  <si>
    <t>E-541816</t>
  </si>
  <si>
    <t>LL146176</t>
  </si>
  <si>
    <t>JT03-469-2647</t>
  </si>
  <si>
    <t>JT26-469-3427</t>
  </si>
  <si>
    <t>E-542029</t>
  </si>
  <si>
    <t>LL146210</t>
  </si>
  <si>
    <t>AMERILINK</t>
  </si>
  <si>
    <t>AICT-12107</t>
  </si>
  <si>
    <t>LL146256</t>
  </si>
  <si>
    <t>JT24-469-5377</t>
  </si>
  <si>
    <t>PAR</t>
  </si>
  <si>
    <t>FF10-469-5607</t>
  </si>
  <si>
    <t xml:space="preserve">96833/A28026 </t>
  </si>
  <si>
    <t>LL146322</t>
  </si>
  <si>
    <t>FS05-469-6467</t>
  </si>
  <si>
    <t xml:space="preserve"> FT15-469-7997</t>
  </si>
  <si>
    <t>NT1</t>
  </si>
  <si>
    <t>JF23-466-4017</t>
  </si>
  <si>
    <t xml:space="preserve"> 2017473294;2017473294</t>
  </si>
  <si>
    <t>NT2(神秘洞)</t>
  </si>
  <si>
    <t>NT2</t>
  </si>
  <si>
    <t>Wannar Travel</t>
  </si>
  <si>
    <t>96606/ SM17012642571</t>
  </si>
  <si>
    <t>6264958592</t>
  </si>
  <si>
    <t>LL146076</t>
  </si>
  <si>
    <t>團：银冬滑雪1天团(SK1)</t>
  </si>
  <si>
    <t>公司JIMIGO</t>
  </si>
  <si>
    <t>96586/A27968</t>
  </si>
  <si>
    <t>9735731869</t>
  </si>
  <si>
    <t>SK1</t>
  </si>
  <si>
    <t>LL146206</t>
  </si>
  <si>
    <t>C-2005608-US</t>
  </si>
  <si>
    <t>848.248.5294</t>
  </si>
  <si>
    <t>LL146186</t>
  </si>
  <si>
    <t>公司MANDY</t>
  </si>
  <si>
    <t>96731/F21216</t>
  </si>
  <si>
    <t>917-319-0241</t>
  </si>
  <si>
    <t>LL146205</t>
  </si>
  <si>
    <t>96752/A28007</t>
  </si>
  <si>
    <t>9176781582</t>
  </si>
  <si>
    <t>LL146237</t>
  </si>
  <si>
    <t>導遊代收$43.2</t>
  </si>
  <si>
    <t>ONE ONE TRAVEL</t>
  </si>
  <si>
    <t>646-705-7588</t>
  </si>
  <si>
    <t>LL146315</t>
  </si>
  <si>
    <t>高顶VAN--- 最多可接13 PAX</t>
  </si>
  <si>
    <t xml:space="preserve">  </t>
  </si>
  <si>
    <t>CCH 96592 2pax CXL</t>
  </si>
  <si>
    <t>景點聯繫人： Cassandra Sofis DirectLine： 862-307-7390， Office： 862-307-7396， 景點至少需要10個人才會charge Group rate(一定要在出行前24小時打給景點預訂)(票務部提供的信息)</t>
  </si>
  <si>
    <t xml:space="preserve">日期: </t>
  </si>
  <si>
    <t>*BROOKLYN 7:00 (接客人送到唐人街)</t>
  </si>
  <si>
    <t>備註</t>
  </si>
  <si>
    <t>Departure Date : 2/4/2017</t>
  </si>
  <si>
    <t>SHUTTLE PICKUP人数：FLU 7:00 LL(32)/EC(11),  BRK 7:00(9),EC(2)</t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</si>
  <si>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</si>
  <si>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</si>
  <si>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</si>
  <si>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</si>
  <si>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</si>
  <si>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</si>
  <si>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</si>
  <si>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</si>
  <si>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酒店</t>
    <phoneticPr fontId="0" type="noConversion"/>
  </si>
  <si>
    <t>Notice</t>
  </si>
  <si>
    <t>工作安排</t>
    <phoneticPr fontId="0" type="noConversion"/>
  </si>
  <si>
    <t>LL</t>
  </si>
  <si>
    <t>FLU 6:45</t>
  </si>
  <si>
    <t>1DC2+ EC</t>
  </si>
  <si>
    <t>(配) ($4/P)jc star 61 (6168)/啊豪 646-361-6898</t>
  </si>
  <si>
    <t>ANGELA CUI</t>
  </si>
  <si>
    <t>909-348-4351</t>
  </si>
  <si>
    <t>Metro Points Hotel</t>
  </si>
  <si>
    <t>7AM直接到唐人街</t>
  </si>
  <si>
    <t>1BO2</t>
  </si>
  <si>
    <t>(配) ($4/P)m&amp;y 61 (363)/quan 3472196665</t>
  </si>
  <si>
    <t>ALLY ZHANG</t>
  </si>
  <si>
    <t>413-313-9242</t>
  </si>
  <si>
    <t xml:space="preserve">Quality Inn &amp; Suites Lexington </t>
  </si>
  <si>
    <t>($4/P)Sky Horse Bus Tour Inc. 57 (988) / 李 718-219-1928</t>
  </si>
  <si>
    <t>SEAN LU</t>
  </si>
  <si>
    <t>917-208-7030</t>
  </si>
  <si>
    <t>BRK 6:45</t>
  </si>
  <si>
    <t>1SK1</t>
  </si>
  <si>
    <t>(配)($4/P)N. A. C. INC 高頂 14 (703)/Andy Huang(M)/646-715-6166</t>
  </si>
  <si>
    <t>ALLEN ZHAO</t>
  </si>
  <si>
    <t>347-327-2786</t>
  </si>
  <si>
    <t>Brooklyn Shuttle #1</t>
  </si>
  <si>
    <t>1WP1</t>
  </si>
  <si>
    <t>转给一帆旅游718-888-1016</t>
  </si>
  <si>
    <t>1NY1</t>
  </si>
  <si>
    <t>(配)($4/P)N. A. C. INC 高頂 14 (705)/KRIS NING 347-567-8680</t>
  </si>
  <si>
    <t>司机兼导游</t>
  </si>
  <si>
    <t>EC</t>
  </si>
  <si>
    <t>WP1</t>
  </si>
  <si>
    <t>N/A</t>
  </si>
  <si>
    <t>ANGIE WU</t>
  </si>
  <si>
    <t>212-365-4896</t>
  </si>
  <si>
    <t>(配)($4/P)GARDEN TOUR 高顶 16 (851)/Jacky Lin 917-283-0808</t>
  </si>
  <si>
    <t>JIN LU</t>
  </si>
  <si>
    <t>646-247-3485</t>
  </si>
  <si>
    <t>#11 NY5C+NB3</t>
  </si>
  <si>
    <t>(配) ($4/P)j&amp;f tours transportation 57 (2033)/willie 917-960-4815</t>
  </si>
  <si>
    <t>SOPHIA LIU</t>
  </si>
  <si>
    <t>EDI</t>
    <phoneticPr fontId="0" type="noConversion"/>
  </si>
  <si>
    <t>732-986-0515</t>
  </si>
  <si>
    <t>Ramada Plaza Newark Liberty International Airport</t>
  </si>
  <si>
    <t>#1 DC2+UJM
(CITY TOUR)</t>
  </si>
  <si>
    <t>(配) ($4/P)abc happy tour 61 (368) / *tan 917-912-6662</t>
  </si>
  <si>
    <t>MARK WANG</t>
  </si>
  <si>
    <t>347-379-3345</t>
  </si>
  <si>
    <t>2ND STOP: CHINATOWN</t>
  </si>
  <si>
    <t>Days Hotel East Brunswick</t>
  </si>
  <si>
    <t>#3 AP6DTF+ETF</t>
  </si>
  <si>
    <t>(配) ($4/P)golden age express 59 (831)/ 阿ben 646-688-9686</t>
  </si>
  <si>
    <t>BRANDON ZHANG</t>
  </si>
  <si>
    <t>646-430-3999</t>
  </si>
  <si>
    <t>2ND STOP: Sheraton Edison Hotel 
3RD STOP: CHINATWON</t>
  </si>
  <si>
    <t>包團</t>
  </si>
  <si>
    <t>CH03896DC</t>
  </si>
  <si>
    <t xml:space="preserve">Leon Xue (M), </t>
  </si>
  <si>
    <t>DC</t>
  </si>
  <si>
    <t>Phone: 5713156142</t>
  </si>
  <si>
    <t>HILTON WASHINGTON DULLES AIRPORT
|2K1DD*2NW5BF|CF#L &amp; L Travel | 
Address: 13869 Park Center Rd, Herndon, VA 20171
Phone: (703) 478-2900</t>
  </si>
  <si>
    <t>2/4 DCA B6 824 22:52</t>
  </si>
  <si>
    <t>2/9 自由女神，2/8 西点军校</t>
  </si>
  <si>
    <t>CH03554DC</t>
  </si>
  <si>
    <t>($3/P) lee travel mini  36 /mike 202-688-9920</t>
  </si>
  <si>
    <t xml:space="preserve">YuanYuan Huang (F), </t>
  </si>
  <si>
    <t>Phone: 9178549469</t>
  </si>
  <si>
    <t>DC   COMFORT INN CAPITAL BELTWAY  13DDX3N W  23BF  CF#L&amp;L Travel
ADD:4050 Powdermill Rd Beltsville MD 20705
Tel: 301-572-7100</t>
  </si>
  <si>
    <t>2/4  VX108  IAD    16:05</t>
  </si>
  <si>
    <t>2/8 自由女神，西点军校 NA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</si>
  <si>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</si>
  <si>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</si>
  <si>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</si>
  <si>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</si>
  <si>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</si>
  <si>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</si>
  <si>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</si>
  <si>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12 AP6TXZ+R</t>
  </si>
  <si>
    <t>AP</t>
  </si>
  <si>
    <t>WP1 9PAX G:</t>
  </si>
  <si>
    <t>(配)($4/P)N. A. C. INC 高頂 14 (805)/Johnson Chen 718-669-1868</t>
  </si>
  <si>
    <t>OFF</t>
  </si>
  <si>
    <t>(配)($4/P)N. A. C. INC 高頂 14 (701)/Andy Chen 917-517-6392</t>
  </si>
  <si>
    <t>(配)($4/P)N. A. C. INC 平頂 10 (209) /Liang Sir 347-880-4034</t>
  </si>
  <si>
    <t>(配)($4/P)LITTLE RED HAT 平頂 10 (203)/Sean Chen 917-215-1387</t>
  </si>
  <si>
    <t>(配)($4/P)LITTLE RED HAT 平頂 10(211)/Pan Sir 347-985-5328</t>
  </si>
  <si>
    <t>(配) ($4/P)N. A. C. INC 平頂 9 (301)/Presely Wong 646-217-9779</t>
  </si>
  <si>
    <t>接機人员</t>
  </si>
  <si>
    <t>唐人街安排</t>
  </si>
  <si>
    <t>TOM ZHANG</t>
  </si>
  <si>
    <t>929-300-6169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</si>
  <si>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</si>
  <si>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</si>
  <si>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</si>
  <si>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DAMON TANG</t>
  </si>
  <si>
    <t>347-251-2867</t>
  </si>
  <si>
    <t>辦公室秩序維護員</t>
  </si>
  <si>
    <t>在辦公室指引客人去洗手間，並不要讓客人走進
員工工作範圍。</t>
  </si>
  <si>
    <t>CHLOE LONG</t>
  </si>
  <si>
    <t>917-951-6598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</si>
  <si>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</si>
  <si>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</si>
  <si>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RONG ZHENG</t>
  </si>
  <si>
    <t>646-436-9117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</si>
  <si>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</si>
  <si>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</si>
  <si>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</si>
  <si>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</si>
  <si>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</si>
  <si>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</si>
  <si>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</si>
  <si>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</si>
  <si>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</si>
  <si>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</si>
  <si>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</si>
  <si>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</si>
  <si>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</si>
  <si>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</si>
  <si>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</si>
  <si>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SUKI WANG</t>
  </si>
  <si>
    <t>212-300-3115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</si>
  <si>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</si>
  <si>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</si>
  <si>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</si>
  <si>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SIMON LIANG</t>
  </si>
  <si>
    <t>347-463-0104</t>
  </si>
  <si>
    <t>6:15am 站在敦城酒店门口，指引客人 8:00am在敦城门口专门负责
WP1/BO2/AC3/MV2/MV3的客人</t>
  </si>
  <si>
    <t>敦城电脑查询员A(查巴士号码,按标准写好交给3号)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</si>
  <si>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</si>
  <si>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</si>
  <si>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</si>
  <si>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</si>
  <si>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</si>
  <si>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>JAYANT HUANG</t>
  </si>
  <si>
    <t>646-288-3863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</si>
  <si>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</si>
  <si>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VINCENT CHEN</t>
  </si>
  <si>
    <t>917-756-1029</t>
  </si>
  <si>
    <r>
      <rPr>
        <sz val="11"/>
        <color theme="1"/>
        <rFont val="宋体"/>
        <family val="2"/>
      </rPr>
      <t>負責SHUTTLE BUS#1</t>
    </r>
  </si>
  <si>
    <r>
      <rPr>
        <sz val="11"/>
        <color theme="1"/>
        <rFont val="宋体"/>
        <family val="2"/>
      </rPr>
      <t>負責SHUTTLE BUS#2</t>
    </r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</si>
  <si>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</si>
  <si>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r>
      <rPr>
        <sz val="11"/>
        <color theme="1"/>
        <rFont val="宋体"/>
        <family val="2"/>
      </rPr>
      <t>負責SHUTTLE BUS#4</t>
    </r>
  </si>
  <si>
    <t>法拉盛公司</t>
  </si>
  <si>
    <t>NJ 酒店安排</t>
  </si>
  <si>
    <t>EDI安排</t>
  </si>
  <si>
    <t>6:30-9:30</t>
  </si>
  <si>
    <t>JCC安排</t>
  </si>
  <si>
    <t>Brooklyn安排</t>
  </si>
  <si>
    <t>團：Woodbury 奥特莱斯一日游(WP1)</t>
  </si>
  <si>
    <t>Xiamen Oversea</t>
  </si>
  <si>
    <t>96839 /2084848201702022436812</t>
  </si>
  <si>
    <t>3104676792</t>
  </si>
  <si>
    <t>LL146332</t>
  </si>
  <si>
    <t>KKday.com</t>
  </si>
  <si>
    <t>96713/17KK012837775</t>
  </si>
  <si>
    <t>886973837575</t>
  </si>
  <si>
    <t>LL146179</t>
  </si>
  <si>
    <t>9:00am 时代广场</t>
  </si>
  <si>
    <t>Ticket Dept/ ctrip</t>
  </si>
  <si>
    <t>96842/TD33421         2964916805</t>
  </si>
  <si>
    <t>13681887443</t>
  </si>
  <si>
    <t>LL146336</t>
  </si>
  <si>
    <t>96843/TD33422         2964589876</t>
  </si>
  <si>
    <t>13701807699</t>
  </si>
  <si>
    <t>LL146337</t>
  </si>
  <si>
    <t>96844/TD33425      2963504618</t>
  </si>
  <si>
    <t>18510300833</t>
  </si>
  <si>
    <t>LL146338</t>
  </si>
  <si>
    <t>公司STEPHANIE</t>
  </si>
  <si>
    <t>96885/A28036</t>
  </si>
  <si>
    <t>886 932158249</t>
  </si>
  <si>
    <t>LL146379</t>
  </si>
  <si>
    <t>DM Investment</t>
  </si>
  <si>
    <t xml:space="preserve"> 96762/HDCN</t>
  </si>
  <si>
    <t>6468749933</t>
  </si>
  <si>
    <t>LL146251</t>
  </si>
  <si>
    <t>9:00am Flushing</t>
  </si>
  <si>
    <t>WOODBURY安排</t>
  </si>
  <si>
    <t>NEW TOUR FOR WOODBURY</t>
  </si>
  <si>
    <t>团上大巴</t>
  </si>
  <si>
    <t>组号</t>
  </si>
  <si>
    <t>贵宾姓名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</si>
  <si>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</si>
  <si>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</si>
  <si>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</si>
  <si>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</si>
  <si>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</si>
  <si>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</si>
  <si>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</si>
  <si>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</si>
  <si>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</si>
  <si>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</si>
  <si>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</si>
  <si>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团上导游</t>
  </si>
  <si>
    <t>当天出团导游</t>
  </si>
  <si>
    <t>HOTEL:  Days Hotel East Brunswick 2N</t>
  </si>
  <si>
    <t>WE1</t>
  </si>
  <si>
    <t>XU WANMEI</t>
  </si>
  <si>
    <t>CTRIP(2554285012)</t>
  </si>
  <si>
    <t>JFK</t>
  </si>
  <si>
    <t>DL311</t>
  </si>
  <si>
    <t>BOS</t>
  </si>
  <si>
    <t>AA1006</t>
  </si>
  <si>
    <t>AP11KWE</t>
  </si>
  <si>
    <t>携程订单
接机请举“携程&amp;徐婉梅 x2”
在团上收取客人小费
客人参加美东行程，还有迈阿密行程，请导游注意</t>
  </si>
  <si>
    <t>136-8269-2629
150-1290-0009</t>
  </si>
  <si>
    <t>WE2</t>
  </si>
  <si>
    <t>ZOU CUIRONG</t>
  </si>
  <si>
    <t>CTRIP(2569430352)</t>
  </si>
  <si>
    <t>T-7</t>
  </si>
  <si>
    <t>LGA</t>
  </si>
  <si>
    <t>DL5423</t>
  </si>
  <si>
    <t>AP7WE</t>
  </si>
  <si>
    <t>携程订单
接机请举“携程&amp;邹翠荣”
在团上收取客人小费</t>
  </si>
  <si>
    <t>135-0111-5390</t>
  </si>
  <si>
    <t>WE3</t>
  </si>
  <si>
    <t>MENG TING</t>
  </si>
  <si>
    <t>CTRIP(2571651817)</t>
  </si>
  <si>
    <t>AA4320</t>
  </si>
  <si>
    <t>AC749</t>
  </si>
  <si>
    <t>携程订单
接机请举“携程&amp;孟婷 X2”
在团上收取客人小费
安排大床房</t>
  </si>
  <si>
    <t>159-2147-8273</t>
  </si>
  <si>
    <t>WE6</t>
  </si>
  <si>
    <t>LIN SHIXIN</t>
  </si>
  <si>
    <t>DL665</t>
  </si>
  <si>
    <t xml:space="preserve">86 135-0318-8333 </t>
  </si>
  <si>
    <t>HOTEL:  2/3Sheraton Edison Hotel 1N; 2/4:Ramada Plaza Newark Liberty International Airport 2N</t>
  </si>
  <si>
    <t>3WJE2</t>
  </si>
  <si>
    <t>ZHANG ZHENGHUA</t>
  </si>
  <si>
    <t>AP5W</t>
  </si>
  <si>
    <t>86-138-0817-8879</t>
  </si>
  <si>
    <t>HOTEL:  Sheraton Edison Hotel 2N</t>
  </si>
  <si>
    <t>W5</t>
  </si>
  <si>
    <t>YUANYUAN ZHANG</t>
  </si>
  <si>
    <t>TOURSFORFUN(C-578376-CN)</t>
  </si>
  <si>
    <t>CA981</t>
  </si>
  <si>
    <t>EWR</t>
  </si>
  <si>
    <t>AP8W</t>
  </si>
  <si>
    <t>客人是基督教徒，第三天需要脱团一天前往教堂做礼拜，需当晚酒店，第四天正常参团，请导游让客人签协议书发到美东部微信</t>
  </si>
  <si>
    <t>86-186-0803-5899</t>
  </si>
  <si>
    <t>WR4</t>
  </si>
  <si>
    <t>LIU BIN  </t>
  </si>
  <si>
    <t xml:space="preserve">ARISING TRAVEL </t>
  </si>
  <si>
    <t>AP8R</t>
  </si>
  <si>
    <t>WR5</t>
  </si>
  <si>
    <t>SUN LIJUAN</t>
  </si>
  <si>
    <t>TOURSFORFUN(C-2005662-CN)</t>
  </si>
  <si>
    <t>UA1871</t>
  </si>
  <si>
    <t>626-862-0968</t>
  </si>
  <si>
    <t>总数：</t>
  </si>
  <si>
    <t>AP8R/8L FOR WOODBURY</t>
  </si>
  <si>
    <t>HOTEL:  Sheraton Edison Hotel 1N/2N</t>
  </si>
  <si>
    <t>R1</t>
  </si>
  <si>
    <t>WANG RAN</t>
  </si>
  <si>
    <t>DM INVESTMETN LL:93890</t>
  </si>
  <si>
    <t>CZ699</t>
  </si>
  <si>
    <t>186-0114-7442</t>
  </si>
  <si>
    <t>R2</t>
  </si>
  <si>
    <t>WEI CHANG</t>
  </si>
  <si>
    <t>SEAGULL</t>
  </si>
  <si>
    <t>MU587</t>
  </si>
  <si>
    <t>MU588</t>
  </si>
  <si>
    <t>AP9R</t>
  </si>
  <si>
    <t>2/5早上6:45从酒店把客人接出送往CT，11：30从CT把客人送去JFK机场</t>
  </si>
  <si>
    <t>86137-0194-8706</t>
  </si>
  <si>
    <t>R3</t>
  </si>
  <si>
    <t>WEI GUANGSHUN</t>
  </si>
  <si>
    <t>CTRIP(2555396515)</t>
  </si>
  <si>
    <t>CT</t>
  </si>
  <si>
    <t>AA2578</t>
  </si>
  <si>
    <r>
      <t xml:space="preserve">携程订单
接机请举“携程&amp;魏广顺 x3”
在团上收取客人小费
2/5早上6：45从酒店送到机场
</t>
    </r>
    <r>
      <rPr>
        <b/>
        <sz val="10"/>
        <color rgb="FFFF0000"/>
        <rFont val="Arial"/>
        <family val="2"/>
      </rPr>
      <t>2/5 自行酒店去机场</t>
    </r>
  </si>
  <si>
    <t>137-9173-6394
133-6537-9588
619-289-0346(UPDATED)</t>
  </si>
  <si>
    <t>R4</t>
  </si>
  <si>
    <t>JU PEIYUN</t>
  </si>
  <si>
    <t>CTRIP(2555580059)</t>
  </si>
  <si>
    <t>CX846</t>
  </si>
  <si>
    <t>携程订单
接机请举“携程&amp;鞠沛昀 x3”
在团上收取客人小费</t>
  </si>
  <si>
    <t>137-9526-7676</t>
  </si>
  <si>
    <t>R6</t>
  </si>
  <si>
    <t>SUN MENGCHUN</t>
  </si>
  <si>
    <t>TOURSFORFUN（C-575538）</t>
  </si>
  <si>
    <t>客人放弃最后一天行程与酒店，2/4离团</t>
  </si>
  <si>
    <t>917-683-8759</t>
  </si>
  <si>
    <t>NR1</t>
  </si>
  <si>
    <t>ZHAO ZHI YING</t>
  </si>
  <si>
    <t>LL:96588 JENNYXU A27884</t>
  </si>
  <si>
    <t>NY7R</t>
  </si>
  <si>
    <t>86-138-872-50392</t>
  </si>
  <si>
    <t>UR1</t>
  </si>
  <si>
    <t>CHEN GUANGLAN</t>
  </si>
  <si>
    <t>TUNIU(1003966465)</t>
  </si>
  <si>
    <t>AP9U</t>
  </si>
  <si>
    <t xml:space="preserve">136-8205-8061 </t>
  </si>
  <si>
    <t>UR2</t>
  </si>
  <si>
    <t>WANG LIQUN</t>
  </si>
  <si>
    <t>86 188-1066-0851</t>
  </si>
  <si>
    <t>UR4</t>
  </si>
  <si>
    <t>TANG YI</t>
  </si>
  <si>
    <t xml:space="preserve">JOY TRAVEL </t>
  </si>
  <si>
    <t>SCI</t>
  </si>
  <si>
    <t>001-917-941-5317</t>
  </si>
  <si>
    <t>LM1</t>
  </si>
  <si>
    <t>LEI DISEN</t>
  </si>
  <si>
    <t>CTRIP(2543095588)</t>
  </si>
  <si>
    <t>DL2335</t>
  </si>
  <si>
    <t>AP8L</t>
  </si>
  <si>
    <t>携程订单
接机请举牌"携程" &amp; "雷迪森 X3"
请导游直接在团上收取服务费</t>
  </si>
  <si>
    <t>138-1779-6998 
138-6226-8078</t>
  </si>
  <si>
    <t>PETER HUANG</t>
  </si>
  <si>
    <t>CITY TOUR安排</t>
  </si>
  <si>
    <t>R BACK FOR CITY TOUR</t>
  </si>
  <si>
    <t>HOTEL:  Ramada Plaza Newark Liberty International Airport 1N</t>
  </si>
  <si>
    <t>TSR1</t>
  </si>
  <si>
    <t>PENG QIZHOU</t>
  </si>
  <si>
    <t>AP7R</t>
  </si>
  <si>
    <t>其中一间为单人房
BOOK 1/28  SHERATON EDISON (SAME HOTEL AS FIRST NIGHT)
1DD&amp;1KING X1N
Check in with"PENG QIZHOU ", "QIU BO "
1/28 JFK AA2229 19:30提前接机送至酒店</t>
  </si>
  <si>
    <t xml:space="preserve">86 135-7515-2281 </t>
  </si>
  <si>
    <t>TSR2</t>
  </si>
  <si>
    <t>GUO YUXIAO</t>
  </si>
  <si>
    <t>INTERTRIPS</t>
  </si>
  <si>
    <t>UA54</t>
  </si>
  <si>
    <t>DL460</t>
  </si>
  <si>
    <t>323-507-8820</t>
  </si>
  <si>
    <t>PR1</t>
  </si>
  <si>
    <t>LU FENG</t>
  </si>
  <si>
    <t>TOURS4FUN(E-541354)</t>
  </si>
  <si>
    <t>PH</t>
  </si>
  <si>
    <t>NYC</t>
  </si>
  <si>
    <t>PH6R</t>
  </si>
  <si>
    <t>1-717-602-9688</t>
  </si>
  <si>
    <t>4PM</t>
  </si>
  <si>
    <t>PR2</t>
  </si>
  <si>
    <t>XIAOJUN SUN</t>
  </si>
  <si>
    <t>TRIPLEASURE</t>
  </si>
  <si>
    <t>共3人参团，其中一个是2岁小孩，导游帮忙购买儿童车票，费用$6.</t>
  </si>
  <si>
    <t>267-699-6756</t>
  </si>
  <si>
    <t xml:space="preserve">AP3W/F BACK FOR CITY TOUR </t>
  </si>
  <si>
    <t>HOTEL:  Sheraton Edison Hotel (2/2已入住)</t>
  </si>
  <si>
    <t>2FN1</t>
  </si>
  <si>
    <t>DONG YU</t>
  </si>
  <si>
    <t>XIAMEN OVERSEAS GLOBAL INT'L  LL:94855</t>
  </si>
  <si>
    <t>QR703</t>
  </si>
  <si>
    <t>DL4072</t>
  </si>
  <si>
    <t>AP3F</t>
  </si>
  <si>
    <t xml:space="preserve">186-7915-1943 </t>
  </si>
  <si>
    <t>AP5N BACK FOR CITY TOUR</t>
  </si>
  <si>
    <t>31DN1</t>
  </si>
  <si>
    <t>LIANG ZHIYUE</t>
  </si>
  <si>
    <t>BEIJING WO QU INT'L</t>
  </si>
  <si>
    <t>UA054</t>
  </si>
  <si>
    <t>AP5N</t>
  </si>
  <si>
    <t>86-188-1980-3282</t>
  </si>
  <si>
    <t>GARY WANG 
646-288-9672</t>
  </si>
  <si>
    <t>TRANSFER安排</t>
  </si>
  <si>
    <t>NEW TOUR FOR FREE TOUR</t>
  </si>
  <si>
    <t>HOTEL:    2/3Sheraton Edison Hotel 1N; 2/4:Ramada Plaza Newark Liberty International Airport 2N</t>
  </si>
  <si>
    <t>3FJE1</t>
  </si>
  <si>
    <t xml:space="preserve">WEIZHEN WEN </t>
  </si>
  <si>
    <t>TOURSFORFUN (C-575346)</t>
  </si>
  <si>
    <t xml:space="preserve">JFK </t>
  </si>
  <si>
    <t>AA</t>
  </si>
  <si>
    <t>AP5F</t>
  </si>
  <si>
    <t>86-13826172907</t>
  </si>
  <si>
    <t>FRANK WANG</t>
  </si>
  <si>
    <t>HOTEL:   Sheraton Edison Hotel 2N</t>
  </si>
  <si>
    <t>FR2</t>
  </si>
  <si>
    <t>QI JING</t>
  </si>
  <si>
    <t xml:space="preserve">CTRIP (2553373186 ) </t>
  </si>
  <si>
    <t>AP9F</t>
  </si>
  <si>
    <r>
      <rPr>
        <b/>
        <sz val="18"/>
        <rFont val="Arial"/>
        <family val="2"/>
      </rPr>
      <t xml:space="preserve">1DD &amp; 1K </t>
    </r>
    <r>
      <rPr>
        <b/>
        <sz val="11"/>
        <rFont val="Arial"/>
        <family val="2"/>
      </rPr>
      <t xml:space="preserve">
携程订单
接机请举牌携程&amp; " 齐婧 " x 3
请导游向客人收取服务费</t>
    </r>
  </si>
  <si>
    <t>136-012-65721
135-213-99500</t>
  </si>
  <si>
    <t>F4</t>
  </si>
  <si>
    <t>YAN ZHANG</t>
  </si>
  <si>
    <t>TOURSFORFUN(C-578052-CN)</t>
  </si>
  <si>
    <t>UA510</t>
  </si>
  <si>
    <t>UA1598</t>
  </si>
  <si>
    <t>AP7F</t>
  </si>
  <si>
    <t>1-323-613-1036</t>
  </si>
  <si>
    <t>WR1</t>
  </si>
  <si>
    <r>
      <t xml:space="preserve">YAN YI ANNE WU
</t>
    </r>
    <r>
      <rPr>
        <b/>
        <sz val="10"/>
        <color rgb="FFFF0000"/>
        <rFont val="Arial"/>
        <family val="2"/>
      </rPr>
      <t>SHERATON EDISON</t>
    </r>
  </si>
  <si>
    <t>TOURSFORFUN(C-561402-US)</t>
  </si>
  <si>
    <t>SHERATON EDISON</t>
  </si>
  <si>
    <t>DL453</t>
  </si>
  <si>
    <t>需要2/2提前接机并送至团上酒店
(2/2 JFK DL844 15:46)
2/2 BOOK SHERATON EDISON 1DD X 1N
(SAME AS 1ST NIGHT)
Check in with "YAN YI ANNE WU X3"
第二天改为FREE TOUR</t>
  </si>
  <si>
    <t>61-6402-1213-0098
714-232-5181</t>
  </si>
  <si>
    <t>NEW TOUR FOR ATLANTIC CITY</t>
  </si>
  <si>
    <t>ATR3</t>
  </si>
  <si>
    <t>DEVINAWATI MISBAH ALMUNIR</t>
  </si>
  <si>
    <t>ATS VACATIONS</t>
  </si>
  <si>
    <t>AP9A</t>
  </si>
  <si>
    <t>917-225-2248</t>
  </si>
  <si>
    <t>ATC1</t>
  </si>
  <si>
    <t>YAN RONG</t>
  </si>
  <si>
    <t>TUNIU(1004011491)</t>
  </si>
  <si>
    <t>AA288</t>
  </si>
  <si>
    <t>AP9CA</t>
  </si>
  <si>
    <t>超时付费接机，费用已BILL 代理</t>
  </si>
  <si>
    <t>138-1852-0027
135-0172-5653</t>
  </si>
  <si>
    <t>Date:</t>
  </si>
  <si>
    <t>BUS#1</t>
  </si>
  <si>
    <t>BUS#3</t>
  </si>
  <si>
    <t>TOUR:</t>
  </si>
  <si>
    <t>DC2+UJM</t>
  </si>
  <si>
    <t>AP6DTF+ETF</t>
  </si>
  <si>
    <t>GUIDE:</t>
  </si>
  <si>
    <t>CTT 8:00 上车</t>
  </si>
  <si>
    <t>房间</t>
  </si>
  <si>
    <t>人数</t>
  </si>
  <si>
    <t>FLUSHING  7:00 敦城海鲜酒家上车</t>
  </si>
  <si>
    <t>EC159509</t>
  </si>
  <si>
    <t>ETFN1</t>
  </si>
  <si>
    <t>GUO MINGHANG</t>
  </si>
  <si>
    <t>C.C.H INT'L LL:96799</t>
  </si>
  <si>
    <t>NY5E</t>
  </si>
  <si>
    <t>TG:BRANDON ZHANG</t>
  </si>
  <si>
    <t>785-317-3168</t>
  </si>
  <si>
    <t>EC159708</t>
  </si>
  <si>
    <t>DTFN2</t>
  </si>
  <si>
    <t>NOGUCHI REINA</t>
  </si>
  <si>
    <t>LL:96883 SHERERY F21242</t>
  </si>
  <si>
    <t>AA185</t>
  </si>
  <si>
    <t>NY5</t>
  </si>
  <si>
    <t>626-688-5736</t>
  </si>
  <si>
    <t>EC158135</t>
  </si>
  <si>
    <t>LU4</t>
  </si>
  <si>
    <t>LIU YUHUA</t>
  </si>
  <si>
    <t>HOLIDAY NORTH INT'L TRAVEL</t>
  </si>
  <si>
    <t>IAD</t>
  </si>
  <si>
    <t>AA2541</t>
  </si>
  <si>
    <t>NY4L</t>
  </si>
  <si>
    <t>682-812-9618</t>
  </si>
  <si>
    <t>Howard Johnson EWR  7:00</t>
  </si>
  <si>
    <t>OTHER PICK UP</t>
  </si>
  <si>
    <t>日期：2/4</t>
  </si>
  <si>
    <t>團：小波东3天2夜</t>
  </si>
  <si>
    <t>EC BUS#11 NY5C</t>
  </si>
  <si>
    <t>NB1</t>
  </si>
  <si>
    <t>SSY INTERNATIONAL INC</t>
  </si>
  <si>
    <t>MR CHENG</t>
  </si>
  <si>
    <t xml:space="preserve">347-506-9043 </t>
  </si>
  <si>
    <t>NB3</t>
  </si>
  <si>
    <t>EC159356</t>
  </si>
  <si>
    <t>请导游与客人核实离团地点</t>
  </si>
  <si>
    <t>NB2</t>
  </si>
  <si>
    <t>WANNAR TRAVEL LL:96859</t>
  </si>
  <si>
    <t>QIONG ZHAO</t>
  </si>
  <si>
    <t>1-201-208-9493</t>
  </si>
  <si>
    <t>EC159661</t>
  </si>
  <si>
    <t>LL:96887 IVY A28037</t>
  </si>
  <si>
    <t>YANG JIAXIANG</t>
  </si>
  <si>
    <t>646-479-7645</t>
  </si>
  <si>
    <t>EC159717</t>
  </si>
  <si>
    <t>CC1</t>
  </si>
  <si>
    <t>GO TO BUS</t>
  </si>
  <si>
    <t>CHRIS GEORGE</t>
  </si>
  <si>
    <t>69-6206-1342
Email:simplep400@hotmail.com</t>
  </si>
  <si>
    <t xml:space="preserve">CT </t>
  </si>
  <si>
    <t>NY5C</t>
  </si>
  <si>
    <t>JT07-468-2737</t>
  </si>
  <si>
    <t>Edison</t>
  </si>
  <si>
    <t>CC2</t>
  </si>
  <si>
    <t>LULU TRIP(427529)</t>
  </si>
  <si>
    <t>TSENG AN NUNG</t>
  </si>
  <si>
    <t>886-986-977-586</t>
  </si>
  <si>
    <t>EC159232</t>
  </si>
  <si>
    <t>Guide Name:</t>
  </si>
  <si>
    <t>团出发后：No Show或刚刚加的客人都要记录在以下表格：</t>
  </si>
  <si>
    <t>人数：</t>
  </si>
  <si>
    <t>房数：</t>
  </si>
  <si>
    <t>原本人数和房数：</t>
  </si>
  <si>
    <t>减去</t>
  </si>
  <si>
    <t>No Show group #</t>
  </si>
  <si>
    <t>增加</t>
  </si>
  <si>
    <t>Just Add group #</t>
  </si>
  <si>
    <t>Driver( YES/NO)</t>
  </si>
  <si>
    <t>Y</t>
  </si>
  <si>
    <t>Guide + Training ( M / F )</t>
  </si>
  <si>
    <t>M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</si>
  <si>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</si>
  <si>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</si>
  <si>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</si>
  <si>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</si>
  <si>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Days Inn at the Falls</t>
  </si>
  <si>
    <t>1NF2</t>
    <phoneticPr fontId="80" type="noConversion"/>
  </si>
  <si>
    <t xml:space="preserve"> 7329129529</t>
  </si>
  <si>
    <t>8584650325;8584650266</t>
  </si>
  <si>
    <t>+1 9178823317</t>
  </si>
  <si>
    <t>5184233037</t>
  </si>
  <si>
    <t>1-2014671015</t>
  </si>
  <si>
    <t>+1 8482485199</t>
  </si>
  <si>
    <t>2017364093</t>
  </si>
  <si>
    <t>1-2027668625</t>
  </si>
  <si>
    <t xml:space="preserve"> (201) 238-9193</t>
  </si>
  <si>
    <t>9738309845</t>
  </si>
  <si>
    <t>5512068719</t>
  </si>
  <si>
    <t xml:space="preserve">5512083334 </t>
  </si>
  <si>
    <t>908-656-0555</t>
  </si>
  <si>
    <t>9083921653;9082406547</t>
  </si>
  <si>
    <t>7323180080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</si>
</sst>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d/mmm;@"/>
    <numFmt numFmtId="165" formatCode="[$-F800]dddd\,\ mmmm\ dd\,\ yyyy"/>
    <numFmt numFmtId="166" formatCode="m/d;@"/>
    <numFmt numFmtId="167" formatCode="h:mm;@"/>
    <numFmt numFmtId="168" formatCode="0_);[Red]\(0\)"/>
    <numFmt numFmtId="169" formatCode="0.00_);[Red]\(0.00\)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26"/>
      <color theme="1"/>
      <name val="Calibri"/>
      <family val="2"/>
      <scheme val="minor"/>
    </font>
    <font>
      <b/>
      <sz val="12.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0"/>
      <name val="Times New Roman"/>
      <family val="1"/>
    </font>
    <font>
      <b/>
      <sz val="8"/>
      <name val="微软雅黑"/>
      <family val="2"/>
      <charset val="134"/>
    </font>
    <font>
      <sz val="10"/>
      <name val="Calibri"/>
      <family val="2"/>
      <scheme val="minor"/>
    </font>
    <font>
      <sz val="12.1"/>
      <color theme="1"/>
      <name val="Calibri"/>
      <family val="2"/>
      <scheme val="minor"/>
    </font>
    <font>
      <b/>
      <sz val="8"/>
      <color theme="1"/>
      <name val="微软雅黑"/>
      <family val="2"/>
      <charset val="134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3.2"/>
      <color rgb="FF000000"/>
      <name val="Calibri"/>
      <family val="2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b/>
      <sz val="13.2"/>
      <color theme="1"/>
      <name val="Calibri"/>
      <family val="2"/>
    </font>
    <font>
      <sz val="12.1"/>
      <color rgb="FF000000"/>
      <name val="Calibri"/>
      <family val="2"/>
    </font>
    <font>
      <b/>
      <sz val="12.1"/>
      <color rgb="FF000000"/>
      <name val="Calibri"/>
      <family val="2"/>
    </font>
    <font>
      <b/>
      <sz val="12.1"/>
      <color theme="1"/>
      <name val="Calibri"/>
      <family val="2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11"/>
      <color theme="1"/>
      <name val="宋体"/>
      <charset val="134"/>
    </font>
    <font>
      <sz val="12"/>
      <name val="Calibri"/>
      <family val="2"/>
      <scheme val="minor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2"/>
      <color rgb="FFFF0000"/>
      <name val="Times New Roman"/>
      <family val="1"/>
    </font>
    <font>
      <b/>
      <sz val="10"/>
      <name val="Calibri"/>
      <family val="2"/>
      <scheme val="minor"/>
    </font>
    <font>
      <i/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sz val="18"/>
      <color rgb="FFFF0000"/>
      <name val="Arial"/>
      <family val="2"/>
    </font>
    <font>
      <b/>
      <sz val="20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">
    <xf numFmtId="0" fontId="0" fillId="0" borderId="0"/>
    <xf numFmtId="164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4" fontId="1" fillId="0" borderId="0"/>
    <xf numFmtId="0" fontId="25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26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25" fillId="0" borderId="0"/>
    <xf numFmtId="164" fontId="26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91">
    <xf numFmtId="0" fontId="0" fillId="0" borderId="0" xfId="0"/>
    <xf numFmtId="0" fontId="5" fillId="0" borderId="5" xfId="0" applyFont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0" fillId="3" borderId="0" xfId="0" applyFill="1"/>
    <xf numFmtId="0" fontId="0" fillId="4" borderId="8" xfId="0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49" fontId="0" fillId="4" borderId="8" xfId="0" applyNumberFormat="1" applyFill="1" applyBorder="1" applyAlignment="1">
      <alignment horizontal="left"/>
    </xf>
    <xf numFmtId="16" fontId="0" fillId="4" borderId="8" xfId="0" applyNumberFormat="1" applyFill="1" applyBorder="1" applyAlignment="1">
      <alignment horizontal="left"/>
    </xf>
    <xf numFmtId="0" fontId="0" fillId="5" borderId="0" xfId="0" applyFill="1"/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16" fontId="0" fillId="2" borderId="9" xfId="0" applyNumberForma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/>
    <xf numFmtId="0" fontId="8" fillId="0" borderId="0" xfId="0" applyFont="1"/>
    <xf numFmtId="0" fontId="3" fillId="0" borderId="9" xfId="0" applyFont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9" xfId="0" applyFont="1" applyFill="1" applyBorder="1"/>
    <xf numFmtId="0" fontId="3" fillId="2" borderId="8" xfId="0" applyFont="1" applyFill="1" applyBorder="1" applyAlignment="1">
      <alignment horizontal="left"/>
    </xf>
    <xf numFmtId="0" fontId="0" fillId="2" borderId="8" xfId="0" applyFill="1" applyBorder="1" applyAlignment="1">
      <alignment horizontal="left" wrapText="1"/>
    </xf>
    <xf numFmtId="49" fontId="0" fillId="2" borderId="8" xfId="0" applyNumberFormat="1" applyFill="1" applyBorder="1" applyAlignment="1">
      <alignment horizontal="left" wrapText="1"/>
    </xf>
    <xf numFmtId="0" fontId="9" fillId="0" borderId="0" xfId="0" applyFont="1"/>
    <xf numFmtId="0" fontId="10" fillId="2" borderId="8" xfId="0" applyFont="1" applyFill="1" applyBorder="1" applyAlignment="1">
      <alignment horizontal="left"/>
    </xf>
    <xf numFmtId="49" fontId="10" fillId="2" borderId="8" xfId="0" applyNumberFormat="1" applyFont="1" applyFill="1" applyBorder="1" applyAlignment="1">
      <alignment horizontal="left"/>
    </xf>
    <xf numFmtId="16" fontId="10" fillId="2" borderId="8" xfId="0" applyNumberFormat="1" applyFont="1" applyFill="1" applyBorder="1" applyAlignment="1">
      <alignment horizontal="left"/>
    </xf>
    <xf numFmtId="0" fontId="10" fillId="2" borderId="9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0" fillId="8" borderId="9" xfId="0" applyFill="1" applyBorder="1"/>
    <xf numFmtId="0" fontId="0" fillId="8" borderId="8" xfId="0" applyFont="1" applyFill="1" applyBorder="1" applyAlignment="1">
      <alignment horizontal="left"/>
    </xf>
    <xf numFmtId="0" fontId="0" fillId="8" borderId="8" xfId="0" applyFill="1" applyBorder="1" applyAlignment="1">
      <alignment horizontal="left"/>
    </xf>
    <xf numFmtId="49" fontId="0" fillId="8" borderId="8" xfId="0" applyNumberFormat="1" applyFill="1" applyBorder="1" applyAlignment="1">
      <alignment horizontal="left"/>
    </xf>
    <xf numFmtId="0" fontId="2" fillId="2" borderId="8" xfId="0" applyFont="1" applyFill="1" applyBorder="1" applyAlignment="1">
      <alignment horizontal="left" wrapText="1"/>
    </xf>
    <xf numFmtId="0" fontId="0" fillId="0" borderId="0" xfId="0" applyFont="1"/>
    <xf numFmtId="0" fontId="13" fillId="2" borderId="8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14" fillId="9" borderId="9" xfId="0" applyFont="1" applyFill="1" applyBorder="1" applyAlignment="1">
      <alignment horizontal="left"/>
    </xf>
    <xf numFmtId="49" fontId="0" fillId="9" borderId="9" xfId="0" applyNumberFormat="1" applyFill="1" applyBorder="1" applyAlignment="1">
      <alignment horizontal="left"/>
    </xf>
    <xf numFmtId="0" fontId="0" fillId="6" borderId="9" xfId="0" applyFill="1" applyBorder="1" applyAlignment="1">
      <alignment horizontal="left" wrapText="1"/>
    </xf>
    <xf numFmtId="0" fontId="0" fillId="0" borderId="8" xfId="0" applyBorder="1"/>
    <xf numFmtId="0" fontId="0" fillId="2" borderId="9" xfId="0" applyFill="1" applyBorder="1"/>
    <xf numFmtId="0" fontId="9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18" fillId="10" borderId="9" xfId="0" applyFont="1" applyFill="1" applyBorder="1" applyAlignment="1"/>
    <xf numFmtId="0" fontId="3" fillId="10" borderId="9" xfId="0" applyFont="1" applyFill="1" applyBorder="1" applyAlignment="1"/>
    <xf numFmtId="0" fontId="14" fillId="10" borderId="9" xfId="0" applyFont="1" applyFill="1" applyBorder="1" applyAlignment="1"/>
    <xf numFmtId="0" fontId="14" fillId="10" borderId="9" xfId="0" applyNumberFormat="1" applyFont="1" applyFill="1" applyBorder="1" applyAlignment="1"/>
    <xf numFmtId="0" fontId="0" fillId="10" borderId="9" xfId="0" applyFill="1" applyBorder="1" applyAlignment="1">
      <alignment horizontal="left"/>
    </xf>
    <xf numFmtId="0" fontId="15" fillId="0" borderId="9" xfId="0" applyFont="1" applyBorder="1" applyAlignment="1">
      <alignment horizontal="left"/>
    </xf>
    <xf numFmtId="16" fontId="15" fillId="2" borderId="8" xfId="0" applyNumberFormat="1" applyFont="1" applyFill="1" applyBorder="1" applyAlignment="1">
      <alignment horizontal="left"/>
    </xf>
    <xf numFmtId="0" fontId="19" fillId="2" borderId="8" xfId="0" applyFont="1" applyFill="1" applyBorder="1" applyAlignment="1">
      <alignment horizontal="left"/>
    </xf>
    <xf numFmtId="49" fontId="16" fillId="2" borderId="9" xfId="0" applyNumberFormat="1" applyFont="1" applyFill="1" applyBorder="1" applyAlignment="1">
      <alignment horizontal="left"/>
    </xf>
    <xf numFmtId="0" fontId="16" fillId="0" borderId="9" xfId="0" applyFont="1" applyBorder="1"/>
    <xf numFmtId="0" fontId="0" fillId="2" borderId="8" xfId="0" applyFill="1" applyBorder="1"/>
    <xf numFmtId="0" fontId="20" fillId="4" borderId="8" xfId="0" applyFont="1" applyFill="1" applyBorder="1" applyAlignment="1">
      <alignment horizontal="left"/>
    </xf>
    <xf numFmtId="0" fontId="21" fillId="4" borderId="9" xfId="0" applyFont="1" applyFill="1" applyBorder="1" applyAlignment="1">
      <alignment horizontal="left"/>
    </xf>
    <xf numFmtId="49" fontId="16" fillId="4" borderId="9" xfId="0" applyNumberFormat="1" applyFont="1" applyFill="1" applyBorder="1" applyAlignment="1">
      <alignment horizontal="left"/>
    </xf>
    <xf numFmtId="0" fontId="16" fillId="4" borderId="9" xfId="0" applyFont="1" applyFill="1" applyBorder="1"/>
    <xf numFmtId="0" fontId="0" fillId="4" borderId="0" xfId="0" applyFill="1" applyBorder="1"/>
    <xf numFmtId="0" fontId="22" fillId="2" borderId="9" xfId="0" applyFont="1" applyFill="1" applyBorder="1" applyAlignment="1">
      <alignment horizontal="left"/>
    </xf>
    <xf numFmtId="0" fontId="23" fillId="2" borderId="9" xfId="0" applyFont="1" applyFill="1" applyBorder="1" applyAlignment="1">
      <alignment horizontal="left"/>
    </xf>
    <xf numFmtId="49" fontId="22" fillId="2" borderId="9" xfId="0" applyNumberFormat="1" applyFont="1" applyFill="1" applyBorder="1" applyAlignment="1">
      <alignment horizontal="left"/>
    </xf>
    <xf numFmtId="16" fontId="22" fillId="2" borderId="9" xfId="0" applyNumberFormat="1" applyFont="1" applyFill="1" applyBorder="1" applyAlignment="1">
      <alignment horizontal="left"/>
    </xf>
    <xf numFmtId="0" fontId="22" fillId="2" borderId="9" xfId="0" applyFont="1" applyFill="1" applyBorder="1"/>
    <xf numFmtId="0" fontId="1" fillId="0" borderId="0" xfId="31" applyNumberFormat="1" applyFill="1"/>
    <xf numFmtId="0" fontId="14" fillId="12" borderId="15" xfId="31" applyNumberFormat="1" applyFont="1" applyFill="1" applyBorder="1" applyAlignment="1">
      <alignment horizontal="center" vertical="center" wrapText="1"/>
    </xf>
    <xf numFmtId="0" fontId="14" fillId="12" borderId="16" xfId="31" applyNumberFormat="1" applyFont="1" applyFill="1" applyBorder="1" applyAlignment="1">
      <alignment horizontal="center" vertical="center" wrapText="1"/>
    </xf>
    <xf numFmtId="0" fontId="22" fillId="0" borderId="0" xfId="31" applyNumberFormat="1" applyFont="1" applyFill="1"/>
    <xf numFmtId="0" fontId="3" fillId="0" borderId="17" xfId="31" applyNumberFormat="1" applyFont="1" applyFill="1" applyBorder="1" applyAlignment="1">
      <alignment horizontal="left" vertical="center" wrapText="1"/>
    </xf>
    <xf numFmtId="165" fontId="28" fillId="8" borderId="18" xfId="31" applyFont="1" applyFill="1" applyBorder="1"/>
    <xf numFmtId="0" fontId="3" fillId="0" borderId="19" xfId="31" applyNumberFormat="1" applyFont="1" applyFill="1" applyBorder="1" applyAlignment="1">
      <alignment horizontal="left" vertical="center" wrapText="1"/>
    </xf>
    <xf numFmtId="165" fontId="29" fillId="2" borderId="20" xfId="31" applyFont="1" applyFill="1" applyBorder="1"/>
    <xf numFmtId="0" fontId="30" fillId="0" borderId="19" xfId="31" applyNumberFormat="1" applyFont="1" applyFill="1" applyBorder="1" applyAlignment="1">
      <alignment horizontal="left" vertical="center" wrapText="1"/>
    </xf>
    <xf numFmtId="165" fontId="31" fillId="2" borderId="15" xfId="31" applyNumberFormat="1" applyFont="1" applyFill="1" applyBorder="1" applyAlignment="1">
      <alignment horizontal="left" vertical="center"/>
    </xf>
    <xf numFmtId="165" fontId="32" fillId="2" borderId="15" xfId="31" applyNumberFormat="1" applyFont="1" applyFill="1" applyBorder="1" applyAlignment="1">
      <alignment horizontal="center" vertical="center" wrapText="1"/>
    </xf>
    <xf numFmtId="0" fontId="0" fillId="0" borderId="19" xfId="31" applyNumberFormat="1" applyFont="1" applyFill="1" applyBorder="1" applyAlignment="1">
      <alignment horizontal="left" vertical="center" wrapText="1"/>
    </xf>
    <xf numFmtId="165" fontId="0" fillId="11" borderId="21" xfId="31" applyNumberFormat="1" applyFont="1" applyFill="1" applyBorder="1" applyAlignment="1">
      <alignment horizontal="left" vertical="center" wrapText="1"/>
    </xf>
    <xf numFmtId="165" fontId="33" fillId="0" borderId="18" xfId="31" applyFont="1" applyBorder="1"/>
    <xf numFmtId="165" fontId="29" fillId="2" borderId="22" xfId="31" applyFont="1" applyFill="1" applyBorder="1"/>
    <xf numFmtId="165" fontId="34" fillId="13" borderId="15" xfId="31" applyFont="1" applyFill="1" applyBorder="1" applyAlignment="1">
      <alignment horizontal="left" vertical="center"/>
    </xf>
    <xf numFmtId="164" fontId="32" fillId="13" borderId="15" xfId="31" applyNumberFormat="1" applyFont="1" applyFill="1" applyBorder="1" applyAlignment="1">
      <alignment horizontal="center" vertical="center" wrapText="1"/>
    </xf>
    <xf numFmtId="165" fontId="34" fillId="2" borderId="15" xfId="31" applyFont="1" applyFill="1" applyBorder="1" applyAlignment="1">
      <alignment horizontal="left" vertical="center"/>
    </xf>
    <xf numFmtId="165" fontId="32" fillId="2" borderId="15" xfId="31" applyFont="1" applyFill="1" applyBorder="1" applyAlignment="1">
      <alignment horizontal="center" vertical="center" wrapText="1"/>
    </xf>
    <xf numFmtId="165" fontId="29" fillId="2" borderId="23" xfId="31" applyFont="1" applyFill="1" applyBorder="1"/>
    <xf numFmtId="49" fontId="34" fillId="2" borderId="16" xfId="31" applyNumberFormat="1" applyFont="1" applyFill="1" applyBorder="1" applyAlignment="1">
      <alignment horizontal="left" vertical="center" wrapText="1"/>
    </xf>
    <xf numFmtId="165" fontId="35" fillId="2" borderId="15" xfId="31" applyFont="1" applyFill="1" applyBorder="1" applyAlignment="1">
      <alignment horizontal="center" vertical="center"/>
    </xf>
    <xf numFmtId="0" fontId="3" fillId="8" borderId="21" xfId="31" applyNumberFormat="1" applyFont="1" applyFill="1" applyBorder="1" applyAlignment="1">
      <alignment horizontal="left" vertical="center" wrapText="1"/>
    </xf>
    <xf numFmtId="0" fontId="36" fillId="0" borderId="24" xfId="31" applyNumberFormat="1" applyFont="1" applyFill="1" applyBorder="1" applyAlignment="1">
      <alignment horizontal="left" vertical="center" wrapText="1"/>
    </xf>
    <xf numFmtId="0" fontId="3" fillId="0" borderId="24" xfId="31" applyNumberFormat="1" applyFont="1" applyFill="1" applyBorder="1" applyAlignment="1">
      <alignment horizontal="left" vertical="center" wrapText="1"/>
    </xf>
    <xf numFmtId="0" fontId="37" fillId="0" borderId="24" xfId="31" applyNumberFormat="1" applyFont="1" applyFill="1" applyBorder="1" applyAlignment="1">
      <alignment horizontal="left" vertical="center" wrapText="1"/>
    </xf>
    <xf numFmtId="0" fontId="30" fillId="0" borderId="24" xfId="31" applyNumberFormat="1" applyFont="1" applyFill="1" applyBorder="1" applyAlignment="1">
      <alignment horizontal="left" vertical="center" wrapText="1"/>
    </xf>
    <xf numFmtId="0" fontId="0" fillId="0" borderId="24" xfId="31" applyNumberFormat="1" applyFont="1" applyFill="1" applyBorder="1" applyAlignment="1">
      <alignment horizontal="left" vertical="center" wrapText="1"/>
    </xf>
    <xf numFmtId="0" fontId="0" fillId="0" borderId="25" xfId="31" applyNumberFormat="1" applyFont="1" applyFill="1" applyBorder="1" applyAlignment="1">
      <alignment horizontal="left" vertical="center" wrapText="1"/>
    </xf>
    <xf numFmtId="0" fontId="37" fillId="0" borderId="19" xfId="31" applyNumberFormat="1" applyFont="1" applyFill="1" applyBorder="1" applyAlignment="1">
      <alignment horizontal="left" vertical="center" wrapText="1"/>
    </xf>
    <xf numFmtId="165" fontId="29" fillId="0" borderId="0" xfId="31" applyFont="1"/>
    <xf numFmtId="0" fontId="3" fillId="0" borderId="26" xfId="31" applyNumberFormat="1" applyFont="1" applyFill="1" applyBorder="1" applyAlignment="1">
      <alignment horizontal="left" vertical="center" wrapText="1"/>
    </xf>
    <xf numFmtId="0" fontId="3" fillId="0" borderId="27" xfId="31" applyNumberFormat="1" applyFont="1" applyFill="1" applyBorder="1" applyAlignment="1">
      <alignment horizontal="left" vertical="center" wrapText="1"/>
    </xf>
    <xf numFmtId="0" fontId="37" fillId="0" borderId="27" xfId="31" applyNumberFormat="1" applyFont="1" applyFill="1" applyBorder="1" applyAlignment="1">
      <alignment horizontal="left" vertical="center" wrapText="1"/>
    </xf>
    <xf numFmtId="0" fontId="30" fillId="0" borderId="27" xfId="31" applyNumberFormat="1" applyFont="1" applyFill="1" applyBorder="1" applyAlignment="1">
      <alignment horizontal="left" vertical="center" wrapText="1"/>
    </xf>
    <xf numFmtId="0" fontId="0" fillId="0" borderId="27" xfId="31" applyNumberFormat="1" applyFont="1" applyFill="1" applyBorder="1" applyAlignment="1">
      <alignment horizontal="left" vertical="center" wrapText="1"/>
    </xf>
    <xf numFmtId="0" fontId="0" fillId="0" borderId="28" xfId="31" applyNumberFormat="1" applyFont="1" applyFill="1" applyBorder="1" applyAlignment="1">
      <alignment horizontal="left" vertical="center" wrapText="1"/>
    </xf>
    <xf numFmtId="0" fontId="3" fillId="0" borderId="29" xfId="31" applyNumberFormat="1" applyFont="1" applyFill="1" applyBorder="1" applyAlignment="1">
      <alignment horizontal="left" vertical="center" wrapText="1"/>
    </xf>
    <xf numFmtId="0" fontId="1" fillId="0" borderId="30" xfId="31" applyNumberFormat="1" applyFill="1" applyBorder="1" applyAlignment="1">
      <alignment horizontal="left" vertical="center" wrapText="1"/>
    </xf>
    <xf numFmtId="0" fontId="3" fillId="0" borderId="31" xfId="31" applyNumberFormat="1" applyFont="1" applyFill="1" applyBorder="1" applyAlignment="1">
      <alignment horizontal="left" vertical="center" wrapText="1"/>
    </xf>
    <xf numFmtId="0" fontId="30" fillId="0" borderId="30" xfId="31" applyNumberFormat="1" applyFont="1" applyFill="1" applyBorder="1" applyAlignment="1">
      <alignment horizontal="left" vertical="center" wrapText="1"/>
    </xf>
    <xf numFmtId="0" fontId="37" fillId="0" borderId="30" xfId="31" applyNumberFormat="1" applyFont="1" applyFill="1" applyBorder="1" applyAlignment="1">
      <alignment horizontal="left" vertical="center" wrapText="1"/>
    </xf>
    <xf numFmtId="0" fontId="32" fillId="14" borderId="15" xfId="31" applyNumberFormat="1" applyFont="1" applyFill="1" applyBorder="1" applyAlignment="1">
      <alignment horizontal="center" vertical="center" wrapText="1"/>
    </xf>
    <xf numFmtId="0" fontId="0" fillId="0" borderId="30" xfId="31" applyNumberFormat="1" applyFont="1" applyFill="1" applyBorder="1" applyAlignment="1">
      <alignment horizontal="left" vertical="center" wrapText="1"/>
    </xf>
    <xf numFmtId="0" fontId="0" fillId="0" borderId="32" xfId="31" applyNumberFormat="1" applyFont="1" applyFill="1" applyBorder="1" applyAlignment="1">
      <alignment horizontal="left" vertical="center" wrapText="1"/>
    </xf>
    <xf numFmtId="0" fontId="1" fillId="0" borderId="19" xfId="31" applyNumberFormat="1" applyFill="1" applyBorder="1" applyAlignment="1">
      <alignment horizontal="left" vertical="center" wrapText="1"/>
    </xf>
    <xf numFmtId="0" fontId="32" fillId="15" borderId="15" xfId="31" applyNumberFormat="1" applyFont="1" applyFill="1" applyBorder="1" applyAlignment="1">
      <alignment horizontal="center" vertical="center" wrapText="1"/>
    </xf>
    <xf numFmtId="0" fontId="0" fillId="0" borderId="21" xfId="31" applyNumberFormat="1" applyFont="1" applyFill="1" applyBorder="1" applyAlignment="1">
      <alignment horizontal="left" vertical="center" wrapText="1"/>
    </xf>
    <xf numFmtId="0" fontId="1" fillId="0" borderId="19" xfId="31" applyNumberFormat="1" applyBorder="1" applyAlignment="1">
      <alignment horizontal="left" vertical="center" wrapText="1"/>
    </xf>
    <xf numFmtId="165" fontId="35" fillId="0" borderId="0" xfId="31" applyFont="1"/>
    <xf numFmtId="165" fontId="32" fillId="13" borderId="15" xfId="31" applyFont="1" applyFill="1" applyBorder="1" applyAlignment="1">
      <alignment horizontal="center" vertical="center" wrapText="1"/>
    </xf>
    <xf numFmtId="165" fontId="32" fillId="10" borderId="15" xfId="31" applyFont="1" applyFill="1" applyBorder="1" applyAlignment="1">
      <alignment horizontal="center" vertical="center" wrapText="1"/>
    </xf>
    <xf numFmtId="0" fontId="1" fillId="0" borderId="24" xfId="31" applyNumberFormat="1" applyFill="1" applyBorder="1" applyAlignment="1">
      <alignment horizontal="left" vertical="center" wrapText="1"/>
    </xf>
    <xf numFmtId="0" fontId="1" fillId="0" borderId="27" xfId="31" applyNumberFormat="1" applyFill="1" applyBorder="1" applyAlignment="1">
      <alignment horizontal="left" vertical="center" wrapText="1"/>
    </xf>
    <xf numFmtId="0" fontId="3" fillId="0" borderId="30" xfId="31" applyNumberFormat="1" applyFont="1" applyFill="1" applyBorder="1" applyAlignment="1">
      <alignment horizontal="left" vertical="center" wrapText="1"/>
    </xf>
    <xf numFmtId="0" fontId="3" fillId="0" borderId="33" xfId="31" applyNumberFormat="1" applyFont="1" applyFill="1" applyBorder="1" applyAlignment="1">
      <alignment horizontal="left" vertical="center" wrapText="1"/>
    </xf>
    <xf numFmtId="0" fontId="37" fillId="0" borderId="30" xfId="31" applyNumberFormat="1" applyFont="1" applyFill="1" applyBorder="1" applyAlignment="1">
      <alignment vertical="center"/>
    </xf>
    <xf numFmtId="0" fontId="38" fillId="0" borderId="19" xfId="31" applyNumberFormat="1" applyFont="1" applyFill="1" applyBorder="1" applyAlignment="1">
      <alignment horizontal="left" vertical="center" wrapText="1"/>
    </xf>
    <xf numFmtId="0" fontId="1" fillId="0" borderId="34" xfId="31" applyNumberFormat="1" applyFill="1" applyBorder="1" applyAlignment="1">
      <alignment horizontal="left" vertical="center" wrapText="1"/>
    </xf>
    <xf numFmtId="0" fontId="37" fillId="0" borderId="34" xfId="31" applyNumberFormat="1" applyFont="1" applyFill="1" applyBorder="1" applyAlignment="1">
      <alignment vertical="center"/>
    </xf>
    <xf numFmtId="0" fontId="0" fillId="0" borderId="34" xfId="31" applyNumberFormat="1" applyFont="1" applyFill="1" applyBorder="1" applyAlignment="1">
      <alignment horizontal="left" vertical="center" wrapText="1"/>
    </xf>
    <xf numFmtId="0" fontId="0" fillId="0" borderId="35" xfId="31" applyNumberFormat="1" applyFont="1" applyFill="1" applyBorder="1" applyAlignment="1">
      <alignment horizontal="left" vertical="center" wrapText="1"/>
    </xf>
    <xf numFmtId="0" fontId="34" fillId="0" borderId="15" xfId="31" applyNumberFormat="1" applyFont="1" applyFill="1" applyBorder="1" applyAlignment="1">
      <alignment horizontal="left" vertical="center"/>
    </xf>
    <xf numFmtId="0" fontId="32" fillId="0" borderId="15" xfId="31" applyNumberFormat="1" applyFont="1" applyFill="1" applyBorder="1" applyAlignment="1">
      <alignment horizontal="center" vertical="center" wrapText="1"/>
    </xf>
    <xf numFmtId="0" fontId="0" fillId="0" borderId="15" xfId="31" applyNumberFormat="1" applyFont="1" applyFill="1" applyBorder="1" applyAlignment="1">
      <alignment horizontal="center" vertical="center"/>
    </xf>
    <xf numFmtId="0" fontId="0" fillId="0" borderId="36" xfId="31" applyNumberFormat="1" applyFont="1" applyFill="1" applyBorder="1" applyAlignment="1">
      <alignment horizontal="center" vertical="center"/>
    </xf>
    <xf numFmtId="0" fontId="3" fillId="0" borderId="37" xfId="31" applyNumberFormat="1" applyFont="1" applyFill="1" applyBorder="1" applyAlignment="1">
      <alignment horizontal="left" vertical="center" wrapText="1"/>
    </xf>
    <xf numFmtId="0" fontId="1" fillId="0" borderId="38" xfId="31" applyNumberFormat="1" applyFill="1" applyBorder="1" applyAlignment="1">
      <alignment horizontal="left" vertical="center" wrapText="1"/>
    </xf>
    <xf numFmtId="0" fontId="37" fillId="0" borderId="38" xfId="31" applyNumberFormat="1" applyFont="1" applyFill="1" applyBorder="1" applyAlignment="1">
      <alignment vertical="center"/>
    </xf>
    <xf numFmtId="0" fontId="34" fillId="0" borderId="39" xfId="31" applyNumberFormat="1" applyFont="1" applyFill="1" applyBorder="1" applyAlignment="1">
      <alignment horizontal="left" vertical="center"/>
    </xf>
    <xf numFmtId="0" fontId="32" fillId="0" borderId="39" xfId="31" applyNumberFormat="1" applyFont="1" applyFill="1" applyBorder="1" applyAlignment="1">
      <alignment horizontal="center" vertical="center" wrapText="1"/>
    </xf>
    <xf numFmtId="0" fontId="0" fillId="0" borderId="39" xfId="31" applyNumberFormat="1" applyFont="1" applyFill="1" applyBorder="1" applyAlignment="1">
      <alignment horizontal="center" vertical="center"/>
    </xf>
    <xf numFmtId="0" fontId="0" fillId="0" borderId="40" xfId="31" applyNumberFormat="1" applyFont="1" applyFill="1" applyBorder="1" applyAlignment="1">
      <alignment horizontal="center" vertical="center"/>
    </xf>
    <xf numFmtId="166" fontId="39" fillId="0" borderId="41" xfId="31" applyNumberFormat="1" applyFont="1" applyBorder="1" applyAlignment="1">
      <alignment horizontal="left" vertical="top"/>
    </xf>
    <xf numFmtId="166" fontId="39" fillId="0" borderId="18" xfId="31" applyNumberFormat="1" applyFont="1" applyBorder="1" applyAlignment="1">
      <alignment horizontal="left" vertical="top"/>
    </xf>
    <xf numFmtId="0" fontId="37" fillId="8" borderId="30" xfId="31" applyNumberFormat="1" applyFont="1" applyFill="1" applyBorder="1" applyAlignment="1">
      <alignment vertical="center"/>
    </xf>
    <xf numFmtId="0" fontId="37" fillId="8" borderId="30" xfId="31" applyNumberFormat="1" applyFont="1" applyFill="1" applyBorder="1" applyAlignment="1">
      <alignment horizontal="left" vertical="center" wrapText="1"/>
    </xf>
    <xf numFmtId="0" fontId="40" fillId="8" borderId="30" xfId="31" applyNumberFormat="1" applyFont="1" applyFill="1" applyBorder="1" applyAlignment="1">
      <alignment horizontal="left" vertical="center" wrapText="1"/>
    </xf>
    <xf numFmtId="0" fontId="40" fillId="8" borderId="30" xfId="31" applyNumberFormat="1" applyFont="1" applyFill="1" applyBorder="1" applyAlignment="1">
      <alignment horizontal="center" vertical="center" wrapText="1"/>
    </xf>
    <xf numFmtId="0" fontId="3" fillId="8" borderId="30" xfId="31" applyNumberFormat="1" applyFont="1" applyFill="1" applyBorder="1" applyAlignment="1">
      <alignment vertical="top"/>
    </xf>
    <xf numFmtId="0" fontId="3" fillId="8" borderId="30" xfId="31" applyNumberFormat="1" applyFont="1" applyFill="1" applyBorder="1" applyAlignment="1">
      <alignment horizontal="left" vertical="center" wrapText="1"/>
    </xf>
    <xf numFmtId="0" fontId="3" fillId="8" borderId="32" xfId="31" applyNumberFormat="1" applyFont="1" applyFill="1" applyBorder="1" applyAlignment="1">
      <alignment horizontal="left" vertical="center" wrapText="1"/>
    </xf>
    <xf numFmtId="0" fontId="14" fillId="0" borderId="0" xfId="31" applyNumberFormat="1" applyFont="1" applyFill="1"/>
    <xf numFmtId="165" fontId="41" fillId="16" borderId="42" xfId="31" applyFont="1" applyFill="1" applyBorder="1" applyAlignment="1">
      <alignment wrapText="1"/>
    </xf>
    <xf numFmtId="165" fontId="42" fillId="5" borderId="43" xfId="31" applyFont="1" applyFill="1" applyBorder="1" applyAlignment="1">
      <alignment horizontal="left" vertical="top"/>
    </xf>
    <xf numFmtId="165" fontId="43" fillId="10" borderId="44" xfId="31" applyFont="1" applyFill="1" applyBorder="1"/>
    <xf numFmtId="165" fontId="44" fillId="17" borderId="45" xfId="31" applyFont="1" applyFill="1" applyBorder="1" applyAlignment="1">
      <alignment horizontal="left"/>
    </xf>
    <xf numFmtId="0" fontId="30" fillId="15" borderId="19" xfId="31" applyNumberFormat="1" applyFont="1" applyFill="1" applyBorder="1" applyAlignment="1">
      <alignment horizontal="left" vertical="center" wrapText="1"/>
    </xf>
    <xf numFmtId="0" fontId="37" fillId="15" borderId="34" xfId="31" applyNumberFormat="1" applyFont="1" applyFill="1" applyBorder="1" applyAlignment="1">
      <alignment vertical="center"/>
    </xf>
    <xf numFmtId="0" fontId="1" fillId="15" borderId="34" xfId="31" applyNumberFormat="1" applyFill="1" applyBorder="1" applyAlignment="1">
      <alignment horizontal="left" vertical="center" wrapText="1"/>
    </xf>
    <xf numFmtId="0" fontId="0" fillId="15" borderId="34" xfId="31" applyNumberFormat="1" applyFont="1" applyFill="1" applyBorder="1" applyAlignment="1">
      <alignment horizontal="left" vertical="center" wrapText="1"/>
    </xf>
    <xf numFmtId="0" fontId="0" fillId="15" borderId="35" xfId="31" applyNumberFormat="1" applyFont="1" applyFill="1" applyBorder="1" applyAlignment="1">
      <alignment horizontal="left" vertical="center" wrapText="1"/>
    </xf>
    <xf numFmtId="165" fontId="42" fillId="11" borderId="46" xfId="31" applyFont="1" applyFill="1" applyBorder="1" applyAlignment="1">
      <alignment horizontal="left"/>
    </xf>
    <xf numFmtId="165" fontId="45" fillId="18" borderId="45" xfId="31" applyFont="1" applyFill="1" applyBorder="1" applyAlignment="1">
      <alignment horizontal="left"/>
    </xf>
    <xf numFmtId="165" fontId="42" fillId="5" borderId="46" xfId="31" applyFont="1" applyFill="1" applyBorder="1" applyAlignment="1">
      <alignment horizontal="left" vertical="top"/>
    </xf>
    <xf numFmtId="165" fontId="44" fillId="0" borderId="45" xfId="31" applyFont="1" applyBorder="1" applyAlignment="1">
      <alignment horizontal="left"/>
    </xf>
    <xf numFmtId="0" fontId="10" fillId="0" borderId="15" xfId="31" applyNumberFormat="1" applyFont="1" applyFill="1" applyBorder="1" applyAlignment="1">
      <alignment horizontal="center" vertical="center"/>
    </xf>
    <xf numFmtId="165" fontId="44" fillId="19" borderId="45" xfId="31" applyFont="1" applyFill="1" applyBorder="1" applyAlignment="1">
      <alignment horizontal="left" wrapText="1"/>
    </xf>
    <xf numFmtId="0" fontId="10" fillId="0" borderId="36" xfId="31" applyNumberFormat="1" applyFont="1" applyFill="1" applyBorder="1" applyAlignment="1">
      <alignment horizontal="center" vertical="center"/>
    </xf>
    <xf numFmtId="0" fontId="37" fillId="0" borderId="19" xfId="31" applyNumberFormat="1" applyFont="1" applyFill="1" applyBorder="1" applyAlignment="1">
      <alignment vertical="center"/>
    </xf>
    <xf numFmtId="0" fontId="3" fillId="0" borderId="47" xfId="31" applyNumberFormat="1" applyFont="1" applyFill="1" applyBorder="1" applyAlignment="1">
      <alignment horizontal="left" vertical="center" wrapText="1"/>
    </xf>
    <xf numFmtId="0" fontId="1" fillId="20" borderId="5" xfId="31" applyNumberFormat="1" applyFill="1" applyBorder="1"/>
    <xf numFmtId="0" fontId="30" fillId="20" borderId="6" xfId="31" applyNumberFormat="1" applyFont="1" applyFill="1" applyBorder="1" applyAlignment="1">
      <alignment horizontal="left" vertical="center" wrapText="1"/>
    </xf>
    <xf numFmtId="0" fontId="1" fillId="20" borderId="6" xfId="31" applyNumberFormat="1" applyFill="1" applyBorder="1" applyAlignment="1">
      <alignment horizontal="left" vertical="center" wrapText="1"/>
    </xf>
    <xf numFmtId="0" fontId="0" fillId="20" borderId="6" xfId="31" applyNumberFormat="1" applyFont="1" applyFill="1" applyBorder="1" applyAlignment="1">
      <alignment horizontal="left" vertical="center" wrapText="1"/>
    </xf>
    <xf numFmtId="0" fontId="0" fillId="20" borderId="7" xfId="31" applyNumberFormat="1" applyFont="1" applyFill="1" applyBorder="1" applyAlignment="1">
      <alignment horizontal="left" vertical="center" wrapText="1"/>
    </xf>
    <xf numFmtId="0" fontId="8" fillId="8" borderId="48" xfId="31" applyNumberFormat="1" applyFont="1" applyFill="1" applyBorder="1" applyAlignment="1">
      <alignment vertical="top"/>
    </xf>
    <xf numFmtId="0" fontId="30" fillId="0" borderId="34" xfId="31" applyNumberFormat="1" applyFont="1" applyFill="1" applyBorder="1" applyAlignment="1">
      <alignment horizontal="left" vertical="center" wrapText="1"/>
    </xf>
    <xf numFmtId="0" fontId="3" fillId="0" borderId="34" xfId="31" applyNumberFormat="1" applyFont="1" applyFill="1" applyBorder="1" applyAlignment="1">
      <alignment horizontal="left" vertical="center" wrapText="1"/>
    </xf>
    <xf numFmtId="0" fontId="37" fillId="0" borderId="34" xfId="31" applyNumberFormat="1" applyFont="1" applyFill="1" applyBorder="1" applyAlignment="1">
      <alignment horizontal="left" vertical="center" wrapText="1"/>
    </xf>
    <xf numFmtId="165" fontId="34" fillId="21" borderId="15" xfId="31" applyFont="1" applyFill="1" applyBorder="1" applyAlignment="1">
      <alignment horizontal="left" vertical="center"/>
    </xf>
    <xf numFmtId="165" fontId="32" fillId="21" borderId="15" xfId="31" applyFont="1" applyFill="1" applyBorder="1" applyAlignment="1">
      <alignment horizontal="center" vertical="center" wrapText="1"/>
    </xf>
    <xf numFmtId="49" fontId="32" fillId="21" borderId="15" xfId="31" applyNumberFormat="1" applyFont="1" applyFill="1" applyBorder="1" applyAlignment="1">
      <alignment horizontal="center" vertical="center" wrapText="1"/>
    </xf>
    <xf numFmtId="167" fontId="8" fillId="0" borderId="34" xfId="31" applyNumberFormat="1" applyFont="1" applyFill="1" applyBorder="1" applyAlignment="1">
      <alignment vertical="top"/>
    </xf>
    <xf numFmtId="0" fontId="0" fillId="0" borderId="35" xfId="31" applyNumberFormat="1" applyFont="1" applyFill="1" applyBorder="1" applyAlignment="1">
      <alignment vertical="top"/>
    </xf>
    <xf numFmtId="0" fontId="30" fillId="0" borderId="17" xfId="31" applyNumberFormat="1" applyFont="1" applyFill="1" applyBorder="1" applyAlignment="1">
      <alignment horizontal="left" vertical="center" wrapText="1"/>
    </xf>
    <xf numFmtId="167" fontId="38" fillId="0" borderId="19" xfId="31" applyNumberFormat="1" applyFont="1" applyFill="1" applyBorder="1" applyAlignment="1">
      <alignment horizontal="left" vertical="center" wrapText="1"/>
    </xf>
    <xf numFmtId="0" fontId="38" fillId="0" borderId="21" xfId="31" applyNumberFormat="1" applyFont="1" applyFill="1" applyBorder="1" applyAlignment="1">
      <alignment horizontal="left" vertical="center" wrapText="1"/>
    </xf>
    <xf numFmtId="165" fontId="34" fillId="22" borderId="15" xfId="31" applyFont="1" applyFill="1" applyBorder="1" applyAlignment="1">
      <alignment horizontal="left" vertical="center"/>
    </xf>
    <xf numFmtId="165" fontId="32" fillId="22" borderId="15" xfId="31" applyFont="1" applyFill="1" applyBorder="1" applyAlignment="1">
      <alignment horizontal="center" vertical="center" wrapText="1"/>
    </xf>
    <xf numFmtId="165" fontId="35" fillId="22" borderId="15" xfId="31" applyFont="1" applyFill="1" applyBorder="1" applyAlignment="1">
      <alignment horizontal="center" vertical="center"/>
    </xf>
    <xf numFmtId="165" fontId="31" fillId="10" borderId="15" xfId="31" applyFont="1" applyFill="1" applyBorder="1" applyAlignment="1">
      <alignment horizontal="left" vertical="center"/>
    </xf>
    <xf numFmtId="165" fontId="31" fillId="22" borderId="15" xfId="31" applyFont="1" applyFill="1" applyBorder="1" applyAlignment="1">
      <alignment horizontal="left" vertical="center"/>
    </xf>
    <xf numFmtId="165" fontId="32" fillId="22" borderId="15" xfId="31" applyFont="1" applyFill="1" applyBorder="1" applyAlignment="1">
      <alignment horizontal="center" vertical="center"/>
    </xf>
    <xf numFmtId="0" fontId="30" fillId="0" borderId="47" xfId="31" applyNumberFormat="1" applyFont="1" applyFill="1" applyBorder="1" applyAlignment="1">
      <alignment horizontal="left" vertical="center" wrapText="1"/>
    </xf>
    <xf numFmtId="0" fontId="38" fillId="0" borderId="24" xfId="31" applyNumberFormat="1" applyFont="1" applyFill="1" applyBorder="1" applyAlignment="1">
      <alignment horizontal="left" vertical="center" wrapText="1"/>
    </xf>
    <xf numFmtId="167" fontId="38" fillId="0" borderId="24" xfId="31" applyNumberFormat="1" applyFont="1" applyFill="1" applyBorder="1" applyAlignment="1">
      <alignment horizontal="left" vertical="center" wrapText="1"/>
    </xf>
    <xf numFmtId="0" fontId="38" fillId="0" borderId="25" xfId="31" applyNumberFormat="1" applyFont="1" applyFill="1" applyBorder="1" applyAlignment="1">
      <alignment horizontal="left" vertical="center" wrapText="1"/>
    </xf>
    <xf numFmtId="0" fontId="38" fillId="23" borderId="49" xfId="31" applyNumberFormat="1" applyFont="1" applyFill="1" applyBorder="1" applyAlignment="1">
      <alignment horizontal="left" vertical="center" wrapText="1"/>
    </xf>
    <xf numFmtId="0" fontId="30" fillId="23" borderId="50" xfId="31" applyNumberFormat="1" applyFont="1" applyFill="1" applyBorder="1" applyAlignment="1">
      <alignment horizontal="left" vertical="center" wrapText="1"/>
    </xf>
    <xf numFmtId="0" fontId="38" fillId="23" borderId="50" xfId="31" applyNumberFormat="1" applyFont="1" applyFill="1" applyBorder="1" applyAlignment="1">
      <alignment horizontal="left" vertical="center" wrapText="1"/>
    </xf>
    <xf numFmtId="167" fontId="38" fillId="23" borderId="50" xfId="31" applyNumberFormat="1" applyFont="1" applyFill="1" applyBorder="1" applyAlignment="1">
      <alignment horizontal="left" vertical="center" wrapText="1"/>
    </xf>
    <xf numFmtId="0" fontId="0" fillId="23" borderId="51" xfId="31" applyNumberFormat="1" applyFont="1" applyFill="1" applyBorder="1"/>
    <xf numFmtId="0" fontId="38" fillId="23" borderId="52" xfId="31" applyNumberFormat="1" applyFont="1" applyFill="1" applyBorder="1" applyAlignment="1">
      <alignment horizontal="left" vertical="center" wrapText="1"/>
    </xf>
    <xf numFmtId="0" fontId="30" fillId="23" borderId="15" xfId="31" applyNumberFormat="1" applyFont="1" applyFill="1" applyBorder="1" applyAlignment="1">
      <alignment horizontal="left" vertical="center" wrapText="1"/>
    </xf>
    <xf numFmtId="0" fontId="38" fillId="23" borderId="15" xfId="31" applyNumberFormat="1" applyFont="1" applyFill="1" applyBorder="1" applyAlignment="1">
      <alignment horizontal="left" vertical="center" wrapText="1"/>
    </xf>
    <xf numFmtId="167" fontId="38" fillId="23" borderId="15" xfId="31" applyNumberFormat="1" applyFont="1" applyFill="1" applyBorder="1" applyAlignment="1">
      <alignment horizontal="left" vertical="center" wrapText="1"/>
    </xf>
    <xf numFmtId="0" fontId="0" fillId="23" borderId="36" xfId="31" applyNumberFormat="1" applyFont="1" applyFill="1" applyBorder="1"/>
    <xf numFmtId="0" fontId="38" fillId="23" borderId="53" xfId="31" applyNumberFormat="1" applyFont="1" applyFill="1" applyBorder="1" applyAlignment="1">
      <alignment horizontal="left" vertical="center" wrapText="1"/>
    </xf>
    <xf numFmtId="0" fontId="30" fillId="23" borderId="16" xfId="31" applyNumberFormat="1" applyFont="1" applyFill="1" applyBorder="1" applyAlignment="1">
      <alignment horizontal="left" vertical="center" wrapText="1"/>
    </xf>
    <xf numFmtId="0" fontId="3" fillId="23" borderId="16" xfId="31" applyNumberFormat="1" applyFont="1" applyFill="1" applyBorder="1" applyAlignment="1">
      <alignment horizontal="left" vertical="center" wrapText="1"/>
    </xf>
    <xf numFmtId="0" fontId="37" fillId="23" borderId="16" xfId="31" applyNumberFormat="1" applyFont="1" applyFill="1" applyBorder="1" applyAlignment="1">
      <alignment horizontal="left" vertical="center" wrapText="1"/>
    </xf>
    <xf numFmtId="0" fontId="34" fillId="23" borderId="16" xfId="31" applyNumberFormat="1" applyFont="1" applyFill="1" applyBorder="1" applyAlignment="1">
      <alignment horizontal="left" vertical="center"/>
    </xf>
    <xf numFmtId="0" fontId="32" fillId="23" borderId="16" xfId="31" applyNumberFormat="1" applyFont="1" applyFill="1" applyBorder="1" applyAlignment="1">
      <alignment horizontal="center" vertical="center"/>
    </xf>
    <xf numFmtId="0" fontId="49" fillId="23" borderId="16" xfId="31" applyNumberFormat="1" applyFont="1" applyFill="1" applyBorder="1" applyAlignment="1">
      <alignment vertical="top" wrapText="1"/>
    </xf>
    <xf numFmtId="167" fontId="3" fillId="23" borderId="16" xfId="31" applyNumberFormat="1" applyFont="1" applyFill="1" applyBorder="1" applyAlignment="1">
      <alignment vertical="center"/>
    </xf>
    <xf numFmtId="0" fontId="0" fillId="23" borderId="54" xfId="31" applyNumberFormat="1" applyFont="1" applyFill="1" applyBorder="1"/>
    <xf numFmtId="0" fontId="8" fillId="8" borderId="49" xfId="31" applyNumberFormat="1" applyFont="1" applyFill="1" applyBorder="1"/>
    <xf numFmtId="0" fontId="30" fillId="0" borderId="50" xfId="31" applyNumberFormat="1" applyFont="1" applyFill="1" applyBorder="1" applyAlignment="1">
      <alignment horizontal="left" vertical="center" wrapText="1"/>
    </xf>
    <xf numFmtId="0" fontId="3" fillId="0" borderId="50" xfId="31" applyNumberFormat="1" applyFont="1" applyFill="1" applyBorder="1" applyAlignment="1">
      <alignment horizontal="left" vertical="center" wrapText="1"/>
    </xf>
    <xf numFmtId="0" fontId="37" fillId="0" borderId="50" xfId="31" applyNumberFormat="1" applyFont="1" applyFill="1" applyBorder="1" applyAlignment="1">
      <alignment horizontal="left" vertical="center" wrapText="1"/>
    </xf>
    <xf numFmtId="165" fontId="34" fillId="9" borderId="15" xfId="31" applyFont="1" applyFill="1" applyBorder="1" applyAlignment="1">
      <alignment horizontal="left" vertical="center"/>
    </xf>
    <xf numFmtId="165" fontId="32" fillId="9" borderId="15" xfId="31" applyFont="1" applyFill="1" applyBorder="1" applyAlignment="1">
      <alignment horizontal="center" vertical="center" wrapText="1"/>
    </xf>
    <xf numFmtId="0" fontId="0" fillId="0" borderId="50" xfId="31" applyNumberFormat="1" applyFont="1" applyFill="1" applyBorder="1" applyAlignment="1">
      <alignment horizontal="left" vertical="center" wrapText="1"/>
    </xf>
    <xf numFmtId="167" fontId="0" fillId="0" borderId="50" xfId="31" applyNumberFormat="1" applyFont="1" applyFill="1" applyBorder="1" applyAlignment="1"/>
    <xf numFmtId="0" fontId="0" fillId="0" borderId="51" xfId="31" applyNumberFormat="1" applyFont="1" applyFill="1" applyBorder="1" applyAlignment="1">
      <alignment vertical="top"/>
    </xf>
    <xf numFmtId="0" fontId="1" fillId="0" borderId="52" xfId="31" applyNumberFormat="1" applyFill="1" applyBorder="1"/>
    <xf numFmtId="0" fontId="30" fillId="0" borderId="15" xfId="31" applyNumberFormat="1" applyFont="1" applyFill="1" applyBorder="1" applyAlignment="1">
      <alignment horizontal="left" vertical="center" wrapText="1"/>
    </xf>
    <xf numFmtId="0" fontId="3" fillId="0" borderId="15" xfId="31" applyNumberFormat="1" applyFont="1" applyFill="1" applyBorder="1" applyAlignment="1">
      <alignment horizontal="left" vertical="center" wrapText="1"/>
    </xf>
    <xf numFmtId="0" fontId="37" fillId="0" borderId="15" xfId="31" applyNumberFormat="1" applyFont="1" applyFill="1" applyBorder="1" applyAlignment="1">
      <alignment horizontal="left" vertical="center" wrapText="1"/>
    </xf>
    <xf numFmtId="0" fontId="40" fillId="0" borderId="15" xfId="31" applyNumberFormat="1" applyFont="1" applyFill="1" applyBorder="1" applyAlignment="1">
      <alignment vertical="center"/>
    </xf>
    <xf numFmtId="0" fontId="50" fillId="0" borderId="15" xfId="31" applyNumberFormat="1" applyFont="1" applyFill="1" applyBorder="1" applyAlignment="1">
      <alignment horizontal="left" vertical="top"/>
    </xf>
    <xf numFmtId="0" fontId="50" fillId="0" borderId="15" xfId="31" applyNumberFormat="1" applyFont="1" applyFill="1" applyBorder="1" applyAlignment="1">
      <alignment vertical="top"/>
    </xf>
    <xf numFmtId="0" fontId="0" fillId="0" borderId="15" xfId="31" applyNumberFormat="1" applyFont="1" applyFill="1" applyBorder="1" applyAlignment="1">
      <alignment horizontal="left" vertical="center" wrapText="1"/>
    </xf>
    <xf numFmtId="167" fontId="3" fillId="0" borderId="15" xfId="31" applyNumberFormat="1" applyFont="1" applyFill="1" applyBorder="1" applyAlignment="1">
      <alignment horizontal="left" vertical="top"/>
    </xf>
    <xf numFmtId="0" fontId="0" fillId="0" borderId="36" xfId="31" applyNumberFormat="1" applyFont="1" applyFill="1" applyBorder="1" applyAlignment="1">
      <alignment vertical="top"/>
    </xf>
    <xf numFmtId="0" fontId="1" fillId="0" borderId="15" xfId="31" applyNumberFormat="1" applyFill="1" applyBorder="1"/>
    <xf numFmtId="0" fontId="51" fillId="0" borderId="15" xfId="31" applyNumberFormat="1" applyFont="1" applyFill="1" applyBorder="1" applyAlignment="1">
      <alignment horizontal="left" vertical="center"/>
    </xf>
    <xf numFmtId="0" fontId="52" fillId="11" borderId="15" xfId="31" applyNumberFormat="1" applyFont="1" applyFill="1" applyBorder="1" applyAlignment="1">
      <alignment horizontal="left" vertical="center" wrapText="1"/>
    </xf>
    <xf numFmtId="0" fontId="46" fillId="0" borderId="15" xfId="31" applyNumberFormat="1" applyFont="1" applyFill="1" applyBorder="1" applyAlignment="1">
      <alignment horizontal="left" vertical="top"/>
    </xf>
    <xf numFmtId="49" fontId="34" fillId="22" borderId="16" xfId="31" applyNumberFormat="1" applyFont="1" applyFill="1" applyBorder="1" applyAlignment="1">
      <alignment horizontal="left" vertical="center" wrapText="1"/>
    </xf>
    <xf numFmtId="0" fontId="32" fillId="0" borderId="15" xfId="31" applyNumberFormat="1" applyFont="1" applyFill="1" applyBorder="1" applyAlignment="1">
      <alignment horizontal="center" vertical="center"/>
    </xf>
    <xf numFmtId="0" fontId="30" fillId="0" borderId="16" xfId="31" applyNumberFormat="1" applyFont="1" applyFill="1" applyBorder="1" applyAlignment="1">
      <alignment horizontal="left" vertical="center" wrapText="1"/>
    </xf>
    <xf numFmtId="0" fontId="3" fillId="0" borderId="16" xfId="31" applyNumberFormat="1" applyFont="1" applyFill="1" applyBorder="1" applyAlignment="1">
      <alignment horizontal="left" vertical="center" wrapText="1"/>
    </xf>
    <xf numFmtId="0" fontId="37" fillId="0" borderId="16" xfId="31" applyNumberFormat="1" applyFont="1" applyFill="1" applyBorder="1" applyAlignment="1">
      <alignment horizontal="left" vertical="center" wrapText="1"/>
    </xf>
    <xf numFmtId="0" fontId="1" fillId="0" borderId="16" xfId="31" applyNumberFormat="1" applyFill="1" applyBorder="1"/>
    <xf numFmtId="0" fontId="1" fillId="0" borderId="54" xfId="31" applyNumberFormat="1" applyFill="1" applyBorder="1"/>
    <xf numFmtId="0" fontId="38" fillId="20" borderId="5" xfId="31" applyNumberFormat="1" applyFont="1" applyFill="1" applyBorder="1" applyAlignment="1">
      <alignment horizontal="left" vertical="center" wrapText="1"/>
    </xf>
    <xf numFmtId="0" fontId="3" fillId="20" borderId="6" xfId="31" applyNumberFormat="1" applyFont="1" applyFill="1" applyBorder="1" applyAlignment="1">
      <alignment horizontal="left" vertical="center" wrapText="1"/>
    </xf>
    <xf numFmtId="0" fontId="37" fillId="20" borderId="6" xfId="31" applyNumberFormat="1" applyFont="1" applyFill="1" applyBorder="1" applyAlignment="1">
      <alignment horizontal="left" vertical="center" wrapText="1"/>
    </xf>
    <xf numFmtId="0" fontId="1" fillId="20" borderId="6" xfId="31" applyNumberFormat="1" applyFill="1" applyBorder="1"/>
    <xf numFmtId="0" fontId="49" fillId="20" borderId="6" xfId="31" applyNumberFormat="1" applyFont="1" applyFill="1" applyBorder="1" applyAlignment="1">
      <alignment vertical="top" wrapText="1"/>
    </xf>
    <xf numFmtId="167" fontId="3" fillId="20" borderId="6" xfId="31" applyNumberFormat="1" applyFont="1" applyFill="1" applyBorder="1" applyAlignment="1">
      <alignment vertical="center"/>
    </xf>
    <xf numFmtId="0" fontId="1" fillId="20" borderId="7" xfId="31" applyNumberFormat="1" applyFill="1" applyBorder="1"/>
    <xf numFmtId="0" fontId="8" fillId="8" borderId="37" xfId="31" applyNumberFormat="1" applyFont="1" applyFill="1" applyBorder="1"/>
    <xf numFmtId="0" fontId="30" fillId="0" borderId="38" xfId="31" applyNumberFormat="1" applyFont="1" applyFill="1" applyBorder="1" applyAlignment="1">
      <alignment horizontal="left" vertical="center" wrapText="1"/>
    </xf>
    <xf numFmtId="0" fontId="18" fillId="0" borderId="38" xfId="31" applyNumberFormat="1" applyFont="1" applyFill="1" applyBorder="1" applyAlignment="1">
      <alignment horizontal="left" vertical="center" wrapText="1"/>
    </xf>
    <xf numFmtId="0" fontId="53" fillId="0" borderId="38" xfId="31" applyNumberFormat="1" applyFont="1" applyFill="1" applyBorder="1" applyAlignment="1">
      <alignment horizontal="left" vertical="center" wrapText="1"/>
    </xf>
    <xf numFmtId="0" fontId="34" fillId="0" borderId="55" xfId="31" applyNumberFormat="1" applyFont="1" applyFill="1" applyBorder="1" applyAlignment="1">
      <alignment horizontal="left" vertical="center"/>
    </xf>
    <xf numFmtId="0" fontId="32" fillId="0" borderId="55" xfId="31" applyNumberFormat="1" applyFont="1" applyFill="1" applyBorder="1" applyAlignment="1">
      <alignment horizontal="center" vertical="center" wrapText="1"/>
    </xf>
    <xf numFmtId="0" fontId="3" fillId="0" borderId="38" xfId="31" applyNumberFormat="1" applyFont="1" applyFill="1" applyBorder="1" applyAlignment="1">
      <alignment horizontal="center" vertical="center" wrapText="1"/>
    </xf>
    <xf numFmtId="167" fontId="3" fillId="0" borderId="38" xfId="31" applyNumberFormat="1" applyFont="1" applyFill="1" applyBorder="1" applyAlignment="1">
      <alignment horizontal="center" vertical="center" wrapText="1"/>
    </xf>
    <xf numFmtId="0" fontId="3" fillId="0" borderId="56" xfId="31" applyNumberFormat="1" applyFont="1" applyFill="1" applyBorder="1" applyAlignment="1">
      <alignment horizontal="center" vertical="center" wrapText="1"/>
    </xf>
    <xf numFmtId="0" fontId="8" fillId="8" borderId="29" xfId="31" applyNumberFormat="1" applyFont="1" applyFill="1" applyBorder="1"/>
    <xf numFmtId="0" fontId="34" fillId="0" borderId="50" xfId="31" applyNumberFormat="1" applyFont="1" applyFill="1" applyBorder="1" applyAlignment="1">
      <alignment horizontal="left" vertical="center"/>
    </xf>
    <xf numFmtId="0" fontId="32" fillId="0" borderId="50" xfId="31" applyNumberFormat="1" applyFont="1" applyFill="1" applyBorder="1" applyAlignment="1">
      <alignment horizontal="center" vertical="center" wrapText="1"/>
    </xf>
    <xf numFmtId="0" fontId="0" fillId="0" borderId="30" xfId="31" applyNumberFormat="1" applyFont="1" applyFill="1" applyBorder="1"/>
    <xf numFmtId="167" fontId="3" fillId="0" borderId="30" xfId="31" applyNumberFormat="1" applyFont="1" applyFill="1" applyBorder="1" applyAlignment="1">
      <alignment horizontal="left" vertical="top"/>
    </xf>
    <xf numFmtId="0" fontId="0" fillId="0" borderId="32" xfId="31" applyNumberFormat="1" applyFont="1" applyFill="1" applyBorder="1" applyAlignment="1">
      <alignment vertical="top"/>
    </xf>
    <xf numFmtId="0" fontId="0" fillId="0" borderId="17" xfId="31" applyNumberFormat="1" applyFont="1" applyFill="1" applyBorder="1"/>
    <xf numFmtId="0" fontId="53" fillId="0" borderId="19" xfId="31" applyNumberFormat="1" applyFont="1" applyFill="1" applyBorder="1" applyAlignment="1">
      <alignment horizontal="left" vertical="center" wrapText="1"/>
    </xf>
    <xf numFmtId="0" fontId="40" fillId="0" borderId="19" xfId="31" applyNumberFormat="1" applyFont="1" applyFill="1" applyBorder="1" applyAlignment="1">
      <alignment vertical="center"/>
    </xf>
    <xf numFmtId="0" fontId="50" fillId="0" borderId="19" xfId="31" applyNumberFormat="1" applyFont="1" applyFill="1" applyBorder="1" applyAlignment="1">
      <alignment horizontal="left" vertical="top"/>
    </xf>
    <xf numFmtId="0" fontId="50" fillId="0" borderId="19" xfId="31" applyNumberFormat="1" applyFont="1" applyFill="1" applyBorder="1" applyAlignment="1">
      <alignment vertical="top"/>
    </xf>
    <xf numFmtId="0" fontId="0" fillId="0" borderId="57" xfId="31" applyNumberFormat="1" applyFont="1" applyFill="1" applyBorder="1" applyAlignment="1"/>
    <xf numFmtId="167" fontId="3" fillId="0" borderId="19" xfId="31" applyNumberFormat="1" applyFont="1" applyFill="1" applyBorder="1" applyAlignment="1">
      <alignment horizontal="left" vertical="top"/>
    </xf>
    <xf numFmtId="0" fontId="0" fillId="0" borderId="21" xfId="31" applyNumberFormat="1" applyFont="1" applyFill="1" applyBorder="1" applyAlignment="1">
      <alignment vertical="top"/>
    </xf>
    <xf numFmtId="0" fontId="0" fillId="0" borderId="47" xfId="31" applyNumberFormat="1" applyFont="1" applyFill="1" applyBorder="1"/>
    <xf numFmtId="0" fontId="0" fillId="0" borderId="58" xfId="31" applyNumberFormat="1" applyFont="1" applyFill="1" applyBorder="1" applyAlignment="1"/>
    <xf numFmtId="167" fontId="3" fillId="0" borderId="24" xfId="31" applyNumberFormat="1" applyFont="1" applyFill="1" applyBorder="1" applyAlignment="1">
      <alignment horizontal="left" vertical="top"/>
    </xf>
    <xf numFmtId="0" fontId="0" fillId="0" borderId="25" xfId="31" applyNumberFormat="1" applyFont="1" applyFill="1" applyBorder="1" applyAlignment="1">
      <alignment vertical="top"/>
    </xf>
    <xf numFmtId="0" fontId="0" fillId="0" borderId="26" xfId="31" applyNumberFormat="1" applyFont="1" applyFill="1" applyBorder="1"/>
    <xf numFmtId="0" fontId="40" fillId="0" borderId="27" xfId="31" applyNumberFormat="1" applyFont="1" applyFill="1" applyBorder="1" applyAlignment="1">
      <alignment vertical="center"/>
    </xf>
    <xf numFmtId="0" fontId="50" fillId="0" borderId="27" xfId="31" applyNumberFormat="1" applyFont="1" applyFill="1" applyBorder="1" applyAlignment="1">
      <alignment horizontal="left" vertical="top"/>
    </xf>
    <xf numFmtId="0" fontId="50" fillId="0" borderId="27" xfId="31" applyNumberFormat="1" applyFont="1" applyFill="1" applyBorder="1" applyAlignment="1">
      <alignment vertical="top"/>
    </xf>
    <xf numFmtId="0" fontId="0" fillId="0" borderId="59" xfId="31" applyNumberFormat="1" applyFont="1" applyFill="1" applyBorder="1" applyAlignment="1"/>
    <xf numFmtId="167" fontId="3" fillId="0" borderId="27" xfId="31" applyNumberFormat="1" applyFont="1" applyFill="1" applyBorder="1" applyAlignment="1">
      <alignment horizontal="left" vertical="top"/>
    </xf>
    <xf numFmtId="0" fontId="0" fillId="0" borderId="28" xfId="31" applyNumberFormat="1" applyFont="1" applyFill="1" applyBorder="1" applyAlignment="1">
      <alignment vertical="top"/>
    </xf>
    <xf numFmtId="0" fontId="0" fillId="0" borderId="32" xfId="31" applyNumberFormat="1" applyFont="1" applyFill="1" applyBorder="1"/>
    <xf numFmtId="0" fontId="8" fillId="0" borderId="17" xfId="31" applyNumberFormat="1" applyFont="1" applyFill="1" applyBorder="1"/>
    <xf numFmtId="0" fontId="54" fillId="0" borderId="19" xfId="31" applyNumberFormat="1" applyFont="1" applyFill="1" applyBorder="1" applyAlignment="1">
      <alignment horizontal="left" vertical="center" wrapText="1"/>
    </xf>
    <xf numFmtId="0" fontId="32" fillId="0" borderId="19" xfId="31" applyNumberFormat="1" applyFont="1" applyFill="1" applyBorder="1" applyAlignment="1">
      <alignment horizontal="center" vertical="center" wrapText="1"/>
    </xf>
    <xf numFmtId="0" fontId="0" fillId="0" borderId="19" xfId="31" applyNumberFormat="1" applyFont="1" applyFill="1" applyBorder="1" applyAlignment="1">
      <alignment horizontal="center" vertical="center"/>
    </xf>
    <xf numFmtId="167" fontId="3" fillId="0" borderId="19" xfId="31" applyNumberFormat="1" applyFont="1" applyFill="1" applyBorder="1" applyAlignment="1">
      <alignment horizontal="center" vertical="center"/>
    </xf>
    <xf numFmtId="0" fontId="0" fillId="0" borderId="21" xfId="31" applyNumberFormat="1" applyFont="1" applyFill="1" applyBorder="1" applyAlignment="1">
      <alignment horizontal="center" vertical="center"/>
    </xf>
    <xf numFmtId="0" fontId="8" fillId="0" borderId="26" xfId="31" applyNumberFormat="1" applyFont="1" applyFill="1" applyBorder="1"/>
    <xf numFmtId="0" fontId="0" fillId="0" borderId="27" xfId="31" applyNumberFormat="1" applyFont="1" applyFill="1" applyBorder="1"/>
    <xf numFmtId="0" fontId="0" fillId="0" borderId="28" xfId="31" applyNumberFormat="1" applyFont="1" applyFill="1" applyBorder="1"/>
    <xf numFmtId="0" fontId="36" fillId="0" borderId="30" xfId="31" applyNumberFormat="1" applyFont="1" applyFill="1" applyBorder="1" applyAlignment="1">
      <alignment horizontal="left" vertical="center" wrapText="1"/>
    </xf>
    <xf numFmtId="0" fontId="1" fillId="0" borderId="17" xfId="31" applyNumberFormat="1" applyFont="1" applyFill="1" applyBorder="1"/>
    <xf numFmtId="0" fontId="36" fillId="0" borderId="19" xfId="31" applyNumberFormat="1" applyFont="1" applyFill="1" applyBorder="1" applyAlignment="1">
      <alignment horizontal="left" vertical="center" wrapText="1"/>
    </xf>
    <xf numFmtId="0" fontId="0" fillId="0" borderId="21" xfId="31" applyNumberFormat="1" applyFont="1" applyFill="1" applyBorder="1"/>
    <xf numFmtId="0" fontId="1" fillId="0" borderId="26" xfId="31" applyNumberFormat="1" applyFill="1" applyBorder="1"/>
    <xf numFmtId="167" fontId="3" fillId="0" borderId="27" xfId="31" applyNumberFormat="1" applyFont="1" applyFill="1" applyBorder="1"/>
    <xf numFmtId="0" fontId="0" fillId="0" borderId="0" xfId="31" applyNumberFormat="1" applyFont="1" applyFill="1"/>
    <xf numFmtId="0" fontId="0" fillId="2" borderId="9" xfId="0" applyFill="1" applyBorder="1" applyAlignment="1">
      <alignment horizontal="left" wrapText="1"/>
    </xf>
    <xf numFmtId="166" fontId="58" fillId="0" borderId="0" xfId="0" applyNumberFormat="1" applyFont="1" applyFill="1" applyAlignment="1">
      <alignment horizontal="left" vertical="top"/>
    </xf>
    <xf numFmtId="0" fontId="0" fillId="0" borderId="0" xfId="0" applyFill="1"/>
    <xf numFmtId="0" fontId="0" fillId="0" borderId="0" xfId="0" applyFill="1" applyAlignment="1">
      <alignment vertical="center"/>
    </xf>
    <xf numFmtId="0" fontId="59" fillId="0" borderId="0" xfId="0" applyFont="1" applyFill="1"/>
    <xf numFmtId="0" fontId="12" fillId="0" borderId="60" xfId="0" applyFont="1" applyFill="1" applyBorder="1" applyAlignment="1">
      <alignment vertical="center"/>
    </xf>
    <xf numFmtId="0" fontId="0" fillId="0" borderId="61" xfId="0" applyFill="1" applyBorder="1" applyAlignment="1">
      <alignment vertical="center" wrapText="1"/>
    </xf>
    <xf numFmtId="168" fontId="0" fillId="0" borderId="61" xfId="0" applyNumberFormat="1" applyFill="1" applyBorder="1" applyAlignment="1">
      <alignment horizontal="left" vertical="center"/>
    </xf>
    <xf numFmtId="0" fontId="0" fillId="0" borderId="61" xfId="0" applyFill="1" applyBorder="1" applyAlignment="1">
      <alignment horizontal="left" vertical="center"/>
    </xf>
    <xf numFmtId="0" fontId="0" fillId="0" borderId="61" xfId="0" applyFill="1" applyBorder="1" applyAlignment="1">
      <alignment vertical="center"/>
    </xf>
    <xf numFmtId="166" fontId="0" fillId="0" borderId="61" xfId="0" applyNumberFormat="1" applyFill="1" applyBorder="1" applyAlignment="1">
      <alignment horizontal="left" vertical="center"/>
    </xf>
    <xf numFmtId="0" fontId="60" fillId="0" borderId="61" xfId="0" applyFont="1" applyFill="1" applyBorder="1" applyAlignment="1">
      <alignment vertical="center"/>
    </xf>
    <xf numFmtId="0" fontId="3" fillId="0" borderId="61" xfId="0" applyFont="1" applyFill="1" applyBorder="1" applyAlignment="1">
      <alignment vertical="center" wrapText="1"/>
    </xf>
    <xf numFmtId="0" fontId="3" fillId="8" borderId="61" xfId="0" applyFont="1" applyFill="1" applyBorder="1" applyAlignment="1">
      <alignment vertical="center" wrapText="1"/>
    </xf>
    <xf numFmtId="0" fontId="36" fillId="0" borderId="61" xfId="0" applyFont="1" applyFill="1" applyBorder="1" applyAlignment="1">
      <alignment vertical="center" wrapText="1"/>
    </xf>
    <xf numFmtId="0" fontId="36" fillId="0" borderId="61" xfId="0" applyFont="1" applyFill="1" applyBorder="1" applyAlignment="1">
      <alignment horizontal="left" vertical="center" wrapText="1"/>
    </xf>
    <xf numFmtId="0" fontId="18" fillId="0" borderId="62" xfId="0" applyFont="1" applyFill="1" applyBorder="1" applyAlignment="1">
      <alignment horizontal="left" vertical="center"/>
    </xf>
    <xf numFmtId="0" fontId="61" fillId="0" borderId="52" xfId="0" applyFont="1" applyFill="1" applyBorder="1" applyAlignment="1" applyProtection="1">
      <alignment horizontal="left" vertical="center"/>
      <protection locked="0"/>
    </xf>
    <xf numFmtId="0" fontId="62" fillId="0" borderId="15" xfId="0" applyFont="1" applyFill="1" applyBorder="1" applyAlignment="1" applyProtection="1">
      <alignment horizontal="left" vertical="center" wrapText="1"/>
      <protection locked="0"/>
    </xf>
    <xf numFmtId="0" fontId="63" fillId="0" borderId="15" xfId="0" applyFont="1" applyFill="1" applyBorder="1" applyAlignment="1" applyProtection="1">
      <alignment horizontal="left" vertical="center"/>
      <protection locked="0"/>
    </xf>
    <xf numFmtId="0" fontId="65" fillId="0" borderId="15" xfId="0" applyFont="1" applyFill="1" applyBorder="1" applyAlignment="1" applyProtection="1">
      <alignment horizontal="left" vertical="center"/>
      <protection locked="0"/>
    </xf>
    <xf numFmtId="166" fontId="65" fillId="0" borderId="15" xfId="0" applyNumberFormat="1" applyFont="1" applyFill="1" applyBorder="1" applyAlignment="1" applyProtection="1">
      <alignment horizontal="left" vertical="center"/>
      <protection locked="0"/>
    </xf>
    <xf numFmtId="167" fontId="65" fillId="0" borderId="15" xfId="0" applyNumberFormat="1" applyFont="1" applyFill="1" applyBorder="1" applyAlignment="1" applyProtection="1">
      <alignment horizontal="left" vertical="center"/>
      <protection locked="0"/>
    </xf>
    <xf numFmtId="0" fontId="65" fillId="0" borderId="15" xfId="0" applyFont="1" applyFill="1" applyBorder="1" applyAlignment="1" applyProtection="1">
      <alignment vertical="center"/>
      <protection locked="0"/>
    </xf>
    <xf numFmtId="0" fontId="65" fillId="0" borderId="15" xfId="0" applyFont="1" applyFill="1" applyBorder="1" applyAlignment="1" applyProtection="1">
      <alignment horizontal="left" vertical="center" wrapText="1"/>
      <protection locked="0"/>
    </xf>
    <xf numFmtId="0" fontId="63" fillId="0" borderId="15" xfId="0" applyFont="1" applyFill="1" applyBorder="1" applyAlignment="1" applyProtection="1">
      <alignment horizontal="left" vertical="center" wrapText="1"/>
      <protection locked="0"/>
    </xf>
    <xf numFmtId="0" fontId="65" fillId="0" borderId="36" xfId="0" applyFont="1" applyFill="1" applyBorder="1" applyAlignment="1" applyProtection="1">
      <alignment horizontal="left" vertical="center"/>
      <protection locked="0"/>
    </xf>
    <xf numFmtId="0" fontId="9" fillId="0" borderId="63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6" fillId="0" borderId="0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/>
    </xf>
    <xf numFmtId="0" fontId="66" fillId="0" borderId="15" xfId="0" applyFont="1" applyFill="1" applyBorder="1" applyAlignment="1" applyProtection="1">
      <alignment horizontal="left" vertical="center" wrapText="1"/>
      <protection locked="0"/>
    </xf>
    <xf numFmtId="0" fontId="66" fillId="0" borderId="15" xfId="0" applyFont="1" applyFill="1" applyBorder="1" applyAlignment="1" applyProtection="1">
      <alignment horizontal="left" vertical="center"/>
      <protection locked="0"/>
    </xf>
    <xf numFmtId="169" fontId="66" fillId="0" borderId="15" xfId="0" applyNumberFormat="1" applyFont="1" applyFill="1" applyBorder="1" applyAlignment="1" applyProtection="1">
      <alignment horizontal="left" vertical="center"/>
      <protection locked="0"/>
    </xf>
    <xf numFmtId="166" fontId="66" fillId="0" borderId="15" xfId="0" applyNumberFormat="1" applyFont="1" applyFill="1" applyBorder="1" applyAlignment="1" applyProtection="1">
      <alignment horizontal="left" vertical="center"/>
      <protection locked="0"/>
    </xf>
    <xf numFmtId="167" fontId="66" fillId="0" borderId="15" xfId="0" applyNumberFormat="1" applyFont="1" applyFill="1" applyBorder="1" applyAlignment="1" applyProtection="1">
      <alignment horizontal="left" vertical="center"/>
      <protection locked="0"/>
    </xf>
    <xf numFmtId="0" fontId="67" fillId="0" borderId="15" xfId="0" applyFont="1" applyFill="1" applyBorder="1" applyAlignment="1">
      <alignment vertical="center"/>
    </xf>
    <xf numFmtId="0" fontId="67" fillId="0" borderId="54" xfId="0" applyFont="1" applyFill="1" applyBorder="1" applyAlignment="1">
      <alignment vertical="center"/>
    </xf>
    <xf numFmtId="0" fontId="67" fillId="0" borderId="36" xfId="0" applyFont="1" applyFill="1" applyBorder="1" applyAlignment="1">
      <alignment vertical="center"/>
    </xf>
    <xf numFmtId="168" fontId="66" fillId="0" borderId="15" xfId="0" applyNumberFormat="1" applyFont="1" applyFill="1" applyBorder="1" applyAlignment="1" applyProtection="1">
      <alignment horizontal="left" vertical="center"/>
      <protection locked="0"/>
    </xf>
    <xf numFmtId="0" fontId="9" fillId="0" borderId="63" xfId="0" applyFont="1" applyFill="1" applyBorder="1" applyAlignment="1" applyProtection="1">
      <alignment vertical="center"/>
    </xf>
    <xf numFmtId="0" fontId="63" fillId="0" borderId="65" xfId="0" applyFont="1" applyFill="1" applyBorder="1" applyAlignment="1">
      <alignment horizontal="left" vertical="center"/>
    </xf>
    <xf numFmtId="0" fontId="63" fillId="0" borderId="39" xfId="0" applyFont="1" applyFill="1" applyBorder="1" applyAlignment="1">
      <alignment horizontal="left" vertical="center"/>
    </xf>
    <xf numFmtId="168" fontId="63" fillId="0" borderId="39" xfId="0" applyNumberFormat="1" applyFont="1" applyFill="1" applyBorder="1" applyAlignment="1">
      <alignment horizontal="left" vertical="center"/>
    </xf>
    <xf numFmtId="169" fontId="63" fillId="0" borderId="39" xfId="0" applyNumberFormat="1" applyFont="1" applyFill="1" applyBorder="1" applyAlignment="1">
      <alignment horizontal="left" vertical="center"/>
    </xf>
    <xf numFmtId="0" fontId="67" fillId="0" borderId="39" xfId="0" applyFont="1" applyFill="1" applyBorder="1"/>
    <xf numFmtId="166" fontId="67" fillId="0" borderId="39" xfId="0" applyNumberFormat="1" applyFont="1" applyFill="1" applyBorder="1"/>
    <xf numFmtId="0" fontId="67" fillId="0" borderId="39" xfId="0" applyFont="1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63" fillId="5" borderId="15" xfId="0" applyFont="1" applyFill="1" applyBorder="1" applyAlignment="1" applyProtection="1">
      <alignment horizontal="left" vertical="center"/>
      <protection locked="0"/>
    </xf>
    <xf numFmtId="166" fontId="68" fillId="0" borderId="15" xfId="0" applyNumberFormat="1" applyFont="1" applyFill="1" applyBorder="1" applyAlignment="1" applyProtection="1">
      <alignment horizontal="left" vertical="center"/>
      <protection locked="0"/>
    </xf>
    <xf numFmtId="0" fontId="66" fillId="8" borderId="15" xfId="0" applyFont="1" applyFill="1" applyBorder="1" applyAlignment="1" applyProtection="1">
      <alignment horizontal="left" vertical="center" wrapText="1"/>
      <protection locked="0"/>
    </xf>
    <xf numFmtId="0" fontId="63" fillId="9" borderId="15" xfId="0" applyFont="1" applyFill="1" applyBorder="1" applyAlignment="1" applyProtection="1">
      <alignment horizontal="left" vertical="center"/>
      <protection locked="0"/>
    </xf>
    <xf numFmtId="0" fontId="63" fillId="0" borderId="0" xfId="0" applyFont="1" applyFill="1" applyBorder="1" applyAlignment="1">
      <alignment horizontal="left" vertical="center"/>
    </xf>
    <xf numFmtId="168" fontId="63" fillId="0" borderId="0" xfId="0" applyNumberFormat="1" applyFont="1" applyFill="1" applyBorder="1" applyAlignment="1">
      <alignment horizontal="left" vertical="center"/>
    </xf>
    <xf numFmtId="169" fontId="63" fillId="0" borderId="0" xfId="0" applyNumberFormat="1" applyFont="1" applyFill="1" applyBorder="1" applyAlignment="1">
      <alignment horizontal="left" vertical="center"/>
    </xf>
    <xf numFmtId="0" fontId="67" fillId="0" borderId="0" xfId="0" applyFont="1" applyFill="1" applyBorder="1"/>
    <xf numFmtId="166" fontId="67" fillId="0" borderId="0" xfId="0" applyNumberFormat="1" applyFont="1" applyFill="1" applyBorder="1"/>
    <xf numFmtId="0" fontId="67" fillId="0" borderId="0" xfId="0" applyFont="1" applyFill="1" applyBorder="1" applyAlignment="1">
      <alignment vertical="center"/>
    </xf>
    <xf numFmtId="0" fontId="67" fillId="0" borderId="15" xfId="0" applyFont="1" applyFill="1" applyBorder="1" applyAlignment="1">
      <alignment vertical="center" wrapText="1"/>
    </xf>
    <xf numFmtId="0" fontId="3" fillId="0" borderId="61" xfId="0" applyFont="1" applyFill="1" applyBorder="1" applyAlignment="1">
      <alignment vertical="center"/>
    </xf>
    <xf numFmtId="0" fontId="18" fillId="0" borderId="66" xfId="0" applyFont="1" applyFill="1" applyBorder="1" applyAlignment="1">
      <alignment horizontal="left" vertical="center"/>
    </xf>
    <xf numFmtId="0" fontId="63" fillId="0" borderId="52" xfId="0" applyFont="1" applyFill="1" applyBorder="1" applyAlignment="1" applyProtection="1">
      <alignment horizontal="left" vertical="center"/>
      <protection locked="0"/>
    </xf>
    <xf numFmtId="0" fontId="69" fillId="0" borderId="36" xfId="0" applyFont="1" applyFill="1" applyBorder="1" applyAlignment="1">
      <alignment horizontal="left" vertical="center"/>
    </xf>
    <xf numFmtId="0" fontId="69" fillId="0" borderId="15" xfId="0" applyFont="1" applyBorder="1" applyAlignment="1" applyProtection="1">
      <alignment horizontal="left" vertical="center"/>
      <protection locked="0"/>
    </xf>
    <xf numFmtId="167" fontId="69" fillId="0" borderId="15" xfId="0" applyNumberFormat="1" applyFont="1" applyBorder="1" applyAlignment="1" applyProtection="1">
      <alignment horizontal="left" vertical="center"/>
      <protection locked="0"/>
    </xf>
    <xf numFmtId="0" fontId="66" fillId="0" borderId="36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vertical="center"/>
    </xf>
    <xf numFmtId="0" fontId="0" fillId="0" borderId="63" xfId="0" applyFill="1" applyBorder="1"/>
    <xf numFmtId="0" fontId="0" fillId="0" borderId="0" xfId="0" applyFill="1" applyBorder="1"/>
    <xf numFmtId="0" fontId="3" fillId="0" borderId="36" xfId="0" applyFont="1" applyFill="1" applyBorder="1"/>
    <xf numFmtId="0" fontId="18" fillId="0" borderId="36" xfId="0" applyFont="1" applyFill="1" applyBorder="1" applyAlignment="1">
      <alignment horizontal="left" vertical="center"/>
    </xf>
    <xf numFmtId="0" fontId="66" fillId="0" borderId="15" xfId="0" applyFont="1" applyBorder="1" applyAlignment="1" applyProtection="1">
      <alignment horizontal="left" vertical="center"/>
      <protection locked="0"/>
    </xf>
    <xf numFmtId="0" fontId="3" fillId="0" borderId="40" xfId="0" applyFont="1" applyFill="1" applyBorder="1" applyAlignment="1">
      <alignment vertical="center"/>
    </xf>
    <xf numFmtId="164" fontId="5" fillId="2" borderId="0" xfId="17" applyFont="1" applyFill="1"/>
    <xf numFmtId="0" fontId="71" fillId="2" borderId="0" xfId="33" applyFont="1" applyFill="1" applyBorder="1" applyAlignment="1" applyProtection="1">
      <alignment vertical="center"/>
      <protection locked="0"/>
    </xf>
    <xf numFmtId="166" fontId="71" fillId="2" borderId="0" xfId="34" applyNumberFormat="1" applyFont="1" applyFill="1" applyBorder="1" applyAlignment="1" applyProtection="1">
      <alignment vertical="center"/>
      <protection locked="0"/>
    </xf>
    <xf numFmtId="0" fontId="71" fillId="2" borderId="15" xfId="35" applyFont="1" applyFill="1" applyBorder="1" applyAlignment="1" applyProtection="1">
      <alignment horizontal="left" vertical="center"/>
      <protection locked="0"/>
    </xf>
    <xf numFmtId="164" fontId="72" fillId="2" borderId="0" xfId="17" applyFont="1" applyFill="1" applyBorder="1" applyAlignment="1" applyProtection="1">
      <alignment vertical="center"/>
      <protection locked="0"/>
    </xf>
    <xf numFmtId="166" fontId="72" fillId="2" borderId="0" xfId="17" applyNumberFormat="1" applyFont="1" applyFill="1" applyBorder="1" applyAlignment="1" applyProtection="1">
      <alignment vertical="center"/>
      <protection locked="0"/>
    </xf>
    <xf numFmtId="164" fontId="71" fillId="2" borderId="0" xfId="17" applyFont="1" applyFill="1" applyBorder="1" applyAlignment="1" applyProtection="1">
      <alignment horizontal="left" vertical="center"/>
      <protection locked="0"/>
    </xf>
    <xf numFmtId="167" fontId="71" fillId="2" borderId="0" xfId="17" applyNumberFormat="1" applyFont="1" applyFill="1" applyBorder="1" applyAlignment="1" applyProtection="1">
      <alignment horizontal="left" vertical="center"/>
      <protection locked="0"/>
    </xf>
    <xf numFmtId="166" fontId="71" fillId="2" borderId="0" xfId="17" applyNumberFormat="1" applyFont="1" applyFill="1" applyBorder="1" applyAlignment="1" applyProtection="1">
      <alignment horizontal="left" vertical="center"/>
      <protection locked="0"/>
    </xf>
    <xf numFmtId="164" fontId="71" fillId="2" borderId="0" xfId="17" applyFont="1" applyFill="1" applyBorder="1" applyAlignment="1" applyProtection="1">
      <alignment horizontal="left" vertical="center" wrapText="1"/>
      <protection locked="0"/>
    </xf>
    <xf numFmtId="0" fontId="71" fillId="2" borderId="0" xfId="33" applyFont="1" applyFill="1" applyBorder="1" applyAlignment="1" applyProtection="1">
      <alignment horizontal="left" vertical="center"/>
      <protection locked="0"/>
    </xf>
    <xf numFmtId="0" fontId="71" fillId="2" borderId="0" xfId="34" applyFont="1" applyFill="1" applyBorder="1" applyAlignment="1" applyProtection="1">
      <alignment horizontal="right" vertical="center"/>
      <protection locked="0"/>
    </xf>
    <xf numFmtId="0" fontId="71" fillId="2" borderId="0" xfId="34" applyFont="1" applyFill="1" applyBorder="1" applyAlignment="1" applyProtection="1">
      <alignment horizontal="right"/>
      <protection locked="0"/>
    </xf>
    <xf numFmtId="0" fontId="71" fillId="2" borderId="15" xfId="36" applyFont="1" applyFill="1" applyBorder="1" applyAlignment="1" applyProtection="1">
      <alignment vertical="center"/>
      <protection locked="0"/>
    </xf>
    <xf numFmtId="0" fontId="73" fillId="2" borderId="49" xfId="0" applyFont="1" applyFill="1" applyBorder="1" applyAlignment="1">
      <alignment horizontal="left"/>
    </xf>
    <xf numFmtId="0" fontId="71" fillId="2" borderId="50" xfId="0" applyFont="1" applyFill="1" applyBorder="1" applyAlignment="1" applyProtection="1">
      <alignment horizontal="left" vertical="center"/>
      <protection locked="0"/>
    </xf>
    <xf numFmtId="0" fontId="74" fillId="2" borderId="67" xfId="0" applyFont="1" applyFill="1" applyBorder="1" applyAlignment="1" applyProtection="1">
      <alignment horizontal="left" vertical="center"/>
      <protection locked="0"/>
    </xf>
    <xf numFmtId="0" fontId="71" fillId="2" borderId="15" xfId="35" applyFont="1" applyFill="1" applyBorder="1" applyAlignment="1" applyProtection="1">
      <alignment vertical="center"/>
      <protection locked="0"/>
    </xf>
    <xf numFmtId="167" fontId="74" fillId="2" borderId="68" xfId="0" applyNumberFormat="1" applyFont="1" applyFill="1" applyBorder="1" applyAlignment="1" applyProtection="1">
      <alignment horizontal="left" vertical="center"/>
      <protection locked="0"/>
    </xf>
    <xf numFmtId="166" fontId="74" fillId="2" borderId="50" xfId="0" applyNumberFormat="1" applyFont="1" applyFill="1" applyBorder="1" applyAlignment="1" applyProtection="1">
      <alignment horizontal="left" vertical="center"/>
      <protection locked="0"/>
    </xf>
    <xf numFmtId="0" fontId="74" fillId="2" borderId="50" xfId="0" applyFont="1" applyFill="1" applyBorder="1" applyAlignment="1" applyProtection="1">
      <alignment horizontal="left" vertical="center"/>
      <protection locked="0"/>
    </xf>
    <xf numFmtId="167" fontId="74" fillId="2" borderId="50" xfId="0" applyNumberFormat="1" applyFont="1" applyFill="1" applyBorder="1" applyAlignment="1" applyProtection="1">
      <alignment horizontal="left" vertical="center"/>
      <protection locked="0"/>
    </xf>
    <xf numFmtId="167" fontId="71" fillId="2" borderId="50" xfId="17" applyNumberFormat="1" applyFont="1" applyFill="1" applyBorder="1" applyAlignment="1" applyProtection="1">
      <alignment horizontal="left" vertical="center"/>
      <protection locked="0"/>
    </xf>
    <xf numFmtId="164" fontId="71" fillId="2" borderId="50" xfId="17" applyFont="1" applyFill="1" applyBorder="1" applyAlignment="1" applyProtection="1">
      <alignment horizontal="left" vertical="center" wrapText="1"/>
      <protection locked="0"/>
    </xf>
    <xf numFmtId="164" fontId="71" fillId="2" borderId="15" xfId="17" applyFont="1" applyFill="1" applyBorder="1" applyAlignment="1" applyProtection="1">
      <alignment horizontal="left" vertical="center"/>
      <protection locked="0"/>
    </xf>
    <xf numFmtId="164" fontId="75" fillId="2" borderId="52" xfId="18" applyFont="1" applyFill="1" applyBorder="1" applyAlignment="1"/>
    <xf numFmtId="164" fontId="71" fillId="2" borderId="15" xfId="18" applyFont="1" applyFill="1" applyBorder="1" applyAlignment="1" applyProtection="1">
      <alignment horizontal="left" vertical="center"/>
      <protection locked="0"/>
    </xf>
    <xf numFmtId="164" fontId="71" fillId="2" borderId="69" xfId="18" applyFont="1" applyFill="1" applyBorder="1" applyAlignment="1" applyProtection="1">
      <alignment horizontal="left" vertical="center"/>
      <protection locked="0"/>
    </xf>
    <xf numFmtId="164" fontId="71" fillId="2" borderId="70" xfId="18" applyFont="1" applyFill="1" applyBorder="1" applyAlignment="1" applyProtection="1">
      <alignment horizontal="left" vertical="center"/>
      <protection locked="0"/>
    </xf>
    <xf numFmtId="166" fontId="71" fillId="2" borderId="15" xfId="18" applyNumberFormat="1" applyFont="1" applyFill="1" applyBorder="1" applyAlignment="1" applyProtection="1">
      <alignment horizontal="left" vertical="center"/>
      <protection locked="0"/>
    </xf>
    <xf numFmtId="167" fontId="71" fillId="2" borderId="15" xfId="18" applyNumberFormat="1" applyFont="1" applyFill="1" applyBorder="1" applyAlignment="1" applyProtection="1">
      <alignment horizontal="left" vertical="center"/>
      <protection locked="0"/>
    </xf>
    <xf numFmtId="164" fontId="71" fillId="2" borderId="15" xfId="18" applyFont="1" applyFill="1" applyBorder="1" applyAlignment="1" applyProtection="1">
      <alignment horizontal="left" vertical="center" wrapText="1"/>
      <protection locked="0"/>
    </xf>
    <xf numFmtId="0" fontId="76" fillId="2" borderId="71" xfId="37" applyFont="1" applyFill="1" applyBorder="1" applyAlignment="1">
      <alignment horizontal="left"/>
    </xf>
    <xf numFmtId="0" fontId="71" fillId="2" borderId="16" xfId="37" applyFont="1" applyFill="1" applyBorder="1" applyAlignment="1" applyProtection="1">
      <alignment horizontal="left" vertical="center"/>
      <protection locked="0"/>
    </xf>
    <xf numFmtId="0" fontId="77" fillId="2" borderId="72" xfId="37" applyFont="1" applyFill="1" applyBorder="1" applyAlignment="1" applyProtection="1">
      <alignment horizontal="left" vertical="center"/>
      <protection locked="0"/>
    </xf>
    <xf numFmtId="2" fontId="77" fillId="2" borderId="15" xfId="37" applyNumberFormat="1" applyFont="1" applyFill="1" applyBorder="1" applyAlignment="1" applyProtection="1">
      <alignment horizontal="center" vertical="center"/>
      <protection locked="0"/>
    </xf>
    <xf numFmtId="0" fontId="77" fillId="2" borderId="71" xfId="37" applyFont="1" applyFill="1" applyBorder="1" applyAlignment="1" applyProtection="1">
      <alignment horizontal="left" vertical="center"/>
      <protection locked="0"/>
    </xf>
    <xf numFmtId="166" fontId="77" fillId="2" borderId="16" xfId="37" applyNumberFormat="1" applyFont="1" applyFill="1" applyBorder="1" applyAlignment="1" applyProtection="1">
      <alignment horizontal="left" vertical="center"/>
      <protection locked="0"/>
    </xf>
    <xf numFmtId="0" fontId="77" fillId="2" borderId="16" xfId="37" applyFont="1" applyFill="1" applyBorder="1" applyAlignment="1" applyProtection="1">
      <alignment horizontal="left" vertical="center"/>
      <protection locked="0"/>
    </xf>
    <xf numFmtId="167" fontId="77" fillId="2" borderId="16" xfId="37" applyNumberFormat="1" applyFont="1" applyFill="1" applyBorder="1" applyAlignment="1" applyProtection="1">
      <alignment horizontal="left" vertical="center"/>
      <protection locked="0"/>
    </xf>
    <xf numFmtId="0" fontId="77" fillId="2" borderId="16" xfId="37" applyFont="1" applyFill="1" applyBorder="1" applyAlignment="1" applyProtection="1">
      <alignment horizontal="left" vertical="center" wrapText="1"/>
      <protection locked="0"/>
    </xf>
    <xf numFmtId="0" fontId="77" fillId="2" borderId="15" xfId="37" applyFont="1" applyFill="1" applyBorder="1" applyAlignment="1" applyProtection="1">
      <alignment horizontal="left" vertical="center"/>
      <protection locked="0"/>
    </xf>
    <xf numFmtId="0" fontId="73" fillId="2" borderId="65" xfId="0" applyFont="1" applyFill="1" applyBorder="1"/>
    <xf numFmtId="0" fontId="75" fillId="2" borderId="39" xfId="0" applyFont="1" applyFill="1" applyBorder="1" applyAlignment="1" applyProtection="1">
      <alignment horizontal="left" vertical="center"/>
      <protection locked="0"/>
    </xf>
    <xf numFmtId="0" fontId="75" fillId="2" borderId="73" xfId="0" applyFont="1" applyFill="1" applyBorder="1" applyAlignment="1" applyProtection="1">
      <alignment horizontal="left" vertical="center"/>
      <protection locked="0"/>
    </xf>
    <xf numFmtId="2" fontId="75" fillId="2" borderId="15" xfId="0" applyNumberFormat="1" applyFont="1" applyFill="1" applyBorder="1" applyAlignment="1" applyProtection="1">
      <alignment horizontal="center" vertical="center"/>
      <protection locked="0"/>
    </xf>
    <xf numFmtId="0" fontId="73" fillId="2" borderId="74" xfId="0" applyFont="1" applyFill="1" applyBorder="1"/>
    <xf numFmtId="0" fontId="73" fillId="2" borderId="39" xfId="0" applyFont="1" applyFill="1" applyBorder="1"/>
    <xf numFmtId="0" fontId="5" fillId="2" borderId="39" xfId="0" applyFont="1" applyFill="1" applyBorder="1"/>
    <xf numFmtId="0" fontId="5" fillId="2" borderId="39" xfId="0" applyFont="1" applyFill="1" applyBorder="1" applyAlignment="1">
      <alignment wrapText="1"/>
    </xf>
    <xf numFmtId="0" fontId="5" fillId="2" borderId="15" xfId="0" applyFont="1" applyFill="1" applyBorder="1"/>
    <xf numFmtId="0" fontId="5" fillId="2" borderId="0" xfId="0" applyFont="1" applyFill="1"/>
    <xf numFmtId="2" fontId="5" fillId="2" borderId="15" xfId="0" applyNumberFormat="1" applyFont="1" applyFill="1" applyBorder="1" applyAlignment="1">
      <alignment horizontal="center"/>
    </xf>
    <xf numFmtId="0" fontId="5" fillId="2" borderId="0" xfId="0" applyFont="1" applyFill="1" applyAlignment="1">
      <alignment wrapText="1"/>
    </xf>
    <xf numFmtId="0" fontId="76" fillId="2" borderId="49" xfId="0" applyFont="1" applyFill="1" applyBorder="1" applyAlignment="1">
      <alignment horizontal="left"/>
    </xf>
    <xf numFmtId="0" fontId="77" fillId="2" borderId="67" xfId="0" applyFont="1" applyFill="1" applyBorder="1" applyAlignment="1" applyProtection="1">
      <alignment horizontal="left" vertical="center"/>
      <protection locked="0"/>
    </xf>
    <xf numFmtId="2" fontId="77" fillId="2" borderId="15" xfId="0" applyNumberFormat="1" applyFont="1" applyFill="1" applyBorder="1" applyAlignment="1" applyProtection="1">
      <alignment horizontal="center" vertical="center"/>
      <protection locked="0"/>
    </xf>
    <xf numFmtId="167" fontId="77" fillId="2" borderId="68" xfId="0" applyNumberFormat="1" applyFont="1" applyFill="1" applyBorder="1" applyAlignment="1" applyProtection="1">
      <alignment horizontal="left" vertical="center"/>
      <protection locked="0"/>
    </xf>
    <xf numFmtId="166" fontId="77" fillId="2" borderId="50" xfId="0" applyNumberFormat="1" applyFont="1" applyFill="1" applyBorder="1" applyAlignment="1" applyProtection="1">
      <alignment horizontal="left" vertical="center"/>
      <protection locked="0"/>
    </xf>
    <xf numFmtId="0" fontId="77" fillId="2" borderId="50" xfId="0" applyFont="1" applyFill="1" applyBorder="1" applyAlignment="1" applyProtection="1">
      <alignment horizontal="left" vertical="center"/>
      <protection locked="0"/>
    </xf>
    <xf numFmtId="0" fontId="5" fillId="2" borderId="50" xfId="0" applyFont="1" applyFill="1" applyBorder="1"/>
    <xf numFmtId="0" fontId="5" fillId="2" borderId="67" xfId="0" applyFont="1" applyFill="1" applyBorder="1" applyAlignment="1">
      <alignment wrapText="1"/>
    </xf>
    <xf numFmtId="0" fontId="76" fillId="2" borderId="15" xfId="38" applyFont="1" applyFill="1" applyBorder="1" applyAlignment="1">
      <alignment horizontal="left"/>
    </xf>
    <xf numFmtId="0" fontId="71" fillId="2" borderId="15" xfId="38" applyFont="1" applyFill="1" applyBorder="1" applyAlignment="1" applyProtection="1">
      <alignment horizontal="left" vertical="center"/>
      <protection locked="0"/>
    </xf>
    <xf numFmtId="0" fontId="77" fillId="2" borderId="15" xfId="38" applyFont="1" applyFill="1" applyBorder="1" applyAlignment="1" applyProtection="1">
      <alignment horizontal="left" vertical="center"/>
      <protection locked="0"/>
    </xf>
    <xf numFmtId="169" fontId="77" fillId="2" borderId="15" xfId="38" applyNumberFormat="1" applyFont="1" applyFill="1" applyBorder="1" applyAlignment="1" applyProtection="1">
      <alignment horizontal="left" vertical="center"/>
      <protection locked="0"/>
    </xf>
    <xf numFmtId="166" fontId="77" fillId="2" borderId="15" xfId="38" applyNumberFormat="1" applyFont="1" applyFill="1" applyBorder="1" applyAlignment="1" applyProtection="1">
      <alignment horizontal="left" vertical="center"/>
      <protection locked="0"/>
    </xf>
    <xf numFmtId="167" fontId="77" fillId="2" borderId="15" xfId="38" applyNumberFormat="1" applyFont="1" applyFill="1" applyBorder="1" applyAlignment="1" applyProtection="1">
      <alignment horizontal="left" vertical="center"/>
      <protection locked="0"/>
    </xf>
    <xf numFmtId="0" fontId="76" fillId="2" borderId="71" xfId="38" applyFont="1" applyFill="1" applyBorder="1" applyAlignment="1">
      <alignment horizontal="left"/>
    </xf>
    <xf numFmtId="0" fontId="71" fillId="2" borderId="16" xfId="38" applyFont="1" applyFill="1" applyBorder="1" applyAlignment="1" applyProtection="1">
      <alignment horizontal="left" vertical="center"/>
      <protection locked="0"/>
    </xf>
    <xf numFmtId="0" fontId="77" fillId="2" borderId="72" xfId="38" applyFont="1" applyFill="1" applyBorder="1" applyAlignment="1" applyProtection="1">
      <alignment horizontal="left" vertical="center"/>
      <protection locked="0"/>
    </xf>
    <xf numFmtId="0" fontId="77" fillId="2" borderId="71" xfId="38" applyFont="1" applyFill="1" applyBorder="1" applyAlignment="1" applyProtection="1">
      <alignment horizontal="left" vertical="center"/>
      <protection locked="0"/>
    </xf>
    <xf numFmtId="166" fontId="77" fillId="2" borderId="16" xfId="38" applyNumberFormat="1" applyFont="1" applyFill="1" applyBorder="1" applyAlignment="1" applyProtection="1">
      <alignment horizontal="left" vertical="center"/>
      <protection locked="0"/>
    </xf>
    <xf numFmtId="0" fontId="77" fillId="2" borderId="16" xfId="38" applyFont="1" applyFill="1" applyBorder="1" applyAlignment="1" applyProtection="1">
      <alignment horizontal="left" vertical="center"/>
      <protection locked="0"/>
    </xf>
    <xf numFmtId="167" fontId="77" fillId="2" borderId="16" xfId="38" applyNumberFormat="1" applyFont="1" applyFill="1" applyBorder="1" applyAlignment="1" applyProtection="1">
      <alignment horizontal="left" vertical="center"/>
      <protection locked="0"/>
    </xf>
    <xf numFmtId="0" fontId="5" fillId="2" borderId="73" xfId="0" applyFont="1" applyFill="1" applyBorder="1" applyAlignment="1">
      <alignment wrapText="1"/>
    </xf>
    <xf numFmtId="0" fontId="73" fillId="2" borderId="0" xfId="0" applyFont="1" applyFill="1" applyBorder="1"/>
    <xf numFmtId="0" fontId="75" fillId="2" borderId="0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/>
    <xf numFmtId="0" fontId="5" fillId="2" borderId="0" xfId="0" applyFont="1" applyFill="1" applyBorder="1" applyAlignment="1">
      <alignment wrapText="1"/>
    </xf>
    <xf numFmtId="0" fontId="5" fillId="2" borderId="50" xfId="0" applyFont="1" applyFill="1" applyBorder="1" applyAlignment="1">
      <alignment wrapText="1"/>
    </xf>
    <xf numFmtId="0" fontId="5" fillId="2" borderId="51" xfId="0" applyFont="1" applyFill="1" applyBorder="1"/>
    <xf numFmtId="0" fontId="76" fillId="2" borderId="71" xfId="39" applyFont="1" applyFill="1" applyBorder="1" applyAlignment="1">
      <alignment horizontal="left"/>
    </xf>
    <xf numFmtId="0" fontId="71" fillId="2" borderId="16" xfId="39" applyFont="1" applyFill="1" applyBorder="1" applyAlignment="1" applyProtection="1">
      <alignment horizontal="left" vertical="center"/>
      <protection locked="0"/>
    </xf>
    <xf numFmtId="0" fontId="77" fillId="2" borderId="72" xfId="39" applyFont="1" applyFill="1" applyBorder="1" applyAlignment="1" applyProtection="1">
      <alignment horizontal="left" vertical="center"/>
      <protection locked="0"/>
    </xf>
    <xf numFmtId="2" fontId="77" fillId="2" borderId="15" xfId="39" applyNumberFormat="1" applyFont="1" applyFill="1" applyBorder="1" applyAlignment="1" applyProtection="1">
      <alignment horizontal="center" vertical="center"/>
      <protection locked="0"/>
    </xf>
    <xf numFmtId="0" fontId="77" fillId="2" borderId="71" xfId="39" applyFont="1" applyFill="1" applyBorder="1" applyAlignment="1" applyProtection="1">
      <alignment horizontal="left" vertical="center"/>
      <protection locked="0"/>
    </xf>
    <xf numFmtId="166" fontId="77" fillId="2" borderId="16" xfId="39" applyNumberFormat="1" applyFont="1" applyFill="1" applyBorder="1" applyAlignment="1" applyProtection="1">
      <alignment horizontal="left" vertical="center"/>
      <protection locked="0"/>
    </xf>
    <xf numFmtId="0" fontId="77" fillId="2" borderId="16" xfId="39" applyFont="1" applyFill="1" applyBorder="1" applyAlignment="1" applyProtection="1">
      <alignment horizontal="left" vertical="center"/>
      <protection locked="0"/>
    </xf>
    <xf numFmtId="167" fontId="77" fillId="2" borderId="16" xfId="39" applyNumberFormat="1" applyFont="1" applyFill="1" applyBorder="1" applyAlignment="1" applyProtection="1">
      <alignment horizontal="left" vertical="center"/>
      <protection locked="0"/>
    </xf>
    <xf numFmtId="0" fontId="77" fillId="2" borderId="16" xfId="39" applyFont="1" applyFill="1" applyBorder="1" applyAlignment="1" applyProtection="1">
      <alignment horizontal="left" vertical="center" wrapText="1"/>
      <protection locked="0"/>
    </xf>
    <xf numFmtId="0" fontId="5" fillId="2" borderId="40" xfId="0" applyFont="1" applyFill="1" applyBorder="1"/>
    <xf numFmtId="0" fontId="76" fillId="2" borderId="15" xfId="40" applyFont="1" applyFill="1" applyBorder="1" applyAlignment="1">
      <alignment horizontal="left"/>
    </xf>
    <xf numFmtId="0" fontId="71" fillId="2" borderId="15" xfId="40" applyFont="1" applyFill="1" applyBorder="1" applyAlignment="1" applyProtection="1">
      <alignment horizontal="left" vertical="center"/>
      <protection locked="0"/>
    </xf>
    <xf numFmtId="0" fontId="77" fillId="2" borderId="15" xfId="40" applyFont="1" applyFill="1" applyBorder="1" applyAlignment="1" applyProtection="1">
      <alignment horizontal="left" vertical="center"/>
      <protection locked="0"/>
    </xf>
    <xf numFmtId="166" fontId="77" fillId="2" borderId="15" xfId="40" applyNumberFormat="1" applyFont="1" applyFill="1" applyBorder="1" applyAlignment="1" applyProtection="1">
      <alignment horizontal="left" vertical="center"/>
      <protection locked="0"/>
    </xf>
    <xf numFmtId="167" fontId="77" fillId="2" borderId="15" xfId="40" applyNumberFormat="1" applyFont="1" applyFill="1" applyBorder="1" applyAlignment="1" applyProtection="1">
      <alignment horizontal="left" vertical="center"/>
      <protection locked="0"/>
    </xf>
    <xf numFmtId="0" fontId="77" fillId="2" borderId="15" xfId="40" applyFont="1" applyFill="1" applyBorder="1" applyAlignment="1" applyProtection="1">
      <alignment horizontal="left" vertical="center" wrapText="1"/>
      <protection locked="0"/>
    </xf>
    <xf numFmtId="2" fontId="75" fillId="2" borderId="15" xfId="0" applyNumberFormat="1" applyFont="1" applyFill="1" applyBorder="1" applyAlignment="1" applyProtection="1">
      <alignment horizontal="left" vertical="center"/>
      <protection locked="0"/>
    </xf>
    <xf numFmtId="2" fontId="0" fillId="0" borderId="0" xfId="0" applyNumberFormat="1"/>
    <xf numFmtId="49" fontId="5" fillId="2" borderId="6" xfId="0" applyNumberFormat="1" applyFont="1" applyFill="1" applyBorder="1" applyAlignment="1">
      <alignment horizontal="left" wrapText="1"/>
    </xf>
    <xf numFmtId="2" fontId="5" fillId="2" borderId="6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 wrapText="1"/>
    </xf>
    <xf numFmtId="2" fontId="0" fillId="3" borderId="0" xfId="0" applyNumberFormat="1" applyFill="1"/>
    <xf numFmtId="0" fontId="0" fillId="4" borderId="9" xfId="0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49" fontId="0" fillId="4" borderId="9" xfId="0" applyNumberFormat="1" applyFill="1" applyBorder="1" applyAlignment="1">
      <alignment horizontal="left" wrapText="1"/>
    </xf>
    <xf numFmtId="2" fontId="0" fillId="4" borderId="9" xfId="0" applyNumberFormat="1" applyFill="1" applyBorder="1" applyAlignment="1">
      <alignment horizontal="left"/>
    </xf>
    <xf numFmtId="49" fontId="0" fillId="4" borderId="9" xfId="0" applyNumberFormat="1" applyFill="1" applyBorder="1" applyAlignment="1">
      <alignment horizontal="left"/>
    </xf>
    <xf numFmtId="16" fontId="0" fillId="4" borderId="9" xfId="0" applyNumberFormat="1" applyFill="1" applyBorder="1" applyAlignment="1">
      <alignment horizontal="left"/>
    </xf>
    <xf numFmtId="0" fontId="0" fillId="4" borderId="9" xfId="0" applyFill="1" applyBorder="1" applyAlignment="1">
      <alignment horizontal="left" wrapText="1"/>
    </xf>
    <xf numFmtId="2" fontId="0" fillId="5" borderId="0" xfId="0" applyNumberFormat="1" applyFill="1"/>
    <xf numFmtId="0" fontId="5" fillId="2" borderId="9" xfId="0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 wrapText="1"/>
    </xf>
    <xf numFmtId="2" fontId="5" fillId="2" borderId="9" xfId="0" applyNumberFormat="1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16" fontId="5" fillId="2" borderId="8" xfId="0" applyNumberFormat="1" applyFont="1" applyFill="1" applyBorder="1" applyAlignment="1">
      <alignment horizontal="left"/>
    </xf>
    <xf numFmtId="0" fontId="5" fillId="0" borderId="9" xfId="0" applyFont="1" applyBorder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0" fontId="0" fillId="2" borderId="0" xfId="0" applyFill="1"/>
    <xf numFmtId="2" fontId="0" fillId="2" borderId="0" xfId="0" applyNumberFormat="1" applyFill="1"/>
    <xf numFmtId="0" fontId="5" fillId="0" borderId="9" xfId="0" applyFont="1" applyBorder="1" applyAlignment="1">
      <alignment horizontal="left"/>
    </xf>
    <xf numFmtId="2" fontId="7" fillId="2" borderId="9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78" fillId="0" borderId="0" xfId="0" applyFont="1"/>
    <xf numFmtId="0" fontId="79" fillId="2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79" fillId="2" borderId="16" xfId="0" applyFont="1" applyFill="1" applyBorder="1" applyAlignment="1">
      <alignment vertical="center"/>
    </xf>
    <xf numFmtId="0" fontId="6" fillId="2" borderId="78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2" fontId="6" fillId="2" borderId="0" xfId="0" applyNumberFormat="1" applyFont="1" applyFill="1" applyBorder="1" applyAlignment="1">
      <alignment wrapText="1"/>
    </xf>
    <xf numFmtId="2" fontId="6" fillId="2" borderId="69" xfId="0" applyNumberFormat="1" applyFont="1" applyFill="1" applyBorder="1" applyAlignment="1">
      <alignment wrapText="1"/>
    </xf>
    <xf numFmtId="2" fontId="6" fillId="2" borderId="15" xfId="0" applyNumberFormat="1" applyFont="1" applyFill="1" applyBorder="1" applyAlignment="1">
      <alignment wrapText="1"/>
    </xf>
    <xf numFmtId="0" fontId="6" fillId="4" borderId="15" xfId="0" applyFont="1" applyFill="1" applyBorder="1" applyAlignment="1">
      <alignment horizontal="left"/>
    </xf>
    <xf numFmtId="2" fontId="3" fillId="4" borderId="79" xfId="0" applyNumberFormat="1" applyFont="1" applyFill="1" applyBorder="1" applyAlignment="1">
      <alignment vertical="center"/>
    </xf>
    <xf numFmtId="2" fontId="3" fillId="4" borderId="80" xfId="0" applyNumberFormat="1" applyFont="1" applyFill="1" applyBorder="1" applyAlignment="1">
      <alignment vertical="center"/>
    </xf>
    <xf numFmtId="0" fontId="6" fillId="2" borderId="15" xfId="0" applyFont="1" applyFill="1" applyBorder="1" applyAlignment="1">
      <alignment horizontal="left"/>
    </xf>
    <xf numFmtId="2" fontId="16" fillId="0" borderId="69" xfId="0" applyNumberFormat="1" applyFont="1" applyBorder="1"/>
    <xf numFmtId="2" fontId="16" fillId="0" borderId="15" xfId="0" applyNumberFormat="1" applyFont="1" applyBorder="1"/>
    <xf numFmtId="2" fontId="16" fillId="4" borderId="69" xfId="0" applyNumberFormat="1" applyFont="1" applyFill="1" applyBorder="1"/>
    <xf numFmtId="2" fontId="16" fillId="4" borderId="15" xfId="0" applyNumberFormat="1" applyFont="1" applyFill="1" applyBorder="1"/>
    <xf numFmtId="2" fontId="6" fillId="4" borderId="69" xfId="0" applyNumberFormat="1" applyFont="1" applyFill="1" applyBorder="1" applyAlignment="1">
      <alignment horizontal="left"/>
    </xf>
    <xf numFmtId="2" fontId="6" fillId="4" borderId="15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/>
    </xf>
    <xf numFmtId="0" fontId="27" fillId="9" borderId="10" xfId="31" applyNumberFormat="1" applyFont="1" applyFill="1" applyBorder="1" applyAlignment="1">
      <alignment horizontal="center" vertical="center"/>
    </xf>
    <xf numFmtId="0" fontId="27" fillId="9" borderId="9" xfId="31" applyNumberFormat="1" applyFont="1" applyFill="1" applyBorder="1" applyAlignment="1">
      <alignment horizontal="center" vertical="center"/>
    </xf>
    <xf numFmtId="0" fontId="27" fillId="9" borderId="11" xfId="31" applyNumberFormat="1" applyFont="1" applyFill="1" applyBorder="1" applyAlignment="1">
      <alignment horizontal="center" vertical="center"/>
    </xf>
    <xf numFmtId="0" fontId="27" fillId="8" borderId="12" xfId="31" applyNumberFormat="1" applyFont="1" applyFill="1" applyBorder="1" applyAlignment="1">
      <alignment horizontal="center" vertical="center"/>
    </xf>
    <xf numFmtId="0" fontId="27" fillId="8" borderId="13" xfId="31" applyNumberFormat="1" applyFont="1" applyFill="1" applyBorder="1" applyAlignment="1">
      <alignment horizontal="center" vertical="center"/>
    </xf>
    <xf numFmtId="0" fontId="27" fillId="8" borderId="14" xfId="3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6" fillId="2" borderId="69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6" fillId="2" borderId="81" xfId="0" applyFont="1" applyFill="1" applyBorder="1" applyAlignment="1">
      <alignment horizontal="left"/>
    </xf>
    <xf numFmtId="0" fontId="16" fillId="2" borderId="69" xfId="0" applyFont="1" applyFill="1" applyBorder="1" applyAlignment="1">
      <alignment horizontal="left"/>
    </xf>
    <xf numFmtId="0" fontId="16" fillId="2" borderId="9" xfId="0" applyFont="1" applyFill="1" applyBorder="1" applyAlignment="1">
      <alignment horizontal="left"/>
    </xf>
    <xf numFmtId="0" fontId="16" fillId="2" borderId="70" xfId="0" applyFont="1" applyFill="1" applyBorder="1" applyAlignment="1">
      <alignment horizontal="left"/>
    </xf>
    <xf numFmtId="0" fontId="6" fillId="2" borderId="6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4" borderId="69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6" fillId="4" borderId="70" xfId="0" applyFont="1" applyFill="1" applyBorder="1" applyAlignment="1">
      <alignment horizontal="left"/>
    </xf>
    <xf numFmtId="0" fontId="16" fillId="4" borderId="69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6" fillId="0" borderId="69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70" xfId="0" applyFont="1" applyFill="1" applyBorder="1" applyAlignment="1">
      <alignment horizontal="left"/>
    </xf>
    <xf numFmtId="0" fontId="16" fillId="0" borderId="69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6" fillId="0" borderId="81" xfId="0" applyFont="1" applyFill="1" applyBorder="1" applyAlignment="1">
      <alignment horizontal="center"/>
    </xf>
    <xf numFmtId="0" fontId="16" fillId="4" borderId="69" xfId="0" applyFont="1" applyFill="1" applyBorder="1" applyAlignment="1">
      <alignment horizontal="left"/>
    </xf>
    <xf numFmtId="0" fontId="16" fillId="4" borderId="9" xfId="0" applyFont="1" applyFill="1" applyBorder="1" applyAlignment="1">
      <alignment horizontal="left"/>
    </xf>
    <xf numFmtId="0" fontId="16" fillId="4" borderId="70" xfId="0" applyFont="1" applyFill="1" applyBorder="1" applyAlignment="1">
      <alignment horizontal="left"/>
    </xf>
    <xf numFmtId="0" fontId="6" fillId="4" borderId="69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2" borderId="69" xfId="0" applyFont="1" applyFill="1" applyBorder="1" applyAlignment="1">
      <alignment horizontal="left" wrapText="1"/>
    </xf>
    <xf numFmtId="0" fontId="6" fillId="2" borderId="9" xfId="0" applyFont="1" applyFill="1" applyBorder="1" applyAlignment="1">
      <alignment horizontal="left" wrapText="1"/>
    </xf>
    <xf numFmtId="0" fontId="6" fillId="2" borderId="70" xfId="0" applyFont="1" applyFill="1" applyBorder="1" applyAlignment="1">
      <alignment horizontal="left" wrapText="1"/>
    </xf>
    <xf numFmtId="0" fontId="6" fillId="4" borderId="75" xfId="0" applyFont="1" applyFill="1" applyBorder="1" applyAlignment="1">
      <alignment horizontal="left"/>
    </xf>
    <xf numFmtId="0" fontId="6" fillId="4" borderId="76" xfId="0" applyFont="1" applyFill="1" applyBorder="1" applyAlignment="1">
      <alignment horizontal="left"/>
    </xf>
    <xf numFmtId="0" fontId="79" fillId="4" borderId="76" xfId="0" applyFont="1" applyFill="1" applyBorder="1" applyAlignment="1">
      <alignment horizontal="center"/>
    </xf>
    <xf numFmtId="0" fontId="79" fillId="4" borderId="77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wrapText="1"/>
    </xf>
  </cellXfs>
  <cellStyles count="41">
    <cellStyle name="Hyperlink 2" xfId="1"/>
    <cellStyle name="Hyperlink 3" xfId="2"/>
    <cellStyle name="Normal" xfId="0" builtinId="0"/>
    <cellStyle name="Normal 10" xfId="3"/>
    <cellStyle name="Normal 10 10 2" xfId="4"/>
    <cellStyle name="Normal 11" xfId="5"/>
    <cellStyle name="Normal 118" xfId="33"/>
    <cellStyle name="Normal 12" xfId="6"/>
    <cellStyle name="Normal 13" xfId="7"/>
    <cellStyle name="Normal 14" xfId="31"/>
    <cellStyle name="Normal 15" xfId="8"/>
    <cellStyle name="Normal 16" xfId="9"/>
    <cellStyle name="Normal 17" xfId="10"/>
    <cellStyle name="Normal 18" xfId="11"/>
    <cellStyle name="Normal 183" xfId="34"/>
    <cellStyle name="Normal 2" xfId="12"/>
    <cellStyle name="Normal 2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3" xfId="23"/>
    <cellStyle name="Normal 32" xfId="24"/>
    <cellStyle name="Normal 37" xfId="32"/>
    <cellStyle name="Normal 4" xfId="25"/>
    <cellStyle name="Normal 5" xfId="26"/>
    <cellStyle name="Normal 526" xfId="39"/>
    <cellStyle name="Normal 579" xfId="37"/>
    <cellStyle name="Normal 6" xfId="27"/>
    <cellStyle name="Normal 7" xfId="28"/>
    <cellStyle name="Normal 747" xfId="40"/>
    <cellStyle name="Normal 782" xfId="36"/>
    <cellStyle name="Normal 783" xfId="38"/>
    <cellStyle name="Normal 8" xfId="29"/>
    <cellStyle name="Normal 9" xfId="30"/>
    <cellStyle name="常规_Sheet1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6" Type="http://schemas.openxmlformats.org/officeDocument/2006/relationships/revisionHeaders" Target="revisions/revisionHeaders.xml"/><Relationship Id="rId17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F5A1FD6-0E33-D64D-B5FC-E1DD60449CEF}" diskRevisions="1" revisionId="26" version="8">
  <header guid="{FEDBE5FA-A1F0-41EB-BF60-CB04A5E5EEC5}" dateTime="2017-02-03T17:28:44" maxSheetId="12" userName="Frances Lee" r:id="rId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F2F54A3-CBF5-6446-914D-8CC824AD69A7}" dateTime="2017-02-03T20:21:24" maxSheetId="12" userName="Sean Lu" r:id="rId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190FC95-EA23-BD40-B1C8-779C0E7E06DF}" dateTime="2017-02-03T20:50:52" maxSheetId="12" userName="Sean Lu" r:id="rId3" minRId="1" maxRId="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C6F1690-8CC6-AE49-813F-D88FB1C489F5}" dateTime="2017-02-03T20:51:45" maxSheetId="12" userName="Sean Lu" r:id="rId4" minRId="7" maxRId="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0155A3D-B865-2745-8A01-5D4D7CFA4E0F}" dateTime="2017-02-03T21:00:53" maxSheetId="12" userName="Sean Lu" r:id="rId5" minRId="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8B6A2CB0-1227-2747-B623-E6C9510EA204}" dateTime="2017-02-03T21:00:54" maxSheetId="12" userName="Sean Lu" r:id="rId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4DEB6F7-EE52-6441-AF4B-271629D74EC6}" dateTime="2017-02-03T21:23:30" maxSheetId="12" userName="Sean Lu" r:id="rId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1F5A1FD6-0E33-D64D-B5FC-E1DD60449CEF}" dateTime="2017-06-09T20:50:35" maxSheetId="12" userName="Microsoft Office User" r:id="rId8" minRId="10" maxRId="2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466AA85-A472-6843-9713-4D88FCBD58B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6" ref="A21:XFD21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21:XFD21" start="0" length="0"/>
    <rfmt sheetId="6" sqref="A21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B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C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21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cc rId="0" sId="6" dxf="1">
      <nc r="E21">
        <f>SUM(E4:E20)</f>
      </nc>
      <ndxf>
        <font>
          <b/>
          <sz val="11"/>
          <color rgb="FFFF0000"/>
          <name val="宋体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>
      <nc r="F21">
        <f>SUM(F4:F20)</f>
      </nc>
      <ndxf>
        <font>
          <b/>
          <sz val="11"/>
          <color rgb="FFFF0000"/>
          <name val="宋体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fmt sheetId="6" sqref="G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H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21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21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2" sId="6" ref="A21:XFD21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21:XFD21" start="0" length="0"/>
    <rfmt sheetId="6" sqref="A21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B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C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21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E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F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G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H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21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21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3" sId="6" ref="A21:XFD21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21:XFD21" start="0" length="0"/>
    <rfmt sheetId="6" sqref="A21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B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C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21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E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F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G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H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21" start="0" length="0">
      <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21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21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4" sId="6" ref="A21:XFD21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21:XFD21" start="0" length="0"/>
    <rfmt sheetId="6" sqref="A21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cc rId="0" sId="6" dxf="1">
      <nc r="B21" t="inlineStr">
        <is>
          <t>NT2 (神秘洞)</t>
        </is>
      </nc>
      <n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ndxf>
    </rcc>
    <rfmt sheetId="6" sqref="C21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21" start="0" length="0">
      <dxf>
        <font>
          <b/>
          <sz val="18"/>
          <color theme="1"/>
          <name val="宋体"/>
          <scheme val="minor"/>
        </font>
        <numFmt numFmtId="30" formatCode="@"/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E21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F21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G21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H21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21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21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21" start="0" length="0">
      <dxf>
        <font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</rrc>
  <rcc rId="5" sId="6">
    <nc r="E23">
      <f>SUM(E4:E22)</f>
    </nc>
  </rcc>
  <rcc rId="6" sId="6">
    <nc r="F23">
      <f>SUM(F4:F22)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oc r="C6" t="inlineStr">
      <is>
        <t>1NT2+NT2</t>
      </is>
    </oc>
    <nc r="C6" t="inlineStr">
      <is>
        <t>1NF2</t>
        <phoneticPr fontId="0" type="noConversion"/>
      </is>
    </nc>
  </rcc>
  <rsnm rId="8" sheetId="6" oldName="[0204.xlsx]NF+NT#1" newName="[0204.xlsx]NF#1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" sId="6" ref="A3:XFD3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3:XFD3" start="0" length="0"/>
    <rfmt sheetId="6" sqref="A3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cc rId="0" sId="6" dxf="1">
      <nc r="B3" t="inlineStr">
        <is>
          <t>NF2</t>
        </is>
      </nc>
      <n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ndxf>
    </rcc>
    <rfmt sheetId="6" sqref="C3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3" start="0" length="0">
      <dxf>
        <font>
          <b/>
          <sz val="18"/>
          <color theme="1"/>
          <name val="宋体"/>
          <scheme val="minor"/>
        </font>
        <numFmt numFmtId="30" formatCode="@"/>
        <fill>
          <patternFill patternType="solid">
            <bgColor theme="3" tint="0.79998168889431442"/>
          </patternFill>
        </fill>
        <alignment horizontal="left" vertical="top" wrapText="1" readingOrder="0"/>
        <border outline="0">
          <bottom style="thin">
            <color auto="1"/>
          </bottom>
        </border>
      </dxf>
    </rfmt>
    <rfmt sheetId="6" sqref="E3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F3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G3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H3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3" start="0" length="0">
      <dxf>
        <font>
          <b/>
          <sz val="18"/>
          <color theme="1"/>
          <name val="宋体"/>
          <scheme val="minor"/>
        </font>
        <numFmt numFmtId="21" formatCode="d\-mmm"/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3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3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cc rId="0" sId="6" dxf="1">
      <nc r="M3" t="inlineStr">
        <is>
          <t>available seats</t>
        </is>
      </nc>
      <ndxf>
        <fill>
          <patternFill patternType="solid">
            <bgColor rgb="FF92D050"/>
          </patternFill>
        </fill>
      </ndxf>
    </rcc>
    <rcc rId="0" sId="6" dxf="1">
      <nc r="N3">
        <f>N2-N14</f>
      </nc>
      <ndxf>
        <fill>
          <patternFill patternType="solid">
            <bgColor rgb="FF92D050"/>
          </patternFill>
        </fill>
      </ndxf>
    </rcc>
    <rfmt sheetId="6" sqref="O3" start="0" length="0">
      <dxf>
        <font>
          <b/>
          <sz val="11"/>
          <color rgb="FFFF0000"/>
          <name val="宋体"/>
          <scheme val="minor"/>
        </font>
      </dxf>
    </rfmt>
  </rrc>
  <rcv guid="{5466AA85-A472-6843-9713-4D88FCBD58B3}" action="delete"/>
  <rcv guid="{5466AA85-A472-6843-9713-4D88FCBD58B3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466AA85-A472-6843-9713-4D88FCBD58B3}" action="delete"/>
  <rcv guid="{5466AA85-A472-6843-9713-4D88FCBD58B3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466AA85-A472-6843-9713-4D88FCBD58B3}" action="delete"/>
  <rcv guid="{5466AA85-A472-6843-9713-4D88FCBD58B3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6" odxf="1" dxf="1">
    <oc r="D3" t="inlineStr">
      <is>
        <t>gabyfi.mex@gmail.com</t>
      </is>
    </oc>
    <nc r="D3" t="inlineStr">
      <is>
        <t xml:space="preserve"> 7329129529</t>
      </is>
    </nc>
    <odxf>
      <border outline="0">
        <top/>
      </border>
    </odxf>
    <ndxf>
      <border outline="0">
        <top style="thin">
          <color auto="1"/>
        </top>
      </border>
    </ndxf>
  </rcc>
  <rcc rId="11" sId="6" odxf="1" dxf="1">
    <oc r="D4" t="inlineStr">
      <is>
        <t xml:space="preserve">13910396513 </t>
      </is>
    </oc>
    <nc r="D4" t="inlineStr">
      <is>
        <t>8584650325;8584650266</t>
      </is>
    </nc>
    <odxf>
      <border outline="0">
        <top/>
      </border>
    </odxf>
    <ndxf>
      <border outline="0">
        <top style="thin">
          <color auto="1"/>
        </top>
      </border>
    </ndxf>
  </rcc>
  <rcc rId="12" sId="6" odxf="1" dxf="1">
    <oc r="D5" t="inlineStr">
      <is>
        <t>+628170003330 _x000D_310-926-3007</t>
      </is>
    </oc>
    <nc r="D5" t="inlineStr">
      <is>
        <t>+1 9178823317</t>
      </is>
    </nc>
    <odxf>
      <alignment wrapText="1" readingOrder="0"/>
    </odxf>
    <ndxf>
      <alignment wrapText="0" readingOrder="0"/>
    </ndxf>
  </rcc>
  <rcc rId="13" sId="6">
    <oc r="D6" t="inlineStr">
      <is>
        <t>310-8173128</t>
      </is>
    </oc>
    <nc r="D6" t="inlineStr">
      <is>
        <t>5184233037</t>
      </is>
    </nc>
  </rcc>
  <rfmt sheetId="6" sqref="D8" start="0" length="0">
    <dxf>
      <alignment wrapText="0" readingOrder="0"/>
    </dxf>
  </rfmt>
  <rfmt sheetId="6" sqref="D14" start="0" length="0">
    <dxf>
      <numFmt numFmtId="0" formatCode="General"/>
      <border outline="0">
        <top style="thin">
          <color auto="1"/>
        </top>
      </border>
    </dxf>
  </rfmt>
  <rfmt sheetId="6" sqref="D16" start="0" length="0">
    <dxf>
      <border outline="0">
        <top style="thin">
          <color auto="1"/>
        </top>
      </border>
    </dxf>
  </rfmt>
  <rfmt sheetId="6" sqref="D18" start="0" length="0">
    <dxf>
      <border outline="0">
        <top style="thin">
          <color auto="1"/>
        </top>
      </border>
    </dxf>
  </rfmt>
  <rcc rId="14" sId="6" odxf="1" dxf="1">
    <oc r="D19" t="inlineStr">
      <is>
        <t>19282652757</t>
      </is>
    </oc>
    <nc r="D19" t="inlineStr">
      <is>
        <t>7323180080</t>
      </is>
    </nc>
    <odxf>
      <border outline="0">
        <top/>
      </border>
    </odxf>
    <ndxf>
      <border outline="0">
        <top style="thin">
          <color auto="1"/>
        </top>
      </border>
    </ndxf>
  </rcc>
  <rcc rId="15" sId="6" odxf="1" dxf="1">
    <oc r="D7" t="inlineStr">
      <is>
        <t>3616969113</t>
      </is>
    </oc>
    <nc r="D7" t="inlineStr">
      <is>
        <t>1-2014671015</t>
      </is>
    </nc>
    <ndxf>
      <border outline="0">
        <top/>
      </border>
    </ndxf>
  </rcc>
  <rcc rId="16" sId="6" odxf="1" dxf="1">
    <oc r="D8" t="inlineStr">
      <is>
        <t>61412495003_x000D_g_jbal@bigpond.net.au</t>
      </is>
    </oc>
    <nc r="D8" t="inlineStr">
      <is>
        <t>+1 8482485199</t>
      </is>
    </nc>
    <ndxf>
      <border outline="0">
        <top style="thin">
          <color auto="1"/>
        </top>
      </border>
    </ndxf>
  </rcc>
  <rcc rId="17" sId="6">
    <oc r="D9" t="inlineStr">
      <is>
        <t>+1 201 745 3742</t>
      </is>
    </oc>
    <nc r="D9" t="inlineStr">
      <is>
        <t>2017364093</t>
      </is>
    </nc>
  </rcc>
  <rcc rId="18" sId="6">
    <oc r="D10" t="inlineStr">
      <is>
        <t>4243942014</t>
      </is>
    </oc>
    <nc r="D10" t="inlineStr">
      <is>
        <t>1-2027668625</t>
      </is>
    </nc>
  </rcc>
  <rcc rId="19" sId="6">
    <oc r="D11" t="inlineStr">
      <is>
        <t>7632261858;5152101838</t>
      </is>
    </oc>
    <nc r="D11" t="inlineStr">
      <is>
        <t xml:space="preserve"> (201) 238-9193</t>
      </is>
    </nc>
  </rcc>
  <rcc rId="20" sId="6" odxf="1" dxf="1">
    <oc r="D12" t="inlineStr">
      <is>
        <t>1-775-419-9426;1-775-419-9417</t>
      </is>
    </oc>
    <nc r="D12" t="inlineStr">
      <is>
        <t>9738309845</t>
      </is>
    </nc>
    <ndxf>
      <border outline="0">
        <top/>
      </border>
    </ndxf>
  </rcc>
  <rcc rId="21" sId="6" odxf="1" dxf="1">
    <oc r="D13" t="inlineStr">
      <is>
        <t>5419088368</t>
      </is>
    </oc>
    <nc r="D13">
      <v>2013819863</v>
    </nc>
    <ndxf>
      <numFmt numFmtId="0" formatCode="General"/>
      <border outline="0">
        <top style="thin">
          <color auto="1"/>
        </top>
      </border>
    </ndxf>
  </rcc>
  <rcc rId="22" sId="6" odxf="1" dxf="1">
    <oc r="D14" t="inlineStr">
      <is>
        <t>3476015680</t>
      </is>
    </oc>
    <nc r="D14" t="inlineStr">
      <is>
        <t>5512068719</t>
      </is>
    </nc>
    <ndxf>
      <numFmt numFmtId="30" formatCode="@"/>
      <border outline="0">
        <top/>
      </border>
    </ndxf>
  </rcc>
  <rcc rId="23" sId="6" odxf="1" dxf="1">
    <oc r="D15" t="inlineStr">
      <is>
        <t>9143560763</t>
      </is>
    </oc>
    <nc r="D15" t="inlineStr">
      <is>
        <t xml:space="preserve">5512083334 </t>
      </is>
    </nc>
    <ndxf>
      <border outline="0">
        <top style="thin">
          <color auto="1"/>
        </top>
      </border>
    </ndxf>
  </rcc>
  <rcc rId="24" sId="6">
    <oc r="D16" t="inlineStr">
      <is>
        <t>+923454026468;2127527000</t>
      </is>
    </oc>
    <nc r="D16" t="inlineStr">
      <is>
        <t>908-656-0555</t>
      </is>
    </nc>
  </rcc>
  <rcc rId="25" sId="6">
    <oc r="D17" t="inlineStr">
      <is>
        <t>415-939-8898</t>
      </is>
    </oc>
    <nc r="D17" t="inlineStr">
      <is>
        <t>9083921653;9082406547</t>
      </is>
    </nc>
  </rcc>
  <rcc rId="26" sId="6">
    <oc r="D18" t="inlineStr">
      <is>
        <t>19293529036;+16465093608</t>
      </is>
    </oc>
    <nc r="D18" t="inlineStr">
      <is>
        <t>7323180080</t>
      </is>
    </nc>
  </rcc>
  <rcv guid="{7CC91B5F-F72A-404B-9779-D9B899DEB324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FEDBE5FA-A1F0-41EB-BF60-CB04A5E5EEC5}" name="Sean Lu" id="-417961705" dateTime="2017-02-03T20:21:2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="90" workbookViewId="0">
      <selection activeCell="C6" sqref="C6"/>
    </sheetView>
  </sheetViews>
  <sheetFormatPr baseColWidth="10" defaultColWidth="8.83203125" defaultRowHeight="25.5" customHeight="1" x14ac:dyDescent="0.2"/>
  <cols>
    <col min="1" max="1" width="12" style="78" customWidth="1"/>
    <col min="2" max="2" width="13.33203125" style="78" customWidth="1"/>
    <col min="3" max="3" width="24.5" style="78" customWidth="1"/>
    <col min="4" max="4" width="71.1640625" style="78" customWidth="1"/>
    <col min="5" max="5" width="8.83203125" style="78"/>
    <col min="6" max="6" width="25" style="78" customWidth="1"/>
    <col min="7" max="7" width="6.5" style="78" customWidth="1"/>
    <col min="8" max="8" width="25.5" style="78" customWidth="1"/>
    <col min="9" max="9" width="58.5" style="312" customWidth="1"/>
    <col min="10" max="10" width="26.33203125" style="312" customWidth="1"/>
    <col min="11" max="11" width="56" style="312" customWidth="1"/>
    <col min="12" max="16384" width="8.83203125" style="78"/>
  </cols>
  <sheetData>
    <row r="1" spans="1:11" ht="40.5" customHeight="1" x14ac:dyDescent="0.2">
      <c r="A1" s="538" t="s">
        <v>283</v>
      </c>
      <c r="B1" s="539"/>
      <c r="C1" s="539"/>
      <c r="D1" s="539"/>
      <c r="E1" s="539"/>
      <c r="F1" s="539"/>
      <c r="G1" s="539"/>
      <c r="H1" s="539"/>
      <c r="I1" s="539"/>
      <c r="J1" s="539"/>
      <c r="K1" s="540"/>
    </row>
    <row r="2" spans="1:11" ht="33.75" customHeight="1" thickBot="1" x14ac:dyDescent="0.25">
      <c r="A2" s="541" t="s">
        <v>284</v>
      </c>
      <c r="B2" s="542"/>
      <c r="C2" s="542"/>
      <c r="D2" s="542"/>
      <c r="E2" s="542"/>
      <c r="F2" s="542"/>
      <c r="G2" s="542"/>
      <c r="H2" s="542"/>
      <c r="I2" s="542"/>
      <c r="J2" s="542"/>
      <c r="K2" s="543"/>
    </row>
    <row r="3" spans="1:11" s="81" customFormat="1" ht="25.5" customHeight="1" thickBot="1" x14ac:dyDescent="0.25">
      <c r="A3" s="79" t="s">
        <v>285</v>
      </c>
      <c r="B3" s="79" t="s">
        <v>286</v>
      </c>
      <c r="C3" s="79" t="s">
        <v>287</v>
      </c>
      <c r="D3" s="79" t="s">
        <v>288</v>
      </c>
      <c r="E3" s="79" t="s">
        <v>289</v>
      </c>
      <c r="F3" s="79" t="s">
        <v>290</v>
      </c>
      <c r="G3" s="79" t="s">
        <v>291</v>
      </c>
      <c r="H3" s="79" t="s">
        <v>292</v>
      </c>
      <c r="I3" s="80" t="s">
        <v>293</v>
      </c>
      <c r="J3" s="80" t="s">
        <v>294</v>
      </c>
      <c r="K3" s="80" t="s">
        <v>295</v>
      </c>
    </row>
    <row r="4" spans="1:11" ht="25.5" customHeight="1" thickBot="1" x14ac:dyDescent="0.25">
      <c r="A4" s="82" t="s">
        <v>296</v>
      </c>
      <c r="B4" s="83" t="s">
        <v>297</v>
      </c>
      <c r="C4" s="84" t="s">
        <v>298</v>
      </c>
      <c r="D4" s="85" t="s">
        <v>299</v>
      </c>
      <c r="E4" s="86">
        <v>2</v>
      </c>
      <c r="F4" s="87" t="s">
        <v>300</v>
      </c>
      <c r="G4" s="88" t="s">
        <v>24</v>
      </c>
      <c r="H4" s="88" t="s">
        <v>301</v>
      </c>
      <c r="I4" s="89" t="s">
        <v>302</v>
      </c>
      <c r="J4" s="89"/>
      <c r="K4" s="90" t="s">
        <v>303</v>
      </c>
    </row>
    <row r="5" spans="1:11" ht="25.5" customHeight="1" thickBot="1" x14ac:dyDescent="0.25">
      <c r="A5" s="82" t="s">
        <v>296</v>
      </c>
      <c r="B5" s="91" t="s">
        <v>18</v>
      </c>
      <c r="C5" s="84" t="s">
        <v>304</v>
      </c>
      <c r="D5" s="92" t="s">
        <v>305</v>
      </c>
      <c r="E5" s="86">
        <v>2</v>
      </c>
      <c r="F5" s="93" t="s">
        <v>306</v>
      </c>
      <c r="G5" s="94" t="s">
        <v>24</v>
      </c>
      <c r="H5" s="94" t="s">
        <v>307</v>
      </c>
      <c r="I5" s="89" t="s">
        <v>308</v>
      </c>
      <c r="J5" s="89"/>
      <c r="K5" s="90" t="s">
        <v>303</v>
      </c>
    </row>
    <row r="6" spans="1:11" ht="25.5" customHeight="1" thickBot="1" x14ac:dyDescent="0.25">
      <c r="A6" s="82" t="s">
        <v>296</v>
      </c>
      <c r="B6" s="91" t="s">
        <v>18</v>
      </c>
      <c r="C6" s="84" t="s">
        <v>776</v>
      </c>
      <c r="D6" s="92" t="s">
        <v>309</v>
      </c>
      <c r="E6" s="86">
        <v>2</v>
      </c>
      <c r="F6" s="95" t="s">
        <v>310</v>
      </c>
      <c r="G6" s="96" t="s">
        <v>129</v>
      </c>
      <c r="H6" s="96" t="s">
        <v>311</v>
      </c>
      <c r="I6" s="536" t="s">
        <v>775</v>
      </c>
      <c r="J6" s="89"/>
      <c r="K6" s="90" t="s">
        <v>303</v>
      </c>
    </row>
    <row r="7" spans="1:11" ht="25.5" customHeight="1" thickBot="1" x14ac:dyDescent="0.25">
      <c r="A7" s="82" t="s">
        <v>296</v>
      </c>
      <c r="B7" s="83" t="s">
        <v>312</v>
      </c>
      <c r="C7" s="84" t="s">
        <v>313</v>
      </c>
      <c r="D7" s="97" t="s">
        <v>314</v>
      </c>
      <c r="E7" s="86">
        <v>1</v>
      </c>
      <c r="F7" s="98" t="s">
        <v>315</v>
      </c>
      <c r="G7" s="96" t="s">
        <v>144</v>
      </c>
      <c r="H7" s="99" t="s">
        <v>316</v>
      </c>
      <c r="I7" s="89"/>
      <c r="J7" s="89"/>
      <c r="K7" s="100" t="s">
        <v>317</v>
      </c>
    </row>
    <row r="8" spans="1:11" ht="25.5" customHeight="1" x14ac:dyDescent="0.2">
      <c r="A8" s="82" t="s">
        <v>296</v>
      </c>
      <c r="B8" s="101"/>
      <c r="C8" s="102"/>
      <c r="D8" s="103"/>
      <c r="E8" s="104"/>
      <c r="F8" s="103"/>
      <c r="G8" s="103"/>
      <c r="H8" s="103"/>
      <c r="I8" s="105"/>
      <c r="J8" s="105"/>
      <c r="K8" s="106"/>
    </row>
    <row r="9" spans="1:11" ht="25.5" customHeight="1" x14ac:dyDescent="0.2">
      <c r="A9" s="82" t="s">
        <v>296</v>
      </c>
      <c r="B9" s="101"/>
      <c r="C9" s="102" t="s">
        <v>318</v>
      </c>
      <c r="D9" s="107" t="s">
        <v>319</v>
      </c>
      <c r="E9" s="104">
        <v>1</v>
      </c>
      <c r="F9" s="103"/>
      <c r="G9" s="103"/>
      <c r="H9" s="103"/>
      <c r="I9" s="105"/>
      <c r="J9" s="105"/>
      <c r="K9" s="106"/>
    </row>
    <row r="10" spans="1:11" ht="25.5" customHeight="1" x14ac:dyDescent="0.2">
      <c r="A10" s="82" t="s">
        <v>296</v>
      </c>
      <c r="B10" s="101"/>
      <c r="C10" s="102" t="s">
        <v>320</v>
      </c>
      <c r="D10" s="108" t="s">
        <v>321</v>
      </c>
      <c r="E10" s="104">
        <v>1</v>
      </c>
      <c r="F10" s="103" t="s">
        <v>322</v>
      </c>
      <c r="G10" s="103"/>
      <c r="H10" s="103"/>
      <c r="I10" s="105"/>
      <c r="J10" s="105"/>
      <c r="K10" s="106"/>
    </row>
    <row r="11" spans="1:11" ht="25.5" customHeight="1" x14ac:dyDescent="0.2">
      <c r="A11" s="82" t="s">
        <v>296</v>
      </c>
      <c r="B11" s="101"/>
      <c r="C11" s="102"/>
      <c r="D11" s="103"/>
      <c r="E11" s="103"/>
      <c r="F11" s="103"/>
      <c r="G11" s="103"/>
      <c r="H11" s="103"/>
      <c r="I11" s="105"/>
      <c r="J11" s="105"/>
      <c r="K11" s="106"/>
    </row>
    <row r="12" spans="1:11" ht="25.5" customHeight="1" x14ac:dyDescent="0.2">
      <c r="A12" s="82" t="s">
        <v>296</v>
      </c>
      <c r="B12" s="101"/>
      <c r="C12" s="102"/>
      <c r="D12" s="103"/>
      <c r="E12" s="104"/>
      <c r="F12" s="103"/>
      <c r="G12" s="103"/>
      <c r="H12" s="103"/>
      <c r="I12" s="105"/>
      <c r="J12" s="105"/>
      <c r="K12" s="106"/>
    </row>
    <row r="13" spans="1:11" ht="25.5" customHeight="1" x14ac:dyDescent="0.2">
      <c r="A13" s="82" t="s">
        <v>296</v>
      </c>
      <c r="B13" s="101"/>
      <c r="C13" s="102"/>
      <c r="D13" s="103"/>
      <c r="E13" s="104"/>
      <c r="F13" s="103"/>
      <c r="G13" s="103"/>
      <c r="H13" s="103"/>
      <c r="I13" s="105"/>
      <c r="J13" s="105"/>
      <c r="K13" s="106"/>
    </row>
    <row r="14" spans="1:11" ht="25.5" customHeight="1" x14ac:dyDescent="0.2">
      <c r="A14" s="82" t="s">
        <v>296</v>
      </c>
      <c r="B14" s="101"/>
      <c r="C14" s="102"/>
      <c r="D14" s="103"/>
      <c r="E14" s="104"/>
      <c r="F14" s="103"/>
      <c r="G14" s="103"/>
      <c r="H14" s="103"/>
      <c r="I14" s="105"/>
      <c r="J14" s="105"/>
      <c r="K14" s="106"/>
    </row>
    <row r="15" spans="1:11" ht="25.5" customHeight="1" thickBot="1" x14ac:dyDescent="0.25">
      <c r="A15" s="109" t="s">
        <v>296</v>
      </c>
      <c r="B15" s="110"/>
      <c r="C15" s="110"/>
      <c r="D15" s="111"/>
      <c r="E15" s="112"/>
      <c r="F15" s="111"/>
      <c r="G15" s="111"/>
      <c r="H15" s="111"/>
      <c r="I15" s="113"/>
      <c r="J15" s="113"/>
      <c r="K15" s="114"/>
    </row>
    <row r="16" spans="1:11" ht="25.5" customHeight="1" x14ac:dyDescent="0.2">
      <c r="A16" s="115" t="s">
        <v>323</v>
      </c>
      <c r="B16" s="116"/>
      <c r="C16" s="117" t="s">
        <v>324</v>
      </c>
      <c r="D16" s="107" t="s">
        <v>325</v>
      </c>
      <c r="E16" s="118">
        <v>1</v>
      </c>
      <c r="F16" s="119" t="s">
        <v>326</v>
      </c>
      <c r="G16" s="120" t="s">
        <v>24</v>
      </c>
      <c r="H16" s="120" t="s">
        <v>327</v>
      </c>
      <c r="I16" s="121"/>
      <c r="J16" s="121"/>
      <c r="K16" s="122"/>
    </row>
    <row r="17" spans="1:11" ht="25.5" customHeight="1" x14ac:dyDescent="0.2">
      <c r="A17" s="82" t="s">
        <v>323</v>
      </c>
      <c r="B17" s="123"/>
      <c r="C17" s="84" t="s">
        <v>19</v>
      </c>
      <c r="D17" s="108" t="s">
        <v>328</v>
      </c>
      <c r="E17" s="86">
        <v>1</v>
      </c>
      <c r="F17" s="107" t="s">
        <v>329</v>
      </c>
      <c r="G17" s="124" t="s">
        <v>144</v>
      </c>
      <c r="H17" s="124" t="s">
        <v>330</v>
      </c>
      <c r="I17" s="89"/>
      <c r="J17" s="89"/>
      <c r="K17" s="125"/>
    </row>
    <row r="18" spans="1:11" ht="25.5" customHeight="1" x14ac:dyDescent="0.2">
      <c r="A18" s="82" t="s">
        <v>323</v>
      </c>
      <c r="B18" s="123"/>
      <c r="C18" s="84" t="s">
        <v>331</v>
      </c>
      <c r="D18" s="108" t="s">
        <v>332</v>
      </c>
      <c r="E18" s="86">
        <v>5</v>
      </c>
      <c r="F18" s="107" t="s">
        <v>333</v>
      </c>
      <c r="G18" s="120" t="s">
        <v>334</v>
      </c>
      <c r="H18" s="120" t="s">
        <v>335</v>
      </c>
      <c r="I18" s="89"/>
      <c r="J18" s="89"/>
      <c r="K18" s="125"/>
    </row>
    <row r="19" spans="1:11" ht="25.5" customHeight="1" x14ac:dyDescent="0.2">
      <c r="A19" s="82" t="s">
        <v>323</v>
      </c>
      <c r="B19" s="126" t="s">
        <v>336</v>
      </c>
      <c r="C19" s="84" t="s">
        <v>337</v>
      </c>
      <c r="D19" s="127" t="s">
        <v>338</v>
      </c>
      <c r="E19" s="86">
        <v>1</v>
      </c>
      <c r="F19" s="107" t="s">
        <v>339</v>
      </c>
      <c r="G19" s="128" t="s">
        <v>24</v>
      </c>
      <c r="H19" s="128" t="s">
        <v>340</v>
      </c>
      <c r="I19" s="89"/>
      <c r="J19" s="89" t="s">
        <v>341</v>
      </c>
      <c r="K19" s="125"/>
    </row>
    <row r="20" spans="1:11" ht="25.5" customHeight="1" x14ac:dyDescent="0.2">
      <c r="A20" s="82" t="s">
        <v>323</v>
      </c>
      <c r="B20" s="123" t="s">
        <v>342</v>
      </c>
      <c r="C20" s="84" t="s">
        <v>343</v>
      </c>
      <c r="D20" s="108" t="s">
        <v>344</v>
      </c>
      <c r="E20" s="86">
        <v>5</v>
      </c>
      <c r="F20" s="107" t="s">
        <v>345</v>
      </c>
      <c r="G20" s="129" t="s">
        <v>24</v>
      </c>
      <c r="H20" s="129" t="s">
        <v>346</v>
      </c>
      <c r="I20" s="89"/>
      <c r="J20" s="89" t="s">
        <v>347</v>
      </c>
      <c r="K20" s="125"/>
    </row>
    <row r="21" spans="1:11" ht="25.5" customHeight="1" x14ac:dyDescent="0.2">
      <c r="A21" s="82" t="s">
        <v>323</v>
      </c>
      <c r="B21" s="123"/>
      <c r="C21" s="84"/>
      <c r="D21" s="107"/>
      <c r="E21" s="86"/>
      <c r="F21" s="107"/>
      <c r="G21" s="107"/>
      <c r="H21" s="107"/>
      <c r="I21" s="89"/>
      <c r="J21" s="89"/>
      <c r="K21" s="125"/>
    </row>
    <row r="22" spans="1:11" ht="25.5" customHeight="1" x14ac:dyDescent="0.2">
      <c r="A22" s="82" t="s">
        <v>323</v>
      </c>
      <c r="B22" s="123"/>
      <c r="C22" s="84"/>
      <c r="D22" s="107"/>
      <c r="E22" s="86"/>
      <c r="F22" s="107"/>
      <c r="G22" s="107"/>
      <c r="H22" s="107"/>
      <c r="I22" s="89"/>
      <c r="J22" s="89"/>
      <c r="K22" s="125"/>
    </row>
    <row r="23" spans="1:11" ht="25.5" customHeight="1" x14ac:dyDescent="0.2">
      <c r="A23" s="82" t="s">
        <v>323</v>
      </c>
      <c r="B23" s="123"/>
      <c r="C23" s="84"/>
      <c r="D23" s="107"/>
      <c r="E23" s="86"/>
      <c r="F23" s="107"/>
      <c r="G23" s="107"/>
      <c r="H23" s="107"/>
      <c r="I23" s="89"/>
      <c r="J23" s="89"/>
      <c r="K23" s="125"/>
    </row>
    <row r="24" spans="1:11" ht="25.5" customHeight="1" x14ac:dyDescent="0.2">
      <c r="A24" s="82" t="s">
        <v>323</v>
      </c>
      <c r="B24" s="123"/>
      <c r="C24" s="84"/>
      <c r="D24" s="107"/>
      <c r="E24" s="86"/>
      <c r="F24" s="107"/>
      <c r="G24" s="107"/>
      <c r="H24" s="107"/>
      <c r="I24" s="89"/>
      <c r="J24" s="89"/>
      <c r="K24" s="125"/>
    </row>
    <row r="25" spans="1:11" ht="25.5" customHeight="1" x14ac:dyDescent="0.2">
      <c r="A25" s="82" t="s">
        <v>323</v>
      </c>
      <c r="B25" s="123"/>
      <c r="C25" s="84"/>
      <c r="D25" s="107"/>
      <c r="E25" s="86"/>
      <c r="F25" s="107"/>
      <c r="G25" s="107"/>
      <c r="H25" s="107"/>
      <c r="I25" s="89"/>
      <c r="J25" s="89"/>
      <c r="K25" s="125"/>
    </row>
    <row r="26" spans="1:11" ht="25.5" customHeight="1" x14ac:dyDescent="0.2">
      <c r="A26" s="82" t="s">
        <v>323</v>
      </c>
      <c r="B26" s="130"/>
      <c r="C26" s="102"/>
      <c r="D26" s="103"/>
      <c r="E26" s="104"/>
      <c r="F26" s="103"/>
      <c r="G26" s="103"/>
      <c r="H26" s="103"/>
      <c r="I26" s="105"/>
      <c r="J26" s="105"/>
      <c r="K26" s="106"/>
    </row>
    <row r="27" spans="1:11" ht="25.5" customHeight="1" thickBot="1" x14ac:dyDescent="0.25">
      <c r="A27" s="109" t="s">
        <v>323</v>
      </c>
      <c r="B27" s="131"/>
      <c r="C27" s="110"/>
      <c r="D27" s="111"/>
      <c r="E27" s="112"/>
      <c r="F27" s="111"/>
      <c r="G27" s="111"/>
      <c r="H27" s="111"/>
      <c r="I27" s="113"/>
      <c r="J27" s="113"/>
      <c r="K27" s="114"/>
    </row>
    <row r="28" spans="1:11" ht="60" x14ac:dyDescent="0.2">
      <c r="A28" s="115" t="s">
        <v>348</v>
      </c>
      <c r="B28" s="118"/>
      <c r="C28" s="132" t="s">
        <v>349</v>
      </c>
      <c r="D28" s="119"/>
      <c r="E28" s="118">
        <v>7</v>
      </c>
      <c r="F28" s="119" t="s">
        <v>350</v>
      </c>
      <c r="G28" s="119" t="s">
        <v>351</v>
      </c>
      <c r="H28" s="119" t="s">
        <v>352</v>
      </c>
      <c r="I28" s="121" t="s">
        <v>353</v>
      </c>
      <c r="J28" s="121" t="s">
        <v>354</v>
      </c>
      <c r="K28" s="122" t="s">
        <v>355</v>
      </c>
    </row>
    <row r="29" spans="1:11" ht="45" x14ac:dyDescent="0.2">
      <c r="A29" s="82" t="s">
        <v>348</v>
      </c>
      <c r="B29" s="86"/>
      <c r="C29" s="123" t="s">
        <v>356</v>
      </c>
      <c r="D29" s="126" t="s">
        <v>357</v>
      </c>
      <c r="E29" s="86">
        <v>6</v>
      </c>
      <c r="F29" s="123" t="s">
        <v>358</v>
      </c>
      <c r="G29" s="123" t="s">
        <v>351</v>
      </c>
      <c r="H29" s="123" t="s">
        <v>359</v>
      </c>
      <c r="I29" s="89" t="s">
        <v>360</v>
      </c>
      <c r="J29" s="89" t="s">
        <v>361</v>
      </c>
      <c r="K29" s="125" t="s">
        <v>362</v>
      </c>
    </row>
    <row r="30" spans="1:11" ht="25.5" customHeight="1" x14ac:dyDescent="0.2">
      <c r="A30" s="82" t="s">
        <v>348</v>
      </c>
      <c r="B30" s="86"/>
      <c r="C30" s="123"/>
      <c r="D30" s="123"/>
      <c r="E30" s="86"/>
      <c r="F30" s="123"/>
      <c r="G30" s="123"/>
      <c r="H30" s="123"/>
      <c r="I30" s="89"/>
      <c r="J30" s="89"/>
      <c r="K30" s="125"/>
    </row>
    <row r="31" spans="1:11" ht="25.5" customHeight="1" thickBot="1" x14ac:dyDescent="0.25">
      <c r="A31" s="109" t="s">
        <v>348</v>
      </c>
      <c r="B31" s="112"/>
      <c r="C31" s="131"/>
      <c r="D31" s="131"/>
      <c r="E31" s="112"/>
      <c r="F31" s="131"/>
      <c r="G31" s="131"/>
      <c r="H31" s="131"/>
      <c r="I31" s="113"/>
      <c r="J31" s="113"/>
      <c r="K31" s="114"/>
    </row>
    <row r="32" spans="1:11" ht="25.5" customHeight="1" x14ac:dyDescent="0.2">
      <c r="A32" s="115" t="s">
        <v>363</v>
      </c>
      <c r="B32" s="118"/>
      <c r="C32" s="116"/>
      <c r="D32" s="116"/>
      <c r="E32" s="118"/>
      <c r="F32" s="116"/>
      <c r="G32" s="116"/>
      <c r="H32" s="116"/>
      <c r="I32" s="121"/>
      <c r="J32" s="121"/>
      <c r="K32" s="122"/>
    </row>
    <row r="33" spans="1:11" ht="25.5" customHeight="1" thickBot="1" x14ac:dyDescent="0.25">
      <c r="A33" s="109" t="s">
        <v>363</v>
      </c>
      <c r="B33" s="112"/>
      <c r="C33" s="131"/>
      <c r="D33" s="131"/>
      <c r="E33" s="112"/>
      <c r="F33" s="131"/>
      <c r="G33" s="131"/>
      <c r="H33" s="131"/>
      <c r="I33" s="113"/>
      <c r="J33" s="113"/>
      <c r="K33" s="114"/>
    </row>
    <row r="34" spans="1:11" ht="25.5" customHeight="1" x14ac:dyDescent="0.2">
      <c r="A34" s="133" t="s">
        <v>364</v>
      </c>
      <c r="B34" s="118"/>
      <c r="C34" s="116"/>
      <c r="D34" s="134"/>
      <c r="E34" s="118"/>
      <c r="F34" s="134"/>
      <c r="G34" s="116"/>
      <c r="H34" s="116"/>
      <c r="I34" s="121"/>
      <c r="J34" s="121"/>
      <c r="K34" s="122"/>
    </row>
    <row r="35" spans="1:11" ht="25.5" customHeight="1" x14ac:dyDescent="0.2">
      <c r="A35" s="135" t="s">
        <v>364</v>
      </c>
      <c r="B35" s="86"/>
      <c r="C35" s="136"/>
      <c r="D35" s="137"/>
      <c r="E35" s="86"/>
      <c r="F35" s="137"/>
      <c r="G35" s="136"/>
      <c r="H35" s="136"/>
      <c r="I35" s="138"/>
      <c r="J35" s="138"/>
      <c r="K35" s="139"/>
    </row>
    <row r="36" spans="1:11" ht="25.5" customHeight="1" x14ac:dyDescent="0.2">
      <c r="A36" s="135" t="s">
        <v>364</v>
      </c>
      <c r="B36" s="86"/>
      <c r="C36" s="136"/>
      <c r="D36" s="137"/>
      <c r="E36" s="86"/>
      <c r="F36" s="140"/>
      <c r="G36" s="141"/>
      <c r="H36" s="141"/>
      <c r="I36" s="142"/>
      <c r="J36" s="142"/>
      <c r="K36" s="143"/>
    </row>
    <row r="37" spans="1:11" ht="25.5" customHeight="1" thickBot="1" x14ac:dyDescent="0.25">
      <c r="A37" s="144" t="s">
        <v>364</v>
      </c>
      <c r="B37" s="112"/>
      <c r="C37" s="145"/>
      <c r="D37" s="146"/>
      <c r="E37" s="112"/>
      <c r="F37" s="147"/>
      <c r="G37" s="148"/>
      <c r="H37" s="148"/>
      <c r="I37" s="149"/>
      <c r="J37" s="149"/>
      <c r="K37" s="150"/>
    </row>
    <row r="38" spans="1:11" s="160" customFormat="1" ht="25.5" customHeight="1" thickBot="1" x14ac:dyDescent="0.25">
      <c r="A38" s="151">
        <v>42769</v>
      </c>
      <c r="B38" s="151">
        <v>42770</v>
      </c>
      <c r="C38" s="152">
        <v>42771</v>
      </c>
      <c r="D38" s="153"/>
      <c r="E38" s="154"/>
      <c r="F38" s="155" t="s">
        <v>365</v>
      </c>
      <c r="G38" s="156"/>
      <c r="H38" s="156" t="s">
        <v>366</v>
      </c>
      <c r="I38" s="157" t="s">
        <v>367</v>
      </c>
      <c r="J38" s="158" t="s">
        <v>368</v>
      </c>
      <c r="K38" s="159" t="s">
        <v>369</v>
      </c>
    </row>
    <row r="39" spans="1:11" ht="25.5" customHeight="1" thickBot="1" x14ac:dyDescent="0.25">
      <c r="A39" s="161" t="s">
        <v>370</v>
      </c>
      <c r="B39" s="162" t="s">
        <v>371</v>
      </c>
      <c r="C39" s="163" t="s">
        <v>372</v>
      </c>
      <c r="D39" s="164" t="s">
        <v>373</v>
      </c>
      <c r="E39" s="165"/>
      <c r="F39" s="166"/>
      <c r="G39" s="167"/>
      <c r="H39" s="167"/>
      <c r="I39" s="168"/>
      <c r="J39" s="168"/>
      <c r="K39" s="169"/>
    </row>
    <row r="40" spans="1:11" ht="25.5" customHeight="1" thickBot="1" x14ac:dyDescent="0.25">
      <c r="A40" s="162" t="s">
        <v>371</v>
      </c>
      <c r="B40" s="162" t="s">
        <v>371</v>
      </c>
      <c r="C40" s="170" t="s">
        <v>374</v>
      </c>
      <c r="D40" s="171" t="s">
        <v>375</v>
      </c>
      <c r="E40" s="165"/>
      <c r="F40" s="166"/>
      <c r="G40" s="167"/>
      <c r="H40" s="167"/>
      <c r="I40" s="168"/>
      <c r="J40" s="168"/>
      <c r="K40" s="169"/>
    </row>
    <row r="41" spans="1:11" ht="25.5" customHeight="1" thickBot="1" x14ac:dyDescent="0.25">
      <c r="A41" s="162" t="s">
        <v>371</v>
      </c>
      <c r="B41" s="162" t="s">
        <v>371</v>
      </c>
      <c r="C41" s="172" t="s">
        <v>371</v>
      </c>
      <c r="D41" s="173" t="s">
        <v>376</v>
      </c>
      <c r="E41" s="86"/>
      <c r="F41" s="137"/>
      <c r="G41" s="136"/>
      <c r="H41" s="136"/>
      <c r="I41" s="138"/>
      <c r="J41" s="138"/>
      <c r="K41" s="139"/>
    </row>
    <row r="42" spans="1:11" ht="25.5" customHeight="1" thickBot="1" x14ac:dyDescent="0.25">
      <c r="A42" s="162" t="s">
        <v>371</v>
      </c>
      <c r="B42" s="162" t="s">
        <v>371</v>
      </c>
      <c r="C42" s="170" t="s">
        <v>374</v>
      </c>
      <c r="D42" s="164" t="s">
        <v>377</v>
      </c>
      <c r="E42" s="86"/>
      <c r="F42" s="137"/>
      <c r="G42" s="136"/>
      <c r="H42" s="136"/>
      <c r="I42" s="138"/>
      <c r="J42" s="138"/>
      <c r="K42" s="139"/>
    </row>
    <row r="43" spans="1:11" ht="25.5" customHeight="1" thickBot="1" x14ac:dyDescent="0.25">
      <c r="A43" s="162" t="s">
        <v>371</v>
      </c>
      <c r="B43" s="162" t="s">
        <v>371</v>
      </c>
      <c r="C43" s="162" t="s">
        <v>371</v>
      </c>
      <c r="D43" s="173" t="s">
        <v>378</v>
      </c>
      <c r="E43" s="86"/>
      <c r="F43" s="140"/>
      <c r="G43" s="141"/>
      <c r="H43" s="141"/>
      <c r="I43" s="142"/>
      <c r="J43" s="174"/>
      <c r="K43" s="143"/>
    </row>
    <row r="44" spans="1:11" ht="25.5" customHeight="1" thickBot="1" x14ac:dyDescent="0.25">
      <c r="A44" s="162" t="s">
        <v>371</v>
      </c>
      <c r="B44" s="162" t="s">
        <v>371</v>
      </c>
      <c r="C44" s="162" t="s">
        <v>371</v>
      </c>
      <c r="D44" s="175" t="s">
        <v>379</v>
      </c>
      <c r="E44" s="86"/>
      <c r="F44" s="140"/>
      <c r="G44" s="141"/>
      <c r="H44" s="141"/>
      <c r="I44" s="142"/>
      <c r="J44" s="174"/>
      <c r="K44" s="143"/>
    </row>
    <row r="45" spans="1:11" ht="25.5" customHeight="1" x14ac:dyDescent="0.2">
      <c r="A45" s="135" t="s">
        <v>380</v>
      </c>
      <c r="B45" s="86"/>
      <c r="C45" s="136"/>
      <c r="D45" s="137"/>
      <c r="E45" s="86"/>
      <c r="F45" s="140"/>
      <c r="G45" s="141"/>
      <c r="H45" s="141"/>
      <c r="I45" s="142"/>
      <c r="J45" s="174"/>
      <c r="K45" s="143"/>
    </row>
    <row r="46" spans="1:11" ht="25.5" customHeight="1" x14ac:dyDescent="0.2">
      <c r="A46" s="135" t="s">
        <v>380</v>
      </c>
      <c r="B46" s="86"/>
      <c r="C46" s="136"/>
      <c r="D46" s="137"/>
      <c r="E46" s="86"/>
      <c r="F46" s="137"/>
      <c r="G46" s="136"/>
      <c r="H46" s="136"/>
      <c r="I46" s="138"/>
      <c r="J46" s="138"/>
      <c r="K46" s="139"/>
    </row>
    <row r="47" spans="1:11" ht="25.5" customHeight="1" x14ac:dyDescent="0.2">
      <c r="A47" s="135" t="s">
        <v>380</v>
      </c>
      <c r="B47" s="86"/>
      <c r="C47" s="136"/>
      <c r="D47" s="137"/>
      <c r="E47" s="86"/>
      <c r="F47" s="140"/>
      <c r="G47" s="141"/>
      <c r="H47" s="141"/>
      <c r="I47" s="142"/>
      <c r="J47" s="142"/>
      <c r="K47" s="143"/>
    </row>
    <row r="48" spans="1:11" ht="25.5" customHeight="1" x14ac:dyDescent="0.2">
      <c r="A48" s="135" t="s">
        <v>380</v>
      </c>
      <c r="B48" s="86"/>
      <c r="C48" s="136"/>
      <c r="D48" s="137"/>
      <c r="E48" s="86"/>
      <c r="F48" s="140"/>
      <c r="G48" s="141"/>
      <c r="H48" s="141"/>
      <c r="I48" s="142"/>
      <c r="J48" s="142"/>
      <c r="K48" s="143"/>
    </row>
    <row r="49" spans="1:11" ht="25.5" customHeight="1" x14ac:dyDescent="0.2">
      <c r="A49" s="135" t="s">
        <v>380</v>
      </c>
      <c r="B49" s="86"/>
      <c r="C49" s="136"/>
      <c r="D49" s="137"/>
      <c r="E49" s="86"/>
      <c r="F49" s="140"/>
      <c r="G49" s="141"/>
      <c r="H49" s="141"/>
      <c r="I49" s="142"/>
      <c r="J49" s="142"/>
      <c r="K49" s="143"/>
    </row>
    <row r="50" spans="1:11" ht="25.5" customHeight="1" x14ac:dyDescent="0.2">
      <c r="A50" s="135" t="s">
        <v>380</v>
      </c>
      <c r="B50" s="86"/>
      <c r="C50" s="136"/>
      <c r="D50" s="137"/>
      <c r="E50" s="86"/>
      <c r="F50" s="140"/>
      <c r="G50" s="141"/>
      <c r="H50" s="141"/>
      <c r="I50" s="142"/>
      <c r="J50" s="142"/>
      <c r="K50" s="143"/>
    </row>
    <row r="51" spans="1:11" ht="25.5" customHeight="1" x14ac:dyDescent="0.2">
      <c r="A51" s="135" t="s">
        <v>380</v>
      </c>
      <c r="B51" s="86"/>
      <c r="C51" s="136"/>
      <c r="D51" s="137"/>
      <c r="E51" s="86"/>
      <c r="F51" s="140"/>
      <c r="G51" s="141"/>
      <c r="H51" s="141"/>
      <c r="I51" s="142"/>
      <c r="J51" s="142"/>
      <c r="K51" s="143"/>
    </row>
    <row r="52" spans="1:11" ht="25.5" customHeight="1" x14ac:dyDescent="0.2">
      <c r="A52" s="135" t="s">
        <v>380</v>
      </c>
      <c r="B52" s="86"/>
      <c r="C52" s="136"/>
      <c r="D52" s="137"/>
      <c r="E52" s="86"/>
      <c r="F52" s="140"/>
      <c r="G52" s="141"/>
      <c r="H52" s="141"/>
      <c r="I52" s="142"/>
      <c r="J52" s="142"/>
      <c r="K52" s="143"/>
    </row>
    <row r="53" spans="1:11" ht="25.5" customHeight="1" x14ac:dyDescent="0.2">
      <c r="A53" s="135" t="s">
        <v>380</v>
      </c>
      <c r="B53" s="86"/>
      <c r="C53" s="136"/>
      <c r="D53" s="137"/>
      <c r="E53" s="86"/>
      <c r="F53" s="140"/>
      <c r="G53" s="141"/>
      <c r="H53" s="141"/>
      <c r="I53" s="142"/>
      <c r="J53" s="142"/>
      <c r="K53" s="176"/>
    </row>
    <row r="54" spans="1:11" ht="25.5" customHeight="1" x14ac:dyDescent="0.2">
      <c r="A54" s="135" t="s">
        <v>380</v>
      </c>
      <c r="B54" s="86"/>
      <c r="C54" s="123"/>
      <c r="D54" s="177"/>
      <c r="E54" s="86"/>
      <c r="F54" s="123"/>
      <c r="G54" s="123"/>
      <c r="H54" s="123"/>
      <c r="I54" s="89"/>
      <c r="J54" s="89"/>
      <c r="K54" s="125"/>
    </row>
    <row r="55" spans="1:11" ht="25.5" customHeight="1" thickBot="1" x14ac:dyDescent="0.25">
      <c r="A55" s="178"/>
      <c r="B55" s="104"/>
      <c r="C55" s="130"/>
      <c r="D55" s="130"/>
      <c r="E55" s="104"/>
      <c r="F55" s="130"/>
      <c r="G55" s="130"/>
      <c r="H55" s="130"/>
      <c r="I55" s="105"/>
      <c r="J55" s="105"/>
      <c r="K55" s="106"/>
    </row>
    <row r="56" spans="1:11" ht="25.5" customHeight="1" thickBot="1" x14ac:dyDescent="0.25">
      <c r="A56" s="179"/>
      <c r="B56" s="180"/>
      <c r="C56" s="181"/>
      <c r="D56" s="181"/>
      <c r="E56" s="180"/>
      <c r="F56" s="181"/>
      <c r="G56" s="181"/>
      <c r="H56" s="181"/>
      <c r="I56" s="182"/>
      <c r="J56" s="182"/>
      <c r="K56" s="183"/>
    </row>
    <row r="57" spans="1:11" ht="25.5" customHeight="1" x14ac:dyDescent="0.2">
      <c r="A57" s="184" t="s">
        <v>381</v>
      </c>
      <c r="B57" s="185"/>
      <c r="C57" s="186"/>
      <c r="D57" s="187"/>
      <c r="E57" s="185"/>
      <c r="F57" s="188" t="s">
        <v>382</v>
      </c>
      <c r="G57" s="189" t="s">
        <v>18</v>
      </c>
      <c r="H57" s="190" t="s">
        <v>383</v>
      </c>
      <c r="I57" s="138" t="s">
        <v>384</v>
      </c>
      <c r="J57" s="191"/>
      <c r="K57" s="192" t="s">
        <v>385</v>
      </c>
    </row>
    <row r="58" spans="1:11" ht="25.5" customHeight="1" x14ac:dyDescent="0.2">
      <c r="A58" s="193"/>
      <c r="B58" s="86"/>
      <c r="C58" s="86"/>
      <c r="D58" s="86"/>
      <c r="E58" s="86"/>
      <c r="F58" s="86"/>
      <c r="G58" s="86"/>
      <c r="H58" s="86"/>
      <c r="I58" s="135" t="s">
        <v>386</v>
      </c>
      <c r="J58" s="194">
        <v>0.28125</v>
      </c>
      <c r="K58" s="195"/>
    </row>
    <row r="59" spans="1:11" ht="25.5" customHeight="1" x14ac:dyDescent="0.2">
      <c r="A59" s="193"/>
      <c r="B59" s="86"/>
      <c r="C59" s="86"/>
      <c r="D59" s="86"/>
      <c r="E59" s="86"/>
      <c r="F59" s="196" t="s">
        <v>387</v>
      </c>
      <c r="G59" s="197" t="s">
        <v>18</v>
      </c>
      <c r="H59" s="198" t="s">
        <v>388</v>
      </c>
      <c r="I59" s="135" t="s">
        <v>389</v>
      </c>
      <c r="J59" s="194">
        <v>0.28125</v>
      </c>
      <c r="K59" s="195" t="s">
        <v>390</v>
      </c>
    </row>
    <row r="60" spans="1:11" ht="25.5" customHeight="1" x14ac:dyDescent="0.2">
      <c r="A60" s="193"/>
      <c r="B60" s="86"/>
      <c r="C60" s="86"/>
      <c r="D60" s="86"/>
      <c r="E60" s="86"/>
      <c r="F60" s="199" t="s">
        <v>391</v>
      </c>
      <c r="G60" s="129" t="s">
        <v>144</v>
      </c>
      <c r="H60" s="129" t="s">
        <v>392</v>
      </c>
      <c r="I60" s="135" t="s">
        <v>393</v>
      </c>
      <c r="J60" s="194">
        <v>0.28125</v>
      </c>
      <c r="K60" s="195" t="s">
        <v>394</v>
      </c>
    </row>
    <row r="61" spans="1:11" ht="25.5" customHeight="1" x14ac:dyDescent="0.2">
      <c r="A61" s="193"/>
      <c r="B61" s="86"/>
      <c r="C61" s="86"/>
      <c r="D61" s="86"/>
      <c r="E61" s="86"/>
      <c r="F61" s="200" t="s">
        <v>395</v>
      </c>
      <c r="G61" s="197" t="s">
        <v>18</v>
      </c>
      <c r="H61" s="201" t="s">
        <v>396</v>
      </c>
      <c r="I61" s="135" t="s">
        <v>397</v>
      </c>
      <c r="J61" s="194">
        <v>0.28125</v>
      </c>
      <c r="K61" s="195" t="s">
        <v>398</v>
      </c>
    </row>
    <row r="62" spans="1:11" ht="25.5" customHeight="1" x14ac:dyDescent="0.2">
      <c r="A62" s="193"/>
      <c r="B62" s="86"/>
      <c r="C62" s="86"/>
      <c r="D62" s="86"/>
      <c r="E62" s="86"/>
      <c r="F62" s="86"/>
      <c r="G62" s="86"/>
      <c r="H62" s="86"/>
      <c r="I62" s="135" t="s">
        <v>399</v>
      </c>
      <c r="J62" s="194">
        <v>0.28125</v>
      </c>
      <c r="K62" s="195" t="s">
        <v>398</v>
      </c>
    </row>
    <row r="63" spans="1:11" ht="25.5" customHeight="1" x14ac:dyDescent="0.2">
      <c r="A63" s="193"/>
      <c r="B63" s="86"/>
      <c r="C63" s="86"/>
      <c r="D63" s="86"/>
      <c r="E63" s="86"/>
      <c r="F63" s="86"/>
      <c r="G63" s="86"/>
      <c r="H63" s="86"/>
      <c r="I63" s="135" t="s">
        <v>400</v>
      </c>
      <c r="J63" s="194" t="s">
        <v>401</v>
      </c>
      <c r="K63" s="195" t="s">
        <v>398</v>
      </c>
    </row>
    <row r="64" spans="1:11" ht="25.5" customHeight="1" x14ac:dyDescent="0.2">
      <c r="A64" s="193"/>
      <c r="B64" s="86"/>
      <c r="C64" s="86"/>
      <c r="D64" s="86"/>
      <c r="E64" s="86"/>
      <c r="F64" s="86"/>
      <c r="G64" s="86"/>
      <c r="H64" s="86"/>
      <c r="I64" s="135" t="s">
        <v>402</v>
      </c>
      <c r="J64" s="194">
        <v>0.28125</v>
      </c>
      <c r="K64" s="195"/>
    </row>
    <row r="65" spans="1:11" ht="25.5" customHeight="1" thickBot="1" x14ac:dyDescent="0.25">
      <c r="A65" s="202"/>
      <c r="B65" s="104"/>
      <c r="C65" s="104"/>
      <c r="D65" s="104"/>
      <c r="E65" s="104"/>
      <c r="F65" s="104"/>
      <c r="G65" s="104"/>
      <c r="H65" s="104"/>
      <c r="I65" s="203" t="s">
        <v>403</v>
      </c>
      <c r="J65" s="204">
        <v>0.28125</v>
      </c>
      <c r="K65" s="205" t="s">
        <v>404</v>
      </c>
    </row>
    <row r="66" spans="1:11" ht="25.5" customHeight="1" x14ac:dyDescent="0.2">
      <c r="A66" s="206" t="s">
        <v>405</v>
      </c>
      <c r="B66" s="207"/>
      <c r="C66" s="207"/>
      <c r="D66" s="207"/>
      <c r="E66" s="207"/>
      <c r="F66" s="207"/>
      <c r="G66" s="207"/>
      <c r="H66" s="207"/>
      <c r="I66" s="208" t="s">
        <v>406</v>
      </c>
      <c r="J66" s="209" t="s">
        <v>407</v>
      </c>
      <c r="K66" s="210"/>
    </row>
    <row r="67" spans="1:11" ht="25.5" customHeight="1" x14ac:dyDescent="0.2">
      <c r="A67" s="211" t="s">
        <v>405</v>
      </c>
      <c r="B67" s="212"/>
      <c r="C67" s="212"/>
      <c r="D67" s="212"/>
      <c r="E67" s="212"/>
      <c r="F67" s="212"/>
      <c r="G67" s="212"/>
      <c r="H67" s="212"/>
      <c r="I67" s="213" t="s">
        <v>408</v>
      </c>
      <c r="J67" s="214" t="s">
        <v>407</v>
      </c>
      <c r="K67" s="215"/>
    </row>
    <row r="68" spans="1:11" ht="25.5" customHeight="1" thickBot="1" x14ac:dyDescent="0.25">
      <c r="A68" s="216" t="s">
        <v>405</v>
      </c>
      <c r="B68" s="217"/>
      <c r="C68" s="218"/>
      <c r="D68" s="219"/>
      <c r="E68" s="217"/>
      <c r="F68" s="220"/>
      <c r="G68" s="221"/>
      <c r="H68" s="221"/>
      <c r="I68" s="222" t="s">
        <v>409</v>
      </c>
      <c r="J68" s="223" t="s">
        <v>410</v>
      </c>
      <c r="K68" s="224"/>
    </row>
    <row r="69" spans="1:11" ht="25.5" customHeight="1" x14ac:dyDescent="0.2">
      <c r="A69" s="225" t="s">
        <v>411</v>
      </c>
      <c r="B69" s="226"/>
      <c r="C69" s="227"/>
      <c r="D69" s="228"/>
      <c r="E69" s="226"/>
      <c r="F69" s="229" t="s">
        <v>412</v>
      </c>
      <c r="G69" s="230" t="s">
        <v>24</v>
      </c>
      <c r="H69" s="230" t="s">
        <v>413</v>
      </c>
      <c r="I69" s="231" t="s">
        <v>414</v>
      </c>
      <c r="J69" s="232"/>
      <c r="K69" s="233" t="s">
        <v>385</v>
      </c>
    </row>
    <row r="70" spans="1:11" ht="25.5" customHeight="1" x14ac:dyDescent="0.2">
      <c r="A70" s="234"/>
      <c r="B70" s="235"/>
      <c r="C70" s="236"/>
      <c r="D70" s="237"/>
      <c r="E70" s="235"/>
      <c r="F70" s="238"/>
      <c r="G70" s="239"/>
      <c r="H70" s="240"/>
      <c r="I70" s="241" t="s">
        <v>386</v>
      </c>
      <c r="J70" s="242">
        <v>0.26041666666666669</v>
      </c>
      <c r="K70" s="243"/>
    </row>
    <row r="71" spans="1:11" ht="25.5" customHeight="1" x14ac:dyDescent="0.2">
      <c r="A71" s="234"/>
      <c r="B71" s="235"/>
      <c r="C71" s="236"/>
      <c r="D71" s="237"/>
      <c r="E71" s="235"/>
      <c r="F71" s="244"/>
      <c r="G71" s="244"/>
      <c r="H71" s="244"/>
      <c r="I71" s="241" t="s">
        <v>415</v>
      </c>
      <c r="J71" s="242">
        <v>0.26041666666666669</v>
      </c>
      <c r="K71" s="243" t="s">
        <v>398</v>
      </c>
    </row>
    <row r="72" spans="1:11" ht="25.5" customHeight="1" x14ac:dyDescent="0.2">
      <c r="A72" s="234"/>
      <c r="B72" s="235"/>
      <c r="C72" s="236"/>
      <c r="D72" s="237"/>
      <c r="E72" s="235"/>
      <c r="F72" s="238"/>
      <c r="G72" s="239"/>
      <c r="H72" s="240"/>
      <c r="I72" s="245" t="s">
        <v>416</v>
      </c>
      <c r="J72" s="242">
        <v>0.26041666666666669</v>
      </c>
      <c r="K72" s="243" t="s">
        <v>398</v>
      </c>
    </row>
    <row r="73" spans="1:11" ht="51" customHeight="1" x14ac:dyDescent="0.2">
      <c r="A73" s="234"/>
      <c r="B73" s="235"/>
      <c r="C73" s="236"/>
      <c r="D73" s="237"/>
      <c r="E73" s="235"/>
      <c r="F73" s="196" t="s">
        <v>417</v>
      </c>
      <c r="G73" s="197" t="s">
        <v>24</v>
      </c>
      <c r="H73" s="201" t="s">
        <v>418</v>
      </c>
      <c r="I73" s="246" t="s">
        <v>419</v>
      </c>
      <c r="J73" s="242">
        <v>0.26041666666666669</v>
      </c>
      <c r="K73" s="243" t="s">
        <v>398</v>
      </c>
    </row>
    <row r="74" spans="1:11" ht="25.5" customHeight="1" x14ac:dyDescent="0.2">
      <c r="A74" s="234"/>
      <c r="B74" s="235"/>
      <c r="C74" s="236"/>
      <c r="D74" s="237"/>
      <c r="E74" s="235"/>
      <c r="I74" s="247" t="s">
        <v>420</v>
      </c>
      <c r="J74" s="242">
        <v>0.26041666666666669</v>
      </c>
      <c r="K74" s="243" t="s">
        <v>398</v>
      </c>
    </row>
    <row r="75" spans="1:11" ht="25.5" customHeight="1" x14ac:dyDescent="0.2">
      <c r="A75" s="234"/>
      <c r="B75" s="235"/>
      <c r="C75" s="236"/>
      <c r="D75" s="237"/>
      <c r="E75" s="235"/>
      <c r="I75" s="247" t="s">
        <v>421</v>
      </c>
      <c r="J75" s="242">
        <v>0.26041666666666669</v>
      </c>
      <c r="K75" s="243" t="s">
        <v>398</v>
      </c>
    </row>
    <row r="76" spans="1:11" ht="25.5" customHeight="1" x14ac:dyDescent="0.2">
      <c r="A76" s="234"/>
      <c r="B76" s="235"/>
      <c r="C76" s="236"/>
      <c r="D76" s="237"/>
      <c r="E76" s="235"/>
      <c r="F76" s="244"/>
      <c r="G76" s="244"/>
      <c r="H76" s="244"/>
      <c r="I76" s="247" t="s">
        <v>422</v>
      </c>
      <c r="J76" s="242">
        <v>0.26041666666666669</v>
      </c>
      <c r="K76" s="243" t="s">
        <v>398</v>
      </c>
    </row>
    <row r="77" spans="1:11" ht="25.5" customHeight="1" x14ac:dyDescent="0.2">
      <c r="A77" s="234"/>
      <c r="B77" s="235"/>
      <c r="C77" s="236"/>
      <c r="D77" s="237"/>
      <c r="E77" s="235"/>
      <c r="F77" s="244"/>
      <c r="G77" s="244"/>
      <c r="H77" s="244"/>
      <c r="I77" s="247" t="s">
        <v>423</v>
      </c>
      <c r="J77" s="242">
        <v>0.26041666666666669</v>
      </c>
      <c r="K77" s="243" t="s">
        <v>398</v>
      </c>
    </row>
    <row r="78" spans="1:11" ht="25.5" customHeight="1" x14ac:dyDescent="0.2">
      <c r="A78" s="234"/>
      <c r="B78" s="235"/>
      <c r="C78" s="236"/>
      <c r="D78" s="237"/>
      <c r="E78" s="235"/>
      <c r="F78" s="244"/>
      <c r="G78" s="244"/>
      <c r="H78" s="244"/>
      <c r="I78" s="247" t="s">
        <v>424</v>
      </c>
      <c r="J78" s="242">
        <v>0.26041666666666669</v>
      </c>
      <c r="K78" s="243" t="s">
        <v>398</v>
      </c>
    </row>
    <row r="79" spans="1:11" ht="25.5" customHeight="1" x14ac:dyDescent="0.2">
      <c r="A79" s="234"/>
      <c r="B79" s="235"/>
      <c r="C79" s="236"/>
      <c r="D79" s="237"/>
      <c r="E79" s="237"/>
      <c r="F79" s="237"/>
      <c r="G79" s="237"/>
      <c r="H79" s="237"/>
      <c r="I79" s="247" t="s">
        <v>425</v>
      </c>
      <c r="J79" s="242">
        <v>0.26041666666666669</v>
      </c>
      <c r="K79" s="243" t="s">
        <v>398</v>
      </c>
    </row>
    <row r="80" spans="1:11" ht="25.5" customHeight="1" x14ac:dyDescent="0.2">
      <c r="A80" s="234"/>
      <c r="B80" s="235"/>
      <c r="C80" s="236"/>
      <c r="D80" s="237"/>
      <c r="E80" s="237"/>
      <c r="F80" s="248" t="s">
        <v>426</v>
      </c>
      <c r="G80" s="197" t="s">
        <v>24</v>
      </c>
      <c r="H80" s="198" t="s">
        <v>427</v>
      </c>
      <c r="I80" s="241" t="s">
        <v>428</v>
      </c>
      <c r="J80" s="242">
        <v>0.26041666666666669</v>
      </c>
      <c r="K80" s="243" t="s">
        <v>398</v>
      </c>
    </row>
    <row r="81" spans="1:11" ht="25.5" customHeight="1" x14ac:dyDescent="0.2">
      <c r="A81" s="234"/>
      <c r="B81" s="235"/>
      <c r="C81" s="236"/>
      <c r="D81" s="237"/>
      <c r="E81" s="237"/>
      <c r="F81" s="237"/>
      <c r="G81" s="237"/>
      <c r="H81" s="237"/>
      <c r="I81" s="241" t="s">
        <v>428</v>
      </c>
      <c r="J81" s="242">
        <v>0.26041666666666669</v>
      </c>
      <c r="K81" s="243" t="s">
        <v>398</v>
      </c>
    </row>
    <row r="82" spans="1:11" ht="25.5" customHeight="1" x14ac:dyDescent="0.2">
      <c r="A82" s="234"/>
      <c r="B82" s="235"/>
      <c r="C82" s="236"/>
      <c r="D82" s="237"/>
      <c r="E82" s="237"/>
      <c r="F82" s="196" t="s">
        <v>429</v>
      </c>
      <c r="G82" s="197" t="s">
        <v>24</v>
      </c>
      <c r="H82" s="198" t="s">
        <v>430</v>
      </c>
      <c r="I82" s="241" t="s">
        <v>431</v>
      </c>
      <c r="J82" s="242">
        <v>0.26041666666666669</v>
      </c>
      <c r="K82" s="243" t="s">
        <v>398</v>
      </c>
    </row>
    <row r="83" spans="1:11" ht="25.5" customHeight="1" x14ac:dyDescent="0.2">
      <c r="A83" s="234"/>
      <c r="B83" s="235"/>
      <c r="C83" s="236"/>
      <c r="D83" s="237"/>
      <c r="E83" s="237"/>
      <c r="F83" s="248" t="s">
        <v>426</v>
      </c>
      <c r="G83" s="197" t="s">
        <v>24</v>
      </c>
      <c r="H83" s="198" t="s">
        <v>427</v>
      </c>
      <c r="I83" s="241" t="s">
        <v>432</v>
      </c>
      <c r="J83" s="242">
        <v>0.26041666666666669</v>
      </c>
      <c r="K83" s="243" t="s">
        <v>398</v>
      </c>
    </row>
    <row r="84" spans="1:11" ht="25.5" customHeight="1" x14ac:dyDescent="0.2">
      <c r="A84" s="234"/>
      <c r="B84" s="235"/>
      <c r="C84" s="236"/>
      <c r="D84" s="237"/>
      <c r="E84" s="235"/>
      <c r="F84" s="140"/>
      <c r="G84" s="249"/>
      <c r="H84" s="249"/>
      <c r="I84" s="241" t="s">
        <v>433</v>
      </c>
      <c r="J84" s="242">
        <v>0.26041666666666669</v>
      </c>
      <c r="K84" s="243" t="s">
        <v>398</v>
      </c>
    </row>
    <row r="85" spans="1:11" ht="25.5" customHeight="1" x14ac:dyDescent="0.2">
      <c r="A85" s="234"/>
      <c r="B85" s="235"/>
      <c r="C85" s="236"/>
      <c r="D85" s="237"/>
      <c r="E85" s="235"/>
      <c r="F85" s="140"/>
      <c r="G85" s="249"/>
      <c r="H85" s="249"/>
      <c r="I85" s="241" t="s">
        <v>434</v>
      </c>
      <c r="J85" s="242">
        <v>0.26041666666666669</v>
      </c>
      <c r="K85" s="243" t="s">
        <v>398</v>
      </c>
    </row>
    <row r="86" spans="1:11" ht="25.5" customHeight="1" thickBot="1" x14ac:dyDescent="0.25">
      <c r="A86" s="216" t="s">
        <v>435</v>
      </c>
      <c r="B86" s="250"/>
      <c r="C86" s="251"/>
      <c r="D86" s="252"/>
      <c r="E86" s="250"/>
      <c r="F86" s="253"/>
      <c r="G86" s="253"/>
      <c r="H86" s="253"/>
      <c r="I86" s="222" t="s">
        <v>409</v>
      </c>
      <c r="J86" s="223" t="s">
        <v>410</v>
      </c>
      <c r="K86" s="254"/>
    </row>
    <row r="87" spans="1:11" ht="25.5" customHeight="1" thickBot="1" x14ac:dyDescent="0.25">
      <c r="A87" s="255"/>
      <c r="B87" s="180"/>
      <c r="C87" s="256"/>
      <c r="D87" s="257"/>
      <c r="E87" s="180"/>
      <c r="F87" s="258"/>
      <c r="G87" s="258"/>
      <c r="H87" s="258"/>
      <c r="I87" s="259"/>
      <c r="J87" s="260"/>
      <c r="K87" s="261"/>
    </row>
    <row r="88" spans="1:11" ht="25.5" customHeight="1" thickBot="1" x14ac:dyDescent="0.25">
      <c r="A88" s="262" t="s">
        <v>436</v>
      </c>
      <c r="B88" s="263"/>
      <c r="C88" s="264"/>
      <c r="D88" s="265"/>
      <c r="E88" s="263"/>
      <c r="F88" s="266"/>
      <c r="G88" s="267"/>
      <c r="H88" s="267"/>
      <c r="I88" s="268"/>
      <c r="J88" s="269"/>
      <c r="K88" s="270"/>
    </row>
    <row r="89" spans="1:11" ht="25.5" customHeight="1" x14ac:dyDescent="0.2">
      <c r="A89" s="271" t="s">
        <v>437</v>
      </c>
      <c r="B89" s="118"/>
      <c r="C89" s="132"/>
      <c r="D89" s="119"/>
      <c r="E89" s="118"/>
      <c r="F89" s="272"/>
      <c r="G89" s="273"/>
      <c r="H89" s="273"/>
      <c r="I89" s="274"/>
      <c r="J89" s="275" t="s">
        <v>438</v>
      </c>
      <c r="K89" s="276"/>
    </row>
    <row r="90" spans="1:11" ht="25.5" customHeight="1" x14ac:dyDescent="0.2">
      <c r="A90" s="277"/>
      <c r="B90" s="86"/>
      <c r="C90" s="84"/>
      <c r="D90" s="278"/>
      <c r="E90" s="86"/>
      <c r="F90" s="279"/>
      <c r="G90" s="280"/>
      <c r="H90" s="281"/>
      <c r="I90" s="282"/>
      <c r="J90" s="283"/>
      <c r="K90" s="284"/>
    </row>
    <row r="91" spans="1:11" ht="25.5" customHeight="1" x14ac:dyDescent="0.2">
      <c r="A91" s="285"/>
      <c r="B91" s="86"/>
      <c r="C91" s="84"/>
      <c r="D91" s="107"/>
      <c r="E91" s="86"/>
      <c r="F91" s="279"/>
      <c r="G91" s="280"/>
      <c r="H91" s="281"/>
      <c r="I91" s="286"/>
      <c r="J91" s="287"/>
      <c r="K91" s="288"/>
    </row>
    <row r="92" spans="1:11" ht="25.5" customHeight="1" thickBot="1" x14ac:dyDescent="0.25">
      <c r="A92" s="289"/>
      <c r="B92" s="112"/>
      <c r="C92" s="110"/>
      <c r="D92" s="111"/>
      <c r="E92" s="112"/>
      <c r="F92" s="290"/>
      <c r="G92" s="291"/>
      <c r="H92" s="292"/>
      <c r="I92" s="293"/>
      <c r="J92" s="294"/>
      <c r="K92" s="295"/>
    </row>
    <row r="93" spans="1:11" ht="25.5" customHeight="1" x14ac:dyDescent="0.2">
      <c r="A93" s="271" t="s">
        <v>439</v>
      </c>
      <c r="B93" s="118"/>
      <c r="C93" s="132"/>
      <c r="D93" s="119"/>
      <c r="E93" s="118"/>
      <c r="F93" s="272"/>
      <c r="G93" s="273"/>
      <c r="H93" s="273"/>
      <c r="I93" s="274"/>
      <c r="J93" s="275">
        <v>0.32291666666666669</v>
      </c>
      <c r="K93" s="296"/>
    </row>
    <row r="94" spans="1:11" ht="25.5" customHeight="1" x14ac:dyDescent="0.2">
      <c r="A94" s="297"/>
      <c r="B94" s="86"/>
      <c r="C94" s="84"/>
      <c r="D94" s="107"/>
      <c r="E94" s="86"/>
      <c r="F94" s="298"/>
      <c r="G94" s="299"/>
      <c r="H94" s="299"/>
      <c r="I94" s="300"/>
      <c r="J94" s="301"/>
      <c r="K94" s="302"/>
    </row>
    <row r="95" spans="1:11" ht="25.5" customHeight="1" thickBot="1" x14ac:dyDescent="0.25">
      <c r="A95" s="303"/>
      <c r="B95" s="112"/>
      <c r="C95" s="110"/>
      <c r="D95" s="111"/>
      <c r="E95" s="112"/>
      <c r="F95" s="290"/>
      <c r="G95" s="291"/>
      <c r="H95" s="292"/>
      <c r="I95" s="304"/>
      <c r="J95" s="294"/>
      <c r="K95" s="305"/>
    </row>
    <row r="96" spans="1:11" ht="25.5" customHeight="1" thickBot="1" x14ac:dyDescent="0.25">
      <c r="A96" s="271" t="s">
        <v>440</v>
      </c>
      <c r="B96" s="83" t="s">
        <v>312</v>
      </c>
      <c r="C96" s="84" t="s">
        <v>313</v>
      </c>
      <c r="D96" s="97" t="s">
        <v>314</v>
      </c>
      <c r="E96" s="118"/>
      <c r="F96" s="248" t="s">
        <v>315</v>
      </c>
      <c r="G96" s="197" t="s">
        <v>144</v>
      </c>
      <c r="H96" s="198" t="s">
        <v>316</v>
      </c>
      <c r="I96" s="306"/>
      <c r="J96" s="275">
        <v>0.27083333333333331</v>
      </c>
      <c r="K96" s="296"/>
    </row>
    <row r="97" spans="1:11" ht="25.5" customHeight="1" x14ac:dyDescent="0.2">
      <c r="A97" s="307"/>
      <c r="B97" s="86"/>
      <c r="C97" s="84"/>
      <c r="D97" s="107"/>
      <c r="E97" s="86"/>
      <c r="F97" s="279"/>
      <c r="G97" s="280"/>
      <c r="H97" s="281"/>
      <c r="I97" s="308"/>
      <c r="J97" s="283"/>
      <c r="K97" s="309"/>
    </row>
    <row r="98" spans="1:11" ht="25.5" customHeight="1" thickBot="1" x14ac:dyDescent="0.25">
      <c r="A98" s="310"/>
      <c r="B98" s="112"/>
      <c r="C98" s="110"/>
      <c r="D98" s="111"/>
      <c r="E98" s="112"/>
      <c r="F98" s="290"/>
      <c r="G98" s="291"/>
      <c r="H98" s="292"/>
      <c r="I98" s="304"/>
      <c r="J98" s="311"/>
      <c r="K98" s="305"/>
    </row>
  </sheetData>
  <customSheetViews>
    <customSheetView guid="{7CC91B5F-F72A-404B-9779-D9B899DEB324}" scale="90">
      <selection activeCell="C6" sqref="C6"/>
      <pageMargins left="0.75" right="0.75" top="1" bottom="1" header="0.5" footer="0.5"/>
    </customSheetView>
    <customSheetView guid="{E147021A-CA8C-486C-A677-302A560E4A97}" scale="90">
      <selection activeCell="D13" sqref="D13"/>
      <pageMargins left="0.7" right="0.7" top="0.75" bottom="0.75" header="0.3" footer="0.3"/>
    </customSheetView>
    <customSheetView guid="{E72A6785-74D1-485A-AFB9-8312B659E3F2}" scale="90">
      <selection activeCell="D19" sqref="D19"/>
      <pageMargins left="0.7" right="0.7" top="0.75" bottom="0.75" header="0.3" footer="0.3"/>
    </customSheetView>
    <customSheetView guid="{468AC9D7-75F7-40D8-8BF7-C27A615EF340}" scale="90">
      <selection activeCell="D19" sqref="D19"/>
      <pageMargins left="0.7" right="0.7" top="0.75" bottom="0.75" header="0.3" footer="0.3"/>
    </customSheetView>
    <customSheetView guid="{5466AA85-A472-6843-9713-4D88FCBD58B3}" scale="90">
      <selection activeCell="C6" sqref="C6"/>
      <pageMargins left="0.7" right="0.7" top="0.75" bottom="0.75" header="0.3" footer="0.3"/>
    </customSheetView>
  </customSheetViews>
  <mergeCells count="2">
    <mergeCell ref="A1:K1"/>
    <mergeCell ref="A2:K2"/>
  </mergeCells>
  <phoneticPr fontId="80" type="noConversion"/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A4" workbookViewId="0">
      <selection activeCell="G23" sqref="G23"/>
    </sheetView>
  </sheetViews>
  <sheetFormatPr baseColWidth="10" defaultColWidth="8.83203125" defaultRowHeight="24" customHeight="1" x14ac:dyDescent="0.2"/>
  <cols>
    <col min="1" max="1" width="18.6640625" customWidth="1"/>
    <col min="2" max="2" width="22.33203125" customWidth="1"/>
    <col min="3" max="3" width="32.33203125" customWidth="1"/>
    <col min="4" max="7" width="11.83203125" customWidth="1"/>
    <col min="8" max="8" width="50" customWidth="1"/>
    <col min="18" max="18" width="32" customWidth="1"/>
    <col min="19" max="19" width="28.5" customWidth="1"/>
  </cols>
  <sheetData>
    <row r="1" spans="1:19" ht="24" customHeight="1" x14ac:dyDescent="0.25">
      <c r="A1" s="389"/>
      <c r="B1" s="390" t="s">
        <v>691</v>
      </c>
      <c r="C1" s="391">
        <v>42770</v>
      </c>
      <c r="D1" s="392" t="s">
        <v>692</v>
      </c>
      <c r="E1" s="392"/>
      <c r="F1" s="392" t="s">
        <v>693</v>
      </c>
      <c r="G1" s="392"/>
      <c r="H1" s="393"/>
      <c r="I1" s="394"/>
      <c r="J1" s="395"/>
      <c r="K1" s="395"/>
      <c r="L1" s="396"/>
      <c r="M1" s="397"/>
      <c r="N1" s="395"/>
      <c r="O1" s="395"/>
      <c r="P1" s="396"/>
      <c r="Q1" s="396"/>
      <c r="R1" s="398"/>
      <c r="S1" s="395"/>
    </row>
    <row r="2" spans="1:19" ht="24" customHeight="1" x14ac:dyDescent="0.25">
      <c r="A2" s="389"/>
      <c r="B2" s="399"/>
      <c r="C2" s="400" t="s">
        <v>694</v>
      </c>
      <c r="D2" s="392" t="s">
        <v>695</v>
      </c>
      <c r="E2" s="392"/>
      <c r="F2" s="392" t="s">
        <v>696</v>
      </c>
      <c r="G2" s="392"/>
      <c r="H2" s="393"/>
      <c r="I2" s="394"/>
      <c r="J2" s="395"/>
      <c r="K2" s="395"/>
      <c r="L2" s="396"/>
      <c r="M2" s="397"/>
      <c r="N2" s="395"/>
      <c r="O2" s="395"/>
      <c r="P2" s="396"/>
      <c r="Q2" s="396"/>
      <c r="R2" s="398"/>
      <c r="S2" s="395"/>
    </row>
    <row r="3" spans="1:19" ht="24" customHeight="1" thickBot="1" x14ac:dyDescent="0.3">
      <c r="A3" s="389"/>
      <c r="B3" s="399"/>
      <c r="C3" s="401" t="s">
        <v>697</v>
      </c>
      <c r="D3" s="402" t="s">
        <v>339</v>
      </c>
      <c r="E3" s="402"/>
      <c r="F3" s="402" t="s">
        <v>345</v>
      </c>
      <c r="G3" s="402"/>
      <c r="H3" s="393"/>
      <c r="I3" s="394"/>
      <c r="J3" s="395"/>
      <c r="K3" s="395"/>
      <c r="L3" s="396"/>
      <c r="M3" s="397"/>
      <c r="N3" s="395"/>
      <c r="O3" s="395"/>
      <c r="P3" s="396"/>
      <c r="Q3" s="396"/>
      <c r="R3" s="398"/>
      <c r="S3" s="395"/>
    </row>
    <row r="4" spans="1:19" ht="24" customHeight="1" x14ac:dyDescent="0.2">
      <c r="A4" s="403"/>
      <c r="B4" s="404" t="s">
        <v>698</v>
      </c>
      <c r="C4" s="405"/>
      <c r="D4" s="406"/>
      <c r="E4" s="406"/>
      <c r="F4" s="406"/>
      <c r="G4" s="406"/>
      <c r="H4" s="407"/>
      <c r="I4" s="408"/>
      <c r="J4" s="408"/>
      <c r="K4" s="409"/>
      <c r="L4" s="410"/>
      <c r="M4" s="408"/>
      <c r="N4" s="409"/>
      <c r="O4" s="409"/>
      <c r="P4" s="411"/>
      <c r="Q4" s="411"/>
      <c r="R4" s="412"/>
      <c r="S4" s="413"/>
    </row>
    <row r="5" spans="1:19" ht="24" customHeight="1" x14ac:dyDescent="0.2">
      <c r="A5" s="414" t="s">
        <v>11</v>
      </c>
      <c r="B5" s="415" t="s">
        <v>473</v>
      </c>
      <c r="C5" s="416" t="s">
        <v>474</v>
      </c>
      <c r="D5" s="415" t="s">
        <v>699</v>
      </c>
      <c r="E5" s="415" t="s">
        <v>700</v>
      </c>
      <c r="F5" s="415" t="s">
        <v>699</v>
      </c>
      <c r="G5" s="415" t="s">
        <v>700</v>
      </c>
      <c r="H5" s="417" t="s">
        <v>477</v>
      </c>
      <c r="I5" s="418" t="s">
        <v>478</v>
      </c>
      <c r="J5" s="415" t="s">
        <v>479</v>
      </c>
      <c r="K5" s="415" t="s">
        <v>480</v>
      </c>
      <c r="L5" s="419" t="s">
        <v>481</v>
      </c>
      <c r="M5" s="418" t="s">
        <v>482</v>
      </c>
      <c r="N5" s="415" t="s">
        <v>479</v>
      </c>
      <c r="O5" s="415" t="s">
        <v>480</v>
      </c>
      <c r="P5" s="419" t="s">
        <v>481</v>
      </c>
      <c r="Q5" s="419" t="s">
        <v>483</v>
      </c>
      <c r="R5" s="420" t="s">
        <v>484</v>
      </c>
      <c r="S5" s="415" t="s">
        <v>485</v>
      </c>
    </row>
    <row r="6" spans="1:19" ht="24" customHeight="1" x14ac:dyDescent="0.2">
      <c r="A6" s="421"/>
      <c r="B6" s="422"/>
      <c r="C6" s="423"/>
      <c r="D6" s="424"/>
      <c r="E6" s="424"/>
      <c r="F6" s="424"/>
      <c r="G6" s="424"/>
      <c r="H6" s="425"/>
      <c r="I6" s="426"/>
      <c r="J6" s="427"/>
      <c r="K6" s="427"/>
      <c r="L6" s="428"/>
      <c r="M6" s="426"/>
      <c r="N6" s="427"/>
      <c r="O6" s="427"/>
      <c r="P6" s="428"/>
      <c r="Q6" s="427"/>
      <c r="R6" s="429"/>
      <c r="S6" s="430"/>
    </row>
    <row r="7" spans="1:19" ht="24" customHeight="1" thickBot="1" x14ac:dyDescent="0.3">
      <c r="A7" s="431"/>
      <c r="B7" s="432" t="s">
        <v>542</v>
      </c>
      <c r="C7" s="433"/>
      <c r="D7" s="434"/>
      <c r="E7" s="434"/>
      <c r="F7" s="434"/>
      <c r="G7" s="434"/>
      <c r="H7" s="435"/>
      <c r="I7" s="436"/>
      <c r="J7" s="436"/>
      <c r="K7" s="436"/>
      <c r="L7" s="436"/>
      <c r="M7" s="436"/>
      <c r="N7" s="436"/>
      <c r="O7" s="436"/>
      <c r="P7" s="437"/>
      <c r="Q7" s="437"/>
      <c r="R7" s="438"/>
      <c r="S7" s="439"/>
    </row>
    <row r="8" spans="1:19" ht="24" customHeight="1" thickBot="1" x14ac:dyDescent="0.3">
      <c r="A8" s="440"/>
      <c r="B8" s="440"/>
      <c r="C8" s="440"/>
      <c r="D8" s="441"/>
      <c r="E8" s="441"/>
      <c r="F8" s="441"/>
      <c r="G8" s="441"/>
      <c r="H8" s="440"/>
      <c r="I8" s="440"/>
      <c r="J8" s="440"/>
      <c r="K8" s="440"/>
      <c r="L8" s="440"/>
      <c r="M8" s="440"/>
      <c r="N8" s="440"/>
      <c r="O8" s="440"/>
      <c r="P8" s="440"/>
      <c r="Q8" s="440"/>
      <c r="R8" s="442"/>
      <c r="S8" s="440"/>
    </row>
    <row r="9" spans="1:19" ht="24" customHeight="1" x14ac:dyDescent="0.25">
      <c r="A9" s="443"/>
      <c r="B9" s="404" t="s">
        <v>701</v>
      </c>
      <c r="C9" s="444"/>
      <c r="D9" s="445"/>
      <c r="E9" s="445"/>
      <c r="F9" s="445"/>
      <c r="G9" s="445"/>
      <c r="H9" s="446"/>
      <c r="I9" s="447"/>
      <c r="J9" s="448"/>
      <c r="K9" s="448"/>
      <c r="L9" s="448"/>
      <c r="M9" s="448"/>
      <c r="N9" s="448"/>
      <c r="O9" s="448"/>
      <c r="P9" s="449"/>
      <c r="Q9" s="449"/>
      <c r="R9" s="450"/>
      <c r="S9" s="439"/>
    </row>
    <row r="10" spans="1:19" ht="24" customHeight="1" x14ac:dyDescent="0.2">
      <c r="A10" s="451" t="s">
        <v>702</v>
      </c>
      <c r="B10" s="452" t="s">
        <v>703</v>
      </c>
      <c r="C10" s="453" t="s">
        <v>704</v>
      </c>
      <c r="D10" s="453"/>
      <c r="E10" s="454"/>
      <c r="F10" s="453">
        <v>3</v>
      </c>
      <c r="G10" s="454">
        <v>1</v>
      </c>
      <c r="H10" s="453" t="s">
        <v>705</v>
      </c>
      <c r="I10" s="455">
        <v>42770</v>
      </c>
      <c r="J10" s="453" t="s">
        <v>24</v>
      </c>
      <c r="K10" s="453"/>
      <c r="L10" s="456">
        <v>0.29166666666666669</v>
      </c>
      <c r="M10" s="455">
        <v>42774</v>
      </c>
      <c r="N10" s="453"/>
      <c r="O10" s="453"/>
      <c r="P10" s="456"/>
      <c r="Q10" s="453" t="s">
        <v>706</v>
      </c>
      <c r="R10" s="453" t="s">
        <v>707</v>
      </c>
      <c r="S10" s="453" t="s">
        <v>708</v>
      </c>
    </row>
    <row r="11" spans="1:19" ht="24" customHeight="1" x14ac:dyDescent="0.2">
      <c r="A11" s="451" t="s">
        <v>709</v>
      </c>
      <c r="B11" s="452" t="s">
        <v>710</v>
      </c>
      <c r="C11" s="453" t="s">
        <v>711</v>
      </c>
      <c r="D11" s="453">
        <v>1</v>
      </c>
      <c r="E11" s="454">
        <v>1</v>
      </c>
      <c r="F11" s="453"/>
      <c r="G11" s="454"/>
      <c r="H11" s="453" t="s">
        <v>712</v>
      </c>
      <c r="I11" s="455">
        <v>42770</v>
      </c>
      <c r="J11" s="453" t="s">
        <v>24</v>
      </c>
      <c r="K11" s="453"/>
      <c r="L11" s="456">
        <v>0.29166666666666669</v>
      </c>
      <c r="M11" s="455">
        <v>42774</v>
      </c>
      <c r="N11" s="453" t="s">
        <v>492</v>
      </c>
      <c r="O11" s="453" t="s">
        <v>713</v>
      </c>
      <c r="P11" s="456">
        <v>0.875</v>
      </c>
      <c r="Q11" s="453" t="s">
        <v>714</v>
      </c>
      <c r="R11" s="453"/>
      <c r="S11" s="453" t="s">
        <v>715</v>
      </c>
    </row>
    <row r="12" spans="1:19" ht="24" customHeight="1" x14ac:dyDescent="0.2">
      <c r="A12" s="451" t="s">
        <v>716</v>
      </c>
      <c r="B12" s="452" t="s">
        <v>717</v>
      </c>
      <c r="C12" s="453" t="s">
        <v>718</v>
      </c>
      <c r="D12" s="453">
        <v>4</v>
      </c>
      <c r="E12" s="454">
        <v>1</v>
      </c>
      <c r="F12" s="453"/>
      <c r="G12" s="454"/>
      <c r="H12" s="453" t="s">
        <v>719</v>
      </c>
      <c r="I12" s="455">
        <v>42770</v>
      </c>
      <c r="J12" s="453" t="s">
        <v>24</v>
      </c>
      <c r="K12" s="453"/>
      <c r="L12" s="456"/>
      <c r="M12" s="455">
        <v>42407</v>
      </c>
      <c r="N12" s="453" t="s">
        <v>720</v>
      </c>
      <c r="O12" s="453" t="s">
        <v>721</v>
      </c>
      <c r="P12" s="456">
        <v>0.63055555555555554</v>
      </c>
      <c r="Q12" s="453" t="s">
        <v>722</v>
      </c>
      <c r="R12" s="453"/>
      <c r="S12" s="453" t="s">
        <v>723</v>
      </c>
    </row>
    <row r="13" spans="1:19" ht="24" customHeight="1" x14ac:dyDescent="0.2">
      <c r="A13" s="457"/>
      <c r="B13" s="458"/>
      <c r="C13" s="459"/>
      <c r="D13" s="453"/>
      <c r="E13" s="454"/>
      <c r="F13" s="453"/>
      <c r="G13" s="454"/>
      <c r="H13" s="460"/>
      <c r="I13" s="461"/>
      <c r="J13" s="462"/>
      <c r="K13" s="462"/>
      <c r="L13" s="463"/>
      <c r="M13" s="461"/>
      <c r="N13" s="462"/>
      <c r="O13" s="462"/>
      <c r="P13" s="463"/>
      <c r="Q13" s="462"/>
      <c r="R13" s="459"/>
      <c r="S13" s="453"/>
    </row>
    <row r="14" spans="1:19" ht="24" customHeight="1" thickBot="1" x14ac:dyDescent="0.3">
      <c r="A14" s="431"/>
      <c r="B14" s="432" t="s">
        <v>542</v>
      </c>
      <c r="C14" s="433"/>
      <c r="D14" s="434">
        <v>5</v>
      </c>
      <c r="E14" s="434">
        <v>2</v>
      </c>
      <c r="F14" s="434">
        <v>3</v>
      </c>
      <c r="G14" s="434">
        <v>1</v>
      </c>
      <c r="H14" s="435"/>
      <c r="I14" s="436"/>
      <c r="J14" s="436"/>
      <c r="K14" s="436"/>
      <c r="L14" s="436"/>
      <c r="M14" s="436"/>
      <c r="N14" s="436"/>
      <c r="O14" s="436"/>
      <c r="P14" s="437"/>
      <c r="Q14" s="437"/>
      <c r="R14" s="464"/>
      <c r="S14" s="439"/>
    </row>
    <row r="15" spans="1:19" ht="24" customHeight="1" thickBot="1" x14ac:dyDescent="0.3">
      <c r="A15" s="465"/>
      <c r="B15" s="466"/>
      <c r="C15" s="466"/>
      <c r="D15" s="434"/>
      <c r="E15" s="434"/>
      <c r="F15" s="434"/>
      <c r="G15" s="434"/>
      <c r="H15" s="465"/>
      <c r="I15" s="465"/>
      <c r="J15" s="465"/>
      <c r="K15" s="465"/>
      <c r="L15" s="465"/>
      <c r="M15" s="465"/>
      <c r="N15" s="465"/>
      <c r="O15" s="465"/>
      <c r="P15" s="467"/>
      <c r="Q15" s="467"/>
      <c r="R15" s="468"/>
      <c r="S15" s="467"/>
    </row>
    <row r="16" spans="1:19" ht="24" customHeight="1" x14ac:dyDescent="0.25">
      <c r="A16" s="443"/>
      <c r="B16" s="404" t="s">
        <v>724</v>
      </c>
      <c r="C16" s="444"/>
      <c r="D16" s="445"/>
      <c r="E16" s="445"/>
      <c r="F16" s="445"/>
      <c r="G16" s="445"/>
      <c r="H16" s="446"/>
      <c r="I16" s="447"/>
      <c r="J16" s="448"/>
      <c r="K16" s="448"/>
      <c r="L16" s="448"/>
      <c r="M16" s="448"/>
      <c r="N16" s="448"/>
      <c r="O16" s="448"/>
      <c r="P16" s="449"/>
      <c r="Q16" s="449"/>
      <c r="R16" s="469"/>
      <c r="S16" s="470"/>
    </row>
    <row r="17" spans="1:19" ht="24" customHeight="1" x14ac:dyDescent="0.2">
      <c r="A17" s="471"/>
      <c r="B17" s="472"/>
      <c r="C17" s="473"/>
      <c r="D17" s="474"/>
      <c r="E17" s="474"/>
      <c r="F17" s="474"/>
      <c r="G17" s="474"/>
      <c r="H17" s="475"/>
      <c r="I17" s="476"/>
      <c r="J17" s="477"/>
      <c r="K17" s="477"/>
      <c r="L17" s="478"/>
      <c r="M17" s="476"/>
      <c r="N17" s="477"/>
      <c r="O17" s="477"/>
      <c r="P17" s="478"/>
      <c r="Q17" s="477"/>
      <c r="R17" s="479"/>
      <c r="S17" s="473"/>
    </row>
    <row r="18" spans="1:19" ht="24" customHeight="1" thickBot="1" x14ac:dyDescent="0.3">
      <c r="A18" s="431"/>
      <c r="B18" s="432" t="s">
        <v>542</v>
      </c>
      <c r="C18" s="433"/>
      <c r="D18" s="434"/>
      <c r="E18" s="434"/>
      <c r="F18" s="434"/>
      <c r="G18" s="434"/>
      <c r="H18" s="435"/>
      <c r="I18" s="436"/>
      <c r="J18" s="436"/>
      <c r="K18" s="436"/>
      <c r="L18" s="436"/>
      <c r="M18" s="436"/>
      <c r="N18" s="436"/>
      <c r="O18" s="436"/>
      <c r="P18" s="437"/>
      <c r="Q18" s="437"/>
      <c r="R18" s="438"/>
      <c r="S18" s="480"/>
    </row>
    <row r="19" spans="1:19" ht="24" customHeight="1" thickBot="1" x14ac:dyDescent="0.3">
      <c r="A19" s="465"/>
      <c r="B19" s="466"/>
      <c r="C19" s="466"/>
      <c r="D19" s="434"/>
      <c r="E19" s="434"/>
      <c r="F19" s="434"/>
      <c r="G19" s="434"/>
      <c r="H19" s="465"/>
      <c r="I19" s="465"/>
      <c r="J19" s="465"/>
      <c r="K19" s="465"/>
      <c r="L19" s="465"/>
      <c r="M19" s="465"/>
      <c r="N19" s="465"/>
      <c r="O19" s="465"/>
      <c r="P19" s="467"/>
      <c r="Q19" s="467"/>
      <c r="R19" s="468"/>
      <c r="S19" s="467"/>
    </row>
    <row r="20" spans="1:19" ht="24" customHeight="1" x14ac:dyDescent="0.25">
      <c r="A20" s="443"/>
      <c r="B20" s="404" t="s">
        <v>725</v>
      </c>
      <c r="C20" s="444"/>
      <c r="D20" s="445"/>
      <c r="E20" s="445"/>
      <c r="F20" s="445"/>
      <c r="G20" s="445"/>
      <c r="H20" s="446"/>
      <c r="I20" s="447"/>
      <c r="J20" s="448"/>
      <c r="K20" s="448"/>
      <c r="L20" s="448"/>
      <c r="M20" s="448"/>
      <c r="N20" s="448"/>
      <c r="O20" s="448"/>
      <c r="P20" s="449"/>
      <c r="Q20" s="449"/>
      <c r="R20" s="469"/>
      <c r="S20" s="439"/>
    </row>
    <row r="21" spans="1:19" ht="24" customHeight="1" x14ac:dyDescent="0.2">
      <c r="A21" s="481"/>
      <c r="B21" s="482"/>
      <c r="C21" s="483"/>
      <c r="D21" s="483"/>
      <c r="E21" s="483"/>
      <c r="F21" s="483"/>
      <c r="G21" s="483"/>
      <c r="H21" s="483"/>
      <c r="I21" s="484"/>
      <c r="J21" s="483"/>
      <c r="K21" s="483"/>
      <c r="L21" s="485"/>
      <c r="M21" s="484"/>
      <c r="N21" s="483"/>
      <c r="O21" s="483"/>
      <c r="P21" s="485"/>
      <c r="Q21" s="483"/>
      <c r="R21" s="486"/>
      <c r="S21" s="483"/>
    </row>
    <row r="22" spans="1:19" ht="24" customHeight="1" thickBot="1" x14ac:dyDescent="0.3">
      <c r="A22" s="431"/>
      <c r="B22" s="432" t="s">
        <v>542</v>
      </c>
      <c r="C22" s="433"/>
      <c r="D22" s="487"/>
      <c r="E22" s="487"/>
      <c r="F22" s="487"/>
      <c r="G22" s="487"/>
      <c r="H22" s="435"/>
      <c r="I22" s="436"/>
      <c r="J22" s="436"/>
      <c r="K22" s="436"/>
      <c r="L22" s="436"/>
      <c r="M22" s="436"/>
      <c r="N22" s="436"/>
      <c r="O22" s="436"/>
      <c r="P22" s="437"/>
      <c r="Q22" s="437"/>
      <c r="R22" s="438"/>
      <c r="S22" s="439"/>
    </row>
  </sheetData>
  <customSheetViews>
    <customSheetView guid="{7CC91B5F-F72A-404B-9779-D9B899DEB324}" topLeftCell="A4">
      <selection activeCell="G23" sqref="G23"/>
      <pageMargins left="0.75" right="0.75" top="1" bottom="1" header="0.5" footer="0.5"/>
    </customSheetView>
    <customSheetView guid="{E147021A-CA8C-486C-A677-302A560E4A97}" topLeftCell="A4">
      <selection activeCell="G23" sqref="G23"/>
      <pageMargins left="0.7" right="0.7" top="0.75" bottom="0.75" header="0.3" footer="0.3"/>
    </customSheetView>
    <customSheetView guid="{5466AA85-A472-6843-9713-4D88FCBD58B3}" topLeftCell="A4">
      <selection activeCell="G23" sqref="G23"/>
      <pageMargins left="0.7" right="0.7" top="0.75" bottom="0.75" header="0.3" footer="0.3"/>
    </customSheetView>
  </customSheetViews>
  <phoneticPr fontId="8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90" zoomScaleNormal="90" zoomScalePageLayoutView="90" workbookViewId="0">
      <selection activeCell="A6" sqref="A6:K6"/>
    </sheetView>
  </sheetViews>
  <sheetFormatPr baseColWidth="10" defaultColWidth="8.83203125" defaultRowHeight="33.75" customHeight="1" x14ac:dyDescent="0.2"/>
  <cols>
    <col min="2" max="2" width="42.33203125" customWidth="1"/>
    <col min="3" max="3" width="25" customWidth="1"/>
    <col min="4" max="4" width="42.33203125" customWidth="1"/>
    <col min="9" max="9" width="17.1640625" customWidth="1"/>
    <col min="10" max="10" width="26" customWidth="1"/>
    <col min="11" max="11" width="37.5" customWidth="1"/>
  </cols>
  <sheetData>
    <row r="1" spans="1:15" ht="33.75" customHeight="1" thickBot="1" x14ac:dyDescent="0.5">
      <c r="A1" s="548" t="s">
        <v>726</v>
      </c>
      <c r="B1" s="549"/>
      <c r="C1" s="549"/>
      <c r="D1" s="549"/>
      <c r="E1" s="549"/>
      <c r="F1" s="549"/>
      <c r="G1" s="549" t="s">
        <v>727</v>
      </c>
      <c r="H1" s="549"/>
      <c r="I1" s="549"/>
      <c r="J1" s="550"/>
      <c r="K1" s="551"/>
      <c r="N1" s="488"/>
    </row>
    <row r="2" spans="1:15" ht="33.75" customHeight="1" thickBot="1" x14ac:dyDescent="0.3">
      <c r="A2" s="1" t="s">
        <v>2</v>
      </c>
      <c r="B2" s="2" t="s">
        <v>3</v>
      </c>
      <c r="C2" s="2" t="s">
        <v>4</v>
      </c>
      <c r="D2" s="489" t="s">
        <v>5</v>
      </c>
      <c r="E2" s="490" t="s">
        <v>6</v>
      </c>
      <c r="F2" s="490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91" t="s">
        <v>12</v>
      </c>
      <c r="M2" s="5" t="s">
        <v>13</v>
      </c>
      <c r="N2" s="492">
        <v>56</v>
      </c>
    </row>
    <row r="3" spans="1:15" ht="33.75" customHeight="1" x14ac:dyDescent="0.3">
      <c r="A3" s="493"/>
      <c r="B3" s="494" t="s">
        <v>728</v>
      </c>
      <c r="C3" s="493"/>
      <c r="D3" s="495"/>
      <c r="E3" s="496"/>
      <c r="F3" s="496"/>
      <c r="G3" s="497"/>
      <c r="H3" s="497"/>
      <c r="I3" s="498"/>
      <c r="J3" s="493"/>
      <c r="K3" s="499"/>
      <c r="M3" s="10" t="s">
        <v>15</v>
      </c>
      <c r="N3" s="500">
        <f>N2-N13</f>
        <v>47</v>
      </c>
      <c r="O3" s="31"/>
    </row>
    <row r="4" spans="1:15" ht="33.75" customHeight="1" x14ac:dyDescent="0.25">
      <c r="A4" s="501" t="s">
        <v>729</v>
      </c>
      <c r="B4" s="501" t="s">
        <v>730</v>
      </c>
      <c r="C4" s="502" t="s">
        <v>731</v>
      </c>
      <c r="D4" s="501" t="s">
        <v>732</v>
      </c>
      <c r="E4" s="503">
        <v>1</v>
      </c>
      <c r="F4" s="503">
        <v>0.01</v>
      </c>
      <c r="G4" s="504" t="s">
        <v>24</v>
      </c>
      <c r="H4" s="505" t="s">
        <v>733</v>
      </c>
      <c r="I4" s="505">
        <v>42770</v>
      </c>
      <c r="J4" s="506" t="s">
        <v>734</v>
      </c>
      <c r="K4" s="501" t="s">
        <v>735</v>
      </c>
      <c r="M4" t="s">
        <v>20</v>
      </c>
      <c r="N4" s="488">
        <v>3</v>
      </c>
    </row>
    <row r="5" spans="1:15" ht="33.75" customHeight="1" x14ac:dyDescent="0.25">
      <c r="A5" s="501" t="s">
        <v>736</v>
      </c>
      <c r="B5" s="501" t="s">
        <v>737</v>
      </c>
      <c r="C5" s="502" t="s">
        <v>738</v>
      </c>
      <c r="D5" s="501" t="s">
        <v>739</v>
      </c>
      <c r="E5" s="503">
        <v>1</v>
      </c>
      <c r="F5" s="503">
        <v>1</v>
      </c>
      <c r="G5" s="504" t="s">
        <v>241</v>
      </c>
      <c r="H5" s="505" t="s">
        <v>733</v>
      </c>
      <c r="I5" s="505">
        <v>42770</v>
      </c>
      <c r="J5" s="506" t="s">
        <v>740</v>
      </c>
      <c r="K5" s="501"/>
      <c r="M5" t="s">
        <v>25</v>
      </c>
      <c r="N5" s="488">
        <v>3</v>
      </c>
    </row>
    <row r="6" spans="1:15" ht="33.75" customHeight="1" x14ac:dyDescent="0.25">
      <c r="A6" s="501" t="s">
        <v>733</v>
      </c>
      <c r="B6" s="501" t="s">
        <v>741</v>
      </c>
      <c r="C6" s="502" t="s">
        <v>742</v>
      </c>
      <c r="D6" s="501" t="s">
        <v>743</v>
      </c>
      <c r="E6" s="503">
        <v>2</v>
      </c>
      <c r="F6" s="503">
        <v>1</v>
      </c>
      <c r="G6" s="504" t="s">
        <v>144</v>
      </c>
      <c r="H6" s="505" t="s">
        <v>733</v>
      </c>
      <c r="I6" s="505">
        <v>42770</v>
      </c>
      <c r="J6" s="506" t="s">
        <v>744</v>
      </c>
      <c r="K6" s="501"/>
      <c r="M6" t="s">
        <v>29</v>
      </c>
      <c r="N6" s="488">
        <f>SUMIFS(E:E,G:G,"JCC")</f>
        <v>0</v>
      </c>
    </row>
    <row r="7" spans="1:15" ht="60.75" customHeight="1" x14ac:dyDescent="0.25">
      <c r="A7" s="501" t="s">
        <v>745</v>
      </c>
      <c r="B7" s="501" t="s">
        <v>746</v>
      </c>
      <c r="C7" s="502" t="s">
        <v>747</v>
      </c>
      <c r="D7" s="507" t="s">
        <v>748</v>
      </c>
      <c r="E7" s="503">
        <v>3</v>
      </c>
      <c r="F7" s="503">
        <v>1</v>
      </c>
      <c r="G7" s="504" t="s">
        <v>749</v>
      </c>
      <c r="H7" s="505" t="s">
        <v>750</v>
      </c>
      <c r="I7" s="505">
        <v>42770</v>
      </c>
      <c r="J7" s="506" t="s">
        <v>751</v>
      </c>
      <c r="K7" s="507"/>
      <c r="M7" t="s">
        <v>752</v>
      </c>
      <c r="N7" s="488">
        <v>0</v>
      </c>
    </row>
    <row r="8" spans="1:15" ht="33.75" customHeight="1" x14ac:dyDescent="0.25">
      <c r="A8" s="501" t="s">
        <v>753</v>
      </c>
      <c r="B8" s="501" t="s">
        <v>754</v>
      </c>
      <c r="C8" s="502" t="s">
        <v>755</v>
      </c>
      <c r="D8" s="501" t="s">
        <v>756</v>
      </c>
      <c r="E8" s="503">
        <v>2</v>
      </c>
      <c r="F8" s="503">
        <v>1</v>
      </c>
      <c r="G8" s="504" t="s">
        <v>24</v>
      </c>
      <c r="H8" s="505" t="s">
        <v>750</v>
      </c>
      <c r="I8" s="505">
        <v>42770</v>
      </c>
      <c r="J8" s="506" t="s">
        <v>757</v>
      </c>
      <c r="K8" s="501"/>
      <c r="M8" t="s">
        <v>36</v>
      </c>
      <c r="N8" s="488">
        <f>SUMIFS(E:E,G:G,"par")</f>
        <v>1</v>
      </c>
    </row>
    <row r="9" spans="1:15" ht="33.75" customHeight="1" x14ac:dyDescent="0.25">
      <c r="A9" s="501"/>
      <c r="B9" s="501"/>
      <c r="C9" s="502"/>
      <c r="D9" s="503"/>
      <c r="E9" s="503"/>
      <c r="F9" s="503"/>
      <c r="G9" s="504"/>
      <c r="H9" s="505"/>
      <c r="I9" s="504"/>
      <c r="J9" s="506"/>
      <c r="K9" s="501"/>
      <c r="M9" t="s">
        <v>37</v>
      </c>
      <c r="N9" s="488">
        <f>SUMIFS(E:E,G:G,"phi")</f>
        <v>0</v>
      </c>
    </row>
    <row r="10" spans="1:15" ht="33.75" customHeight="1" x14ac:dyDescent="0.25">
      <c r="A10" s="501"/>
      <c r="B10" s="501"/>
      <c r="C10" s="502"/>
      <c r="D10" s="503"/>
      <c r="E10" s="503"/>
      <c r="F10" s="503"/>
      <c r="G10" s="504"/>
      <c r="H10" s="505"/>
      <c r="I10" s="504"/>
      <c r="J10" s="506"/>
      <c r="K10" s="501"/>
      <c r="M10" t="s">
        <v>38</v>
      </c>
      <c r="N10" s="488">
        <f>SUMIFS(E:E,G:G,"BRK")</f>
        <v>2</v>
      </c>
    </row>
    <row r="11" spans="1:15" ht="33.75" customHeight="1" x14ac:dyDescent="0.25">
      <c r="A11" s="501"/>
      <c r="B11" s="501"/>
      <c r="C11" s="502"/>
      <c r="D11" s="503"/>
      <c r="E11" s="503"/>
      <c r="F11" s="503"/>
      <c r="G11" s="504"/>
      <c r="H11" s="505"/>
      <c r="I11" s="504"/>
      <c r="J11" s="506"/>
      <c r="K11" s="501"/>
      <c r="M11" s="20" t="s">
        <v>39</v>
      </c>
      <c r="N11" s="508">
        <v>0</v>
      </c>
    </row>
    <row r="12" spans="1:15" ht="33.75" customHeight="1" x14ac:dyDescent="0.25">
      <c r="A12" s="501"/>
      <c r="B12" s="501"/>
      <c r="C12" s="502"/>
      <c r="D12" s="503"/>
      <c r="E12" s="503"/>
      <c r="F12" s="503"/>
      <c r="G12" s="504"/>
      <c r="H12" s="505"/>
      <c r="I12" s="504"/>
      <c r="J12" s="506"/>
      <c r="K12" s="501"/>
      <c r="M12" s="21" t="s">
        <v>40</v>
      </c>
      <c r="N12" s="509">
        <f>SUMIFS(E:E,G:G,"H")</f>
        <v>0</v>
      </c>
    </row>
    <row r="13" spans="1:15" ht="33.75" customHeight="1" x14ac:dyDescent="0.25">
      <c r="A13" s="501"/>
      <c r="B13" s="501"/>
      <c r="C13" s="502"/>
      <c r="D13" s="503"/>
      <c r="E13" s="503"/>
      <c r="F13" s="503"/>
      <c r="G13" s="504"/>
      <c r="H13" s="505"/>
      <c r="I13" s="504"/>
      <c r="J13" s="506"/>
      <c r="K13" s="501"/>
      <c r="M13" s="22" t="s">
        <v>41</v>
      </c>
      <c r="N13" s="510">
        <f>SUM(M4:N12)</f>
        <v>9</v>
      </c>
    </row>
    <row r="14" spans="1:15" ht="33.75" customHeight="1" x14ac:dyDescent="0.25">
      <c r="A14" s="501"/>
      <c r="B14" s="501"/>
      <c r="C14" s="502"/>
      <c r="D14" s="503"/>
      <c r="E14" s="503"/>
      <c r="F14" s="503"/>
      <c r="G14" s="504"/>
      <c r="H14" s="505"/>
      <c r="I14" s="504"/>
      <c r="J14" s="506"/>
      <c r="K14" s="501"/>
      <c r="M14" s="511"/>
      <c r="N14" s="512"/>
    </row>
    <row r="15" spans="1:15" ht="33.75" customHeight="1" x14ac:dyDescent="0.25">
      <c r="A15" s="501"/>
      <c r="B15" s="501"/>
      <c r="C15" s="502"/>
      <c r="D15" s="503"/>
      <c r="E15" s="503"/>
      <c r="F15" s="503"/>
      <c r="G15" s="504"/>
      <c r="H15" s="505"/>
      <c r="I15" s="504"/>
      <c r="J15" s="506"/>
      <c r="K15" s="501"/>
      <c r="M15" s="511"/>
      <c r="N15" s="512"/>
    </row>
    <row r="16" spans="1:15" ht="33.75" customHeight="1" x14ac:dyDescent="0.25">
      <c r="A16" s="513"/>
      <c r="B16" s="501"/>
      <c r="C16" s="501"/>
      <c r="D16" s="502"/>
      <c r="E16" s="503"/>
      <c r="F16" s="503"/>
      <c r="G16" s="501"/>
      <c r="H16" s="504"/>
      <c r="I16" s="505"/>
      <c r="J16" s="504"/>
      <c r="K16" s="506"/>
      <c r="N16" s="488"/>
    </row>
    <row r="17" spans="1:17" ht="33.75" customHeight="1" x14ac:dyDescent="0.25">
      <c r="A17" s="513"/>
      <c r="B17" s="501"/>
      <c r="C17" s="501"/>
      <c r="D17" s="502"/>
      <c r="E17" s="514">
        <f>SUM(E4:E16)</f>
        <v>9</v>
      </c>
      <c r="F17" s="514">
        <f>SUM(F4:F16)</f>
        <v>4.01</v>
      </c>
      <c r="G17" s="501"/>
      <c r="H17" s="504"/>
      <c r="I17" s="505"/>
      <c r="J17" s="504"/>
      <c r="K17" s="506"/>
      <c r="N17" s="488"/>
    </row>
    <row r="18" spans="1:17" ht="33.75" customHeight="1" thickBot="1" x14ac:dyDescent="0.25">
      <c r="D18" s="515"/>
      <c r="E18" s="488"/>
      <c r="F18" s="488"/>
      <c r="K18" s="515"/>
      <c r="N18" s="488"/>
    </row>
    <row r="19" spans="1:17" ht="33.75" customHeight="1" x14ac:dyDescent="0.3">
      <c r="A19" s="516"/>
      <c r="B19" s="516"/>
      <c r="D19" s="515"/>
      <c r="E19" s="488"/>
      <c r="F19" s="488"/>
      <c r="G19" s="517"/>
      <c r="H19" s="517"/>
      <c r="I19" s="517"/>
      <c r="J19" s="518"/>
      <c r="K19" s="519"/>
      <c r="L19" s="518"/>
      <c r="M19" s="586" t="s">
        <v>758</v>
      </c>
      <c r="N19" s="587"/>
      <c r="O19" s="588" t="s">
        <v>333</v>
      </c>
      <c r="P19" s="588"/>
      <c r="Q19" s="589"/>
    </row>
    <row r="20" spans="1:17" ht="33.75" customHeight="1" x14ac:dyDescent="0.3">
      <c r="A20" s="590" t="s">
        <v>759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20" t="s">
        <v>760</v>
      </c>
      <c r="Q20" s="520" t="s">
        <v>761</v>
      </c>
    </row>
    <row r="21" spans="1:17" ht="33.75" customHeight="1" x14ac:dyDescent="0.3">
      <c r="A21" s="583" t="s">
        <v>762</v>
      </c>
      <c r="B21" s="584"/>
      <c r="C21" s="584"/>
      <c r="D21" s="584"/>
      <c r="E21" s="584"/>
      <c r="F21" s="585"/>
      <c r="G21" s="521"/>
      <c r="H21" s="522"/>
      <c r="I21" s="522"/>
      <c r="J21" s="522"/>
      <c r="K21" s="522"/>
      <c r="L21" s="522"/>
      <c r="M21" s="522"/>
      <c r="N21" s="523"/>
      <c r="O21" s="522"/>
      <c r="P21" s="524">
        <v>9</v>
      </c>
      <c r="Q21" s="525">
        <v>4.01</v>
      </c>
    </row>
    <row r="22" spans="1:17" ht="33.75" customHeight="1" x14ac:dyDescent="0.3">
      <c r="A22" s="526" t="s">
        <v>763</v>
      </c>
      <c r="B22" s="578" t="s">
        <v>764</v>
      </c>
      <c r="C22" s="579"/>
      <c r="D22" s="579"/>
      <c r="E22" s="579"/>
      <c r="F22" s="580"/>
      <c r="G22" s="581"/>
      <c r="H22" s="582"/>
      <c r="I22" s="582"/>
      <c r="J22" s="582"/>
      <c r="K22" s="582"/>
      <c r="L22" s="582"/>
      <c r="M22" s="582"/>
      <c r="N22" s="582"/>
      <c r="O22" s="582"/>
      <c r="P22" s="527"/>
      <c r="Q22" s="528"/>
    </row>
    <row r="23" spans="1:17" ht="33.75" customHeight="1" x14ac:dyDescent="0.3">
      <c r="A23" s="529" t="s">
        <v>765</v>
      </c>
      <c r="B23" s="561" t="s">
        <v>766</v>
      </c>
      <c r="C23" s="562"/>
      <c r="D23" s="562"/>
      <c r="E23" s="562"/>
      <c r="F23" s="563"/>
      <c r="G23" s="564"/>
      <c r="H23" s="565"/>
      <c r="I23" s="565"/>
      <c r="J23" s="565"/>
      <c r="K23" s="565"/>
      <c r="L23" s="565"/>
      <c r="M23" s="565"/>
      <c r="N23" s="565"/>
      <c r="O23" s="565"/>
      <c r="P23" s="530"/>
      <c r="Q23" s="531"/>
    </row>
    <row r="24" spans="1:17" ht="33.75" customHeight="1" x14ac:dyDescent="0.3">
      <c r="A24" s="526" t="s">
        <v>765</v>
      </c>
      <c r="B24" s="578" t="s">
        <v>767</v>
      </c>
      <c r="C24" s="579"/>
      <c r="D24" s="579"/>
      <c r="E24" s="579"/>
      <c r="F24" s="580"/>
      <c r="G24" s="581"/>
      <c r="H24" s="582"/>
      <c r="I24" s="582"/>
      <c r="J24" s="582"/>
      <c r="K24" s="582"/>
      <c r="L24" s="582"/>
      <c r="M24" s="582"/>
      <c r="N24" s="582"/>
      <c r="O24" s="582"/>
      <c r="P24" s="532" t="s">
        <v>768</v>
      </c>
      <c r="Q24" s="533">
        <v>0</v>
      </c>
    </row>
    <row r="25" spans="1:17" ht="33.75" customHeight="1" x14ac:dyDescent="0.3">
      <c r="A25" s="529" t="s">
        <v>765</v>
      </c>
      <c r="B25" s="561" t="s">
        <v>769</v>
      </c>
      <c r="C25" s="562"/>
      <c r="D25" s="562"/>
      <c r="E25" s="562"/>
      <c r="F25" s="563"/>
      <c r="G25" s="564"/>
      <c r="H25" s="565"/>
      <c r="I25" s="565"/>
      <c r="J25" s="565"/>
      <c r="K25" s="565"/>
      <c r="L25" s="565"/>
      <c r="M25" s="565"/>
      <c r="N25" s="565"/>
      <c r="O25" s="565"/>
      <c r="P25" s="530" t="s">
        <v>770</v>
      </c>
      <c r="Q25" s="531">
        <v>0</v>
      </c>
    </row>
    <row r="26" spans="1:17" ht="33.75" customHeight="1" x14ac:dyDescent="0.3">
      <c r="A26" s="566" t="s">
        <v>771</v>
      </c>
      <c r="B26" s="567"/>
      <c r="C26" s="567"/>
      <c r="D26" s="567"/>
      <c r="E26" s="567"/>
      <c r="F26" s="568"/>
      <c r="G26" s="569"/>
      <c r="H26" s="570"/>
      <c r="I26" s="570"/>
      <c r="J26" s="570"/>
      <c r="K26" s="570"/>
      <c r="L26" s="570"/>
      <c r="M26" s="570"/>
      <c r="N26" s="570"/>
      <c r="O26" s="570"/>
      <c r="P26" s="534">
        <f>SUM(P21:P25)</f>
        <v>9</v>
      </c>
      <c r="Q26" s="535">
        <f>SUM(Q21:Q25)</f>
        <v>4.01</v>
      </c>
    </row>
    <row r="27" spans="1:17" ht="33.75" customHeight="1" x14ac:dyDescent="0.3">
      <c r="A27" s="571" t="s">
        <v>772</v>
      </c>
      <c r="B27" s="572"/>
      <c r="C27" s="572"/>
      <c r="D27" s="572"/>
      <c r="E27" s="572"/>
      <c r="F27" s="573"/>
      <c r="G27" s="574" t="s">
        <v>773</v>
      </c>
      <c r="H27" s="575"/>
      <c r="I27" s="575"/>
      <c r="J27" s="575"/>
      <c r="K27" s="575"/>
      <c r="L27" s="575"/>
      <c r="M27" s="575"/>
      <c r="N27" s="575"/>
      <c r="O27" s="575"/>
      <c r="P27" s="576"/>
      <c r="Q27" s="577"/>
    </row>
    <row r="28" spans="1:17" ht="33.75" customHeight="1" x14ac:dyDescent="0.3">
      <c r="A28" s="557" t="s">
        <v>774</v>
      </c>
      <c r="B28" s="558"/>
      <c r="C28" s="558"/>
      <c r="D28" s="558"/>
      <c r="E28" s="558"/>
      <c r="F28" s="558"/>
      <c r="G28" s="559"/>
      <c r="H28" s="559"/>
      <c r="I28" s="559"/>
      <c r="J28" s="559"/>
      <c r="K28" s="559"/>
      <c r="L28" s="559"/>
      <c r="M28" s="559"/>
      <c r="N28" s="559"/>
      <c r="O28" s="559"/>
      <c r="P28" s="559"/>
      <c r="Q28" s="560"/>
    </row>
  </sheetData>
  <customSheetViews>
    <customSheetView guid="{7CC91B5F-F72A-404B-9779-D9B899DEB324}" scale="90">
      <selection activeCell="A6" sqref="A6:K6"/>
      <pageMargins left="0.75" right="0.75" top="1" bottom="1" header="0.5" footer="0.5"/>
    </customSheetView>
    <customSheetView guid="{E147021A-CA8C-486C-A677-302A560E4A97}" scale="90">
      <selection activeCell="A6" sqref="A6:K6"/>
      <pageMargins left="0.7" right="0.7" top="0.75" bottom="0.75" header="0.3" footer="0.3"/>
    </customSheetView>
    <customSheetView guid="{5466AA85-A472-6843-9713-4D88FCBD58B3}" scale="90">
      <selection activeCell="A6" sqref="A6:K6"/>
      <pageMargins left="0.7" right="0.7" top="0.75" bottom="0.75" header="0.3" footer="0.3"/>
    </customSheetView>
  </customSheetViews>
  <mergeCells count="19">
    <mergeCell ref="A21:F21"/>
    <mergeCell ref="A1:F1"/>
    <mergeCell ref="G1:K1"/>
    <mergeCell ref="M19:N19"/>
    <mergeCell ref="O19:Q19"/>
    <mergeCell ref="A20:O20"/>
    <mergeCell ref="B22:F22"/>
    <mergeCell ref="G22:O22"/>
    <mergeCell ref="B23:F23"/>
    <mergeCell ref="G23:O23"/>
    <mergeCell ref="B24:F24"/>
    <mergeCell ref="G24:O24"/>
    <mergeCell ref="A28:Q28"/>
    <mergeCell ref="B25:F25"/>
    <mergeCell ref="G25:O25"/>
    <mergeCell ref="A26:F26"/>
    <mergeCell ref="G26:O26"/>
    <mergeCell ref="A27:F27"/>
    <mergeCell ref="G27:Q27"/>
  </mergeCells>
  <phoneticPr fontId="8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0" zoomScaleNormal="90" zoomScalePageLayoutView="90" workbookViewId="0">
      <selection activeCell="E12" sqref="E12"/>
    </sheetView>
  </sheetViews>
  <sheetFormatPr baseColWidth="10" defaultColWidth="8.83203125" defaultRowHeight="37.5" customHeight="1" x14ac:dyDescent="0.2"/>
  <cols>
    <col min="2" max="2" width="25.5" customWidth="1"/>
    <col min="3" max="3" width="26.83203125" customWidth="1"/>
    <col min="4" max="4" width="22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7.5" customHeight="1" thickBot="1" x14ac:dyDescent="0.4">
      <c r="A1" s="544" t="s">
        <v>0</v>
      </c>
      <c r="B1" s="545"/>
      <c r="C1" s="545"/>
      <c r="D1" s="545"/>
      <c r="E1" s="545"/>
      <c r="F1" s="545"/>
      <c r="G1" s="545" t="s">
        <v>441</v>
      </c>
      <c r="H1" s="545"/>
      <c r="I1" s="545"/>
      <c r="J1" s="546"/>
      <c r="K1" s="547"/>
    </row>
    <row r="2" spans="1:14" ht="37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30</v>
      </c>
    </row>
    <row r="3" spans="1:14" ht="37.5" customHeight="1" x14ac:dyDescent="0.2">
      <c r="A3" s="18">
        <v>1</v>
      </c>
      <c r="B3" s="15" t="s">
        <v>442</v>
      </c>
      <c r="C3" s="313" t="s">
        <v>443</v>
      </c>
      <c r="D3" s="16" t="s">
        <v>444</v>
      </c>
      <c r="E3" s="15">
        <v>2</v>
      </c>
      <c r="F3" s="15">
        <v>0</v>
      </c>
      <c r="G3" s="15" t="s">
        <v>18</v>
      </c>
      <c r="H3" s="15" t="s">
        <v>324</v>
      </c>
      <c r="I3" s="17">
        <v>42770</v>
      </c>
      <c r="J3" s="17" t="s">
        <v>445</v>
      </c>
      <c r="K3" s="18"/>
      <c r="M3" s="10" t="s">
        <v>15</v>
      </c>
      <c r="N3" s="10">
        <f>N2-N14</f>
        <v>14</v>
      </c>
    </row>
    <row r="4" spans="1:14" ht="37.5" customHeight="1" x14ac:dyDescent="0.2">
      <c r="A4" s="11">
        <v>2</v>
      </c>
      <c r="B4" s="12" t="s">
        <v>446</v>
      </c>
      <c r="C4" s="12" t="s">
        <v>447</v>
      </c>
      <c r="D4" s="13" t="s">
        <v>448</v>
      </c>
      <c r="E4" s="12">
        <v>2</v>
      </c>
      <c r="F4" s="12">
        <v>0</v>
      </c>
      <c r="G4" s="28" t="s">
        <v>212</v>
      </c>
      <c r="H4" s="12" t="s">
        <v>324</v>
      </c>
      <c r="I4" s="14">
        <v>42770</v>
      </c>
      <c r="J4" s="12" t="s">
        <v>449</v>
      </c>
      <c r="K4" s="11" t="s">
        <v>450</v>
      </c>
      <c r="M4" t="s">
        <v>20</v>
      </c>
      <c r="N4">
        <f>SUMIFS(E:E,G:G,"CTT")</f>
        <v>2</v>
      </c>
    </row>
    <row r="5" spans="1:14" ht="37.5" customHeight="1" x14ac:dyDescent="0.2">
      <c r="A5" s="18">
        <v>3</v>
      </c>
      <c r="B5" s="12" t="s">
        <v>451</v>
      </c>
      <c r="C5" s="29" t="s">
        <v>452</v>
      </c>
      <c r="D5" s="13" t="s">
        <v>453</v>
      </c>
      <c r="E5" s="12">
        <v>5</v>
      </c>
      <c r="F5" s="12">
        <v>0</v>
      </c>
      <c r="G5" s="28" t="s">
        <v>212</v>
      </c>
      <c r="H5" s="12" t="s">
        <v>324</v>
      </c>
      <c r="I5" s="14">
        <v>42770</v>
      </c>
      <c r="J5" s="12" t="s">
        <v>454</v>
      </c>
      <c r="K5" s="11" t="s">
        <v>450</v>
      </c>
      <c r="M5" t="s">
        <v>25</v>
      </c>
      <c r="N5">
        <f>SUMIFS(E:E,G:G,"FLU")</f>
        <v>1</v>
      </c>
    </row>
    <row r="6" spans="1:14" ht="37.5" customHeight="1" x14ac:dyDescent="0.2">
      <c r="A6" s="11">
        <v>4</v>
      </c>
      <c r="B6" s="12" t="s">
        <v>451</v>
      </c>
      <c r="C6" s="313" t="s">
        <v>455</v>
      </c>
      <c r="D6" s="16" t="s">
        <v>456</v>
      </c>
      <c r="E6" s="15">
        <v>1</v>
      </c>
      <c r="F6" s="15">
        <v>0</v>
      </c>
      <c r="G6" s="26" t="s">
        <v>212</v>
      </c>
      <c r="H6" s="15" t="s">
        <v>324</v>
      </c>
      <c r="I6" s="17">
        <v>42770</v>
      </c>
      <c r="J6" s="15" t="s">
        <v>457</v>
      </c>
      <c r="K6" s="11" t="s">
        <v>450</v>
      </c>
      <c r="M6" t="s">
        <v>29</v>
      </c>
      <c r="N6">
        <f>SUMIFS(E:E,G:G,"JCC")</f>
        <v>0</v>
      </c>
    </row>
    <row r="7" spans="1:14" ht="37.5" customHeight="1" x14ac:dyDescent="0.2">
      <c r="A7" s="18">
        <v>5</v>
      </c>
      <c r="B7" s="12" t="s">
        <v>451</v>
      </c>
      <c r="C7" s="29" t="s">
        <v>458</v>
      </c>
      <c r="D7" s="13" t="s">
        <v>459</v>
      </c>
      <c r="E7" s="12">
        <v>1</v>
      </c>
      <c r="F7" s="12">
        <v>0</v>
      </c>
      <c r="G7" s="28" t="s">
        <v>212</v>
      </c>
      <c r="H7" s="12" t="s">
        <v>324</v>
      </c>
      <c r="I7" s="14">
        <v>42770</v>
      </c>
      <c r="J7" s="12" t="s">
        <v>460</v>
      </c>
      <c r="K7" s="11" t="s">
        <v>450</v>
      </c>
      <c r="M7" t="s">
        <v>33</v>
      </c>
      <c r="N7">
        <f>SUMIFS(E:E,G:G,"EDI")</f>
        <v>0</v>
      </c>
    </row>
    <row r="8" spans="1:14" ht="37.5" customHeight="1" x14ac:dyDescent="0.2">
      <c r="A8" s="11">
        <v>6</v>
      </c>
      <c r="B8" s="15" t="s">
        <v>461</v>
      </c>
      <c r="C8" s="15" t="s">
        <v>462</v>
      </c>
      <c r="D8" s="16" t="s">
        <v>463</v>
      </c>
      <c r="E8" s="15">
        <v>4</v>
      </c>
      <c r="F8" s="15">
        <v>0</v>
      </c>
      <c r="G8" s="26" t="s">
        <v>212</v>
      </c>
      <c r="H8" s="15" t="s">
        <v>324</v>
      </c>
      <c r="I8" s="17">
        <v>42770</v>
      </c>
      <c r="J8" s="17" t="s">
        <v>464</v>
      </c>
      <c r="K8" s="11" t="s">
        <v>450</v>
      </c>
      <c r="M8" t="s">
        <v>36</v>
      </c>
      <c r="N8">
        <f>SUMIFS(E:E,G:G,"par")</f>
        <v>0</v>
      </c>
    </row>
    <row r="9" spans="1:14" ht="37.5" customHeight="1" x14ac:dyDescent="0.2">
      <c r="A9" s="18">
        <v>7</v>
      </c>
      <c r="B9" s="15" t="s">
        <v>465</v>
      </c>
      <c r="C9" s="15" t="s">
        <v>466</v>
      </c>
      <c r="D9" s="16" t="s">
        <v>467</v>
      </c>
      <c r="E9" s="15">
        <v>1</v>
      </c>
      <c r="F9" s="15">
        <v>0</v>
      </c>
      <c r="G9" s="15" t="s">
        <v>24</v>
      </c>
      <c r="H9" s="15" t="s">
        <v>324</v>
      </c>
      <c r="I9" s="17">
        <v>42770</v>
      </c>
      <c r="J9" s="15" t="s">
        <v>468</v>
      </c>
      <c r="K9" s="18" t="s">
        <v>469</v>
      </c>
      <c r="M9" t="s">
        <v>37</v>
      </c>
      <c r="N9">
        <f>SUMIFS(E:E,G:G,"phi")</f>
        <v>0</v>
      </c>
    </row>
    <row r="10" spans="1:14" ht="37.5" customHeight="1" x14ac:dyDescent="0.2">
      <c r="A10" s="18"/>
      <c r="B10" s="15"/>
      <c r="C10" s="15"/>
      <c r="D10" s="16"/>
      <c r="E10" s="15"/>
      <c r="F10" s="15"/>
      <c r="G10" s="18"/>
      <c r="H10" s="15"/>
      <c r="I10" s="15"/>
      <c r="J10" s="15"/>
      <c r="K10" s="18"/>
      <c r="M10" t="s">
        <v>38</v>
      </c>
      <c r="N10">
        <f>SUMIFS(E:E,G:G,"BRK")</f>
        <v>0</v>
      </c>
    </row>
    <row r="11" spans="1:14" ht="37.5" customHeight="1" x14ac:dyDescent="0.2">
      <c r="A11" s="18"/>
      <c r="B11" s="15"/>
      <c r="C11" s="15"/>
      <c r="D11" s="16"/>
      <c r="E11" s="15"/>
      <c r="F11" s="15"/>
      <c r="G11" s="18"/>
      <c r="H11" s="15"/>
      <c r="I11" s="15"/>
      <c r="J11" s="15"/>
      <c r="K11" s="18"/>
      <c r="M11" s="20" t="s">
        <v>39</v>
      </c>
      <c r="N11" s="20">
        <f>SUMIFS(E:E,G:G,"SPC")</f>
        <v>13</v>
      </c>
    </row>
    <row r="12" spans="1:14" ht="37.5" customHeight="1" x14ac:dyDescent="0.2">
      <c r="A12" s="11"/>
      <c r="B12" s="15"/>
      <c r="C12" s="15"/>
      <c r="D12" s="16"/>
      <c r="E12" s="15"/>
      <c r="F12" s="15"/>
      <c r="G12" s="15"/>
      <c r="H12" s="15"/>
      <c r="I12" s="17"/>
      <c r="J12" s="15"/>
      <c r="K12" s="18"/>
      <c r="M12" s="21" t="s">
        <v>40</v>
      </c>
      <c r="N12" s="21">
        <f>SUMIFS(E:E,G:G,"H")</f>
        <v>0</v>
      </c>
    </row>
    <row r="13" spans="1:14" ht="37.5" customHeight="1" x14ac:dyDescent="0.2">
      <c r="A13" s="18"/>
      <c r="B13" s="15"/>
      <c r="C13" s="15"/>
      <c r="D13" s="16"/>
      <c r="E13" s="15"/>
      <c r="F13" s="15"/>
      <c r="G13" s="18"/>
      <c r="H13" s="15"/>
      <c r="I13" s="15"/>
      <c r="J13" s="12"/>
      <c r="K13" s="11"/>
      <c r="M13" s="21"/>
      <c r="N13" s="21"/>
    </row>
    <row r="14" spans="1:14" ht="37.5" customHeight="1" x14ac:dyDescent="0.2">
      <c r="A14" s="18"/>
      <c r="B14" s="15"/>
      <c r="C14" s="15"/>
      <c r="D14" s="16"/>
      <c r="E14" s="15"/>
      <c r="F14" s="15"/>
      <c r="G14" s="15"/>
      <c r="H14" s="15"/>
      <c r="I14" s="17"/>
      <c r="J14" s="15"/>
      <c r="K14" s="18"/>
      <c r="M14" s="22" t="s">
        <v>41</v>
      </c>
      <c r="N14" s="22">
        <f>SUM(M4:N12)</f>
        <v>16</v>
      </c>
    </row>
    <row r="15" spans="1:14" ht="37.5" customHeight="1" x14ac:dyDescent="0.2">
      <c r="A15" s="18"/>
      <c r="B15" s="15"/>
      <c r="C15" s="313"/>
      <c r="D15" s="16"/>
      <c r="E15" s="15"/>
      <c r="F15" s="15"/>
      <c r="G15" s="15"/>
      <c r="H15" s="15"/>
      <c r="I15" s="17"/>
      <c r="J15" s="17"/>
      <c r="K15" s="18"/>
    </row>
    <row r="16" spans="1:14" ht="37.5" customHeight="1" x14ac:dyDescent="0.2">
      <c r="A16" s="18"/>
      <c r="B16" s="15"/>
      <c r="C16" s="15"/>
      <c r="D16" s="16"/>
      <c r="E16" s="15"/>
      <c r="F16" s="15"/>
      <c r="G16" s="15"/>
      <c r="H16" s="15"/>
      <c r="I16" s="17"/>
      <c r="J16" s="15"/>
      <c r="K16" s="18"/>
    </row>
    <row r="17" spans="1:11" ht="37.5" customHeight="1" x14ac:dyDescent="0.2">
      <c r="A17" s="11"/>
      <c r="B17" s="12"/>
      <c r="C17" s="12"/>
      <c r="D17" s="13"/>
      <c r="E17" s="12"/>
      <c r="F17" s="12"/>
      <c r="G17" s="12"/>
      <c r="H17" s="12"/>
      <c r="I17" s="12"/>
      <c r="J17" s="12"/>
      <c r="K17" s="11"/>
    </row>
    <row r="18" spans="1:11" ht="37.5" customHeight="1" x14ac:dyDescent="0.2">
      <c r="A18" s="11"/>
      <c r="B18" s="12"/>
      <c r="C18" s="12"/>
      <c r="D18" s="13"/>
      <c r="E18" s="12"/>
      <c r="F18" s="12"/>
      <c r="G18" s="12"/>
      <c r="H18" s="12"/>
      <c r="I18" s="12"/>
      <c r="J18" s="12"/>
      <c r="K18" s="11"/>
    </row>
    <row r="19" spans="1:11" ht="37.5" customHeight="1" x14ac:dyDescent="0.2">
      <c r="A19" s="18"/>
      <c r="B19" s="15"/>
      <c r="C19" s="15"/>
      <c r="D19" s="16"/>
      <c r="E19" s="15"/>
      <c r="F19" s="15"/>
      <c r="G19" s="18"/>
      <c r="H19" s="15"/>
      <c r="I19" s="15"/>
      <c r="J19" s="15"/>
      <c r="K19" s="18"/>
    </row>
    <row r="20" spans="1:11" ht="37.5" customHeight="1" x14ac:dyDescent="0.2">
      <c r="A20" s="18"/>
      <c r="B20" s="15"/>
      <c r="C20" s="15"/>
      <c r="D20" s="16"/>
      <c r="E20" s="15"/>
      <c r="F20" s="15"/>
      <c r="G20" s="15"/>
      <c r="H20" s="15"/>
      <c r="I20" s="17"/>
      <c r="J20" s="17"/>
      <c r="K20" s="18"/>
    </row>
    <row r="21" spans="1:11" ht="37.5" customHeight="1" x14ac:dyDescent="0.2">
      <c r="A21" s="18"/>
      <c r="B21" s="15"/>
      <c r="C21" s="15"/>
      <c r="D21" s="16"/>
      <c r="E21" s="15"/>
      <c r="F21" s="15"/>
      <c r="G21" s="15"/>
      <c r="H21" s="15"/>
      <c r="I21" s="17"/>
      <c r="J21" s="17"/>
      <c r="K21" s="18"/>
    </row>
    <row r="22" spans="1:11" ht="37.5" customHeight="1" x14ac:dyDescent="0.2">
      <c r="A22" s="18"/>
      <c r="B22" s="15"/>
      <c r="C22" s="15"/>
      <c r="D22" s="16"/>
      <c r="E22" s="15"/>
      <c r="F22" s="15"/>
      <c r="G22" s="18"/>
      <c r="H22" s="15"/>
      <c r="I22" s="15"/>
      <c r="J22" s="15"/>
      <c r="K22" s="18"/>
    </row>
    <row r="23" spans="1:11" ht="37.5" customHeight="1" x14ac:dyDescent="0.2">
      <c r="A23" s="18"/>
      <c r="B23" s="15"/>
      <c r="C23" s="15"/>
      <c r="D23" s="16"/>
      <c r="E23" s="15"/>
      <c r="F23" s="15"/>
      <c r="G23" s="18"/>
      <c r="H23" s="15"/>
      <c r="I23" s="15"/>
      <c r="J23" s="15"/>
      <c r="K23" s="18"/>
    </row>
    <row r="24" spans="1:11" ht="37.5" customHeight="1" x14ac:dyDescent="0.2">
      <c r="A24" s="18"/>
      <c r="B24" s="15"/>
      <c r="C24" s="15"/>
      <c r="D24" s="16"/>
      <c r="E24" s="15"/>
      <c r="F24" s="15"/>
      <c r="G24" s="18"/>
      <c r="H24" s="15"/>
      <c r="I24" s="15"/>
      <c r="J24" s="15"/>
      <c r="K24" s="18"/>
    </row>
    <row r="25" spans="1:11" ht="37.5" customHeight="1" x14ac:dyDescent="0.2">
      <c r="A25" s="18"/>
      <c r="B25" s="15"/>
      <c r="C25" s="15"/>
      <c r="D25" s="16"/>
      <c r="E25" s="15"/>
      <c r="F25" s="15"/>
      <c r="G25" s="18"/>
      <c r="H25" s="15"/>
      <c r="I25" s="15"/>
      <c r="J25" s="15"/>
      <c r="K25" s="18"/>
    </row>
    <row r="26" spans="1:11" ht="37.5" customHeight="1" x14ac:dyDescent="0.2">
      <c r="A26" s="11"/>
      <c r="B26" s="12"/>
      <c r="C26" s="12"/>
      <c r="D26" s="13"/>
      <c r="E26" s="12"/>
      <c r="F26" s="12"/>
      <c r="G26" s="12"/>
      <c r="H26" s="12"/>
      <c r="I26" s="12"/>
      <c r="J26" s="12"/>
      <c r="K26" s="11"/>
    </row>
    <row r="27" spans="1:11" ht="37.5" customHeight="1" x14ac:dyDescent="0.2">
      <c r="A27" s="18"/>
      <c r="B27" s="15"/>
      <c r="C27" s="15"/>
      <c r="D27" s="16"/>
      <c r="E27" s="15"/>
      <c r="F27" s="15"/>
      <c r="G27" s="18"/>
      <c r="H27" s="15"/>
      <c r="I27" s="15"/>
      <c r="J27" s="15"/>
      <c r="K27" s="18"/>
    </row>
    <row r="28" spans="1:11" ht="37.5" customHeight="1" x14ac:dyDescent="0.2">
      <c r="A28" s="18"/>
      <c r="B28" s="15"/>
      <c r="C28" s="15"/>
      <c r="D28" s="16"/>
      <c r="E28" s="15"/>
      <c r="F28" s="15"/>
      <c r="G28" s="15"/>
      <c r="H28" s="15"/>
      <c r="I28" s="17"/>
      <c r="J28" s="17"/>
      <c r="K28" s="18"/>
    </row>
    <row r="29" spans="1:11" ht="37.5" customHeight="1" x14ac:dyDescent="0.2">
      <c r="A29" s="11"/>
      <c r="B29" s="12"/>
      <c r="C29" s="12"/>
      <c r="D29" s="13"/>
      <c r="E29" s="12"/>
      <c r="F29" s="12"/>
      <c r="G29" s="12"/>
      <c r="H29" s="12"/>
      <c r="I29" s="12"/>
      <c r="J29" s="12"/>
      <c r="K29" s="11"/>
    </row>
    <row r="30" spans="1:11" ht="37.5" customHeight="1" x14ac:dyDescent="0.2">
      <c r="A30" s="11"/>
      <c r="B30" s="12"/>
      <c r="C30" s="12"/>
      <c r="D30" s="13"/>
      <c r="E30" s="12"/>
      <c r="F30" s="12"/>
      <c r="G30" s="12"/>
      <c r="H30" s="12"/>
      <c r="I30" s="12"/>
      <c r="J30" s="12"/>
      <c r="K30" s="11"/>
    </row>
    <row r="31" spans="1:11" ht="37.5" customHeight="1" x14ac:dyDescent="0.2">
      <c r="A31" s="18"/>
      <c r="B31" s="15"/>
      <c r="C31" s="15"/>
      <c r="D31" s="16"/>
      <c r="E31" s="15"/>
      <c r="F31" s="15"/>
      <c r="G31" s="18"/>
      <c r="H31" s="15"/>
      <c r="I31" s="15"/>
      <c r="J31" s="15"/>
      <c r="K31" s="18"/>
    </row>
    <row r="32" spans="1:11" ht="37.5" customHeight="1" x14ac:dyDescent="0.2">
      <c r="A32" s="18"/>
      <c r="B32" s="15"/>
      <c r="C32" s="15"/>
      <c r="D32" s="16"/>
      <c r="E32" s="15"/>
      <c r="F32" s="15"/>
      <c r="G32" s="15"/>
      <c r="H32" s="15"/>
      <c r="I32" s="17"/>
      <c r="J32" s="17"/>
      <c r="K32" s="18"/>
    </row>
    <row r="33" spans="1:11" ht="37.5" customHeight="1" x14ac:dyDescent="0.2">
      <c r="A33" s="11"/>
      <c r="B33" s="12"/>
      <c r="C33" s="12"/>
      <c r="D33" s="13"/>
      <c r="E33" s="12"/>
      <c r="F33" s="12"/>
      <c r="G33" s="12"/>
      <c r="H33" s="12"/>
      <c r="I33" s="12"/>
      <c r="J33" s="12"/>
      <c r="K33" s="11"/>
    </row>
    <row r="34" spans="1:11" ht="37.5" customHeight="1" x14ac:dyDescent="0.2">
      <c r="A34" s="11"/>
      <c r="B34" s="12"/>
      <c r="C34" s="12"/>
      <c r="D34" s="13"/>
      <c r="E34" s="12"/>
      <c r="F34" s="12"/>
      <c r="G34" s="12"/>
      <c r="H34" s="12"/>
      <c r="I34" s="12"/>
      <c r="J34" s="12"/>
      <c r="K34" s="11"/>
    </row>
    <row r="35" spans="1:11" ht="37.5" customHeight="1" x14ac:dyDescent="0.2">
      <c r="A35" s="18"/>
      <c r="B35" s="15"/>
      <c r="C35" s="15"/>
      <c r="D35" s="16"/>
      <c r="E35" s="15"/>
      <c r="F35" s="15"/>
      <c r="G35" s="18"/>
      <c r="H35" s="15"/>
      <c r="I35" s="15"/>
      <c r="J35" s="15"/>
      <c r="K35" s="18"/>
    </row>
    <row r="36" spans="1:11" ht="37.5" customHeight="1" x14ac:dyDescent="0.2">
      <c r="A36" s="18"/>
      <c r="B36" s="15"/>
      <c r="C36" s="15"/>
      <c r="D36" s="16"/>
      <c r="E36" s="15"/>
      <c r="F36" s="15"/>
      <c r="G36" s="15"/>
      <c r="H36" s="15"/>
      <c r="I36" s="17"/>
      <c r="J36" s="17"/>
      <c r="K36" s="18"/>
    </row>
    <row r="37" spans="1:11" ht="37.5" customHeight="1" x14ac:dyDescent="0.2">
      <c r="A37" s="18"/>
      <c r="B37" s="15"/>
      <c r="C37" s="15"/>
      <c r="D37" s="16"/>
      <c r="E37" s="15"/>
      <c r="F37" s="15"/>
      <c r="G37" s="15"/>
      <c r="H37" s="15"/>
      <c r="I37" s="17"/>
      <c r="J37" s="17"/>
      <c r="K37" s="18"/>
    </row>
    <row r="38" spans="1:11" ht="37.5" customHeight="1" x14ac:dyDescent="0.2">
      <c r="A38" s="18"/>
      <c r="B38" s="15"/>
      <c r="C38" s="15"/>
      <c r="D38" s="16"/>
      <c r="E38" s="15"/>
      <c r="F38" s="15"/>
      <c r="G38" s="18"/>
      <c r="H38" s="15"/>
      <c r="I38" s="15"/>
      <c r="J38" s="15"/>
      <c r="K38" s="18"/>
    </row>
    <row r="39" spans="1:11" ht="37.5" customHeight="1" x14ac:dyDescent="0.2">
      <c r="A39" s="18"/>
      <c r="B39" s="15"/>
      <c r="C39" s="15"/>
      <c r="D39" s="16"/>
      <c r="E39" s="15"/>
      <c r="F39" s="15"/>
      <c r="G39" s="18"/>
      <c r="H39" s="15"/>
      <c r="I39" s="15"/>
      <c r="J39" s="15"/>
      <c r="K39" s="18"/>
    </row>
    <row r="40" spans="1:11" ht="37.5" customHeight="1" x14ac:dyDescent="0.2">
      <c r="A40" s="18"/>
      <c r="B40" s="15"/>
      <c r="C40" s="15"/>
      <c r="D40" s="16"/>
      <c r="E40" s="15"/>
      <c r="F40" s="15"/>
      <c r="G40" s="18"/>
      <c r="H40" s="15"/>
      <c r="I40" s="15"/>
      <c r="J40" s="15"/>
      <c r="K40" s="18"/>
    </row>
  </sheetData>
  <customSheetViews>
    <customSheetView guid="{7CC91B5F-F72A-404B-9779-D9B899DEB324}" scale="90">
      <selection activeCell="E12" sqref="E12"/>
      <pageMargins left="0.75" right="0.75" top="1" bottom="1" header="0.5" footer="0.5"/>
    </customSheetView>
    <customSheetView guid="{E147021A-CA8C-486C-A677-302A560E4A97}" scale="90">
      <selection activeCell="E15" sqref="E15"/>
      <pageMargins left="0.7" right="0.7" top="0.75" bottom="0.75" header="0.3" footer="0.3"/>
    </customSheetView>
    <customSheetView guid="{E72A6785-74D1-485A-AFB9-8312B659E3F2}" scale="90">
      <selection activeCell="I14" sqref="I14"/>
      <pageMargins left="0.7" right="0.7" top="0.75" bottom="0.75" header="0.3" footer="0.3"/>
    </customSheetView>
    <customSheetView guid="{468AC9D7-75F7-40D8-8BF7-C27A615EF340}" scale="90">
      <selection activeCell="I14" sqref="I14"/>
      <pageMargins left="0.7" right="0.7" top="0.75" bottom="0.75" header="0.3" footer="0.3"/>
    </customSheetView>
    <customSheetView guid="{5466AA85-A472-6843-9713-4D88FCBD58B3}" scale="90">
      <selection activeCell="E12" sqref="E12"/>
      <pageMargins left="0.7" right="0.7" top="0.75" bottom="0.75" header="0.3" footer="0.3"/>
    </customSheetView>
  </customSheetViews>
  <mergeCells count="2">
    <mergeCell ref="A1:F1"/>
    <mergeCell ref="G1:K1"/>
  </mergeCells>
  <phoneticPr fontId="8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70" zoomScaleNormal="70" zoomScalePageLayoutView="70" workbookViewId="0">
      <selection activeCell="K8" sqref="K8"/>
    </sheetView>
  </sheetViews>
  <sheetFormatPr baseColWidth="10" defaultColWidth="8.83203125" defaultRowHeight="37.5" customHeight="1" x14ac:dyDescent="0.2"/>
  <cols>
    <col min="2" max="2" width="29.33203125" customWidth="1"/>
    <col min="3" max="3" width="22.33203125" customWidth="1"/>
    <col min="4" max="4" width="30.6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30" customWidth="1"/>
    <col min="13" max="13" width="18.1640625" customWidth="1"/>
  </cols>
  <sheetData>
    <row r="1" spans="1:14" ht="37.5" customHeight="1" thickBot="1" x14ac:dyDescent="0.5">
      <c r="A1" s="548" t="s">
        <v>0</v>
      </c>
      <c r="B1" s="549"/>
      <c r="C1" s="549"/>
      <c r="D1" s="549"/>
      <c r="E1" s="549"/>
      <c r="F1" s="549"/>
      <c r="G1" s="549" t="s">
        <v>1</v>
      </c>
      <c r="H1" s="549"/>
      <c r="I1" s="549"/>
      <c r="J1" s="550"/>
      <c r="K1" s="551"/>
    </row>
    <row r="2" spans="1:14" ht="37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7.5" customHeight="1" x14ac:dyDescent="0.3">
      <c r="A3" s="6"/>
      <c r="B3" s="7" t="s">
        <v>14</v>
      </c>
      <c r="C3" s="6"/>
      <c r="D3" s="8"/>
      <c r="E3" s="6"/>
      <c r="F3" s="6"/>
      <c r="G3" s="6"/>
      <c r="H3" s="6"/>
      <c r="I3" s="9"/>
      <c r="J3" s="6"/>
      <c r="K3" s="6"/>
      <c r="M3" s="10" t="s">
        <v>15</v>
      </c>
      <c r="N3" s="10">
        <f>N2-N14</f>
        <v>47</v>
      </c>
    </row>
    <row r="4" spans="1:14" ht="37.5" customHeight="1" x14ac:dyDescent="0.2">
      <c r="A4" s="11">
        <v>1</v>
      </c>
      <c r="B4" s="12" t="s">
        <v>16</v>
      </c>
      <c r="C4" s="12">
        <v>96875</v>
      </c>
      <c r="D4" s="13" t="s">
        <v>17</v>
      </c>
      <c r="E4" s="12">
        <v>1</v>
      </c>
      <c r="F4" s="12">
        <v>0</v>
      </c>
      <c r="G4" s="12" t="s">
        <v>18</v>
      </c>
      <c r="H4" s="12" t="s">
        <v>19</v>
      </c>
      <c r="I4" s="14">
        <v>42770</v>
      </c>
      <c r="J4" s="12"/>
      <c r="K4" s="11"/>
      <c r="M4" t="s">
        <v>20</v>
      </c>
      <c r="N4">
        <f>SUMIFS(E:E,G:G,"CTT")</f>
        <v>1</v>
      </c>
    </row>
    <row r="5" spans="1:14" ht="37.5" customHeight="1" x14ac:dyDescent="0.2">
      <c r="A5" s="11">
        <v>2</v>
      </c>
      <c r="B5" s="12" t="s">
        <v>21</v>
      </c>
      <c r="C5" s="12" t="s">
        <v>22</v>
      </c>
      <c r="D5" s="13" t="s">
        <v>23</v>
      </c>
      <c r="E5" s="12">
        <v>3</v>
      </c>
      <c r="F5" s="12">
        <v>0</v>
      </c>
      <c r="G5" s="12" t="s">
        <v>24</v>
      </c>
      <c r="H5" s="12" t="s">
        <v>19</v>
      </c>
      <c r="I5" s="14">
        <v>42770</v>
      </c>
      <c r="J5" s="12"/>
      <c r="K5" s="11"/>
      <c r="M5" t="s">
        <v>25</v>
      </c>
      <c r="N5">
        <f>SUMIFS(E:E,G:G,"FLU")</f>
        <v>7</v>
      </c>
    </row>
    <row r="6" spans="1:14" ht="37.5" customHeight="1" x14ac:dyDescent="0.2">
      <c r="A6" s="11">
        <v>3</v>
      </c>
      <c r="B6" s="15" t="s">
        <v>26</v>
      </c>
      <c r="C6" s="15" t="s">
        <v>27</v>
      </c>
      <c r="D6" s="16" t="s">
        <v>28</v>
      </c>
      <c r="E6" s="15">
        <v>1</v>
      </c>
      <c r="F6" s="15">
        <v>0</v>
      </c>
      <c r="G6" s="15" t="s">
        <v>24</v>
      </c>
      <c r="H6" s="15" t="s">
        <v>19</v>
      </c>
      <c r="I6" s="17">
        <v>42770</v>
      </c>
      <c r="J6" s="15"/>
      <c r="K6" s="18"/>
      <c r="M6" t="s">
        <v>29</v>
      </c>
      <c r="N6">
        <f>SUMIFS(E:E,G:G,"JCC")</f>
        <v>0</v>
      </c>
    </row>
    <row r="7" spans="1:14" ht="37.5" customHeight="1" x14ac:dyDescent="0.2">
      <c r="A7" s="11">
        <v>4</v>
      </c>
      <c r="B7" s="15" t="s">
        <v>30</v>
      </c>
      <c r="C7" s="15" t="s">
        <v>31</v>
      </c>
      <c r="D7" s="16" t="s">
        <v>32</v>
      </c>
      <c r="E7" s="15">
        <v>1</v>
      </c>
      <c r="F7" s="15">
        <v>0</v>
      </c>
      <c r="G7" s="15" t="s">
        <v>24</v>
      </c>
      <c r="H7" s="15" t="s">
        <v>19</v>
      </c>
      <c r="I7" s="17">
        <v>42770</v>
      </c>
      <c r="J7" s="17"/>
      <c r="K7" s="18"/>
      <c r="M7" t="s">
        <v>33</v>
      </c>
      <c r="N7">
        <f>SUMIFS(E:E,G:G,"EDI")</f>
        <v>0</v>
      </c>
    </row>
    <row r="8" spans="1:14" ht="37.5" customHeight="1" x14ac:dyDescent="0.2">
      <c r="A8" s="11">
        <v>5</v>
      </c>
      <c r="B8" s="15" t="s">
        <v>34</v>
      </c>
      <c r="C8" s="15">
        <v>96889</v>
      </c>
      <c r="D8" s="16" t="s">
        <v>35</v>
      </c>
      <c r="E8" s="15">
        <v>2</v>
      </c>
      <c r="F8" s="15">
        <v>0</v>
      </c>
      <c r="G8" s="15" t="s">
        <v>24</v>
      </c>
      <c r="H8" s="15" t="s">
        <v>19</v>
      </c>
      <c r="I8" s="17">
        <v>42770</v>
      </c>
      <c r="J8" s="15"/>
      <c r="K8" s="19"/>
      <c r="M8" t="s">
        <v>36</v>
      </c>
      <c r="N8">
        <f>SUMIFS(E:E,G:G,"par")</f>
        <v>0</v>
      </c>
    </row>
    <row r="9" spans="1:14" ht="37.5" customHeight="1" x14ac:dyDescent="0.2">
      <c r="A9" s="18"/>
      <c r="B9" s="15"/>
      <c r="C9" s="15"/>
      <c r="D9" s="16"/>
      <c r="E9" s="15"/>
      <c r="F9" s="15"/>
      <c r="G9" s="15"/>
      <c r="H9" s="15"/>
      <c r="I9" s="17"/>
      <c r="J9" s="17"/>
      <c r="K9" s="18"/>
      <c r="M9" t="s">
        <v>37</v>
      </c>
      <c r="N9">
        <f>SUMIFS(E:E,G:G,"phi")</f>
        <v>0</v>
      </c>
    </row>
    <row r="10" spans="1:14" ht="37.5" customHeight="1" x14ac:dyDescent="0.2">
      <c r="A10" s="18"/>
      <c r="B10" s="15"/>
      <c r="C10" s="15"/>
      <c r="D10" s="16"/>
      <c r="E10" s="15"/>
      <c r="F10" s="15"/>
      <c r="G10" s="18"/>
      <c r="H10" s="15"/>
      <c r="I10" s="15"/>
      <c r="J10" s="15"/>
      <c r="K10" s="18"/>
      <c r="M10" t="s">
        <v>38</v>
      </c>
      <c r="N10">
        <f>SUMIFS(E:E,G:G,"BRK")</f>
        <v>0</v>
      </c>
    </row>
    <row r="11" spans="1:14" ht="37.5" customHeight="1" x14ac:dyDescent="0.2">
      <c r="A11" s="11"/>
      <c r="B11" s="12"/>
      <c r="C11" s="12"/>
      <c r="D11" s="13"/>
      <c r="E11" s="12"/>
      <c r="F11" s="12"/>
      <c r="G11" s="12"/>
      <c r="H11" s="12"/>
      <c r="I11" s="14"/>
      <c r="J11" s="12"/>
      <c r="K11" s="11"/>
      <c r="M11" s="20" t="s">
        <v>39</v>
      </c>
      <c r="N11" s="20">
        <f>SUMIFS(E:E,G:G,"SPC")</f>
        <v>0</v>
      </c>
    </row>
    <row r="12" spans="1:14" ht="37.5" customHeight="1" x14ac:dyDescent="0.2">
      <c r="A12" s="18"/>
      <c r="B12" s="15"/>
      <c r="C12" s="15"/>
      <c r="D12" s="16"/>
      <c r="E12" s="15"/>
      <c r="F12" s="15"/>
      <c r="G12" s="15"/>
      <c r="H12" s="15"/>
      <c r="I12" s="17"/>
      <c r="J12" s="15"/>
      <c r="K12" s="18"/>
      <c r="M12" s="21" t="s">
        <v>40</v>
      </c>
      <c r="N12" s="21">
        <f>SUMIFS(E:E,G:G,"H")</f>
        <v>0</v>
      </c>
    </row>
    <row r="13" spans="1:14" ht="37.5" customHeight="1" x14ac:dyDescent="0.2">
      <c r="A13" s="18"/>
      <c r="B13" s="15"/>
      <c r="C13" s="15"/>
      <c r="D13" s="16"/>
      <c r="E13" s="15"/>
      <c r="F13" s="15"/>
      <c r="G13" s="15"/>
      <c r="H13" s="15"/>
      <c r="I13" s="17"/>
      <c r="J13" s="17"/>
      <c r="K13" s="18"/>
      <c r="M13" s="21"/>
      <c r="N13" s="21"/>
    </row>
    <row r="14" spans="1:14" ht="37.5" customHeight="1" x14ac:dyDescent="0.2">
      <c r="A14" s="11"/>
      <c r="B14" s="12"/>
      <c r="C14" s="12"/>
      <c r="D14" s="13"/>
      <c r="E14" s="12"/>
      <c r="F14" s="12"/>
      <c r="G14" s="12"/>
      <c r="H14" s="12"/>
      <c r="I14" s="14"/>
      <c r="J14" s="12"/>
      <c r="K14" s="11"/>
      <c r="M14" s="22" t="s">
        <v>41</v>
      </c>
      <c r="N14" s="22">
        <f>SUM(M4:N12)</f>
        <v>8</v>
      </c>
    </row>
    <row r="15" spans="1:14" ht="37.5" customHeight="1" x14ac:dyDescent="0.25">
      <c r="A15" s="18"/>
      <c r="B15" s="15"/>
      <c r="C15" s="15"/>
      <c r="D15" s="16"/>
      <c r="E15" s="15"/>
      <c r="F15" s="15"/>
      <c r="G15" s="15"/>
      <c r="H15" s="15"/>
      <c r="I15" s="17"/>
      <c r="J15" s="15"/>
      <c r="K15" s="19"/>
      <c r="L15" s="23"/>
    </row>
    <row r="16" spans="1:14" ht="37.5" customHeight="1" x14ac:dyDescent="0.2">
      <c r="A16" s="18"/>
      <c r="B16" s="15"/>
      <c r="C16" s="15"/>
      <c r="D16" s="16"/>
      <c r="E16" s="15"/>
      <c r="F16" s="15"/>
      <c r="G16" s="15"/>
      <c r="H16" s="15"/>
      <c r="I16" s="17"/>
      <c r="J16" s="15"/>
      <c r="K16" s="18"/>
    </row>
  </sheetData>
  <customSheetViews>
    <customSheetView guid="{7CC91B5F-F72A-404B-9779-D9B899DEB324}" scale="70">
      <selection activeCell="K8" sqref="K8"/>
      <pageMargins left="0.75" right="0.75" top="1" bottom="1" header="0.5" footer="0.5"/>
    </customSheetView>
    <customSheetView guid="{E147021A-CA8C-486C-A677-302A560E4A97}" scale="70">
      <selection activeCell="K8" sqref="K8"/>
      <pageMargins left="0.7" right="0.7" top="0.75" bottom="0.75" header="0.3" footer="0.3"/>
    </customSheetView>
    <customSheetView guid="{E72A6785-74D1-485A-AFB9-8312B659E3F2}" scale="70">
      <selection activeCell="I14" sqref="I14"/>
      <pageMargins left="0.7" right="0.7" top="0.75" bottom="0.75" header="0.3" footer="0.3"/>
    </customSheetView>
    <customSheetView guid="{468AC9D7-75F7-40D8-8BF7-C27A615EF340}" scale="70">
      <selection activeCell="I14" sqref="I14"/>
      <pageMargins left="0.7" right="0.7" top="0.75" bottom="0.75" header="0.3" footer="0.3"/>
    </customSheetView>
    <customSheetView guid="{5466AA85-A472-6843-9713-4D88FCBD58B3}" scale="70">
      <selection activeCell="K8" sqref="K8"/>
      <pageMargins left="0.7" right="0.7" top="0.75" bottom="0.75" header="0.3" footer="0.3"/>
    </customSheetView>
  </customSheetViews>
  <mergeCells count="2">
    <mergeCell ref="A1:F1"/>
    <mergeCell ref="G1:K1"/>
  </mergeCells>
  <phoneticPr fontId="80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C1" zoomScale="70" zoomScaleNormal="80" zoomScalePageLayoutView="80" workbookViewId="0">
      <selection activeCell="K19" sqref="K19"/>
    </sheetView>
  </sheetViews>
  <sheetFormatPr baseColWidth="10" defaultColWidth="8.83203125" defaultRowHeight="41.25" customHeight="1" x14ac:dyDescent="0.2"/>
  <cols>
    <col min="1" max="1" width="13.5" customWidth="1"/>
    <col min="2" max="2" width="32.6640625" customWidth="1"/>
    <col min="3" max="3" width="37.5" customWidth="1"/>
    <col min="4" max="4" width="44.33203125" customWidth="1"/>
    <col min="5" max="5" width="10.5" customWidth="1"/>
    <col min="6" max="6" width="10.33203125" customWidth="1"/>
    <col min="7" max="7" width="15.1640625" customWidth="1"/>
    <col min="8" max="8" width="14.6640625" customWidth="1"/>
    <col min="9" max="9" width="16" customWidth="1"/>
    <col min="10" max="10" width="24.6640625" customWidth="1"/>
    <col min="11" max="11" width="49.1640625" customWidth="1"/>
    <col min="13" max="13" width="18.1640625" customWidth="1"/>
  </cols>
  <sheetData>
    <row r="1" spans="1:14" ht="41.25" customHeight="1" thickBot="1" x14ac:dyDescent="0.5">
      <c r="A1" s="548" t="s">
        <v>0</v>
      </c>
      <c r="B1" s="549"/>
      <c r="C1" s="549"/>
      <c r="D1" s="549"/>
      <c r="E1" s="549"/>
      <c r="F1" s="549"/>
      <c r="G1" s="545" t="s">
        <v>116</v>
      </c>
      <c r="H1" s="545"/>
      <c r="I1" s="545"/>
      <c r="J1" s="546"/>
      <c r="K1" s="547"/>
    </row>
    <row r="2" spans="1:14" ht="41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4" ht="41.25" customHeight="1" x14ac:dyDescent="0.2">
      <c r="A3" s="11">
        <v>1</v>
      </c>
      <c r="B3" s="12" t="s">
        <v>30</v>
      </c>
      <c r="C3" s="12" t="s">
        <v>117</v>
      </c>
      <c r="D3" s="13" t="s">
        <v>118</v>
      </c>
      <c r="E3" s="12">
        <v>1</v>
      </c>
      <c r="F3" s="12">
        <v>1</v>
      </c>
      <c r="G3" s="12" t="s">
        <v>18</v>
      </c>
      <c r="H3" s="32" t="s">
        <v>119</v>
      </c>
      <c r="I3" s="14">
        <v>42404</v>
      </c>
      <c r="J3" s="12" t="s">
        <v>108</v>
      </c>
      <c r="K3" s="11"/>
      <c r="M3" s="10" t="s">
        <v>15</v>
      </c>
      <c r="N3" s="10">
        <f>N2-N14</f>
        <v>4</v>
      </c>
    </row>
    <row r="4" spans="1:14" ht="41.25" customHeight="1" x14ac:dyDescent="0.2">
      <c r="A4" s="18">
        <v>2</v>
      </c>
      <c r="B4" s="15" t="s">
        <v>120</v>
      </c>
      <c r="C4" s="15" t="s">
        <v>121</v>
      </c>
      <c r="D4" s="16" t="s">
        <v>122</v>
      </c>
      <c r="E4" s="15">
        <v>1</v>
      </c>
      <c r="F4" s="15">
        <v>1</v>
      </c>
      <c r="G4" s="15" t="s">
        <v>18</v>
      </c>
      <c r="H4" s="15" t="s">
        <v>119</v>
      </c>
      <c r="I4" s="17">
        <v>42770</v>
      </c>
      <c r="J4" s="15" t="s">
        <v>123</v>
      </c>
      <c r="K4" s="18"/>
      <c r="M4" t="s">
        <v>20</v>
      </c>
      <c r="N4">
        <f>SUMIFS(E:E,G:G,"CTT")</f>
        <v>16</v>
      </c>
    </row>
    <row r="5" spans="1:14" ht="41.25" customHeight="1" x14ac:dyDescent="0.2">
      <c r="A5" s="11">
        <v>3</v>
      </c>
      <c r="B5" s="15" t="s">
        <v>30</v>
      </c>
      <c r="C5" s="15" t="s">
        <v>124</v>
      </c>
      <c r="D5" s="16" t="s">
        <v>125</v>
      </c>
      <c r="E5" s="15">
        <v>4</v>
      </c>
      <c r="F5" s="15">
        <v>1</v>
      </c>
      <c r="G5" s="15" t="s">
        <v>18</v>
      </c>
      <c r="H5" s="15" t="s">
        <v>119</v>
      </c>
      <c r="I5" s="17">
        <v>42770</v>
      </c>
      <c r="J5" s="17" t="s">
        <v>108</v>
      </c>
      <c r="K5" s="18"/>
      <c r="M5" t="s">
        <v>25</v>
      </c>
      <c r="N5">
        <f>SUMIFS(E:E,G:G,"FLU")</f>
        <v>16</v>
      </c>
    </row>
    <row r="6" spans="1:14" ht="41.25" customHeight="1" x14ac:dyDescent="0.2">
      <c r="A6" s="18">
        <v>4</v>
      </c>
      <c r="B6" s="12" t="s">
        <v>126</v>
      </c>
      <c r="C6" s="12" t="s">
        <v>127</v>
      </c>
      <c r="D6" s="13" t="s">
        <v>128</v>
      </c>
      <c r="E6" s="12">
        <v>2</v>
      </c>
      <c r="F6" s="12">
        <v>1</v>
      </c>
      <c r="G6" s="12" t="s">
        <v>129</v>
      </c>
      <c r="H6" s="12" t="s">
        <v>119</v>
      </c>
      <c r="I6" s="14">
        <v>42770</v>
      </c>
      <c r="J6" s="12" t="s">
        <v>130</v>
      </c>
      <c r="K6" s="11"/>
      <c r="M6" t="s">
        <v>29</v>
      </c>
      <c r="N6">
        <f>SUMIFS(E:E,G:G,"JCC")</f>
        <v>11</v>
      </c>
    </row>
    <row r="7" spans="1:14" ht="41.25" customHeight="1" x14ac:dyDescent="0.2">
      <c r="A7" s="11">
        <v>5</v>
      </c>
      <c r="B7" s="15" t="s">
        <v>131</v>
      </c>
      <c r="C7" s="15" t="s">
        <v>132</v>
      </c>
      <c r="D7" s="16" t="s">
        <v>133</v>
      </c>
      <c r="E7" s="15">
        <v>2</v>
      </c>
      <c r="F7" s="15">
        <v>1</v>
      </c>
      <c r="G7" s="15" t="s">
        <v>24</v>
      </c>
      <c r="H7" s="38" t="s">
        <v>134</v>
      </c>
      <c r="I7" s="17">
        <v>42770</v>
      </c>
      <c r="J7" s="15" t="s">
        <v>135</v>
      </c>
      <c r="K7" s="39" t="s">
        <v>136</v>
      </c>
      <c r="M7" t="s">
        <v>33</v>
      </c>
      <c r="N7">
        <f>SUMIFS(E:E,G:G,"EDI")</f>
        <v>4</v>
      </c>
    </row>
    <row r="8" spans="1:14" ht="41.25" customHeight="1" x14ac:dyDescent="0.2">
      <c r="A8" s="40" t="s">
        <v>137</v>
      </c>
      <c r="B8" s="41"/>
      <c r="C8" s="41"/>
      <c r="D8" s="42"/>
      <c r="E8" s="41"/>
      <c r="F8" s="41"/>
      <c r="G8" s="41"/>
      <c r="H8" s="41"/>
      <c r="I8" s="41"/>
      <c r="J8" s="41"/>
      <c r="K8" s="43" t="s">
        <v>138</v>
      </c>
      <c r="M8" t="s">
        <v>36</v>
      </c>
      <c r="N8">
        <f>SUMIFS(E:E,G:G,"par")</f>
        <v>0</v>
      </c>
    </row>
    <row r="9" spans="1:14" ht="41.25" customHeight="1" x14ac:dyDescent="0.2">
      <c r="A9" s="18">
        <v>6</v>
      </c>
      <c r="B9" s="15" t="s">
        <v>30</v>
      </c>
      <c r="C9" s="15" t="s">
        <v>139</v>
      </c>
      <c r="D9" s="16" t="s">
        <v>140</v>
      </c>
      <c r="E9" s="15">
        <v>2</v>
      </c>
      <c r="F9" s="15">
        <v>1</v>
      </c>
      <c r="G9" s="15" t="s">
        <v>141</v>
      </c>
      <c r="H9" s="15" t="s">
        <v>119</v>
      </c>
      <c r="I9" s="17">
        <v>42770</v>
      </c>
      <c r="J9" s="17" t="s">
        <v>108</v>
      </c>
      <c r="K9" s="18"/>
      <c r="M9" t="s">
        <v>37</v>
      </c>
      <c r="N9">
        <f>SUMIFS(E:E,G:G,"phi")</f>
        <v>0</v>
      </c>
    </row>
    <row r="10" spans="1:14" ht="41.25" customHeight="1" x14ac:dyDescent="0.2">
      <c r="A10" s="18">
        <v>7</v>
      </c>
      <c r="B10" s="15" t="s">
        <v>30</v>
      </c>
      <c r="C10" s="15" t="s">
        <v>142</v>
      </c>
      <c r="D10" s="16" t="s">
        <v>143</v>
      </c>
      <c r="E10" s="15">
        <v>2</v>
      </c>
      <c r="F10" s="15">
        <v>1</v>
      </c>
      <c r="G10" s="18" t="s">
        <v>144</v>
      </c>
      <c r="H10" s="15" t="s">
        <v>119</v>
      </c>
      <c r="I10" s="17">
        <v>42770</v>
      </c>
      <c r="J10" s="15" t="s">
        <v>108</v>
      </c>
      <c r="K10" s="18"/>
      <c r="M10" t="s">
        <v>38</v>
      </c>
      <c r="N10">
        <f>SUMIFS(E:E,G:G,"BRK")</f>
        <v>5</v>
      </c>
    </row>
    <row r="11" spans="1:14" ht="41.25" customHeight="1" x14ac:dyDescent="0.2">
      <c r="A11" s="18">
        <v>8</v>
      </c>
      <c r="B11" s="15" t="s">
        <v>30</v>
      </c>
      <c r="C11" s="15" t="s">
        <v>145</v>
      </c>
      <c r="D11" s="16" t="s">
        <v>146</v>
      </c>
      <c r="E11" s="15">
        <v>2</v>
      </c>
      <c r="F11" s="15">
        <v>1</v>
      </c>
      <c r="G11" s="18" t="s">
        <v>129</v>
      </c>
      <c r="H11" s="38" t="s">
        <v>134</v>
      </c>
      <c r="I11" s="17">
        <v>42770</v>
      </c>
      <c r="J11" s="15" t="s">
        <v>108</v>
      </c>
      <c r="K11" s="18"/>
      <c r="M11" s="20" t="s">
        <v>39</v>
      </c>
      <c r="N11" s="20">
        <f>SUMIFS(E:E,G:G,"SPC")</f>
        <v>4</v>
      </c>
    </row>
    <row r="12" spans="1:14" ht="41.25" customHeight="1" x14ac:dyDescent="0.2">
      <c r="A12" s="18">
        <v>9</v>
      </c>
      <c r="B12" s="15" t="s">
        <v>67</v>
      </c>
      <c r="C12" s="15" t="s">
        <v>147</v>
      </c>
      <c r="D12" s="16" t="s">
        <v>148</v>
      </c>
      <c r="E12" s="15">
        <v>3</v>
      </c>
      <c r="F12" s="15">
        <v>1</v>
      </c>
      <c r="G12" s="18" t="s">
        <v>144</v>
      </c>
      <c r="H12" s="15" t="s">
        <v>119</v>
      </c>
      <c r="I12" s="17">
        <v>42770</v>
      </c>
      <c r="J12" s="15" t="s">
        <v>149</v>
      </c>
      <c r="K12" s="18"/>
      <c r="M12" s="21" t="s">
        <v>40</v>
      </c>
      <c r="N12" s="21">
        <f>SUMIFS(E:E,G:G,"H")</f>
        <v>0</v>
      </c>
    </row>
    <row r="13" spans="1:14" ht="41.25" customHeight="1" x14ac:dyDescent="0.2">
      <c r="A13" s="18">
        <v>10</v>
      </c>
      <c r="B13" s="15" t="s">
        <v>150</v>
      </c>
      <c r="C13" s="15" t="s">
        <v>151</v>
      </c>
      <c r="D13" s="16" t="s">
        <v>152</v>
      </c>
      <c r="E13" s="15">
        <v>3</v>
      </c>
      <c r="F13" s="15">
        <v>1</v>
      </c>
      <c r="G13" s="15" t="s">
        <v>24</v>
      </c>
      <c r="H13" s="15" t="s">
        <v>119</v>
      </c>
      <c r="I13" s="17">
        <v>42770</v>
      </c>
      <c r="J13" s="12" t="s">
        <v>153</v>
      </c>
      <c r="K13" s="12" t="s">
        <v>154</v>
      </c>
      <c r="M13" s="21"/>
      <c r="N13" s="21"/>
    </row>
    <row r="14" spans="1:14" ht="41.25" customHeight="1" x14ac:dyDescent="0.2">
      <c r="A14" s="18">
        <v>11</v>
      </c>
      <c r="B14" s="15" t="s">
        <v>155</v>
      </c>
      <c r="C14" s="15" t="s">
        <v>156</v>
      </c>
      <c r="D14" s="16" t="s">
        <v>157</v>
      </c>
      <c r="E14" s="15">
        <v>3</v>
      </c>
      <c r="F14" s="15">
        <v>1</v>
      </c>
      <c r="G14" s="15" t="s">
        <v>24</v>
      </c>
      <c r="H14" s="15" t="s">
        <v>119</v>
      </c>
      <c r="I14" s="17">
        <v>42770</v>
      </c>
      <c r="J14" s="15" t="s">
        <v>158</v>
      </c>
      <c r="K14" s="15" t="s">
        <v>159</v>
      </c>
      <c r="M14" s="22" t="s">
        <v>41</v>
      </c>
      <c r="N14" s="22">
        <f>SUM(M4:N12)</f>
        <v>56</v>
      </c>
    </row>
    <row r="15" spans="1:14" ht="41.25" customHeight="1" x14ac:dyDescent="0.2">
      <c r="A15" s="18">
        <v>12</v>
      </c>
      <c r="B15" s="12" t="s">
        <v>126</v>
      </c>
      <c r="C15" s="12" t="s">
        <v>160</v>
      </c>
      <c r="D15" s="13" t="s">
        <v>161</v>
      </c>
      <c r="E15" s="12">
        <v>2</v>
      </c>
      <c r="F15" s="12">
        <v>1</v>
      </c>
      <c r="G15" s="12" t="s">
        <v>18</v>
      </c>
      <c r="H15" s="12" t="s">
        <v>119</v>
      </c>
      <c r="I15" s="14">
        <v>42770</v>
      </c>
      <c r="J15" s="12" t="s">
        <v>162</v>
      </c>
      <c r="K15" s="11"/>
    </row>
    <row r="16" spans="1:14" ht="41.25" customHeight="1" x14ac:dyDescent="0.2">
      <c r="A16" s="18">
        <v>13</v>
      </c>
      <c r="B16" s="15" t="s">
        <v>163</v>
      </c>
      <c r="C16" s="15" t="s">
        <v>164</v>
      </c>
      <c r="D16" s="16" t="s">
        <v>165</v>
      </c>
      <c r="E16" s="15">
        <v>2</v>
      </c>
      <c r="F16" s="15">
        <v>1</v>
      </c>
      <c r="G16" s="15" t="s">
        <v>18</v>
      </c>
      <c r="H16" s="15" t="s">
        <v>119</v>
      </c>
      <c r="I16" s="17">
        <v>42770</v>
      </c>
      <c r="J16" s="15" t="s">
        <v>166</v>
      </c>
      <c r="K16" s="18"/>
      <c r="M16" s="44" t="s">
        <v>167</v>
      </c>
    </row>
    <row r="17" spans="1:13" ht="41.25" customHeight="1" x14ac:dyDescent="0.25">
      <c r="A17" s="18">
        <v>14</v>
      </c>
      <c r="B17" s="12" t="s">
        <v>168</v>
      </c>
      <c r="C17" s="12">
        <v>96797</v>
      </c>
      <c r="D17" s="13" t="s">
        <v>169</v>
      </c>
      <c r="E17" s="12">
        <v>3</v>
      </c>
      <c r="F17" s="12">
        <v>1</v>
      </c>
      <c r="G17" s="12" t="s">
        <v>129</v>
      </c>
      <c r="H17" s="45" t="s">
        <v>134</v>
      </c>
      <c r="I17" s="14">
        <v>42770</v>
      </c>
      <c r="J17" s="12" t="s">
        <v>170</v>
      </c>
      <c r="K17" s="11"/>
      <c r="M17" s="23"/>
    </row>
    <row r="18" spans="1:13" ht="41.25" customHeight="1" x14ac:dyDescent="0.2">
      <c r="A18" s="18">
        <v>15</v>
      </c>
      <c r="B18" s="32" t="s">
        <v>171</v>
      </c>
      <c r="C18" s="32" t="s">
        <v>172</v>
      </c>
      <c r="D18" s="33" t="s">
        <v>173</v>
      </c>
      <c r="E18" s="32">
        <v>3</v>
      </c>
      <c r="F18" s="32">
        <v>1</v>
      </c>
      <c r="G18" s="32" t="s">
        <v>24</v>
      </c>
      <c r="H18" s="32" t="s">
        <v>119</v>
      </c>
      <c r="I18" s="34">
        <v>42770</v>
      </c>
      <c r="J18" s="32" t="s">
        <v>174</v>
      </c>
      <c r="K18" s="32" t="s">
        <v>175</v>
      </c>
    </row>
    <row r="19" spans="1:13" ht="41.25" customHeight="1" x14ac:dyDescent="0.2">
      <c r="A19" s="18">
        <v>16</v>
      </c>
      <c r="B19" s="12" t="s">
        <v>176</v>
      </c>
      <c r="C19" s="12" t="s">
        <v>177</v>
      </c>
      <c r="D19" s="13" t="s">
        <v>178</v>
      </c>
      <c r="E19" s="12">
        <v>2</v>
      </c>
      <c r="F19" s="12">
        <v>1</v>
      </c>
      <c r="G19" s="12" t="s">
        <v>18</v>
      </c>
      <c r="H19" s="12" t="s">
        <v>119</v>
      </c>
      <c r="I19" s="14">
        <v>42770</v>
      </c>
      <c r="J19" s="12" t="s">
        <v>179</v>
      </c>
      <c r="K19" s="12" t="s">
        <v>180</v>
      </c>
    </row>
    <row r="20" spans="1:13" ht="41.25" customHeight="1" x14ac:dyDescent="0.2">
      <c r="A20" s="18">
        <v>17</v>
      </c>
      <c r="B20" s="12" t="s">
        <v>181</v>
      </c>
      <c r="C20" s="12" t="s">
        <v>182</v>
      </c>
      <c r="D20" s="13" t="s">
        <v>183</v>
      </c>
      <c r="E20" s="12">
        <v>4</v>
      </c>
      <c r="F20" s="12">
        <v>1</v>
      </c>
      <c r="G20" s="12" t="s">
        <v>18</v>
      </c>
      <c r="H20" s="12" t="s">
        <v>119</v>
      </c>
      <c r="I20" s="14">
        <v>42770</v>
      </c>
      <c r="J20" s="12" t="s">
        <v>184</v>
      </c>
      <c r="K20" s="12" t="s">
        <v>185</v>
      </c>
    </row>
    <row r="21" spans="1:13" ht="41.25" customHeight="1" x14ac:dyDescent="0.2">
      <c r="A21" s="18">
        <v>18</v>
      </c>
      <c r="B21" s="12" t="s">
        <v>30</v>
      </c>
      <c r="C21" s="12" t="s">
        <v>186</v>
      </c>
      <c r="D21" s="13" t="s">
        <v>187</v>
      </c>
      <c r="E21" s="12">
        <v>2</v>
      </c>
      <c r="F21" s="12">
        <v>1</v>
      </c>
      <c r="G21" s="12" t="s">
        <v>129</v>
      </c>
      <c r="H21" s="12" t="s">
        <v>119</v>
      </c>
      <c r="I21" s="14">
        <v>42770</v>
      </c>
      <c r="J21" s="12" t="s">
        <v>108</v>
      </c>
      <c r="K21" s="11"/>
    </row>
    <row r="22" spans="1:13" ht="41.25" customHeight="1" x14ac:dyDescent="0.2">
      <c r="A22" s="18">
        <v>19</v>
      </c>
      <c r="B22" s="12" t="s">
        <v>188</v>
      </c>
      <c r="C22" s="12" t="s">
        <v>189</v>
      </c>
      <c r="D22" s="13" t="s">
        <v>190</v>
      </c>
      <c r="E22" s="12">
        <v>2</v>
      </c>
      <c r="F22" s="12">
        <v>1</v>
      </c>
      <c r="G22" s="12" t="s">
        <v>24</v>
      </c>
      <c r="H22" s="12" t="s">
        <v>119</v>
      </c>
      <c r="I22" s="14">
        <v>42770</v>
      </c>
      <c r="J22" s="12" t="s">
        <v>191</v>
      </c>
      <c r="K22" s="12" t="s">
        <v>192</v>
      </c>
    </row>
    <row r="23" spans="1:13" ht="41.25" customHeight="1" x14ac:dyDescent="0.2">
      <c r="A23" s="18">
        <v>20</v>
      </c>
      <c r="B23" s="12" t="s">
        <v>193</v>
      </c>
      <c r="C23" s="12" t="s">
        <v>194</v>
      </c>
      <c r="D23" s="13" t="s">
        <v>195</v>
      </c>
      <c r="E23" s="12">
        <v>2</v>
      </c>
      <c r="F23" s="12">
        <v>1</v>
      </c>
      <c r="G23" s="12" t="s">
        <v>24</v>
      </c>
      <c r="H23" s="12" t="s">
        <v>119</v>
      </c>
      <c r="I23" s="14">
        <v>42770</v>
      </c>
      <c r="J23" s="12" t="s">
        <v>196</v>
      </c>
      <c r="K23" s="12" t="s">
        <v>197</v>
      </c>
    </row>
    <row r="24" spans="1:13" ht="41.25" customHeight="1" x14ac:dyDescent="0.2">
      <c r="A24" s="18">
        <v>21</v>
      </c>
      <c r="B24" s="15" t="s">
        <v>30</v>
      </c>
      <c r="C24" s="12" t="s">
        <v>198</v>
      </c>
      <c r="D24" s="13" t="s">
        <v>199</v>
      </c>
      <c r="E24" s="12">
        <v>2</v>
      </c>
      <c r="F24" s="12">
        <v>1</v>
      </c>
      <c r="G24" s="12" t="s">
        <v>141</v>
      </c>
      <c r="H24" s="12" t="s">
        <v>119</v>
      </c>
      <c r="I24" s="14">
        <v>42770</v>
      </c>
      <c r="J24" s="12" t="s">
        <v>108</v>
      </c>
      <c r="K24" s="12"/>
    </row>
    <row r="25" spans="1:13" ht="41.25" customHeight="1" x14ac:dyDescent="0.2">
      <c r="A25" s="15">
        <v>22</v>
      </c>
      <c r="B25" s="12" t="s">
        <v>200</v>
      </c>
      <c r="C25" s="12">
        <v>20176205</v>
      </c>
      <c r="D25" s="13" t="s">
        <v>201</v>
      </c>
      <c r="E25" s="12">
        <v>1</v>
      </c>
      <c r="F25" s="12">
        <v>1</v>
      </c>
      <c r="G25" s="12" t="s">
        <v>24</v>
      </c>
      <c r="H25" s="12" t="s">
        <v>119</v>
      </c>
      <c r="I25" s="14">
        <v>42770</v>
      </c>
      <c r="J25" s="12" t="s">
        <v>202</v>
      </c>
      <c r="K25" s="12" t="s">
        <v>203</v>
      </c>
    </row>
    <row r="26" spans="1:13" ht="41.25" customHeight="1" x14ac:dyDescent="0.2">
      <c r="A26" s="46">
        <v>23</v>
      </c>
      <c r="B26" s="12" t="s">
        <v>30</v>
      </c>
      <c r="C26" s="12" t="s">
        <v>204</v>
      </c>
      <c r="D26" s="13" t="s">
        <v>205</v>
      </c>
      <c r="E26" s="12">
        <v>2</v>
      </c>
      <c r="F26" s="12">
        <v>1</v>
      </c>
      <c r="G26" s="12" t="s">
        <v>129</v>
      </c>
      <c r="H26" s="12" t="s">
        <v>119</v>
      </c>
      <c r="I26" s="14">
        <v>42770</v>
      </c>
      <c r="J26" s="12" t="s">
        <v>108</v>
      </c>
      <c r="K26" s="46"/>
    </row>
    <row r="27" spans="1:13" ht="41.25" customHeight="1" x14ac:dyDescent="0.2">
      <c r="A27" s="46"/>
      <c r="B27" s="12"/>
      <c r="C27" s="12"/>
      <c r="D27" s="13"/>
      <c r="E27" s="12"/>
      <c r="F27" s="12"/>
      <c r="G27" s="12"/>
      <c r="H27" s="12"/>
      <c r="I27" s="12"/>
      <c r="J27" s="12"/>
      <c r="K27" s="46"/>
    </row>
    <row r="28" spans="1:13" ht="41.25" customHeight="1" x14ac:dyDescent="0.2">
      <c r="A28" s="46"/>
      <c r="B28" s="12"/>
      <c r="C28" s="12"/>
      <c r="D28" s="13"/>
      <c r="E28" s="12"/>
      <c r="F28" s="12"/>
      <c r="G28" s="12"/>
      <c r="H28" s="12"/>
      <c r="I28" s="12"/>
      <c r="J28" s="12"/>
      <c r="K28" s="46"/>
    </row>
    <row r="29" spans="1:13" ht="41.25" customHeight="1" x14ac:dyDescent="0.2">
      <c r="A29" s="46"/>
      <c r="B29" s="12"/>
      <c r="C29" s="12"/>
      <c r="D29" s="13"/>
      <c r="E29" s="47">
        <f>SUM(E3:E27)</f>
        <v>52</v>
      </c>
      <c r="F29" s="47">
        <f>SUM(F3:F27)</f>
        <v>23</v>
      </c>
      <c r="G29" s="12"/>
      <c r="H29" s="12"/>
      <c r="I29" s="12"/>
      <c r="J29" s="12"/>
      <c r="K29" s="46"/>
    </row>
    <row r="30" spans="1:13" ht="41.25" customHeight="1" x14ac:dyDescent="0.2">
      <c r="A30" s="11"/>
      <c r="B30" s="12"/>
      <c r="C30" s="12"/>
      <c r="D30" s="13"/>
      <c r="E30" s="12"/>
      <c r="F30" s="12"/>
      <c r="G30" s="12"/>
      <c r="H30" s="12"/>
      <c r="I30" s="12"/>
      <c r="J30" s="12"/>
      <c r="K30" s="11"/>
    </row>
    <row r="31" spans="1:13" ht="41.25" customHeight="1" x14ac:dyDescent="0.2">
      <c r="A31" s="48"/>
      <c r="B31" s="49" t="s">
        <v>206</v>
      </c>
      <c r="C31" s="48"/>
      <c r="D31" s="50"/>
      <c r="E31" s="48"/>
      <c r="F31" s="48"/>
      <c r="G31" s="48"/>
      <c r="H31" s="48"/>
      <c r="I31" s="48"/>
      <c r="J31" s="48"/>
      <c r="K31" s="48"/>
    </row>
    <row r="32" spans="1:13" ht="41.25" customHeight="1" x14ac:dyDescent="0.2">
      <c r="A32" s="37" t="s">
        <v>207</v>
      </c>
      <c r="B32" s="15" t="s">
        <v>208</v>
      </c>
      <c r="C32" s="15" t="s">
        <v>209</v>
      </c>
      <c r="D32" s="16" t="s">
        <v>210</v>
      </c>
      <c r="E32" s="15">
        <v>4</v>
      </c>
      <c r="F32" s="15" t="s">
        <v>211</v>
      </c>
      <c r="G32" s="15" t="s">
        <v>212</v>
      </c>
      <c r="H32" s="15" t="s">
        <v>119</v>
      </c>
      <c r="I32" s="17">
        <v>42404</v>
      </c>
      <c r="J32" s="17"/>
      <c r="K32" s="51" t="s">
        <v>213</v>
      </c>
    </row>
    <row r="33" spans="1:11" ht="41.25" customHeight="1" x14ac:dyDescent="0.2">
      <c r="A33" s="18"/>
      <c r="B33" s="15"/>
      <c r="C33" s="15"/>
      <c r="D33" s="16"/>
      <c r="E33" s="15"/>
      <c r="F33" s="15"/>
      <c r="G33" s="15"/>
      <c r="H33" s="15"/>
      <c r="I33" s="17"/>
      <c r="J33" s="17"/>
      <c r="K33" s="18"/>
    </row>
    <row r="34" spans="1:11" ht="41.25" customHeight="1" x14ac:dyDescent="0.2">
      <c r="A34" s="18"/>
      <c r="B34" s="15"/>
      <c r="C34" s="15"/>
      <c r="D34" s="16"/>
      <c r="E34" s="15"/>
      <c r="F34" s="15"/>
      <c r="G34" s="15"/>
      <c r="H34" s="15"/>
      <c r="I34" s="17"/>
      <c r="J34" s="17"/>
      <c r="K34" s="18"/>
    </row>
    <row r="35" spans="1:11" ht="41.25" customHeight="1" x14ac:dyDescent="0.2">
      <c r="A35" s="18"/>
      <c r="B35" s="15"/>
      <c r="C35" s="15"/>
      <c r="D35" s="16"/>
      <c r="E35" s="15"/>
      <c r="F35" s="15"/>
      <c r="G35" s="18"/>
      <c r="H35" s="15"/>
      <c r="I35" s="15"/>
      <c r="J35" s="15"/>
      <c r="K35" s="18"/>
    </row>
  </sheetData>
  <customSheetViews>
    <customSheetView guid="{7CC91B5F-F72A-404B-9779-D9B899DEB324}" scale="70" topLeftCell="C1">
      <selection activeCell="K19" sqref="K19"/>
      <pageMargins left="0.75" right="0.75" top="1" bottom="1" header="0.5" footer="0.5"/>
    </customSheetView>
    <customSheetView guid="{E147021A-CA8C-486C-A677-302A560E4A97}" scale="70" topLeftCell="A16">
      <selection activeCell="K11" sqref="K11"/>
      <pageMargins left="0.7" right="0.7" top="0.75" bottom="0.75" header="0.3" footer="0.3"/>
    </customSheetView>
    <customSheetView guid="{E72A6785-74D1-485A-AFB9-8312B659E3F2}" scale="70" topLeftCell="A16">
      <selection activeCell="D33" sqref="D33"/>
      <pageMargins left="0.7" right="0.7" top="0.75" bottom="0.75" header="0.3" footer="0.3"/>
    </customSheetView>
    <customSheetView guid="{468AC9D7-75F7-40D8-8BF7-C27A615EF340}" scale="70" topLeftCell="A16">
      <selection activeCell="D33" sqref="D33"/>
      <pageMargins left="0.7" right="0.7" top="0.75" bottom="0.75" header="0.3" footer="0.3"/>
    </customSheetView>
    <customSheetView guid="{5466AA85-A472-6843-9713-4D88FCBD58B3}" scale="70" topLeftCell="C1">
      <selection activeCell="K19" sqref="K19"/>
      <pageMargins left="0.7" right="0.7" top="0.75" bottom="0.75" header="0.3" footer="0.3"/>
    </customSheetView>
  </customSheetViews>
  <mergeCells count="2">
    <mergeCell ref="A1:F1"/>
    <mergeCell ref="G1:K1"/>
  </mergeCells>
  <phoneticPr fontId="8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zoomScale="80" zoomScaleNormal="80" zoomScalePageLayoutView="80" workbookViewId="0">
      <selection activeCell="K17" sqref="K17"/>
    </sheetView>
  </sheetViews>
  <sheetFormatPr baseColWidth="10" defaultColWidth="8.83203125" defaultRowHeight="45" customHeight="1" x14ac:dyDescent="0.2"/>
  <cols>
    <col min="2" max="2" width="32.5" customWidth="1"/>
    <col min="3" max="3" width="30.1640625" customWidth="1"/>
    <col min="4" max="4" width="30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0.5" customWidth="1"/>
    <col min="13" max="13" width="18.1640625" customWidth="1"/>
  </cols>
  <sheetData>
    <row r="1" spans="1:15" ht="45" customHeight="1" thickBot="1" x14ac:dyDescent="0.5">
      <c r="A1" s="548" t="s">
        <v>42</v>
      </c>
      <c r="B1" s="549"/>
      <c r="C1" s="549"/>
      <c r="D1" s="549"/>
      <c r="E1" s="549"/>
      <c r="F1" s="549"/>
      <c r="G1" s="549" t="s">
        <v>43</v>
      </c>
      <c r="H1" s="549"/>
      <c r="I1" s="549"/>
      <c r="J1" s="550"/>
      <c r="K1" s="551"/>
    </row>
    <row r="2" spans="1:15" ht="4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60</v>
      </c>
    </row>
    <row r="3" spans="1:15" ht="45" customHeight="1" x14ac:dyDescent="0.2">
      <c r="A3" s="11">
        <v>1</v>
      </c>
      <c r="B3" s="12" t="s">
        <v>44</v>
      </c>
      <c r="C3" s="12" t="s">
        <v>45</v>
      </c>
      <c r="D3" s="13" t="s">
        <v>46</v>
      </c>
      <c r="E3" s="12">
        <v>3</v>
      </c>
      <c r="F3" s="12">
        <v>1</v>
      </c>
      <c r="G3" s="12" t="s">
        <v>24</v>
      </c>
      <c r="H3" s="12" t="s">
        <v>47</v>
      </c>
      <c r="I3" s="14">
        <v>42404</v>
      </c>
      <c r="J3" s="12" t="s">
        <v>48</v>
      </c>
      <c r="K3" s="11"/>
      <c r="M3" s="10" t="s">
        <v>15</v>
      </c>
      <c r="N3" s="10">
        <f>N2-N14</f>
        <v>4</v>
      </c>
      <c r="O3" s="24"/>
    </row>
    <row r="4" spans="1:15" ht="45" customHeight="1" x14ac:dyDescent="0.2">
      <c r="A4" s="18">
        <v>2</v>
      </c>
      <c r="B4" s="15" t="s">
        <v>49</v>
      </c>
      <c r="C4" s="15">
        <v>94710</v>
      </c>
      <c r="D4" s="16" t="s">
        <v>50</v>
      </c>
      <c r="E4" s="15">
        <v>8</v>
      </c>
      <c r="F4" s="15">
        <v>2</v>
      </c>
      <c r="G4" s="15" t="s">
        <v>18</v>
      </c>
      <c r="H4" s="15" t="s">
        <v>47</v>
      </c>
      <c r="I4" s="17">
        <v>42404</v>
      </c>
      <c r="J4" s="15" t="s">
        <v>51</v>
      </c>
      <c r="K4" s="18"/>
      <c r="M4" t="s">
        <v>20</v>
      </c>
      <c r="N4">
        <f>SUMIFS(E:E,G:G,"CTT")</f>
        <v>29</v>
      </c>
    </row>
    <row r="5" spans="1:15" ht="45" customHeight="1" x14ac:dyDescent="0.2">
      <c r="A5" s="11">
        <v>3</v>
      </c>
      <c r="B5" s="15" t="s">
        <v>52</v>
      </c>
      <c r="C5" s="15" t="s">
        <v>53</v>
      </c>
      <c r="D5" s="16" t="s">
        <v>54</v>
      </c>
      <c r="E5" s="15">
        <v>8</v>
      </c>
      <c r="F5" s="15">
        <v>4</v>
      </c>
      <c r="G5" s="15" t="s">
        <v>18</v>
      </c>
      <c r="H5" s="15" t="s">
        <v>47</v>
      </c>
      <c r="I5" s="17">
        <v>42404</v>
      </c>
      <c r="J5" s="17" t="s">
        <v>55</v>
      </c>
      <c r="K5" s="25" t="s">
        <v>56</v>
      </c>
      <c r="M5" t="s">
        <v>25</v>
      </c>
      <c r="N5">
        <f>SUMIFS(E:E,G:G,"FLU")</f>
        <v>27</v>
      </c>
    </row>
    <row r="6" spans="1:15" ht="45" customHeight="1" x14ac:dyDescent="0.2">
      <c r="A6" s="18">
        <v>4</v>
      </c>
      <c r="B6" s="15" t="s">
        <v>57</v>
      </c>
      <c r="C6" s="15" t="s">
        <v>58</v>
      </c>
      <c r="D6" s="16" t="s">
        <v>59</v>
      </c>
      <c r="E6" s="26">
        <v>10</v>
      </c>
      <c r="F6" s="15">
        <v>3</v>
      </c>
      <c r="G6" s="15" t="s">
        <v>24</v>
      </c>
      <c r="H6" s="15" t="s">
        <v>47</v>
      </c>
      <c r="I6" s="17">
        <v>42770</v>
      </c>
      <c r="J6" s="15" t="s">
        <v>60</v>
      </c>
      <c r="K6" s="27" t="s">
        <v>61</v>
      </c>
      <c r="M6" t="s">
        <v>29</v>
      </c>
      <c r="N6">
        <f>SUMIFS(E:E,G:G,"JCC")</f>
        <v>0</v>
      </c>
    </row>
    <row r="7" spans="1:15" ht="45" customHeight="1" x14ac:dyDescent="0.2">
      <c r="A7" s="11">
        <v>5</v>
      </c>
      <c r="B7" s="12" t="s">
        <v>62</v>
      </c>
      <c r="C7" s="12" t="s">
        <v>63</v>
      </c>
      <c r="D7" s="13" t="s">
        <v>64</v>
      </c>
      <c r="E7" s="12">
        <v>2</v>
      </c>
      <c r="F7" s="12">
        <v>1</v>
      </c>
      <c r="G7" s="12" t="s">
        <v>18</v>
      </c>
      <c r="H7" s="12" t="s">
        <v>47</v>
      </c>
      <c r="I7" s="14">
        <v>42770</v>
      </c>
      <c r="J7" s="12" t="s">
        <v>65</v>
      </c>
      <c r="K7" s="28" t="s">
        <v>66</v>
      </c>
      <c r="M7" t="s">
        <v>33</v>
      </c>
      <c r="N7">
        <f>SUMIFS(E:E,G:G,"EDI")</f>
        <v>0</v>
      </c>
    </row>
    <row r="8" spans="1:15" ht="45" customHeight="1" x14ac:dyDescent="0.2">
      <c r="A8" s="18">
        <v>6</v>
      </c>
      <c r="B8" s="15" t="s">
        <v>67</v>
      </c>
      <c r="C8" s="15" t="s">
        <v>68</v>
      </c>
      <c r="D8" s="16" t="s">
        <v>69</v>
      </c>
      <c r="E8" s="15">
        <v>3</v>
      </c>
      <c r="F8" s="15">
        <v>1</v>
      </c>
      <c r="G8" s="15" t="s">
        <v>18</v>
      </c>
      <c r="H8" s="12" t="s">
        <v>47</v>
      </c>
      <c r="I8" s="14">
        <v>42770</v>
      </c>
      <c r="J8" s="17" t="s">
        <v>70</v>
      </c>
      <c r="K8" s="18" t="s">
        <v>71</v>
      </c>
      <c r="M8" t="s">
        <v>36</v>
      </c>
      <c r="N8">
        <f>SUMIFS(E:E,G:G,"par")</f>
        <v>0</v>
      </c>
    </row>
    <row r="9" spans="1:15" ht="45" customHeight="1" x14ac:dyDescent="0.2">
      <c r="A9" s="11">
        <v>7</v>
      </c>
      <c r="B9" s="15" t="s">
        <v>72</v>
      </c>
      <c r="C9" s="15" t="s">
        <v>73</v>
      </c>
      <c r="D9" s="16" t="s">
        <v>74</v>
      </c>
      <c r="E9" s="15">
        <v>3</v>
      </c>
      <c r="F9" s="15">
        <v>1</v>
      </c>
      <c r="G9" s="15" t="s">
        <v>24</v>
      </c>
      <c r="H9" s="15" t="s">
        <v>47</v>
      </c>
      <c r="I9" s="17">
        <v>42770</v>
      </c>
      <c r="J9" s="15" t="s">
        <v>75</v>
      </c>
      <c r="K9" s="26" t="s">
        <v>76</v>
      </c>
      <c r="M9" t="s">
        <v>37</v>
      </c>
      <c r="N9">
        <f>SUMIFS(E:E,G:G,"phi")</f>
        <v>0</v>
      </c>
    </row>
    <row r="10" spans="1:15" ht="45" customHeight="1" x14ac:dyDescent="0.2">
      <c r="A10" s="18">
        <v>8</v>
      </c>
      <c r="B10" s="15" t="s">
        <v>77</v>
      </c>
      <c r="C10" s="15" t="s">
        <v>78</v>
      </c>
      <c r="D10" s="16" t="s">
        <v>79</v>
      </c>
      <c r="E10" s="15">
        <v>2</v>
      </c>
      <c r="F10" s="15">
        <v>1</v>
      </c>
      <c r="G10" s="15" t="s">
        <v>24</v>
      </c>
      <c r="H10" s="15" t="s">
        <v>47</v>
      </c>
      <c r="I10" s="17">
        <v>42770</v>
      </c>
      <c r="J10" s="15" t="s">
        <v>80</v>
      </c>
      <c r="K10" s="26" t="s">
        <v>81</v>
      </c>
      <c r="M10" t="s">
        <v>38</v>
      </c>
      <c r="N10">
        <f>SUMIFS(E:E,G:G,"BRK")</f>
        <v>0</v>
      </c>
    </row>
    <row r="11" spans="1:15" ht="45" customHeight="1" x14ac:dyDescent="0.2">
      <c r="A11" s="11">
        <v>9</v>
      </c>
      <c r="B11" s="12" t="s">
        <v>82</v>
      </c>
      <c r="C11" s="29" t="s">
        <v>83</v>
      </c>
      <c r="D11" s="13" t="s">
        <v>84</v>
      </c>
      <c r="E11" s="12">
        <v>2</v>
      </c>
      <c r="F11" s="12">
        <v>1</v>
      </c>
      <c r="G11" s="12" t="s">
        <v>18</v>
      </c>
      <c r="H11" s="12" t="s">
        <v>47</v>
      </c>
      <c r="I11" s="14">
        <v>42770</v>
      </c>
      <c r="J11" s="12" t="s">
        <v>85</v>
      </c>
      <c r="K11" s="12"/>
      <c r="M11" s="20" t="s">
        <v>39</v>
      </c>
      <c r="N11" s="20">
        <f>SUMIFS(E:E,G:G,"SPC")</f>
        <v>0</v>
      </c>
    </row>
    <row r="12" spans="1:15" ht="45" customHeight="1" x14ac:dyDescent="0.2">
      <c r="A12" s="18">
        <v>10</v>
      </c>
      <c r="B12" s="15" t="s">
        <v>86</v>
      </c>
      <c r="C12" s="15">
        <v>96770</v>
      </c>
      <c r="D12" s="16" t="s">
        <v>87</v>
      </c>
      <c r="E12" s="15">
        <v>3</v>
      </c>
      <c r="F12" s="15">
        <v>1</v>
      </c>
      <c r="G12" s="18" t="s">
        <v>24</v>
      </c>
      <c r="H12" s="15" t="s">
        <v>47</v>
      </c>
      <c r="I12" s="17">
        <v>42770</v>
      </c>
      <c r="J12" s="12" t="s">
        <v>88</v>
      </c>
      <c r="K12" s="11" t="s">
        <v>89</v>
      </c>
      <c r="M12" s="21" t="s">
        <v>40</v>
      </c>
      <c r="N12" s="21">
        <f>SUMIFS(E:E,G:G,"H")</f>
        <v>0</v>
      </c>
    </row>
    <row r="13" spans="1:15" ht="45" customHeight="1" x14ac:dyDescent="0.2">
      <c r="A13" s="11">
        <v>11</v>
      </c>
      <c r="B13" s="15" t="s">
        <v>90</v>
      </c>
      <c r="C13" s="15" t="s">
        <v>91</v>
      </c>
      <c r="D13" s="15" t="s">
        <v>92</v>
      </c>
      <c r="E13" s="15">
        <v>3</v>
      </c>
      <c r="F13" s="15">
        <v>1</v>
      </c>
      <c r="G13" s="15" t="s">
        <v>24</v>
      </c>
      <c r="H13" s="15" t="s">
        <v>47</v>
      </c>
      <c r="I13" s="17">
        <v>42770</v>
      </c>
      <c r="J13" s="15" t="s">
        <v>93</v>
      </c>
      <c r="K13" s="26" t="s">
        <v>94</v>
      </c>
      <c r="M13" s="21"/>
      <c r="N13" s="21"/>
    </row>
    <row r="14" spans="1:15" ht="45" customHeight="1" x14ac:dyDescent="0.2">
      <c r="A14" s="18">
        <v>12</v>
      </c>
      <c r="B14" s="12" t="s">
        <v>67</v>
      </c>
      <c r="C14" s="12" t="s">
        <v>95</v>
      </c>
      <c r="D14" s="13" t="s">
        <v>96</v>
      </c>
      <c r="E14" s="12">
        <v>2</v>
      </c>
      <c r="F14" s="12">
        <v>1</v>
      </c>
      <c r="G14" s="12" t="s">
        <v>18</v>
      </c>
      <c r="H14" s="12" t="s">
        <v>47</v>
      </c>
      <c r="I14" s="14">
        <v>42770</v>
      </c>
      <c r="J14" s="12" t="s">
        <v>97</v>
      </c>
      <c r="K14" s="11"/>
      <c r="M14" s="22" t="s">
        <v>41</v>
      </c>
      <c r="N14" s="22">
        <f>SUM(M4:N12)</f>
        <v>56</v>
      </c>
    </row>
    <row r="15" spans="1:15" ht="45" customHeight="1" x14ac:dyDescent="0.2">
      <c r="A15" s="11">
        <v>13</v>
      </c>
      <c r="B15" s="15" t="s">
        <v>98</v>
      </c>
      <c r="C15" s="15" t="s">
        <v>99</v>
      </c>
      <c r="D15" s="16" t="s">
        <v>100</v>
      </c>
      <c r="E15" s="15">
        <v>3</v>
      </c>
      <c r="F15" s="15">
        <v>1</v>
      </c>
      <c r="G15" s="15" t="s">
        <v>18</v>
      </c>
      <c r="H15" s="15" t="s">
        <v>47</v>
      </c>
      <c r="I15" s="17">
        <v>42770</v>
      </c>
      <c r="J15" s="15" t="s">
        <v>101</v>
      </c>
      <c r="K15" s="26" t="s">
        <v>102</v>
      </c>
    </row>
    <row r="16" spans="1:15" ht="45" customHeight="1" x14ac:dyDescent="0.3">
      <c r="A16" s="12">
        <v>14</v>
      </c>
      <c r="B16" s="12" t="s">
        <v>67</v>
      </c>
      <c r="C16" s="12" t="s">
        <v>103</v>
      </c>
      <c r="D16" s="30" t="s">
        <v>104</v>
      </c>
      <c r="E16" s="12">
        <v>1</v>
      </c>
      <c r="F16" s="12">
        <v>1</v>
      </c>
      <c r="G16" s="12" t="s">
        <v>18</v>
      </c>
      <c r="H16" s="12" t="s">
        <v>47</v>
      </c>
      <c r="I16" s="14">
        <v>42770</v>
      </c>
      <c r="J16" s="12" t="s">
        <v>105</v>
      </c>
      <c r="K16" s="12"/>
      <c r="M16" s="31"/>
    </row>
    <row r="17" spans="1:13" ht="45" customHeight="1" x14ac:dyDescent="0.3">
      <c r="A17" s="12">
        <v>15</v>
      </c>
      <c r="B17" s="12" t="s">
        <v>30</v>
      </c>
      <c r="C17" s="12" t="s">
        <v>106</v>
      </c>
      <c r="D17" s="13" t="s">
        <v>107</v>
      </c>
      <c r="E17" s="12">
        <v>1</v>
      </c>
      <c r="F17" s="12">
        <v>1</v>
      </c>
      <c r="G17" s="12" t="s">
        <v>24</v>
      </c>
      <c r="H17" s="12" t="s">
        <v>47</v>
      </c>
      <c r="I17" s="14">
        <v>42770</v>
      </c>
      <c r="J17" s="12" t="s">
        <v>108</v>
      </c>
      <c r="K17" s="12"/>
      <c r="M17" s="31"/>
    </row>
    <row r="18" spans="1:13" ht="45" customHeight="1" x14ac:dyDescent="0.3">
      <c r="A18" s="12">
        <v>16</v>
      </c>
      <c r="B18" s="32" t="s">
        <v>109</v>
      </c>
      <c r="C18" s="12" t="s">
        <v>110</v>
      </c>
      <c r="D18" s="33" t="s">
        <v>111</v>
      </c>
      <c r="E18" s="32">
        <v>1</v>
      </c>
      <c r="F18" s="32">
        <v>1</v>
      </c>
      <c r="G18" s="32" t="s">
        <v>24</v>
      </c>
      <c r="H18" s="32" t="s">
        <v>47</v>
      </c>
      <c r="I18" s="34">
        <v>42770</v>
      </c>
      <c r="J18" s="32" t="s">
        <v>112</v>
      </c>
      <c r="K18" s="32"/>
      <c r="M18" s="31"/>
    </row>
    <row r="19" spans="1:13" ht="45" customHeight="1" x14ac:dyDescent="0.2">
      <c r="A19" s="18">
        <v>17</v>
      </c>
      <c r="B19" s="15" t="s">
        <v>113</v>
      </c>
      <c r="C19" s="15">
        <v>96892</v>
      </c>
      <c r="D19" s="16" t="s">
        <v>114</v>
      </c>
      <c r="E19" s="35">
        <v>1</v>
      </c>
      <c r="F19" s="35">
        <v>1</v>
      </c>
      <c r="G19" s="15" t="s">
        <v>24</v>
      </c>
      <c r="H19" s="15" t="s">
        <v>47</v>
      </c>
      <c r="I19" s="17">
        <v>42770</v>
      </c>
      <c r="J19" s="17" t="s">
        <v>115</v>
      </c>
      <c r="K19" s="15"/>
    </row>
    <row r="20" spans="1:13" ht="45" customHeight="1" x14ac:dyDescent="0.2">
      <c r="A20" s="18"/>
      <c r="B20" s="15"/>
      <c r="C20" s="15"/>
      <c r="D20" s="16"/>
      <c r="E20" s="15"/>
      <c r="F20" s="15"/>
      <c r="G20" s="15"/>
      <c r="H20" s="15"/>
      <c r="I20" s="17"/>
      <c r="J20" s="17"/>
      <c r="K20" s="18"/>
    </row>
    <row r="21" spans="1:13" ht="45" customHeight="1" x14ac:dyDescent="0.2">
      <c r="A21" s="18"/>
      <c r="B21" s="15"/>
      <c r="C21" s="15"/>
      <c r="D21" s="16"/>
      <c r="E21" s="36">
        <f>SUM(E3:E20)</f>
        <v>56</v>
      </c>
      <c r="F21" s="36">
        <f>SUM(F3:F20)</f>
        <v>23</v>
      </c>
      <c r="G21" s="15"/>
      <c r="H21" s="15"/>
      <c r="I21" s="17"/>
      <c r="J21" s="17"/>
      <c r="K21" s="18"/>
    </row>
    <row r="22" spans="1:13" ht="45" customHeight="1" x14ac:dyDescent="0.2">
      <c r="A22" s="18"/>
      <c r="B22" s="15"/>
      <c r="C22" s="15"/>
      <c r="D22" s="16"/>
      <c r="E22" s="15"/>
      <c r="F22" s="15"/>
      <c r="G22" s="18"/>
      <c r="H22" s="15"/>
      <c r="I22" s="15"/>
      <c r="J22" s="15"/>
      <c r="K22" s="18"/>
    </row>
    <row r="23" spans="1:13" ht="45" customHeight="1" x14ac:dyDescent="0.2">
      <c r="A23" s="18"/>
      <c r="B23" s="15"/>
      <c r="C23" s="15"/>
      <c r="D23" s="16"/>
      <c r="E23" s="15"/>
      <c r="F23" s="15"/>
      <c r="G23" s="18"/>
      <c r="H23" s="15"/>
      <c r="I23" s="15"/>
      <c r="J23" s="15"/>
      <c r="K23" s="18"/>
    </row>
    <row r="24" spans="1:13" ht="45" customHeight="1" x14ac:dyDescent="0.2">
      <c r="A24" s="11"/>
      <c r="B24" s="12"/>
      <c r="C24" s="12"/>
      <c r="D24" s="13"/>
      <c r="E24" s="12"/>
      <c r="F24" s="12"/>
      <c r="G24" s="12"/>
      <c r="H24" s="12"/>
      <c r="I24" s="12"/>
      <c r="J24" s="12"/>
      <c r="K24" s="11"/>
    </row>
  </sheetData>
  <customSheetViews>
    <customSheetView guid="{7CC91B5F-F72A-404B-9779-D9B899DEB324}" scale="80" topLeftCell="C1">
      <selection activeCell="K17" sqref="K17"/>
      <pageMargins left="0.75" right="0.75" top="1" bottom="1" header="0.5" footer="0.5"/>
      <pageSetup paperSize="9" orientation="portrait"/>
    </customSheetView>
    <customSheetView guid="{E147021A-CA8C-486C-A677-302A560E4A97}" scale="80">
      <selection activeCell="K7" sqref="K7"/>
      <pageMargins left="0.7" right="0.7" top="0.75" bottom="0.75" header="0.3" footer="0.3"/>
      <pageSetup paperSize="9" orientation="portrait"/>
    </customSheetView>
    <customSheetView guid="{E72A6785-74D1-485A-AFB9-8312B659E3F2}" scale="80" topLeftCell="A10">
      <selection activeCell="D23" sqref="D23"/>
      <pageMargins left="0.7" right="0.7" top="0.75" bottom="0.75" header="0.3" footer="0.3"/>
      <pageSetup paperSize="9" orientation="portrait"/>
    </customSheetView>
    <customSheetView guid="{468AC9D7-75F7-40D8-8BF7-C27A615EF340}" scale="80" topLeftCell="A10">
      <selection activeCell="D23" sqref="D23"/>
      <pageMargins left="0.7" right="0.7" top="0.75" bottom="0.75" header="0.3" footer="0.3"/>
      <pageSetup paperSize="9" orientation="portrait"/>
    </customSheetView>
    <customSheetView guid="{5466AA85-A472-6843-9713-4D88FCBD58B3}" scale="80" topLeftCell="C1">
      <selection activeCell="K17" sqref="K17"/>
      <pageMargins left="0.7" right="0.7" top="0.75" bottom="0.75" header="0.3" footer="0.3"/>
      <pageSetup paperSize="9" orientation="portrait"/>
    </customSheetView>
  </customSheetViews>
  <mergeCells count="2">
    <mergeCell ref="A1:F1"/>
    <mergeCell ref="G1:K1"/>
  </mergeCells>
  <phoneticPr fontId="80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4"/>
  <sheetViews>
    <sheetView tabSelected="1" topLeftCell="A6" workbookViewId="0">
      <selection activeCell="D7" sqref="D7:D18"/>
    </sheetView>
  </sheetViews>
  <sheetFormatPr baseColWidth="10" defaultColWidth="8.83203125" defaultRowHeight="37.5" customHeight="1" x14ac:dyDescent="0.2"/>
  <cols>
    <col min="2" max="2" width="33.33203125" customWidth="1"/>
    <col min="3" max="3" width="22.1640625" customWidth="1"/>
    <col min="4" max="4" width="30.1640625" customWidth="1"/>
    <col min="5" max="5" width="10.5" customWidth="1"/>
    <col min="6" max="6" width="10.33203125" customWidth="1"/>
    <col min="7" max="7" width="15.1640625" customWidth="1"/>
    <col min="8" max="8" width="19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7.5" customHeight="1" thickBot="1" x14ac:dyDescent="0.4">
      <c r="A1" s="552" t="s">
        <v>214</v>
      </c>
      <c r="B1" s="553"/>
      <c r="C1" s="553"/>
      <c r="D1" s="553"/>
      <c r="E1" s="553"/>
      <c r="F1" s="553"/>
      <c r="G1" s="545" t="s">
        <v>215</v>
      </c>
      <c r="H1" s="545"/>
      <c r="I1" s="545"/>
      <c r="J1" s="546"/>
      <c r="K1" s="547"/>
    </row>
    <row r="2" spans="1:14" ht="37.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7.5" customHeight="1" x14ac:dyDescent="0.2">
      <c r="A3" s="11">
        <v>1</v>
      </c>
      <c r="B3" s="12" t="s">
        <v>67</v>
      </c>
      <c r="C3" s="12" t="s">
        <v>217</v>
      </c>
      <c r="D3" s="16" t="s">
        <v>777</v>
      </c>
      <c r="E3" s="12">
        <v>3</v>
      </c>
      <c r="F3" s="12">
        <v>1</v>
      </c>
      <c r="G3" s="12" t="s">
        <v>18</v>
      </c>
      <c r="H3" s="12" t="s">
        <v>216</v>
      </c>
      <c r="I3" s="14">
        <v>42770</v>
      </c>
      <c r="J3" s="12" t="s">
        <v>218</v>
      </c>
      <c r="K3" s="18"/>
      <c r="M3" t="s">
        <v>20</v>
      </c>
      <c r="N3">
        <f>SUMIFS(E:E,G:G,"CTT")</f>
        <v>41</v>
      </c>
    </row>
    <row r="4" spans="1:14" ht="37.5" customHeight="1" x14ac:dyDescent="0.2">
      <c r="A4" s="11">
        <v>2</v>
      </c>
      <c r="B4" s="12" t="s">
        <v>219</v>
      </c>
      <c r="C4" s="12" t="s">
        <v>220</v>
      </c>
      <c r="D4" s="16" t="s">
        <v>778</v>
      </c>
      <c r="E4" s="12">
        <v>5</v>
      </c>
      <c r="F4" s="12">
        <v>2</v>
      </c>
      <c r="G4" s="12" t="s">
        <v>18</v>
      </c>
      <c r="H4" s="12" t="s">
        <v>216</v>
      </c>
      <c r="I4" s="14">
        <v>42770</v>
      </c>
      <c r="J4" s="52" t="s">
        <v>221</v>
      </c>
      <c r="K4" s="11"/>
      <c r="M4" t="s">
        <v>25</v>
      </c>
      <c r="N4">
        <f>SUMIFS(E:E,G:G,"FLU")</f>
        <v>5</v>
      </c>
    </row>
    <row r="5" spans="1:14" ht="37.5" customHeight="1" x14ac:dyDescent="0.2">
      <c r="A5" s="11">
        <v>3</v>
      </c>
      <c r="B5" s="12" t="s">
        <v>222</v>
      </c>
      <c r="C5" s="12">
        <v>1476</v>
      </c>
      <c r="D5" s="13" t="s">
        <v>779</v>
      </c>
      <c r="E5" s="12">
        <v>4</v>
      </c>
      <c r="F5" s="12">
        <v>1</v>
      </c>
      <c r="G5" s="12" t="s">
        <v>18</v>
      </c>
      <c r="H5" s="12" t="s">
        <v>216</v>
      </c>
      <c r="I5" s="14">
        <v>42770</v>
      </c>
      <c r="J5" s="12" t="s">
        <v>223</v>
      </c>
      <c r="K5" s="11"/>
      <c r="M5" t="s">
        <v>29</v>
      </c>
      <c r="N5">
        <f>SUMIFS(E:E,G:G,"JCC")</f>
        <v>2</v>
      </c>
    </row>
    <row r="6" spans="1:14" ht="37.5" customHeight="1" x14ac:dyDescent="0.2">
      <c r="A6" s="11">
        <v>4</v>
      </c>
      <c r="B6" s="15" t="s">
        <v>224</v>
      </c>
      <c r="C6" s="15" t="s">
        <v>225</v>
      </c>
      <c r="D6" s="16" t="s">
        <v>780</v>
      </c>
      <c r="E6" s="15">
        <v>3</v>
      </c>
      <c r="F6" s="15">
        <v>1</v>
      </c>
      <c r="G6" s="15" t="s">
        <v>24</v>
      </c>
      <c r="H6" s="12" t="s">
        <v>216</v>
      </c>
      <c r="I6" s="14">
        <v>42770</v>
      </c>
      <c r="J6" s="15" t="s">
        <v>226</v>
      </c>
      <c r="K6" s="19"/>
      <c r="M6" t="s">
        <v>33</v>
      </c>
      <c r="N6">
        <f>SUMIFS(E:E,G:G,"EDI")</f>
        <v>0</v>
      </c>
    </row>
    <row r="7" spans="1:14" ht="37.5" customHeight="1" x14ac:dyDescent="0.2">
      <c r="A7" s="11">
        <v>5</v>
      </c>
      <c r="B7" s="15" t="s">
        <v>30</v>
      </c>
      <c r="C7" s="15" t="s">
        <v>227</v>
      </c>
      <c r="D7" s="13" t="s">
        <v>781</v>
      </c>
      <c r="E7" s="15">
        <v>3</v>
      </c>
      <c r="F7" s="15">
        <v>1</v>
      </c>
      <c r="G7" s="15" t="s">
        <v>18</v>
      </c>
      <c r="H7" s="15" t="s">
        <v>216</v>
      </c>
      <c r="I7" s="17">
        <v>42770</v>
      </c>
      <c r="J7" s="17" t="s">
        <v>108</v>
      </c>
      <c r="K7" s="18"/>
      <c r="M7" t="s">
        <v>36</v>
      </c>
      <c r="N7">
        <f>SUMIFS(E:E,G:G,"par")</f>
        <v>7</v>
      </c>
    </row>
    <row r="8" spans="1:14" ht="37.5" customHeight="1" x14ac:dyDescent="0.2">
      <c r="A8" s="11">
        <v>6</v>
      </c>
      <c r="B8" s="12" t="s">
        <v>30</v>
      </c>
      <c r="C8" s="12" t="s">
        <v>228</v>
      </c>
      <c r="D8" s="16" t="s">
        <v>782</v>
      </c>
      <c r="E8" s="12">
        <v>3</v>
      </c>
      <c r="F8" s="12">
        <v>1</v>
      </c>
      <c r="G8" s="12" t="s">
        <v>18</v>
      </c>
      <c r="H8" s="12" t="s">
        <v>216</v>
      </c>
      <c r="I8" s="14">
        <v>42770</v>
      </c>
      <c r="J8" s="12" t="s">
        <v>108</v>
      </c>
      <c r="K8" s="11" t="s">
        <v>229</v>
      </c>
      <c r="M8" t="s">
        <v>37</v>
      </c>
      <c r="N8">
        <f>SUMIFS(E:E,G:G,"phi")</f>
        <v>0</v>
      </c>
    </row>
    <row r="9" spans="1:14" ht="37.5" customHeight="1" x14ac:dyDescent="0.2">
      <c r="A9" s="11">
        <v>7</v>
      </c>
      <c r="B9" s="15" t="s">
        <v>30</v>
      </c>
      <c r="C9" s="15" t="s">
        <v>230</v>
      </c>
      <c r="D9" s="16" t="s">
        <v>783</v>
      </c>
      <c r="E9" s="15">
        <v>3</v>
      </c>
      <c r="F9" s="15">
        <v>1</v>
      </c>
      <c r="G9" s="18" t="s">
        <v>18</v>
      </c>
      <c r="H9" s="15" t="s">
        <v>216</v>
      </c>
      <c r="I9" s="17">
        <v>42770</v>
      </c>
      <c r="J9" s="15" t="s">
        <v>108</v>
      </c>
      <c r="K9" s="18"/>
      <c r="M9" t="s">
        <v>38</v>
      </c>
      <c r="N9">
        <f>SUMIFS(E:E,G:G,"BRK")</f>
        <v>0</v>
      </c>
    </row>
    <row r="10" spans="1:14" ht="37.5" customHeight="1" x14ac:dyDescent="0.2">
      <c r="A10" s="11">
        <v>8</v>
      </c>
      <c r="B10" s="15" t="s">
        <v>67</v>
      </c>
      <c r="C10" s="15" t="s">
        <v>231</v>
      </c>
      <c r="D10" s="16" t="s">
        <v>784</v>
      </c>
      <c r="E10" s="15">
        <v>4</v>
      </c>
      <c r="F10" s="15">
        <v>1</v>
      </c>
      <c r="G10" s="18" t="s">
        <v>18</v>
      </c>
      <c r="H10" s="15" t="s">
        <v>216</v>
      </c>
      <c r="I10" s="17">
        <v>42770</v>
      </c>
      <c r="J10" s="15" t="s">
        <v>232</v>
      </c>
      <c r="K10" s="18"/>
      <c r="M10" s="20" t="s">
        <v>39</v>
      </c>
      <c r="N10" s="20">
        <f>SUMIFS(E:E,G:G,"SPC")</f>
        <v>0</v>
      </c>
    </row>
    <row r="11" spans="1:14" ht="37.5" customHeight="1" x14ac:dyDescent="0.2">
      <c r="A11" s="11">
        <v>9</v>
      </c>
      <c r="B11" s="15" t="s">
        <v>30</v>
      </c>
      <c r="C11" s="15" t="s">
        <v>233</v>
      </c>
      <c r="D11" s="16" t="s">
        <v>785</v>
      </c>
      <c r="E11" s="15">
        <v>2</v>
      </c>
      <c r="F11" s="15">
        <v>1</v>
      </c>
      <c r="G11" s="18" t="s">
        <v>18</v>
      </c>
      <c r="H11" s="15" t="s">
        <v>216</v>
      </c>
      <c r="I11" s="17">
        <v>42770</v>
      </c>
      <c r="J11" s="15" t="s">
        <v>108</v>
      </c>
      <c r="K11" s="18"/>
      <c r="M11" s="21" t="s">
        <v>40</v>
      </c>
      <c r="N11" s="21">
        <f>SUMIFS(E:E,G:G,"H")</f>
        <v>0</v>
      </c>
    </row>
    <row r="12" spans="1:14" ht="37.5" customHeight="1" x14ac:dyDescent="0.2">
      <c r="A12" s="11">
        <v>10</v>
      </c>
      <c r="B12" s="15" t="s">
        <v>30</v>
      </c>
      <c r="C12" s="15" t="s">
        <v>234</v>
      </c>
      <c r="D12" s="13" t="s">
        <v>786</v>
      </c>
      <c r="E12" s="15">
        <v>4</v>
      </c>
      <c r="F12" s="15">
        <v>1</v>
      </c>
      <c r="G12" s="18" t="s">
        <v>18</v>
      </c>
      <c r="H12" s="15" t="s">
        <v>216</v>
      </c>
      <c r="I12" s="17">
        <v>42770</v>
      </c>
      <c r="J12" s="12" t="s">
        <v>108</v>
      </c>
      <c r="K12" s="11"/>
      <c r="M12" s="21"/>
      <c r="N12" s="21"/>
    </row>
    <row r="13" spans="1:14" ht="37.5" customHeight="1" x14ac:dyDescent="0.2">
      <c r="A13" s="11">
        <v>11</v>
      </c>
      <c r="B13" s="12" t="s">
        <v>67</v>
      </c>
      <c r="C13" s="12" t="s">
        <v>235</v>
      </c>
      <c r="D13" s="15">
        <v>2013819863</v>
      </c>
      <c r="E13" s="12">
        <v>1</v>
      </c>
      <c r="F13" s="12">
        <v>1</v>
      </c>
      <c r="G13" s="12" t="s">
        <v>18</v>
      </c>
      <c r="H13" s="12" t="s">
        <v>216</v>
      </c>
      <c r="I13" s="14">
        <v>42770</v>
      </c>
      <c r="J13" s="12" t="s">
        <v>236</v>
      </c>
      <c r="K13" s="11"/>
      <c r="M13" s="22" t="s">
        <v>41</v>
      </c>
      <c r="N13" s="22">
        <f>SUM(M3:N11)</f>
        <v>55</v>
      </c>
    </row>
    <row r="14" spans="1:14" ht="37.5" customHeight="1" x14ac:dyDescent="0.2">
      <c r="A14" s="11">
        <v>12</v>
      </c>
      <c r="B14" s="12" t="s">
        <v>237</v>
      </c>
      <c r="C14" s="12" t="s">
        <v>238</v>
      </c>
      <c r="D14" s="13" t="s">
        <v>787</v>
      </c>
      <c r="E14" s="12">
        <v>3</v>
      </c>
      <c r="F14" s="12">
        <v>1</v>
      </c>
      <c r="G14" s="12" t="s">
        <v>18</v>
      </c>
      <c r="H14" s="12" t="s">
        <v>216</v>
      </c>
      <c r="I14" s="14">
        <v>42770</v>
      </c>
      <c r="J14" s="12" t="s">
        <v>239</v>
      </c>
      <c r="K14" s="11"/>
    </row>
    <row r="15" spans="1:14" ht="37.5" customHeight="1" x14ac:dyDescent="0.2">
      <c r="A15" s="11">
        <v>13</v>
      </c>
      <c r="B15" s="12" t="s">
        <v>30</v>
      </c>
      <c r="C15" s="12" t="s">
        <v>240</v>
      </c>
      <c r="D15" s="16" t="s">
        <v>788</v>
      </c>
      <c r="E15" s="12">
        <v>6</v>
      </c>
      <c r="F15" s="12">
        <v>2</v>
      </c>
      <c r="G15" s="12" t="s">
        <v>241</v>
      </c>
      <c r="H15" s="12" t="s">
        <v>216</v>
      </c>
      <c r="I15" s="14">
        <v>42770</v>
      </c>
      <c r="J15" s="12" t="s">
        <v>108</v>
      </c>
      <c r="K15" s="11"/>
    </row>
    <row r="16" spans="1:14" ht="37.5" customHeight="1" x14ac:dyDescent="0.2">
      <c r="A16" s="11">
        <v>14</v>
      </c>
      <c r="B16" s="12" t="s">
        <v>30</v>
      </c>
      <c r="C16" s="12" t="s">
        <v>242</v>
      </c>
      <c r="D16" s="16" t="s">
        <v>789</v>
      </c>
      <c r="E16" s="12">
        <v>2</v>
      </c>
      <c r="F16" s="12">
        <v>1</v>
      </c>
      <c r="G16" s="12" t="s">
        <v>18</v>
      </c>
      <c r="H16" s="12" t="s">
        <v>216</v>
      </c>
      <c r="I16" s="14">
        <v>42770</v>
      </c>
      <c r="J16" s="12" t="s">
        <v>108</v>
      </c>
      <c r="K16" s="11"/>
    </row>
    <row r="17" spans="1:11" ht="37.5" customHeight="1" x14ac:dyDescent="0.2">
      <c r="A17" s="11">
        <v>15</v>
      </c>
      <c r="B17" s="15" t="s">
        <v>77</v>
      </c>
      <c r="C17" s="12" t="s">
        <v>243</v>
      </c>
      <c r="D17" s="16" t="s">
        <v>790</v>
      </c>
      <c r="E17" s="15">
        <v>2</v>
      </c>
      <c r="F17" s="15">
        <v>1</v>
      </c>
      <c r="G17" s="15" t="s">
        <v>24</v>
      </c>
      <c r="H17" s="15" t="s">
        <v>216</v>
      </c>
      <c r="I17" s="17">
        <v>42770</v>
      </c>
      <c r="J17" s="15" t="s">
        <v>244</v>
      </c>
      <c r="K17" s="15" t="s">
        <v>192</v>
      </c>
    </row>
    <row r="18" spans="1:11" ht="37.5" customHeight="1" x14ac:dyDescent="0.2">
      <c r="A18" s="11">
        <v>16</v>
      </c>
      <c r="B18" s="12" t="s">
        <v>30</v>
      </c>
      <c r="C18" s="12" t="s">
        <v>245</v>
      </c>
      <c r="D18" s="16" t="s">
        <v>791</v>
      </c>
      <c r="E18" s="12">
        <v>2</v>
      </c>
      <c r="F18" s="12">
        <v>1</v>
      </c>
      <c r="G18" s="12" t="s">
        <v>18</v>
      </c>
      <c r="H18" s="12" t="s">
        <v>216</v>
      </c>
      <c r="I18" s="14">
        <v>42770</v>
      </c>
      <c r="J18" s="12" t="s">
        <v>108</v>
      </c>
      <c r="K18" s="11"/>
    </row>
    <row r="19" spans="1:11" ht="37.5" customHeight="1" x14ac:dyDescent="0.2">
      <c r="A19" s="11">
        <v>17</v>
      </c>
      <c r="B19" s="12" t="s">
        <v>30</v>
      </c>
      <c r="C19" s="12" t="s">
        <v>246</v>
      </c>
      <c r="D19" s="16" t="s">
        <v>791</v>
      </c>
      <c r="E19" s="12">
        <v>1</v>
      </c>
      <c r="F19" s="12">
        <v>1</v>
      </c>
      <c r="G19" s="12" t="s">
        <v>241</v>
      </c>
      <c r="H19" s="12" t="s">
        <v>216</v>
      </c>
      <c r="I19" s="14">
        <v>42770</v>
      </c>
      <c r="J19" s="12" t="s">
        <v>108</v>
      </c>
      <c r="K19" s="11"/>
    </row>
    <row r="20" spans="1:11" ht="37.5" customHeight="1" x14ac:dyDescent="0.2">
      <c r="A20" s="11" t="s">
        <v>247</v>
      </c>
      <c r="B20" s="12" t="s">
        <v>30</v>
      </c>
      <c r="C20" s="12" t="s">
        <v>248</v>
      </c>
      <c r="D20" s="13" t="s">
        <v>249</v>
      </c>
      <c r="E20" s="12">
        <v>2</v>
      </c>
      <c r="F20" s="12">
        <v>1</v>
      </c>
      <c r="G20" s="12" t="s">
        <v>129</v>
      </c>
      <c r="H20" s="28" t="s">
        <v>250</v>
      </c>
      <c r="I20" s="14">
        <v>42770</v>
      </c>
      <c r="J20" s="12" t="s">
        <v>108</v>
      </c>
      <c r="K20" s="11"/>
    </row>
    <row r="21" spans="1:11" ht="37.5" customHeight="1" x14ac:dyDescent="0.2">
      <c r="A21" s="18" t="s">
        <v>251</v>
      </c>
      <c r="B21" s="15" t="s">
        <v>252</v>
      </c>
      <c r="C21" s="15" t="s">
        <v>253</v>
      </c>
      <c r="D21" s="16" t="s">
        <v>254</v>
      </c>
      <c r="E21" s="15">
        <v>2</v>
      </c>
      <c r="F21" s="15">
        <v>1</v>
      </c>
      <c r="G21" s="18" t="s">
        <v>18</v>
      </c>
      <c r="H21" s="26" t="s">
        <v>250</v>
      </c>
      <c r="I21" s="17">
        <v>42770</v>
      </c>
      <c r="J21" s="15" t="s">
        <v>255</v>
      </c>
      <c r="K21" s="18"/>
    </row>
    <row r="22" spans="1:11" ht="37.5" customHeight="1" x14ac:dyDescent="0.2">
      <c r="A22" s="18"/>
      <c r="B22" s="15"/>
      <c r="C22" s="15"/>
      <c r="D22" s="16"/>
      <c r="E22" s="15">
        <f>SUM(E3:E21)</f>
        <v>55</v>
      </c>
      <c r="F22" s="15">
        <f>SUM(F3:F21)</f>
        <v>21</v>
      </c>
      <c r="G22" s="15"/>
      <c r="H22" s="15"/>
      <c r="I22" s="17"/>
      <c r="J22" s="17"/>
      <c r="K22" s="18"/>
    </row>
    <row r="23" spans="1:11" ht="37.5" customHeight="1" x14ac:dyDescent="0.2">
      <c r="A23" s="18"/>
      <c r="B23" s="15"/>
      <c r="C23" s="15"/>
      <c r="D23" s="16"/>
      <c r="E23" s="15"/>
      <c r="F23" s="15"/>
      <c r="G23" s="15"/>
      <c r="H23" s="15"/>
      <c r="I23" s="17"/>
      <c r="J23" s="17"/>
      <c r="K23" s="18"/>
    </row>
    <row r="24" spans="1:11" ht="37.5" customHeight="1" x14ac:dyDescent="0.2">
      <c r="A24" s="18"/>
      <c r="B24" s="15"/>
      <c r="C24" s="15"/>
      <c r="D24" s="16"/>
      <c r="E24" s="15"/>
      <c r="F24" s="15"/>
      <c r="G24" s="18"/>
      <c r="H24" s="15"/>
      <c r="I24" s="15"/>
      <c r="J24" s="15"/>
      <c r="K24" s="18"/>
    </row>
  </sheetData>
  <customSheetViews>
    <customSheetView guid="{7CC91B5F-F72A-404B-9779-D9B899DEB324}" fitToPage="1" topLeftCell="A6">
      <selection activeCell="D7" sqref="D7:D18"/>
      <pageMargins left="0.75000000000000011" right="0.75000000000000011" top="1" bottom="1" header="0.5" footer="0.5"/>
      <pageSetup scale="43" orientation="landscape" horizontalDpi="4294967292" verticalDpi="4294967292"/>
    </customSheetView>
    <customSheetView guid="{E147021A-CA8C-486C-A677-302A560E4A97}" scale="70">
      <selection activeCell="K17" sqref="K17"/>
      <pageMargins left="0.7" right="0.7" top="0.75" bottom="0.75" header="0.3" footer="0.3"/>
    </customSheetView>
    <customSheetView guid="{E72A6785-74D1-485A-AFB9-8312B659E3F2}" scale="70" topLeftCell="A10">
      <selection activeCell="C30" sqref="C30"/>
      <pageMargins left="0.7" right="0.7" top="0.75" bottom="0.75" header="0.3" footer="0.3"/>
    </customSheetView>
    <customSheetView guid="{468AC9D7-75F7-40D8-8BF7-C27A615EF340}" scale="70" topLeftCell="A10">
      <selection activeCell="C30" sqref="C30"/>
      <pageMargins left="0.7" right="0.7" top="0.75" bottom="0.75" header="0.3" footer="0.3"/>
    </customSheetView>
    <customSheetView guid="{5466AA85-A472-6843-9713-4D88FCBD58B3}" showPageBreaks="1" fitToPage="1">
      <selection activeCell="B4" sqref="B4"/>
      <pageMargins left="0.7" right="0.7" top="0.75" bottom="0.75" header="0.3" footer="0.3"/>
      <pageSetup scale="43" orientation="landscape" horizontalDpi="4294967292" verticalDpi="4294967292"/>
    </customSheetView>
  </customSheetViews>
  <mergeCells count="2">
    <mergeCell ref="A1:F1"/>
    <mergeCell ref="G1:K1"/>
  </mergeCells>
  <phoneticPr fontId="80" type="noConversion"/>
  <pageMargins left="0.75000000000000011" right="0.75000000000000011" top="1" bottom="1" header="0.5" footer="0.5"/>
  <pageSetup scale="43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70" zoomScaleNormal="70" zoomScalePageLayoutView="70" workbookViewId="0">
      <selection activeCell="H23" sqref="H23"/>
    </sheetView>
  </sheetViews>
  <sheetFormatPr baseColWidth="10" defaultColWidth="8.83203125" defaultRowHeight="35.25" customHeight="1" x14ac:dyDescent="0.2"/>
  <cols>
    <col min="2" max="2" width="27.6640625" customWidth="1"/>
    <col min="3" max="3" width="26.83203125" customWidth="1"/>
    <col min="4" max="4" width="29.3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8.5" customWidth="1"/>
    <col min="13" max="13" width="18.1640625" customWidth="1"/>
  </cols>
  <sheetData>
    <row r="1" spans="1:14" ht="43.5" customHeight="1" thickBot="1" x14ac:dyDescent="0.5">
      <c r="A1" s="548" t="s">
        <v>214</v>
      </c>
      <c r="B1" s="549"/>
      <c r="C1" s="549"/>
      <c r="D1" s="549"/>
      <c r="E1" s="549"/>
      <c r="F1" s="549"/>
      <c r="G1" s="554" t="s">
        <v>256</v>
      </c>
      <c r="H1" s="554"/>
      <c r="I1" s="554"/>
      <c r="J1" s="555"/>
      <c r="K1" s="556"/>
    </row>
    <row r="2" spans="1:14" ht="35.25" customHeight="1" thickBot="1" x14ac:dyDescent="0.3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13</v>
      </c>
    </row>
    <row r="3" spans="1:14" ht="35.25" customHeight="1" x14ac:dyDescent="0.2">
      <c r="A3" s="11">
        <v>1</v>
      </c>
      <c r="B3" s="12" t="s">
        <v>257</v>
      </c>
      <c r="C3" s="12" t="s">
        <v>258</v>
      </c>
      <c r="D3" s="13" t="s">
        <v>259</v>
      </c>
      <c r="E3" s="12">
        <v>2</v>
      </c>
      <c r="F3" s="12">
        <v>0</v>
      </c>
      <c r="G3" s="12" t="s">
        <v>129</v>
      </c>
      <c r="H3" s="12" t="s">
        <v>260</v>
      </c>
      <c r="I3" s="14">
        <v>42770</v>
      </c>
      <c r="J3" s="12" t="s">
        <v>261</v>
      </c>
      <c r="K3" s="12"/>
      <c r="M3" s="10" t="s">
        <v>15</v>
      </c>
      <c r="N3" s="10">
        <f>N2-N14</f>
        <v>0</v>
      </c>
    </row>
    <row r="4" spans="1:14" ht="35.25" customHeight="1" x14ac:dyDescent="0.2">
      <c r="A4" s="18">
        <v>2</v>
      </c>
      <c r="B4" s="15" t="s">
        <v>67</v>
      </c>
      <c r="C4" s="15" t="s">
        <v>262</v>
      </c>
      <c r="D4" s="16" t="s">
        <v>263</v>
      </c>
      <c r="E4" s="15">
        <v>3</v>
      </c>
      <c r="F4" s="15">
        <v>0</v>
      </c>
      <c r="G4" s="15" t="s">
        <v>24</v>
      </c>
      <c r="H4" s="12" t="s">
        <v>260</v>
      </c>
      <c r="I4" s="14">
        <v>42770</v>
      </c>
      <c r="J4" s="12" t="s">
        <v>264</v>
      </c>
      <c r="K4" s="18"/>
      <c r="M4" t="s">
        <v>20</v>
      </c>
      <c r="N4">
        <f>SUMIFS(E:E,G:G,"CTT")</f>
        <v>3</v>
      </c>
    </row>
    <row r="5" spans="1:14" ht="35.25" customHeight="1" x14ac:dyDescent="0.2">
      <c r="A5" s="11">
        <v>3</v>
      </c>
      <c r="B5" s="15" t="s">
        <v>265</v>
      </c>
      <c r="C5" s="15" t="s">
        <v>266</v>
      </c>
      <c r="D5" s="16" t="s">
        <v>267</v>
      </c>
      <c r="E5" s="15">
        <v>3</v>
      </c>
      <c r="F5" s="15">
        <v>0</v>
      </c>
      <c r="G5" s="15" t="s">
        <v>18</v>
      </c>
      <c r="H5" s="15" t="s">
        <v>260</v>
      </c>
      <c r="I5" s="17">
        <v>42770</v>
      </c>
      <c r="J5" s="17" t="s">
        <v>268</v>
      </c>
      <c r="K5" s="18"/>
      <c r="M5" t="s">
        <v>25</v>
      </c>
      <c r="N5">
        <f>SUMIFS(E:E,G:G,"FLU")</f>
        <v>4</v>
      </c>
    </row>
    <row r="6" spans="1:14" ht="35.25" customHeight="1" x14ac:dyDescent="0.25">
      <c r="A6" s="15">
        <v>4</v>
      </c>
      <c r="B6" s="12" t="s">
        <v>257</v>
      </c>
      <c r="C6" s="53" t="s">
        <v>269</v>
      </c>
      <c r="D6" s="13" t="s">
        <v>270</v>
      </c>
      <c r="E6" s="12">
        <v>1</v>
      </c>
      <c r="F6" s="12">
        <v>0</v>
      </c>
      <c r="G6" s="12" t="s">
        <v>24</v>
      </c>
      <c r="H6" s="12" t="s">
        <v>260</v>
      </c>
      <c r="I6" s="14">
        <v>42770</v>
      </c>
      <c r="J6" s="12" t="s">
        <v>271</v>
      </c>
      <c r="K6" s="537" t="s">
        <v>272</v>
      </c>
      <c r="M6" t="s">
        <v>29</v>
      </c>
      <c r="N6">
        <f>SUMIFS(E:E,G:G,"JCC")</f>
        <v>2</v>
      </c>
    </row>
    <row r="7" spans="1:14" ht="35.25" customHeight="1" x14ac:dyDescent="0.2">
      <c r="A7" s="15">
        <v>5</v>
      </c>
      <c r="B7" s="15" t="s">
        <v>273</v>
      </c>
      <c r="C7" s="12">
        <v>96819</v>
      </c>
      <c r="D7" s="16" t="s">
        <v>274</v>
      </c>
      <c r="E7" s="15">
        <v>4</v>
      </c>
      <c r="F7" s="15">
        <v>0</v>
      </c>
      <c r="G7" s="15" t="s">
        <v>144</v>
      </c>
      <c r="H7" s="15" t="s">
        <v>260</v>
      </c>
      <c r="I7" s="17">
        <v>42770</v>
      </c>
      <c r="J7" s="15" t="s">
        <v>275</v>
      </c>
      <c r="K7" s="53"/>
      <c r="M7" t="s">
        <v>33</v>
      </c>
      <c r="N7">
        <f>SUMIFS(E:E,G:G,"EDI")</f>
        <v>0</v>
      </c>
    </row>
    <row r="8" spans="1:14" ht="35.25" customHeight="1" x14ac:dyDescent="0.2">
      <c r="A8" s="11"/>
      <c r="B8" s="12"/>
      <c r="C8" s="12"/>
      <c r="D8" s="13"/>
      <c r="E8" s="12"/>
      <c r="F8" s="12"/>
      <c r="G8" s="12"/>
      <c r="H8" s="12"/>
      <c r="I8" s="12"/>
      <c r="J8" s="12"/>
      <c r="K8" s="11"/>
      <c r="M8" t="s">
        <v>36</v>
      </c>
      <c r="N8">
        <f>SUMIFS(E:E,G:G,"par")</f>
        <v>0</v>
      </c>
    </row>
    <row r="9" spans="1:14" ht="35.25" customHeight="1" x14ac:dyDescent="0.3">
      <c r="A9" s="18"/>
      <c r="B9" s="15"/>
      <c r="C9" s="15"/>
      <c r="D9" s="16"/>
      <c r="E9" s="15"/>
      <c r="F9" s="15"/>
      <c r="G9" s="15"/>
      <c r="H9" s="54" t="s">
        <v>276</v>
      </c>
      <c r="I9" s="17"/>
      <c r="J9" s="17"/>
      <c r="K9" s="18"/>
      <c r="M9" t="s">
        <v>37</v>
      </c>
      <c r="N9">
        <f>SUMIFS(E:E,G:G,"phi")</f>
        <v>0</v>
      </c>
    </row>
    <row r="10" spans="1:14" ht="35.25" customHeight="1" x14ac:dyDescent="0.2">
      <c r="A10" s="15"/>
      <c r="B10" s="15"/>
      <c r="C10" s="15"/>
      <c r="D10" s="16"/>
      <c r="E10" s="15"/>
      <c r="F10" s="15"/>
      <c r="G10" s="15"/>
      <c r="H10" s="15"/>
      <c r="I10" s="15"/>
      <c r="J10" s="15"/>
      <c r="K10" s="15"/>
      <c r="M10" t="s">
        <v>38</v>
      </c>
      <c r="N10">
        <f>SUMIFS(E:E,G:G,"BRK")</f>
        <v>4</v>
      </c>
    </row>
    <row r="11" spans="1:14" ht="35.25" customHeight="1" x14ac:dyDescent="0.2">
      <c r="A11" s="15"/>
      <c r="B11" s="15"/>
      <c r="C11" s="15"/>
      <c r="D11" s="16"/>
      <c r="E11" s="15"/>
      <c r="F11" s="15"/>
      <c r="G11" s="15"/>
      <c r="H11" s="15"/>
      <c r="I11" s="15"/>
      <c r="J11" s="15"/>
      <c r="K11" s="15"/>
      <c r="M11" s="20" t="s">
        <v>39</v>
      </c>
      <c r="N11" s="20">
        <f>SUMIFS(E:E,G:G,"SPC")</f>
        <v>0</v>
      </c>
    </row>
    <row r="12" spans="1:14" ht="35.25" customHeight="1" x14ac:dyDescent="0.3">
      <c r="A12" s="18"/>
      <c r="B12" s="15"/>
      <c r="C12" s="15"/>
      <c r="D12" s="16"/>
      <c r="E12" s="15"/>
      <c r="F12" s="15"/>
      <c r="G12" s="18"/>
      <c r="H12" s="54"/>
      <c r="I12" s="15"/>
      <c r="J12" s="15"/>
      <c r="K12" s="18"/>
      <c r="M12" s="21" t="s">
        <v>40</v>
      </c>
      <c r="N12" s="21">
        <f>SUMIFS(E:E,G:G,"H")</f>
        <v>0</v>
      </c>
    </row>
    <row r="13" spans="1:14" ht="35.25" customHeight="1" x14ac:dyDescent="0.3">
      <c r="A13" s="18"/>
      <c r="B13" s="15"/>
      <c r="C13" s="15"/>
      <c r="D13" s="16"/>
      <c r="E13" s="15"/>
      <c r="F13" s="15"/>
      <c r="G13" s="18"/>
      <c r="H13" s="54"/>
      <c r="I13" s="55"/>
      <c r="J13" s="56"/>
      <c r="K13" s="11"/>
      <c r="M13" s="21"/>
      <c r="N13" s="21"/>
    </row>
    <row r="14" spans="1:14" ht="35.25" customHeight="1" x14ac:dyDescent="0.2">
      <c r="A14" s="11"/>
      <c r="B14" s="12"/>
      <c r="C14" s="12" t="s">
        <v>277</v>
      </c>
      <c r="D14" s="13"/>
      <c r="E14" s="12"/>
      <c r="F14" s="12"/>
      <c r="G14" s="12"/>
      <c r="H14" s="12"/>
      <c r="I14" s="12"/>
      <c r="J14" s="12"/>
      <c r="K14" s="11"/>
      <c r="M14" s="22" t="s">
        <v>41</v>
      </c>
      <c r="N14" s="22">
        <f>SUM(M4:N12)</f>
        <v>13</v>
      </c>
    </row>
    <row r="15" spans="1:14" ht="35.25" customHeight="1" x14ac:dyDescent="0.2">
      <c r="A15" s="57"/>
      <c r="B15" s="58" t="s">
        <v>279</v>
      </c>
      <c r="C15" s="59"/>
      <c r="D15" s="60"/>
      <c r="E15" s="59"/>
      <c r="F15" s="59"/>
      <c r="G15" s="59"/>
      <c r="H15" s="59"/>
      <c r="I15" s="60"/>
      <c r="J15" s="60"/>
      <c r="K15" s="61"/>
    </row>
    <row r="16" spans="1:14" ht="35.25" customHeight="1" x14ac:dyDescent="0.2">
      <c r="A16" s="11"/>
      <c r="B16" s="12"/>
      <c r="C16" s="12"/>
      <c r="D16" s="13"/>
      <c r="E16" s="12"/>
      <c r="F16" s="12"/>
      <c r="G16" s="12"/>
      <c r="H16" s="12"/>
      <c r="I16" s="12"/>
      <c r="J16" s="12"/>
      <c r="K16" s="11"/>
      <c r="M16" t="s">
        <v>278</v>
      </c>
    </row>
    <row r="17" spans="1:11" ht="35.25" customHeight="1" x14ac:dyDescent="0.2">
      <c r="A17" s="11"/>
      <c r="B17" s="12"/>
      <c r="C17" s="12"/>
      <c r="D17" s="13"/>
      <c r="E17" s="12"/>
      <c r="F17" s="12"/>
      <c r="G17" s="12"/>
      <c r="H17" s="12"/>
      <c r="I17" s="12"/>
      <c r="J17" s="12"/>
      <c r="K17" s="11"/>
    </row>
  </sheetData>
  <customSheetViews>
    <customSheetView guid="{7CC91B5F-F72A-404B-9779-D9B899DEB324}" scale="70">
      <selection activeCell="H23" sqref="H23"/>
      <pageMargins left="0.75" right="0.75" top="1" bottom="1" header="0.5" footer="0.5"/>
    </customSheetView>
    <customSheetView guid="{E147021A-CA8C-486C-A677-302A560E4A97}" scale="70">
      <selection activeCell="H23" sqref="H23"/>
      <pageMargins left="0.7" right="0.7" top="0.75" bottom="0.75" header="0.3" footer="0.3"/>
    </customSheetView>
    <customSheetView guid="{E72A6785-74D1-485A-AFB9-8312B659E3F2}" scale="70">
      <selection activeCell="A7" sqref="A7:K7"/>
      <pageMargins left="0.7" right="0.7" top="0.75" bottom="0.75" header="0.3" footer="0.3"/>
    </customSheetView>
    <customSheetView guid="{468AC9D7-75F7-40D8-8BF7-C27A615EF340}" scale="70">
      <selection activeCell="A7" sqref="A7:K7"/>
      <pageMargins left="0.7" right="0.7" top="0.75" bottom="0.75" header="0.3" footer="0.3"/>
    </customSheetView>
    <customSheetView guid="{5466AA85-A472-6843-9713-4D88FCBD58B3}" scale="70">
      <selection activeCell="H23" sqref="H23"/>
      <pageMargins left="0.7" right="0.7" top="0.75" bottom="0.75" header="0.3" footer="0.3"/>
    </customSheetView>
  </customSheetViews>
  <mergeCells count="2">
    <mergeCell ref="A1:F1"/>
    <mergeCell ref="G1:K1"/>
  </mergeCells>
  <phoneticPr fontId="8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5" sqref="F15"/>
    </sheetView>
  </sheetViews>
  <sheetFormatPr baseColWidth="10" defaultColWidth="8.83203125" defaultRowHeight="26.25" customHeight="1" x14ac:dyDescent="0.2"/>
  <cols>
    <col min="1" max="1" width="12.33203125" customWidth="1"/>
    <col min="2" max="2" width="22" customWidth="1"/>
    <col min="3" max="3" width="24.1640625" customWidth="1"/>
    <col min="4" max="4" width="32.5" customWidth="1"/>
    <col min="5" max="5" width="17.5" customWidth="1"/>
    <col min="6" max="6" width="12.33203125" customWidth="1"/>
    <col min="7" max="7" width="14" customWidth="1"/>
    <col min="9" max="9" width="19.33203125" customWidth="1"/>
    <col min="10" max="10" width="21.1640625" customWidth="1"/>
    <col min="11" max="11" width="52.5" customWidth="1"/>
  </cols>
  <sheetData>
    <row r="1" spans="1:11" ht="41.25" customHeight="1" x14ac:dyDescent="0.35">
      <c r="A1" s="62" t="s">
        <v>280</v>
      </c>
      <c r="B1" s="63">
        <v>42770</v>
      </c>
      <c r="C1" s="64"/>
      <c r="D1" s="65"/>
      <c r="E1" s="66"/>
      <c r="F1" s="67"/>
      <c r="G1" s="67"/>
      <c r="H1" s="67"/>
      <c r="I1" s="67"/>
      <c r="J1" s="67"/>
      <c r="K1" s="67"/>
    </row>
    <row r="2" spans="1:11" ht="26.25" customHeight="1" thickBot="1" x14ac:dyDescent="0.35">
      <c r="A2" s="68" t="s">
        <v>281</v>
      </c>
      <c r="B2" s="69"/>
      <c r="C2" s="69"/>
      <c r="D2" s="70"/>
      <c r="E2" s="71"/>
      <c r="F2" s="72"/>
      <c r="G2" s="72"/>
      <c r="H2" s="72"/>
      <c r="I2" s="72"/>
      <c r="J2" s="72"/>
      <c r="K2" s="72"/>
    </row>
    <row r="3" spans="1:11" ht="26.25" customHeight="1" thickBot="1" x14ac:dyDescent="0.3">
      <c r="A3" s="1" t="s">
        <v>2</v>
      </c>
      <c r="B3" s="2" t="s">
        <v>3</v>
      </c>
      <c r="C3" s="2" t="s">
        <v>4</v>
      </c>
      <c r="D3" s="3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4" t="s">
        <v>282</v>
      </c>
    </row>
    <row r="4" spans="1:11" ht="26.25" customHeight="1" x14ac:dyDescent="0.2">
      <c r="A4" s="18">
        <v>9</v>
      </c>
      <c r="B4" s="15" t="s">
        <v>67</v>
      </c>
      <c r="C4" s="15" t="s">
        <v>147</v>
      </c>
      <c r="D4" s="16" t="s">
        <v>148</v>
      </c>
      <c r="E4" s="15">
        <v>3</v>
      </c>
      <c r="F4" s="15">
        <v>1</v>
      </c>
      <c r="G4" s="18" t="s">
        <v>144</v>
      </c>
      <c r="H4" s="15" t="s">
        <v>119</v>
      </c>
      <c r="I4" s="17">
        <v>42770</v>
      </c>
      <c r="J4" s="15" t="s">
        <v>149</v>
      </c>
      <c r="K4" s="18"/>
    </row>
    <row r="5" spans="1:11" ht="26.25" customHeight="1" x14ac:dyDescent="0.2">
      <c r="A5" s="18">
        <v>7</v>
      </c>
      <c r="B5" s="15" t="s">
        <v>30</v>
      </c>
      <c r="C5" s="15" t="s">
        <v>142</v>
      </c>
      <c r="D5" s="16" t="s">
        <v>143</v>
      </c>
      <c r="E5" s="15">
        <v>2</v>
      </c>
      <c r="F5" s="15">
        <v>1</v>
      </c>
      <c r="G5" s="18" t="s">
        <v>144</v>
      </c>
      <c r="H5" s="15" t="s">
        <v>119</v>
      </c>
      <c r="I5" s="17">
        <v>42770</v>
      </c>
      <c r="J5" s="15" t="s">
        <v>108</v>
      </c>
      <c r="K5" s="18"/>
    </row>
    <row r="6" spans="1:11" ht="26.25" customHeight="1" x14ac:dyDescent="0.2">
      <c r="A6" s="15">
        <v>5</v>
      </c>
      <c r="B6" s="15" t="s">
        <v>273</v>
      </c>
      <c r="C6" s="12">
        <v>96819</v>
      </c>
      <c r="D6" s="16" t="s">
        <v>274</v>
      </c>
      <c r="E6" s="15">
        <v>4</v>
      </c>
      <c r="F6" s="15">
        <v>0</v>
      </c>
      <c r="G6" s="15" t="s">
        <v>144</v>
      </c>
      <c r="H6" s="15" t="s">
        <v>260</v>
      </c>
      <c r="I6" s="17">
        <v>42770</v>
      </c>
      <c r="J6" s="15" t="s">
        <v>275</v>
      </c>
      <c r="K6" s="53"/>
    </row>
    <row r="7" spans="1:11" ht="26.25" customHeight="1" x14ac:dyDescent="0.2">
      <c r="A7" s="15"/>
      <c r="B7" s="15"/>
      <c r="C7" s="15"/>
      <c r="D7" s="16"/>
      <c r="E7" s="15"/>
      <c r="F7" s="15"/>
      <c r="G7" s="15"/>
      <c r="H7" s="15"/>
      <c r="I7" s="17"/>
      <c r="J7" s="17"/>
      <c r="K7" s="18"/>
    </row>
    <row r="8" spans="1:11" ht="26.25" customHeight="1" x14ac:dyDescent="0.3">
      <c r="A8" s="66"/>
      <c r="B8" s="73"/>
      <c r="C8" s="73"/>
      <c r="D8" s="73"/>
      <c r="E8" s="73"/>
      <c r="F8" s="74"/>
      <c r="G8" s="75"/>
      <c r="H8" s="73"/>
      <c r="I8" s="76"/>
      <c r="J8" s="73"/>
      <c r="K8" s="77"/>
    </row>
    <row r="9" spans="1:11" ht="26.25" customHeight="1" x14ac:dyDescent="0.3">
      <c r="A9" s="66"/>
      <c r="B9" s="73"/>
      <c r="C9" s="73"/>
      <c r="D9" s="73"/>
      <c r="E9" s="73"/>
      <c r="F9" s="74"/>
      <c r="G9" s="75"/>
      <c r="H9" s="73"/>
      <c r="I9" s="76"/>
      <c r="J9" s="73"/>
      <c r="K9" s="77"/>
    </row>
    <row r="10" spans="1:11" ht="26.25" customHeight="1" x14ac:dyDescent="0.3">
      <c r="A10" s="66"/>
      <c r="B10" s="73"/>
      <c r="C10" s="73"/>
      <c r="D10" s="73"/>
      <c r="E10" s="73"/>
      <c r="F10" s="74"/>
      <c r="G10" s="75"/>
      <c r="H10" s="73"/>
      <c r="I10" s="76"/>
      <c r="J10" s="73"/>
      <c r="K10" s="77"/>
    </row>
    <row r="11" spans="1:11" ht="26.25" customHeight="1" x14ac:dyDescent="0.3">
      <c r="A11" s="66"/>
      <c r="B11" s="73"/>
      <c r="C11" s="73"/>
      <c r="D11" s="73"/>
      <c r="E11" s="73"/>
      <c r="F11" s="74"/>
      <c r="G11" s="75"/>
      <c r="H11" s="73"/>
      <c r="I11" s="76"/>
      <c r="J11" s="73"/>
      <c r="K11" s="77"/>
    </row>
    <row r="12" spans="1:11" ht="26.25" customHeight="1" x14ac:dyDescent="0.25">
      <c r="A12" s="501" t="s">
        <v>733</v>
      </c>
      <c r="B12" s="501" t="s">
        <v>741</v>
      </c>
      <c r="C12" s="502" t="s">
        <v>742</v>
      </c>
      <c r="D12" s="501" t="s">
        <v>743</v>
      </c>
      <c r="E12" s="503">
        <v>2</v>
      </c>
      <c r="F12" s="503">
        <v>1</v>
      </c>
      <c r="G12" s="504" t="s">
        <v>144</v>
      </c>
      <c r="H12" s="505" t="s">
        <v>733</v>
      </c>
      <c r="I12" s="505">
        <v>42770</v>
      </c>
      <c r="J12" s="506" t="s">
        <v>744</v>
      </c>
      <c r="K12" s="501"/>
    </row>
  </sheetData>
  <customSheetViews>
    <customSheetView guid="{7CC91B5F-F72A-404B-9779-D9B899DEB324}">
      <selection activeCell="F15" sqref="F15"/>
      <pageMargins left="0.75" right="0.75" top="1" bottom="1" header="0.5" footer="0.5"/>
      <pageSetup paperSize="9" orientation="portrait"/>
    </customSheetView>
    <customSheetView guid="{E147021A-CA8C-486C-A677-302A560E4A97}">
      <selection activeCell="F15" sqref="F15"/>
      <pageMargins left="0.7" right="0.7" top="0.75" bottom="0.75" header="0.3" footer="0.3"/>
      <pageSetup paperSize="9" orientation="portrait"/>
    </customSheetView>
    <customSheetView guid="{E72A6785-74D1-485A-AFB9-8312B659E3F2}">
      <selection activeCell="C19" sqref="C19"/>
      <pageMargins left="0.7" right="0.7" top="0.75" bottom="0.75" header="0.3" footer="0.3"/>
      <pageSetup paperSize="9" orientation="portrait"/>
    </customSheetView>
    <customSheetView guid="{468AC9D7-75F7-40D8-8BF7-C27A615EF340}">
      <selection activeCell="C19" sqref="C19"/>
      <pageMargins left="0.7" right="0.7" top="0.75" bottom="0.75" header="0.3" footer="0.3"/>
      <pageSetup paperSize="9" orientation="portrait"/>
    </customSheetView>
    <customSheetView guid="{5466AA85-A472-6843-9713-4D88FCBD58B3}">
      <selection activeCell="F15" sqref="F15"/>
      <pageMargins left="0.7" right="0.7" top="0.75" bottom="0.75" header="0.3" footer="0.3"/>
      <pageSetup paperSize="9" orientation="portrait"/>
    </customSheetView>
  </customSheetViews>
  <phoneticPr fontId="80" type="noConversion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67" workbookViewId="0">
      <selection activeCell="E87" sqref="E87"/>
    </sheetView>
  </sheetViews>
  <sheetFormatPr baseColWidth="10" defaultColWidth="8.83203125" defaultRowHeight="15" x14ac:dyDescent="0.2"/>
  <cols>
    <col min="1" max="1" width="11.33203125" style="315" customWidth="1"/>
    <col min="2" max="2" width="22.83203125" style="315" customWidth="1"/>
    <col min="3" max="4" width="8.83203125" style="315"/>
    <col min="5" max="5" width="21.5" style="315" customWidth="1"/>
    <col min="6" max="6" width="5.5" style="315" bestFit="1" customWidth="1"/>
    <col min="7" max="7" width="9.33203125" style="315" customWidth="1"/>
    <col min="8" max="8" width="7.5" style="315" bestFit="1" customWidth="1"/>
    <col min="9" max="9" width="6.6640625" style="315" customWidth="1"/>
    <col min="10" max="10" width="5.5" style="315" bestFit="1" customWidth="1"/>
    <col min="11" max="11" width="9.1640625" style="315" customWidth="1"/>
    <col min="12" max="12" width="12" style="315" customWidth="1"/>
    <col min="13" max="13" width="12.5" style="315" customWidth="1"/>
    <col min="14" max="14" width="15" style="315" customWidth="1"/>
    <col min="15" max="15" width="32.5" style="315" customWidth="1"/>
    <col min="16" max="16" width="21.6640625" style="315" customWidth="1"/>
    <col min="17" max="17" width="18.5" style="315" customWidth="1"/>
    <col min="18" max="18" width="18.1640625" style="315" customWidth="1"/>
    <col min="19" max="16384" width="8.83203125" style="315"/>
  </cols>
  <sheetData>
    <row r="1" spans="1:18" ht="23" x14ac:dyDescent="0.2">
      <c r="A1" s="314">
        <v>42770</v>
      </c>
      <c r="Q1" s="316"/>
      <c r="R1" s="316"/>
    </row>
    <row r="2" spans="1:18" x14ac:dyDescent="0.2">
      <c r="Q2" s="316"/>
      <c r="R2" s="316"/>
    </row>
    <row r="3" spans="1:18" ht="26" x14ac:dyDescent="0.3">
      <c r="A3" s="317" t="s">
        <v>470</v>
      </c>
    </row>
    <row r="4" spans="1:18" ht="16" thickBot="1" x14ac:dyDescent="0.25">
      <c r="Q4" s="316"/>
      <c r="R4" s="316"/>
    </row>
    <row r="5" spans="1:18" ht="31" x14ac:dyDescent="0.2">
      <c r="A5" s="318" t="s">
        <v>471</v>
      </c>
      <c r="B5" s="319"/>
      <c r="C5" s="320"/>
      <c r="D5" s="321"/>
      <c r="E5" s="322"/>
      <c r="F5" s="322"/>
      <c r="G5" s="321"/>
      <c r="H5" s="322"/>
      <c r="I5" s="322"/>
      <c r="J5" s="323"/>
      <c r="K5" s="324"/>
      <c r="L5" s="325"/>
      <c r="M5" s="322"/>
      <c r="N5" s="322"/>
      <c r="O5" s="326" t="s">
        <v>472</v>
      </c>
      <c r="P5" s="327"/>
      <c r="Q5" s="328"/>
      <c r="R5" s="329"/>
    </row>
    <row r="6" spans="1:18" x14ac:dyDescent="0.2">
      <c r="A6" s="330" t="s">
        <v>473</v>
      </c>
      <c r="B6" s="331" t="s">
        <v>474</v>
      </c>
      <c r="C6" s="332" t="s">
        <v>475</v>
      </c>
      <c r="D6" s="333" t="s">
        <v>476</v>
      </c>
      <c r="E6" s="333" t="s">
        <v>477</v>
      </c>
      <c r="F6" s="334" t="s">
        <v>478</v>
      </c>
      <c r="G6" s="333" t="s">
        <v>479</v>
      </c>
      <c r="H6" s="333" t="s">
        <v>480</v>
      </c>
      <c r="I6" s="335" t="s">
        <v>481</v>
      </c>
      <c r="J6" s="334" t="s">
        <v>482</v>
      </c>
      <c r="K6" s="336" t="s">
        <v>479</v>
      </c>
      <c r="L6" s="333" t="s">
        <v>480</v>
      </c>
      <c r="M6" s="335" t="s">
        <v>481</v>
      </c>
      <c r="N6" s="335" t="s">
        <v>483</v>
      </c>
      <c r="O6" s="337" t="s">
        <v>484</v>
      </c>
      <c r="P6" s="338" t="s">
        <v>485</v>
      </c>
      <c r="Q6" s="337" t="s">
        <v>486</v>
      </c>
      <c r="R6" s="339" t="s">
        <v>487</v>
      </c>
    </row>
    <row r="7" spans="1:18" ht="24" x14ac:dyDescent="0.2">
      <c r="A7" s="340" t="s">
        <v>488</v>
      </c>
      <c r="B7" s="341"/>
      <c r="C7" s="342"/>
      <c r="D7" s="342"/>
      <c r="E7" s="343"/>
      <c r="F7" s="343"/>
      <c r="G7" s="343"/>
      <c r="H7" s="343"/>
      <c r="I7" s="343"/>
      <c r="J7" s="343"/>
      <c r="K7" s="343"/>
      <c r="L7" s="343"/>
      <c r="M7" s="343"/>
      <c r="N7" s="343"/>
      <c r="O7" s="343"/>
      <c r="P7" s="341"/>
      <c r="Q7" s="344"/>
      <c r="R7" s="345"/>
    </row>
    <row r="8" spans="1:18" ht="65" x14ac:dyDescent="0.2">
      <c r="A8" s="332" t="s">
        <v>489</v>
      </c>
      <c r="B8" s="346" t="s">
        <v>490</v>
      </c>
      <c r="C8" s="347">
        <v>2</v>
      </c>
      <c r="D8" s="348">
        <v>1</v>
      </c>
      <c r="E8" s="347" t="s">
        <v>491</v>
      </c>
      <c r="F8" s="349">
        <v>42769</v>
      </c>
      <c r="G8" s="347" t="s">
        <v>492</v>
      </c>
      <c r="H8" s="347" t="s">
        <v>493</v>
      </c>
      <c r="I8" s="350">
        <v>0.87152777777777779</v>
      </c>
      <c r="J8" s="349">
        <v>42409</v>
      </c>
      <c r="K8" s="347" t="s">
        <v>494</v>
      </c>
      <c r="L8" s="347" t="s">
        <v>495</v>
      </c>
      <c r="M8" s="350">
        <v>0.64236111111111105</v>
      </c>
      <c r="N8" s="347" t="s">
        <v>496</v>
      </c>
      <c r="O8" s="346" t="s">
        <v>497</v>
      </c>
      <c r="P8" s="347" t="s">
        <v>498</v>
      </c>
      <c r="Q8" s="351" t="s">
        <v>325</v>
      </c>
      <c r="R8" s="352" t="s">
        <v>326</v>
      </c>
    </row>
    <row r="9" spans="1:18" ht="39" x14ac:dyDescent="0.2">
      <c r="A9" s="332" t="s">
        <v>499</v>
      </c>
      <c r="B9" s="346" t="s">
        <v>500</v>
      </c>
      <c r="C9" s="347">
        <v>1</v>
      </c>
      <c r="D9" s="348">
        <v>1</v>
      </c>
      <c r="E9" s="347" t="s">
        <v>501</v>
      </c>
      <c r="F9" s="349">
        <v>42769</v>
      </c>
      <c r="G9" s="347" t="s">
        <v>492</v>
      </c>
      <c r="H9" s="347" t="s">
        <v>502</v>
      </c>
      <c r="I9" s="350">
        <v>0.58333333333333337</v>
      </c>
      <c r="J9" s="349">
        <v>42775</v>
      </c>
      <c r="K9" s="347" t="s">
        <v>503</v>
      </c>
      <c r="L9" s="347" t="s">
        <v>504</v>
      </c>
      <c r="M9" s="350">
        <v>0.86458333333333337</v>
      </c>
      <c r="N9" s="347" t="s">
        <v>505</v>
      </c>
      <c r="O9" s="346" t="s">
        <v>506</v>
      </c>
      <c r="P9" s="347" t="s">
        <v>507</v>
      </c>
      <c r="Q9" s="351" t="s">
        <v>325</v>
      </c>
      <c r="R9" s="352" t="s">
        <v>326</v>
      </c>
    </row>
    <row r="10" spans="1:18" ht="52" x14ac:dyDescent="0.2">
      <c r="A10" s="332" t="s">
        <v>508</v>
      </c>
      <c r="B10" s="346" t="s">
        <v>509</v>
      </c>
      <c r="C10" s="347">
        <v>2</v>
      </c>
      <c r="D10" s="348">
        <v>1</v>
      </c>
      <c r="E10" s="347" t="s">
        <v>510</v>
      </c>
      <c r="F10" s="349">
        <v>42769</v>
      </c>
      <c r="G10" s="347" t="s">
        <v>503</v>
      </c>
      <c r="H10" s="347" t="s">
        <v>511</v>
      </c>
      <c r="I10" s="350">
        <v>0.54027777777777775</v>
      </c>
      <c r="J10" s="349">
        <v>42775</v>
      </c>
      <c r="K10" s="347" t="s">
        <v>503</v>
      </c>
      <c r="L10" s="347" t="s">
        <v>512</v>
      </c>
      <c r="M10" s="350">
        <v>0.82986111111111116</v>
      </c>
      <c r="N10" s="347" t="s">
        <v>505</v>
      </c>
      <c r="O10" s="346" t="s">
        <v>513</v>
      </c>
      <c r="P10" s="347" t="s">
        <v>514</v>
      </c>
      <c r="Q10" s="351" t="s">
        <v>325</v>
      </c>
      <c r="R10" s="352" t="s">
        <v>326</v>
      </c>
    </row>
    <row r="11" spans="1:18" x14ac:dyDescent="0.2">
      <c r="A11" s="332" t="s">
        <v>515</v>
      </c>
      <c r="B11" s="346" t="s">
        <v>516</v>
      </c>
      <c r="C11" s="347">
        <v>1</v>
      </c>
      <c r="D11" s="348">
        <v>0.01</v>
      </c>
      <c r="E11" s="347" t="s">
        <v>208</v>
      </c>
      <c r="F11" s="349">
        <v>42769</v>
      </c>
      <c r="G11" s="347" t="s">
        <v>492</v>
      </c>
      <c r="H11" s="347" t="s">
        <v>517</v>
      </c>
      <c r="I11" s="350">
        <v>0.91319444444444453</v>
      </c>
      <c r="J11" s="349">
        <v>42775</v>
      </c>
      <c r="K11" s="347" t="s">
        <v>492</v>
      </c>
      <c r="L11" s="347"/>
      <c r="M11" s="350"/>
      <c r="N11" s="347" t="s">
        <v>505</v>
      </c>
      <c r="O11" s="346"/>
      <c r="P11" s="347" t="s">
        <v>518</v>
      </c>
      <c r="Q11" s="351"/>
      <c r="R11" s="353" t="s">
        <v>326</v>
      </c>
    </row>
    <row r="12" spans="1:18" ht="24" x14ac:dyDescent="0.2">
      <c r="A12" s="340" t="s">
        <v>519</v>
      </c>
      <c r="B12" s="341"/>
      <c r="C12" s="342"/>
      <c r="D12" s="342"/>
      <c r="E12" s="343"/>
      <c r="F12" s="343"/>
      <c r="G12" s="343"/>
      <c r="H12" s="343"/>
      <c r="I12" s="343"/>
      <c r="J12" s="343"/>
      <c r="K12" s="343"/>
      <c r="L12" s="343"/>
      <c r="M12" s="343"/>
      <c r="N12" s="343"/>
      <c r="O12" s="343"/>
      <c r="P12" s="341"/>
      <c r="Q12" s="344"/>
      <c r="R12" s="345"/>
    </row>
    <row r="13" spans="1:18" x14ac:dyDescent="0.2">
      <c r="A13" s="332" t="s">
        <v>520</v>
      </c>
      <c r="B13" s="347" t="s">
        <v>521</v>
      </c>
      <c r="C13" s="354">
        <v>2</v>
      </c>
      <c r="D13" s="348">
        <v>1</v>
      </c>
      <c r="E13" s="347" t="s">
        <v>208</v>
      </c>
      <c r="F13" s="349">
        <v>42769</v>
      </c>
      <c r="G13" s="347"/>
      <c r="H13" s="347"/>
      <c r="I13" s="350"/>
      <c r="J13" s="349">
        <v>42773</v>
      </c>
      <c r="K13" s="347"/>
      <c r="L13" s="347"/>
      <c r="M13" s="350"/>
      <c r="N13" s="346" t="s">
        <v>522</v>
      </c>
      <c r="O13" s="346"/>
      <c r="P13" s="346" t="s">
        <v>523</v>
      </c>
      <c r="Q13" s="351" t="s">
        <v>325</v>
      </c>
      <c r="R13" s="352" t="s">
        <v>326</v>
      </c>
    </row>
    <row r="14" spans="1:18" ht="24" x14ac:dyDescent="0.2">
      <c r="A14" s="355" t="s">
        <v>524</v>
      </c>
      <c r="B14" s="347"/>
      <c r="C14" s="354"/>
      <c r="D14" s="348"/>
      <c r="E14" s="347"/>
      <c r="F14" s="349"/>
      <c r="G14" s="347"/>
      <c r="H14" s="347"/>
      <c r="I14" s="350"/>
      <c r="J14" s="349"/>
      <c r="K14" s="347"/>
      <c r="L14" s="347"/>
      <c r="M14" s="350"/>
      <c r="N14" s="346"/>
      <c r="O14" s="346"/>
      <c r="P14" s="346"/>
      <c r="Q14" s="351"/>
      <c r="R14" s="352"/>
    </row>
    <row r="15" spans="1:18" ht="52" x14ac:dyDescent="0.2">
      <c r="A15" s="332" t="s">
        <v>525</v>
      </c>
      <c r="B15" s="346" t="s">
        <v>526</v>
      </c>
      <c r="C15" s="347">
        <v>3</v>
      </c>
      <c r="D15" s="348">
        <v>1</v>
      </c>
      <c r="E15" s="347" t="s">
        <v>527</v>
      </c>
      <c r="F15" s="349">
        <v>42769</v>
      </c>
      <c r="G15" s="347" t="s">
        <v>492</v>
      </c>
      <c r="H15" s="347" t="s">
        <v>528</v>
      </c>
      <c r="I15" s="350"/>
      <c r="J15" s="349">
        <v>42775</v>
      </c>
      <c r="K15" s="347" t="s">
        <v>529</v>
      </c>
      <c r="L15" s="347"/>
      <c r="M15" s="350"/>
      <c r="N15" s="347" t="s">
        <v>530</v>
      </c>
      <c r="O15" s="346" t="s">
        <v>531</v>
      </c>
      <c r="P15" s="347" t="s">
        <v>532</v>
      </c>
      <c r="Q15" s="351" t="s">
        <v>325</v>
      </c>
      <c r="R15" s="352" t="s">
        <v>326</v>
      </c>
    </row>
    <row r="16" spans="1:18" x14ac:dyDescent="0.2">
      <c r="A16" s="332" t="s">
        <v>533</v>
      </c>
      <c r="B16" s="346" t="s">
        <v>534</v>
      </c>
      <c r="C16" s="347">
        <v>2</v>
      </c>
      <c r="D16" s="348">
        <v>1</v>
      </c>
      <c r="E16" s="347" t="s">
        <v>535</v>
      </c>
      <c r="F16" s="349">
        <v>42769</v>
      </c>
      <c r="G16" s="347" t="s">
        <v>24</v>
      </c>
      <c r="H16" s="347"/>
      <c r="I16" s="350">
        <v>0.29166666666666669</v>
      </c>
      <c r="J16" s="349">
        <v>42776</v>
      </c>
      <c r="K16" s="347"/>
      <c r="L16" s="347"/>
      <c r="M16" s="350"/>
      <c r="N16" s="347" t="s">
        <v>536</v>
      </c>
      <c r="O16" s="346"/>
      <c r="P16" s="347"/>
      <c r="Q16" s="351" t="s">
        <v>325</v>
      </c>
      <c r="R16" s="352" t="s">
        <v>326</v>
      </c>
    </row>
    <row r="17" spans="1:18" x14ac:dyDescent="0.2">
      <c r="A17" s="332" t="s">
        <v>537</v>
      </c>
      <c r="B17" s="346" t="s">
        <v>538</v>
      </c>
      <c r="C17" s="347">
        <v>1</v>
      </c>
      <c r="D17" s="348">
        <v>0.1</v>
      </c>
      <c r="E17" s="347" t="s">
        <v>539</v>
      </c>
      <c r="F17" s="349">
        <v>42769</v>
      </c>
      <c r="G17" s="347" t="s">
        <v>529</v>
      </c>
      <c r="H17" s="347" t="s">
        <v>540</v>
      </c>
      <c r="I17" s="350">
        <v>0.62847222222222221</v>
      </c>
      <c r="J17" s="349">
        <v>42776</v>
      </c>
      <c r="K17" s="347" t="s">
        <v>529</v>
      </c>
      <c r="L17" s="347" t="s">
        <v>540</v>
      </c>
      <c r="M17" s="350">
        <v>0.80902777777777779</v>
      </c>
      <c r="N17" s="347" t="s">
        <v>536</v>
      </c>
      <c r="O17" s="346"/>
      <c r="P17" s="347" t="s">
        <v>541</v>
      </c>
      <c r="Q17" s="351" t="s">
        <v>325</v>
      </c>
      <c r="R17" s="352" t="s">
        <v>326</v>
      </c>
    </row>
    <row r="18" spans="1:18" ht="16" thickBot="1" x14ac:dyDescent="0.25">
      <c r="A18" s="356" t="s">
        <v>542</v>
      </c>
      <c r="B18" s="357"/>
      <c r="C18" s="358">
        <f>SUM(C8:C17)</f>
        <v>14</v>
      </c>
      <c r="D18" s="359">
        <f>SUM(D8:D17)</f>
        <v>6.1099999999999994</v>
      </c>
      <c r="E18" s="360"/>
      <c r="F18" s="361"/>
      <c r="G18" s="360"/>
      <c r="H18" s="360"/>
      <c r="I18" s="360"/>
      <c r="J18" s="361"/>
      <c r="K18" s="360"/>
      <c r="L18" s="360"/>
      <c r="M18" s="360"/>
      <c r="N18" s="360"/>
      <c r="O18" s="360"/>
      <c r="P18" s="360"/>
      <c r="Q18" s="362"/>
      <c r="R18" s="363"/>
    </row>
    <row r="19" spans="1:18" ht="16" thickBot="1" x14ac:dyDescent="0.25"/>
    <row r="20" spans="1:18" ht="31" x14ac:dyDescent="0.2">
      <c r="A20" s="318" t="s">
        <v>543</v>
      </c>
      <c r="B20" s="319"/>
      <c r="C20" s="320"/>
      <c r="D20" s="321"/>
      <c r="E20" s="322"/>
      <c r="F20" s="322"/>
      <c r="G20" s="321"/>
      <c r="H20" s="322"/>
      <c r="I20" s="322"/>
      <c r="J20" s="323"/>
      <c r="K20" s="324"/>
      <c r="L20" s="325"/>
      <c r="M20" s="322"/>
      <c r="N20" s="322"/>
      <c r="O20" s="326" t="s">
        <v>472</v>
      </c>
      <c r="P20" s="327"/>
      <c r="Q20" s="328"/>
      <c r="R20" s="329"/>
    </row>
    <row r="21" spans="1:18" x14ac:dyDescent="0.2">
      <c r="A21" s="330" t="s">
        <v>473</v>
      </c>
      <c r="B21" s="331" t="s">
        <v>474</v>
      </c>
      <c r="C21" s="332" t="s">
        <v>475</v>
      </c>
      <c r="D21" s="333" t="s">
        <v>476</v>
      </c>
      <c r="E21" s="333" t="s">
        <v>477</v>
      </c>
      <c r="F21" s="334" t="s">
        <v>478</v>
      </c>
      <c r="G21" s="333" t="s">
        <v>479</v>
      </c>
      <c r="H21" s="333" t="s">
        <v>480</v>
      </c>
      <c r="I21" s="335" t="s">
        <v>481</v>
      </c>
      <c r="J21" s="334" t="s">
        <v>482</v>
      </c>
      <c r="K21" s="336" t="s">
        <v>479</v>
      </c>
      <c r="L21" s="333" t="s">
        <v>480</v>
      </c>
      <c r="M21" s="335" t="s">
        <v>481</v>
      </c>
      <c r="N21" s="335" t="s">
        <v>483</v>
      </c>
      <c r="O21" s="337" t="s">
        <v>484</v>
      </c>
      <c r="P21" s="338" t="s">
        <v>485</v>
      </c>
      <c r="Q21" s="337" t="s">
        <v>486</v>
      </c>
      <c r="R21" s="339" t="s">
        <v>487</v>
      </c>
    </row>
    <row r="22" spans="1:18" ht="24" x14ac:dyDescent="0.2">
      <c r="A22" s="340" t="s">
        <v>544</v>
      </c>
      <c r="B22" s="341"/>
      <c r="C22" s="342"/>
      <c r="D22" s="342"/>
      <c r="E22" s="343"/>
      <c r="F22" s="343"/>
      <c r="G22" s="343"/>
      <c r="H22" s="343"/>
      <c r="I22" s="343"/>
      <c r="J22" s="343"/>
      <c r="K22" s="343"/>
      <c r="L22" s="343"/>
      <c r="M22" s="343"/>
      <c r="N22" s="343"/>
      <c r="O22" s="343"/>
      <c r="P22" s="341"/>
      <c r="Q22" s="344"/>
      <c r="R22" s="345"/>
    </row>
    <row r="23" spans="1:18" x14ac:dyDescent="0.2">
      <c r="A23" s="332" t="s">
        <v>545</v>
      </c>
      <c r="B23" s="346" t="s">
        <v>546</v>
      </c>
      <c r="C23" s="347">
        <v>1</v>
      </c>
      <c r="D23" s="348">
        <v>1</v>
      </c>
      <c r="E23" s="347" t="s">
        <v>547</v>
      </c>
      <c r="F23" s="349">
        <v>42397</v>
      </c>
      <c r="G23" s="347" t="s">
        <v>492</v>
      </c>
      <c r="H23" s="347" t="s">
        <v>548</v>
      </c>
      <c r="I23" s="350">
        <v>0.91666666666666663</v>
      </c>
      <c r="J23" s="349">
        <v>42404</v>
      </c>
      <c r="K23" s="347"/>
      <c r="L23" s="347"/>
      <c r="M23" s="350"/>
      <c r="N23" s="347" t="s">
        <v>536</v>
      </c>
      <c r="O23" s="346"/>
      <c r="P23" s="347" t="s">
        <v>549</v>
      </c>
      <c r="Q23" s="351" t="s">
        <v>326</v>
      </c>
      <c r="R23" s="352" t="s">
        <v>326</v>
      </c>
    </row>
    <row r="24" spans="1:18" ht="26" x14ac:dyDescent="0.2">
      <c r="A24" s="364" t="s">
        <v>550</v>
      </c>
      <c r="B24" s="346" t="s">
        <v>551</v>
      </c>
      <c r="C24" s="347">
        <v>3</v>
      </c>
      <c r="D24" s="348">
        <v>1</v>
      </c>
      <c r="E24" s="347" t="s">
        <v>552</v>
      </c>
      <c r="F24" s="349">
        <v>42397</v>
      </c>
      <c r="G24" s="347" t="s">
        <v>492</v>
      </c>
      <c r="H24" s="347" t="s">
        <v>553</v>
      </c>
      <c r="I24" s="350">
        <v>0.55902777777777779</v>
      </c>
      <c r="J24" s="349">
        <v>42405</v>
      </c>
      <c r="K24" s="347" t="s">
        <v>492</v>
      </c>
      <c r="L24" s="347" t="s">
        <v>554</v>
      </c>
      <c r="M24" s="350">
        <v>0.64236111111111105</v>
      </c>
      <c r="N24" s="347" t="s">
        <v>555</v>
      </c>
      <c r="O24" s="346" t="s">
        <v>556</v>
      </c>
      <c r="P24" s="347" t="s">
        <v>557</v>
      </c>
      <c r="Q24" s="351" t="s">
        <v>326</v>
      </c>
      <c r="R24" s="352" t="s">
        <v>326</v>
      </c>
    </row>
    <row r="25" spans="1:18" ht="65" x14ac:dyDescent="0.2">
      <c r="A25" s="364" t="s">
        <v>558</v>
      </c>
      <c r="B25" s="346" t="s">
        <v>559</v>
      </c>
      <c r="C25" s="347">
        <v>3</v>
      </c>
      <c r="D25" s="348">
        <v>1</v>
      </c>
      <c r="E25" s="347" t="s">
        <v>560</v>
      </c>
      <c r="F25" s="349">
        <v>42763</v>
      </c>
      <c r="G25" s="347" t="s">
        <v>561</v>
      </c>
      <c r="H25" s="347"/>
      <c r="I25" s="350">
        <v>0.75</v>
      </c>
      <c r="J25" s="349">
        <v>42771</v>
      </c>
      <c r="K25" s="347" t="s">
        <v>529</v>
      </c>
      <c r="L25" s="347" t="s">
        <v>562</v>
      </c>
      <c r="M25" s="350">
        <v>0.45833333333333331</v>
      </c>
      <c r="N25" s="347" t="s">
        <v>555</v>
      </c>
      <c r="O25" s="346" t="s">
        <v>563</v>
      </c>
      <c r="P25" s="346" t="s">
        <v>564</v>
      </c>
      <c r="Q25" s="351" t="s">
        <v>326</v>
      </c>
      <c r="R25" s="352" t="s">
        <v>326</v>
      </c>
    </row>
    <row r="26" spans="1:18" ht="39" x14ac:dyDescent="0.2">
      <c r="A26" s="332" t="s">
        <v>565</v>
      </c>
      <c r="B26" s="346" t="s">
        <v>566</v>
      </c>
      <c r="C26" s="347">
        <v>3</v>
      </c>
      <c r="D26" s="348">
        <v>1</v>
      </c>
      <c r="E26" s="347" t="s">
        <v>567</v>
      </c>
      <c r="F26" s="349">
        <v>42763</v>
      </c>
      <c r="G26" s="347" t="s">
        <v>492</v>
      </c>
      <c r="H26" s="347" t="s">
        <v>568</v>
      </c>
      <c r="I26" s="350">
        <v>0.93402777777777779</v>
      </c>
      <c r="J26" s="349">
        <v>42404</v>
      </c>
      <c r="K26" s="347" t="s">
        <v>561</v>
      </c>
      <c r="L26" s="347"/>
      <c r="M26" s="350"/>
      <c r="N26" s="347" t="s">
        <v>536</v>
      </c>
      <c r="O26" s="346" t="s">
        <v>569</v>
      </c>
      <c r="P26" s="347" t="s">
        <v>570</v>
      </c>
      <c r="Q26" s="351" t="s">
        <v>326</v>
      </c>
      <c r="R26" s="352" t="s">
        <v>326</v>
      </c>
    </row>
    <row r="27" spans="1:18" x14ac:dyDescent="0.2">
      <c r="A27" s="364" t="s">
        <v>571</v>
      </c>
      <c r="B27" s="346" t="s">
        <v>572</v>
      </c>
      <c r="C27" s="347">
        <v>2</v>
      </c>
      <c r="D27" s="348">
        <v>1</v>
      </c>
      <c r="E27" s="347" t="s">
        <v>573</v>
      </c>
      <c r="F27" s="349">
        <v>42763</v>
      </c>
      <c r="G27" s="347"/>
      <c r="H27" s="347"/>
      <c r="I27" s="350"/>
      <c r="J27" s="365">
        <v>42770</v>
      </c>
      <c r="K27" s="347"/>
      <c r="L27" s="347"/>
      <c r="M27" s="350"/>
      <c r="N27" s="347" t="s">
        <v>555</v>
      </c>
      <c r="O27" s="366" t="s">
        <v>574</v>
      </c>
      <c r="P27" s="347" t="s">
        <v>575</v>
      </c>
      <c r="Q27" s="351" t="s">
        <v>326</v>
      </c>
      <c r="R27" s="352" t="s">
        <v>326</v>
      </c>
    </row>
    <row r="28" spans="1:18" x14ac:dyDescent="0.2">
      <c r="A28" s="332" t="s">
        <v>576</v>
      </c>
      <c r="B28" s="346" t="s">
        <v>577</v>
      </c>
      <c r="C28" s="347">
        <v>1</v>
      </c>
      <c r="D28" s="348">
        <v>0.1</v>
      </c>
      <c r="E28" s="347" t="s">
        <v>578</v>
      </c>
      <c r="F28" s="349">
        <v>42764</v>
      </c>
      <c r="G28" s="347" t="s">
        <v>561</v>
      </c>
      <c r="H28" s="347"/>
      <c r="I28" s="350">
        <v>0.33333333333333331</v>
      </c>
      <c r="J28" s="349">
        <v>42770</v>
      </c>
      <c r="K28" s="347"/>
      <c r="L28" s="347"/>
      <c r="M28" s="350"/>
      <c r="N28" s="347" t="s">
        <v>579</v>
      </c>
      <c r="O28" s="346"/>
      <c r="P28" s="347" t="s">
        <v>580</v>
      </c>
      <c r="Q28" s="351" t="s">
        <v>326</v>
      </c>
      <c r="R28" s="352" t="s">
        <v>326</v>
      </c>
    </row>
    <row r="29" spans="1:18" x14ac:dyDescent="0.2">
      <c r="A29" s="332" t="s">
        <v>581</v>
      </c>
      <c r="B29" s="346" t="s">
        <v>582</v>
      </c>
      <c r="C29" s="347">
        <v>3</v>
      </c>
      <c r="D29" s="348">
        <v>1</v>
      </c>
      <c r="E29" s="347" t="s">
        <v>583</v>
      </c>
      <c r="F29" s="349">
        <v>42762</v>
      </c>
      <c r="G29" s="347"/>
      <c r="H29" s="347"/>
      <c r="I29" s="350"/>
      <c r="J29" s="349">
        <v>42770</v>
      </c>
      <c r="K29" s="347"/>
      <c r="L29" s="347"/>
      <c r="M29" s="350"/>
      <c r="N29" s="347" t="s">
        <v>584</v>
      </c>
      <c r="O29" s="346"/>
      <c r="P29" s="347" t="s">
        <v>585</v>
      </c>
      <c r="Q29" s="351" t="s">
        <v>326</v>
      </c>
      <c r="R29" s="352" t="s">
        <v>326</v>
      </c>
    </row>
    <row r="30" spans="1:18" x14ac:dyDescent="0.2">
      <c r="A30" s="332" t="s">
        <v>586</v>
      </c>
      <c r="B30" s="346" t="s">
        <v>587</v>
      </c>
      <c r="C30" s="347">
        <v>2</v>
      </c>
      <c r="D30" s="348">
        <v>1</v>
      </c>
      <c r="E30" s="347" t="s">
        <v>208</v>
      </c>
      <c r="F30" s="349">
        <v>42762</v>
      </c>
      <c r="G30" s="347" t="s">
        <v>561</v>
      </c>
      <c r="H30" s="347"/>
      <c r="I30" s="350">
        <v>0.6875</v>
      </c>
      <c r="J30" s="349">
        <v>42770</v>
      </c>
      <c r="K30" s="347" t="s">
        <v>561</v>
      </c>
      <c r="L30" s="347"/>
      <c r="M30" s="350"/>
      <c r="N30" s="347" t="s">
        <v>584</v>
      </c>
      <c r="O30" s="346"/>
      <c r="P30" s="347" t="s">
        <v>588</v>
      </c>
      <c r="Q30" s="351" t="s">
        <v>326</v>
      </c>
      <c r="R30" s="352" t="s">
        <v>326</v>
      </c>
    </row>
    <row r="31" spans="1:18" x14ac:dyDescent="0.2">
      <c r="A31" s="332" t="s">
        <v>589</v>
      </c>
      <c r="B31" s="346" t="s">
        <v>590</v>
      </c>
      <c r="C31" s="347">
        <v>2</v>
      </c>
      <c r="D31" s="348">
        <v>1</v>
      </c>
      <c r="E31" s="347" t="s">
        <v>591</v>
      </c>
      <c r="F31" s="349">
        <v>42762</v>
      </c>
      <c r="G31" s="347" t="s">
        <v>592</v>
      </c>
      <c r="H31" s="347"/>
      <c r="I31" s="350"/>
      <c r="J31" s="349">
        <v>42770</v>
      </c>
      <c r="K31" s="347"/>
      <c r="L31" s="347"/>
      <c r="M31" s="350"/>
      <c r="N31" s="347" t="s">
        <v>584</v>
      </c>
      <c r="O31" s="346"/>
      <c r="P31" s="347" t="s">
        <v>593</v>
      </c>
      <c r="Q31" s="351" t="s">
        <v>326</v>
      </c>
      <c r="R31" s="352" t="s">
        <v>326</v>
      </c>
    </row>
    <row r="32" spans="1:18" ht="39" x14ac:dyDescent="0.2">
      <c r="A32" s="332" t="s">
        <v>594</v>
      </c>
      <c r="B32" s="346" t="s">
        <v>595</v>
      </c>
      <c r="C32" s="347">
        <v>3</v>
      </c>
      <c r="D32" s="348">
        <v>2</v>
      </c>
      <c r="E32" s="347" t="s">
        <v>596</v>
      </c>
      <c r="F32" s="349">
        <v>42763</v>
      </c>
      <c r="G32" s="347"/>
      <c r="H32" s="347"/>
      <c r="I32" s="350"/>
      <c r="J32" s="349">
        <v>42770</v>
      </c>
      <c r="K32" s="347" t="s">
        <v>492</v>
      </c>
      <c r="L32" s="347" t="s">
        <v>597</v>
      </c>
      <c r="M32" s="350">
        <v>0.79166666666666663</v>
      </c>
      <c r="N32" s="347" t="s">
        <v>598</v>
      </c>
      <c r="O32" s="346" t="s">
        <v>599</v>
      </c>
      <c r="P32" s="346" t="s">
        <v>600</v>
      </c>
      <c r="Q32" s="351" t="s">
        <v>601</v>
      </c>
      <c r="R32" s="352" t="s">
        <v>326</v>
      </c>
    </row>
    <row r="33" spans="1:19" ht="16" thickBot="1" x14ac:dyDescent="0.25">
      <c r="A33" s="356" t="s">
        <v>542</v>
      </c>
      <c r="B33" s="357"/>
      <c r="C33" s="358">
        <f>SUM(C23:C32)</f>
        <v>23</v>
      </c>
      <c r="D33" s="359">
        <f>SUM(D23:D32)</f>
        <v>10.1</v>
      </c>
      <c r="E33" s="360"/>
      <c r="F33" s="361"/>
      <c r="G33" s="360"/>
      <c r="H33" s="360"/>
      <c r="I33" s="360"/>
      <c r="J33" s="361"/>
      <c r="K33" s="360"/>
      <c r="L33" s="360"/>
      <c r="M33" s="360"/>
      <c r="N33" s="360"/>
      <c r="O33" s="360"/>
      <c r="P33" s="360"/>
      <c r="Q33" s="362"/>
      <c r="R33" s="363"/>
    </row>
    <row r="35" spans="1:19" ht="26" x14ac:dyDescent="0.3">
      <c r="A35" s="317" t="s">
        <v>602</v>
      </c>
      <c r="Q35" s="316"/>
      <c r="R35" s="316"/>
    </row>
    <row r="36" spans="1:19" ht="16" thickBot="1" x14ac:dyDescent="0.25">
      <c r="Q36" s="316"/>
      <c r="R36" s="316"/>
    </row>
    <row r="37" spans="1:19" ht="31" x14ac:dyDescent="0.2">
      <c r="A37" s="318" t="s">
        <v>603</v>
      </c>
      <c r="B37" s="319"/>
      <c r="C37" s="320"/>
      <c r="D37" s="321"/>
      <c r="E37" s="322"/>
      <c r="F37" s="322"/>
      <c r="G37" s="321"/>
      <c r="H37" s="322"/>
      <c r="I37" s="322"/>
      <c r="J37" s="323"/>
      <c r="K37" s="324"/>
      <c r="L37" s="325"/>
      <c r="M37" s="322"/>
      <c r="N37" s="322"/>
      <c r="O37" s="326" t="s">
        <v>328</v>
      </c>
      <c r="P37" s="327"/>
      <c r="Q37" s="328"/>
      <c r="R37" s="329"/>
    </row>
    <row r="38" spans="1:19" x14ac:dyDescent="0.2">
      <c r="A38" s="330" t="s">
        <v>473</v>
      </c>
      <c r="B38" s="331" t="s">
        <v>474</v>
      </c>
      <c r="C38" s="332" t="s">
        <v>475</v>
      </c>
      <c r="D38" s="333" t="s">
        <v>476</v>
      </c>
      <c r="E38" s="333" t="s">
        <v>477</v>
      </c>
      <c r="F38" s="334" t="s">
        <v>478</v>
      </c>
      <c r="G38" s="333" t="s">
        <v>479</v>
      </c>
      <c r="H38" s="333" t="s">
        <v>480</v>
      </c>
      <c r="I38" s="335" t="s">
        <v>481</v>
      </c>
      <c r="J38" s="334" t="s">
        <v>482</v>
      </c>
      <c r="K38" s="336" t="s">
        <v>479</v>
      </c>
      <c r="L38" s="333" t="s">
        <v>480</v>
      </c>
      <c r="M38" s="335" t="s">
        <v>481</v>
      </c>
      <c r="N38" s="335" t="s">
        <v>483</v>
      </c>
      <c r="O38" s="337" t="s">
        <v>484</v>
      </c>
      <c r="P38" s="338" t="s">
        <v>485</v>
      </c>
      <c r="Q38" s="337" t="s">
        <v>486</v>
      </c>
      <c r="R38" s="339" t="s">
        <v>487</v>
      </c>
    </row>
    <row r="39" spans="1:19" ht="24" x14ac:dyDescent="0.2">
      <c r="A39" s="340" t="s">
        <v>604</v>
      </c>
      <c r="B39" s="341"/>
      <c r="C39" s="342"/>
      <c r="D39" s="342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1"/>
      <c r="Q39" s="344"/>
      <c r="R39" s="345"/>
    </row>
    <row r="40" spans="1:19" ht="104" x14ac:dyDescent="0.2">
      <c r="A40" s="332" t="s">
        <v>605</v>
      </c>
      <c r="B40" s="346" t="s">
        <v>606</v>
      </c>
      <c r="C40" s="347">
        <v>4</v>
      </c>
      <c r="D40" s="348">
        <v>2</v>
      </c>
      <c r="E40" s="347" t="s">
        <v>208</v>
      </c>
      <c r="F40" s="349">
        <v>42398</v>
      </c>
      <c r="G40" s="347"/>
      <c r="H40" s="347"/>
      <c r="I40" s="350"/>
      <c r="J40" s="349">
        <v>42404</v>
      </c>
      <c r="K40" s="347"/>
      <c r="L40" s="347"/>
      <c r="M40" s="350"/>
      <c r="N40" s="347" t="s">
        <v>607</v>
      </c>
      <c r="O40" s="346" t="s">
        <v>608</v>
      </c>
      <c r="P40" s="347" t="s">
        <v>609</v>
      </c>
      <c r="Q40" s="351" t="s">
        <v>326</v>
      </c>
      <c r="R40" s="352" t="s">
        <v>329</v>
      </c>
    </row>
    <row r="41" spans="1:19" x14ac:dyDescent="0.2">
      <c r="A41" s="332" t="s">
        <v>610</v>
      </c>
      <c r="B41" s="346" t="s">
        <v>611</v>
      </c>
      <c r="C41" s="347">
        <v>3</v>
      </c>
      <c r="D41" s="348">
        <v>1</v>
      </c>
      <c r="E41" s="347" t="s">
        <v>612</v>
      </c>
      <c r="F41" s="349">
        <v>42764</v>
      </c>
      <c r="G41" s="347" t="s">
        <v>529</v>
      </c>
      <c r="H41" s="347" t="s">
        <v>613</v>
      </c>
      <c r="I41" s="350">
        <v>0.72083333333333333</v>
      </c>
      <c r="J41" s="349">
        <v>42770</v>
      </c>
      <c r="K41" s="347" t="s">
        <v>492</v>
      </c>
      <c r="L41" s="347" t="s">
        <v>614</v>
      </c>
      <c r="M41" s="350">
        <v>0.79513888888888884</v>
      </c>
      <c r="N41" s="347" t="s">
        <v>607</v>
      </c>
      <c r="O41" s="346"/>
      <c r="P41" s="347" t="s">
        <v>615</v>
      </c>
      <c r="Q41" s="351" t="s">
        <v>326</v>
      </c>
      <c r="R41" s="352" t="s">
        <v>329</v>
      </c>
    </row>
    <row r="42" spans="1:19" x14ac:dyDescent="0.2">
      <c r="A42" s="367" t="s">
        <v>616</v>
      </c>
      <c r="B42" s="346" t="s">
        <v>617</v>
      </c>
      <c r="C42" s="347">
        <v>2</v>
      </c>
      <c r="D42" s="348">
        <v>1</v>
      </c>
      <c r="E42" s="347" t="s">
        <v>618</v>
      </c>
      <c r="F42" s="349">
        <v>42765</v>
      </c>
      <c r="G42" s="347" t="s">
        <v>619</v>
      </c>
      <c r="H42" s="347"/>
      <c r="I42" s="350">
        <v>0.36458333333333331</v>
      </c>
      <c r="J42" s="349">
        <v>42770</v>
      </c>
      <c r="K42" s="347" t="s">
        <v>620</v>
      </c>
      <c r="L42" s="347"/>
      <c r="M42" s="350"/>
      <c r="N42" s="347" t="s">
        <v>621</v>
      </c>
      <c r="O42" s="346"/>
      <c r="P42" s="347" t="s">
        <v>622</v>
      </c>
      <c r="Q42" s="351" t="s">
        <v>326</v>
      </c>
      <c r="R42" s="352" t="s">
        <v>329</v>
      </c>
      <c r="S42" s="315" t="s">
        <v>623</v>
      </c>
    </row>
    <row r="43" spans="1:19" ht="26" x14ac:dyDescent="0.2">
      <c r="A43" s="367" t="s">
        <v>624</v>
      </c>
      <c r="B43" s="346" t="s">
        <v>625</v>
      </c>
      <c r="C43" s="347">
        <v>2</v>
      </c>
      <c r="D43" s="348">
        <v>1</v>
      </c>
      <c r="E43" s="347" t="s">
        <v>626</v>
      </c>
      <c r="F43" s="349">
        <v>42765</v>
      </c>
      <c r="G43" s="347" t="s">
        <v>619</v>
      </c>
      <c r="H43" s="347"/>
      <c r="I43" s="350">
        <v>0.36458333333333331</v>
      </c>
      <c r="J43" s="349">
        <v>42770</v>
      </c>
      <c r="K43" s="347"/>
      <c r="L43" s="347"/>
      <c r="M43" s="350"/>
      <c r="N43" s="347" t="s">
        <v>621</v>
      </c>
      <c r="O43" s="346" t="s">
        <v>627</v>
      </c>
      <c r="P43" s="347" t="s">
        <v>628</v>
      </c>
      <c r="Q43" s="351" t="s">
        <v>326</v>
      </c>
      <c r="R43" s="352" t="s">
        <v>329</v>
      </c>
      <c r="S43" s="315" t="s">
        <v>623</v>
      </c>
    </row>
    <row r="44" spans="1:19" ht="16" thickBot="1" x14ac:dyDescent="0.25">
      <c r="A44" s="356" t="s">
        <v>542</v>
      </c>
      <c r="B44" s="357"/>
      <c r="C44" s="358">
        <f>SUM(C40:C43)</f>
        <v>11</v>
      </c>
      <c r="D44" s="359">
        <f>SUM(D40:D43)</f>
        <v>5</v>
      </c>
      <c r="E44" s="360"/>
      <c r="F44" s="361"/>
      <c r="G44" s="360"/>
      <c r="H44" s="360"/>
      <c r="I44" s="360"/>
      <c r="J44" s="361"/>
      <c r="K44" s="360"/>
      <c r="L44" s="360"/>
      <c r="M44" s="360"/>
      <c r="N44" s="360"/>
      <c r="O44" s="360"/>
      <c r="P44" s="360"/>
      <c r="Q44" s="362"/>
      <c r="R44" s="363"/>
    </row>
    <row r="45" spans="1:19" ht="16" thickBot="1" x14ac:dyDescent="0.25"/>
    <row r="46" spans="1:19" ht="31" x14ac:dyDescent="0.2">
      <c r="A46" s="318" t="s">
        <v>629</v>
      </c>
      <c r="B46" s="319"/>
      <c r="C46" s="320"/>
      <c r="D46" s="321"/>
      <c r="E46" s="322"/>
      <c r="F46" s="322"/>
      <c r="G46" s="321"/>
      <c r="H46" s="322"/>
      <c r="I46" s="322"/>
      <c r="J46" s="323"/>
      <c r="K46" s="324"/>
      <c r="L46" s="325"/>
      <c r="M46" s="322"/>
      <c r="N46" s="322"/>
      <c r="O46" s="326" t="s">
        <v>328</v>
      </c>
      <c r="P46" s="327"/>
      <c r="Q46" s="328"/>
      <c r="R46" s="329"/>
    </row>
    <row r="47" spans="1:19" x14ac:dyDescent="0.2">
      <c r="A47" s="330" t="s">
        <v>473</v>
      </c>
      <c r="B47" s="331" t="s">
        <v>474</v>
      </c>
      <c r="C47" s="332" t="s">
        <v>475</v>
      </c>
      <c r="D47" s="333" t="s">
        <v>476</v>
      </c>
      <c r="E47" s="333" t="s">
        <v>477</v>
      </c>
      <c r="F47" s="334" t="s">
        <v>478</v>
      </c>
      <c r="G47" s="333" t="s">
        <v>479</v>
      </c>
      <c r="H47" s="333" t="s">
        <v>480</v>
      </c>
      <c r="I47" s="335" t="s">
        <v>481</v>
      </c>
      <c r="J47" s="334" t="s">
        <v>482</v>
      </c>
      <c r="K47" s="336" t="s">
        <v>479</v>
      </c>
      <c r="L47" s="333" t="s">
        <v>480</v>
      </c>
      <c r="M47" s="335" t="s">
        <v>481</v>
      </c>
      <c r="N47" s="335" t="s">
        <v>483</v>
      </c>
      <c r="O47" s="337" t="s">
        <v>484</v>
      </c>
      <c r="P47" s="338" t="s">
        <v>485</v>
      </c>
      <c r="Q47" s="337" t="s">
        <v>486</v>
      </c>
      <c r="R47" s="339" t="s">
        <v>487</v>
      </c>
    </row>
    <row r="48" spans="1:19" ht="24" x14ac:dyDescent="0.2">
      <c r="A48" s="340" t="s">
        <v>630</v>
      </c>
      <c r="B48" s="341"/>
      <c r="C48" s="342"/>
      <c r="D48" s="342"/>
      <c r="E48" s="343"/>
      <c r="F48" s="343"/>
      <c r="G48" s="343"/>
      <c r="H48" s="343"/>
      <c r="I48" s="343"/>
      <c r="J48" s="343"/>
      <c r="K48" s="343"/>
      <c r="L48" s="343"/>
      <c r="M48" s="343"/>
      <c r="N48" s="343"/>
      <c r="O48" s="343"/>
      <c r="P48" s="341"/>
      <c r="Q48" s="344"/>
      <c r="R48" s="345"/>
    </row>
    <row r="49" spans="1:18" x14ac:dyDescent="0.2">
      <c r="A49" s="332" t="s">
        <v>631</v>
      </c>
      <c r="B49" s="347" t="s">
        <v>632</v>
      </c>
      <c r="C49" s="354">
        <v>1</v>
      </c>
      <c r="D49" s="348">
        <v>1</v>
      </c>
      <c r="E49" s="347" t="s">
        <v>633</v>
      </c>
      <c r="F49" s="349">
        <v>42768</v>
      </c>
      <c r="G49" s="347" t="s">
        <v>492</v>
      </c>
      <c r="H49" s="347" t="s">
        <v>634</v>
      </c>
      <c r="I49" s="350">
        <v>0.3298611111111111</v>
      </c>
      <c r="J49" s="349">
        <v>42770</v>
      </c>
      <c r="K49" s="347" t="s">
        <v>492</v>
      </c>
      <c r="L49" s="347" t="s">
        <v>635</v>
      </c>
      <c r="M49" s="350">
        <v>0.875</v>
      </c>
      <c r="N49" s="346" t="s">
        <v>636</v>
      </c>
      <c r="O49" s="346"/>
      <c r="P49" s="346" t="s">
        <v>637</v>
      </c>
      <c r="Q49" s="351" t="s">
        <v>325</v>
      </c>
      <c r="R49" s="352" t="s">
        <v>329</v>
      </c>
    </row>
    <row r="50" spans="1:18" ht="16" thickBot="1" x14ac:dyDescent="0.25">
      <c r="A50" s="356" t="s">
        <v>542</v>
      </c>
      <c r="B50" s="357"/>
      <c r="C50" s="358">
        <f>SUM(C49:C49)</f>
        <v>1</v>
      </c>
      <c r="D50" s="359">
        <f>SUM(D49:D49)</f>
        <v>1</v>
      </c>
      <c r="E50" s="360"/>
      <c r="F50" s="361"/>
      <c r="G50" s="360"/>
      <c r="H50" s="360"/>
      <c r="I50" s="360"/>
      <c r="J50" s="361"/>
      <c r="K50" s="360"/>
      <c r="L50" s="360"/>
      <c r="M50" s="360"/>
      <c r="N50" s="360"/>
      <c r="O50" s="360"/>
      <c r="P50" s="360"/>
      <c r="Q50" s="362"/>
      <c r="R50" s="363"/>
    </row>
    <row r="51" spans="1:18" ht="16" thickBot="1" x14ac:dyDescent="0.25">
      <c r="A51" s="368"/>
      <c r="B51" s="368"/>
      <c r="C51" s="369"/>
      <c r="D51" s="370"/>
      <c r="E51" s="371"/>
      <c r="F51" s="372"/>
      <c r="G51" s="371"/>
      <c r="H51" s="371"/>
      <c r="I51" s="371"/>
      <c r="J51" s="372"/>
      <c r="K51" s="371"/>
      <c r="L51" s="371"/>
      <c r="M51" s="371"/>
      <c r="N51" s="371"/>
      <c r="O51" s="371"/>
      <c r="P51" s="371"/>
      <c r="Q51" s="373"/>
      <c r="R51" s="343"/>
    </row>
    <row r="52" spans="1:18" ht="31" x14ac:dyDescent="0.2">
      <c r="A52" s="318" t="s">
        <v>638</v>
      </c>
      <c r="B52" s="319"/>
      <c r="C52" s="320"/>
      <c r="D52" s="321"/>
      <c r="E52" s="322"/>
      <c r="F52" s="322"/>
      <c r="G52" s="321"/>
      <c r="H52" s="322"/>
      <c r="I52" s="322"/>
      <c r="J52" s="323"/>
      <c r="K52" s="324"/>
      <c r="L52" s="325"/>
      <c r="M52" s="322"/>
      <c r="N52" s="322"/>
      <c r="O52" s="326" t="s">
        <v>328</v>
      </c>
      <c r="P52" s="327"/>
      <c r="Q52" s="328"/>
      <c r="R52" s="329"/>
    </row>
    <row r="53" spans="1:18" x14ac:dyDescent="0.2">
      <c r="A53" s="330" t="s">
        <v>473</v>
      </c>
      <c r="B53" s="331" t="s">
        <v>474</v>
      </c>
      <c r="C53" s="332" t="s">
        <v>475</v>
      </c>
      <c r="D53" s="333" t="s">
        <v>476</v>
      </c>
      <c r="E53" s="333" t="s">
        <v>477</v>
      </c>
      <c r="F53" s="334" t="s">
        <v>478</v>
      </c>
      <c r="G53" s="333" t="s">
        <v>479</v>
      </c>
      <c r="H53" s="333" t="s">
        <v>480</v>
      </c>
      <c r="I53" s="335" t="s">
        <v>481</v>
      </c>
      <c r="J53" s="334" t="s">
        <v>482</v>
      </c>
      <c r="K53" s="336" t="s">
        <v>479</v>
      </c>
      <c r="L53" s="333" t="s">
        <v>480</v>
      </c>
      <c r="M53" s="335" t="s">
        <v>481</v>
      </c>
      <c r="N53" s="335" t="s">
        <v>483</v>
      </c>
      <c r="O53" s="337" t="s">
        <v>484</v>
      </c>
      <c r="P53" s="338" t="s">
        <v>485</v>
      </c>
      <c r="Q53" s="337" t="s">
        <v>486</v>
      </c>
      <c r="R53" s="339" t="s">
        <v>487</v>
      </c>
    </row>
    <row r="54" spans="1:18" ht="24" x14ac:dyDescent="0.2">
      <c r="A54" s="340" t="s">
        <v>604</v>
      </c>
      <c r="B54" s="341"/>
      <c r="C54" s="342"/>
      <c r="D54" s="342"/>
      <c r="E54" s="343"/>
      <c r="F54" s="343"/>
      <c r="G54" s="343"/>
      <c r="H54" s="343"/>
      <c r="I54" s="343"/>
      <c r="J54" s="343"/>
      <c r="K54" s="343"/>
      <c r="L54" s="343"/>
      <c r="M54" s="343"/>
      <c r="N54" s="343"/>
      <c r="O54" s="343"/>
      <c r="P54" s="341"/>
      <c r="Q54" s="344"/>
      <c r="R54" s="345"/>
    </row>
    <row r="55" spans="1:18" ht="26" x14ac:dyDescent="0.2">
      <c r="A55" s="332" t="s">
        <v>639</v>
      </c>
      <c r="B55" s="347" t="s">
        <v>640</v>
      </c>
      <c r="C55" s="354">
        <v>3</v>
      </c>
      <c r="D55" s="348">
        <v>1</v>
      </c>
      <c r="E55" s="347" t="s">
        <v>641</v>
      </c>
      <c r="F55" s="349">
        <v>42766</v>
      </c>
      <c r="G55" s="347" t="s">
        <v>529</v>
      </c>
      <c r="H55" s="347" t="s">
        <v>642</v>
      </c>
      <c r="I55" s="350">
        <v>0.72569444444444453</v>
      </c>
      <c r="J55" s="349">
        <v>42770</v>
      </c>
      <c r="K55" s="347" t="s">
        <v>492</v>
      </c>
      <c r="L55" s="347"/>
      <c r="M55" s="350"/>
      <c r="N55" s="346" t="s">
        <v>643</v>
      </c>
      <c r="O55" s="346"/>
      <c r="P55" s="346" t="s">
        <v>644</v>
      </c>
      <c r="Q55" s="374" t="s">
        <v>645</v>
      </c>
      <c r="R55" s="352" t="s">
        <v>329</v>
      </c>
    </row>
    <row r="56" spans="1:18" ht="16" thickBot="1" x14ac:dyDescent="0.25">
      <c r="A56" s="356" t="s">
        <v>542</v>
      </c>
      <c r="B56" s="357"/>
      <c r="C56" s="358">
        <f>SUM(C55:C55)</f>
        <v>3</v>
      </c>
      <c r="D56" s="359">
        <f>SUM(D55:D55)</f>
        <v>1</v>
      </c>
      <c r="E56" s="360"/>
      <c r="F56" s="361"/>
      <c r="G56" s="360"/>
      <c r="H56" s="360"/>
      <c r="I56" s="360"/>
      <c r="J56" s="361"/>
      <c r="K56" s="360"/>
      <c r="L56" s="360"/>
      <c r="M56" s="360"/>
      <c r="N56" s="360"/>
      <c r="O56" s="360"/>
      <c r="P56" s="360"/>
      <c r="Q56" s="362"/>
      <c r="R56" s="363"/>
    </row>
    <row r="57" spans="1:18" x14ac:dyDescent="0.2">
      <c r="A57" s="368"/>
      <c r="B57" s="368"/>
      <c r="C57" s="369"/>
      <c r="D57" s="370"/>
      <c r="E57" s="371"/>
      <c r="F57" s="372"/>
      <c r="G57" s="371"/>
      <c r="H57" s="371"/>
      <c r="I57" s="371"/>
      <c r="J57" s="372"/>
      <c r="K57" s="371"/>
      <c r="L57" s="371"/>
      <c r="M57" s="371"/>
      <c r="N57" s="371"/>
      <c r="O57" s="371"/>
      <c r="P57" s="371"/>
      <c r="Q57" s="373"/>
      <c r="R57" s="343"/>
    </row>
    <row r="58" spans="1:18" ht="26" x14ac:dyDescent="0.3">
      <c r="A58" s="317" t="s">
        <v>646</v>
      </c>
    </row>
    <row r="59" spans="1:18" ht="16" thickBot="1" x14ac:dyDescent="0.25"/>
    <row r="60" spans="1:18" ht="31" x14ac:dyDescent="0.2">
      <c r="A60" s="318" t="s">
        <v>647</v>
      </c>
      <c r="B60" s="319"/>
      <c r="C60" s="320"/>
      <c r="D60" s="321"/>
      <c r="E60" s="322"/>
      <c r="F60" s="322"/>
      <c r="G60" s="321"/>
      <c r="H60" s="322"/>
      <c r="I60" s="322"/>
      <c r="J60" s="323"/>
      <c r="K60" s="324"/>
      <c r="L60" s="325"/>
      <c r="M60" s="322"/>
      <c r="N60" s="322"/>
      <c r="O60" s="375"/>
      <c r="P60" s="327"/>
      <c r="Q60" s="328"/>
      <c r="R60" s="329"/>
    </row>
    <row r="61" spans="1:18" x14ac:dyDescent="0.2">
      <c r="A61" s="330" t="s">
        <v>473</v>
      </c>
      <c r="B61" s="331" t="s">
        <v>474</v>
      </c>
      <c r="C61" s="332" t="s">
        <v>475</v>
      </c>
      <c r="D61" s="333" t="s">
        <v>476</v>
      </c>
      <c r="E61" s="333" t="s">
        <v>477</v>
      </c>
      <c r="F61" s="334" t="s">
        <v>478</v>
      </c>
      <c r="G61" s="333" t="s">
        <v>479</v>
      </c>
      <c r="H61" s="333" t="s">
        <v>480</v>
      </c>
      <c r="I61" s="335" t="s">
        <v>481</v>
      </c>
      <c r="J61" s="334" t="s">
        <v>482</v>
      </c>
      <c r="K61" s="336" t="s">
        <v>479</v>
      </c>
      <c r="L61" s="333" t="s">
        <v>480</v>
      </c>
      <c r="M61" s="335" t="s">
        <v>481</v>
      </c>
      <c r="N61" s="335" t="s">
        <v>483</v>
      </c>
      <c r="O61" s="337" t="s">
        <v>484</v>
      </c>
      <c r="P61" s="338" t="s">
        <v>485</v>
      </c>
      <c r="Q61" s="337" t="s">
        <v>486</v>
      </c>
      <c r="R61" s="339" t="s">
        <v>487</v>
      </c>
    </row>
    <row r="62" spans="1:18" ht="24" x14ac:dyDescent="0.2">
      <c r="A62" s="340" t="s">
        <v>648</v>
      </c>
      <c r="B62" s="341"/>
      <c r="C62" s="342"/>
      <c r="D62" s="342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1"/>
      <c r="Q62" s="344"/>
      <c r="R62" s="376"/>
    </row>
    <row r="63" spans="1:18" x14ac:dyDescent="0.2">
      <c r="A63" s="377" t="s">
        <v>649</v>
      </c>
      <c r="B63" s="347" t="s">
        <v>650</v>
      </c>
      <c r="C63" s="354">
        <v>6</v>
      </c>
      <c r="D63" s="348">
        <v>2</v>
      </c>
      <c r="E63" s="347" t="s">
        <v>651</v>
      </c>
      <c r="F63" s="349">
        <v>42769</v>
      </c>
      <c r="G63" s="347" t="s">
        <v>652</v>
      </c>
      <c r="H63" s="347" t="s">
        <v>653</v>
      </c>
      <c r="I63" s="350">
        <v>0.81458333333333333</v>
      </c>
      <c r="J63" s="349">
        <v>42773</v>
      </c>
      <c r="K63" s="347" t="s">
        <v>351</v>
      </c>
      <c r="L63" s="347"/>
      <c r="M63" s="350"/>
      <c r="N63" s="346" t="s">
        <v>654</v>
      </c>
      <c r="O63" s="346"/>
      <c r="P63" s="346" t="s">
        <v>655</v>
      </c>
      <c r="Q63" s="351" t="s">
        <v>325</v>
      </c>
      <c r="R63" s="378" t="s">
        <v>656</v>
      </c>
    </row>
    <row r="64" spans="1:18" ht="24" x14ac:dyDescent="0.2">
      <c r="A64" s="355" t="s">
        <v>657</v>
      </c>
      <c r="B64" s="347"/>
      <c r="C64" s="354"/>
      <c r="D64" s="348"/>
      <c r="E64" s="347"/>
      <c r="F64" s="349"/>
      <c r="G64" s="347"/>
      <c r="H64" s="347"/>
      <c r="I64" s="350"/>
      <c r="J64" s="349"/>
      <c r="K64" s="347"/>
      <c r="L64" s="347"/>
      <c r="M64" s="350"/>
      <c r="N64" s="346"/>
      <c r="O64" s="346"/>
      <c r="P64" s="346"/>
      <c r="Q64" s="351"/>
      <c r="R64" s="378" t="s">
        <v>656</v>
      </c>
    </row>
    <row r="65" spans="1:18" ht="65" x14ac:dyDescent="0.2">
      <c r="A65" s="377" t="s">
        <v>658</v>
      </c>
      <c r="B65" s="346" t="s">
        <v>659</v>
      </c>
      <c r="C65" s="347">
        <v>3</v>
      </c>
      <c r="D65" s="348">
        <v>2</v>
      </c>
      <c r="E65" s="347" t="s">
        <v>660</v>
      </c>
      <c r="F65" s="349">
        <v>42403</v>
      </c>
      <c r="G65" s="347"/>
      <c r="H65" s="347"/>
      <c r="I65" s="350"/>
      <c r="J65" s="349">
        <v>42411</v>
      </c>
      <c r="K65" s="347"/>
      <c r="L65" s="347"/>
      <c r="M65" s="350"/>
      <c r="N65" s="347" t="s">
        <v>661</v>
      </c>
      <c r="O65" s="346" t="s">
        <v>662</v>
      </c>
      <c r="P65" s="347" t="s">
        <v>663</v>
      </c>
      <c r="Q65" s="351" t="s">
        <v>325</v>
      </c>
      <c r="R65" s="378" t="s">
        <v>656</v>
      </c>
    </row>
    <row r="66" spans="1:18" x14ac:dyDescent="0.2">
      <c r="A66" s="377" t="s">
        <v>664</v>
      </c>
      <c r="B66" s="346" t="s">
        <v>665</v>
      </c>
      <c r="C66" s="347">
        <v>1</v>
      </c>
      <c r="D66" s="348">
        <v>0.1</v>
      </c>
      <c r="E66" s="347" t="s">
        <v>666</v>
      </c>
      <c r="F66" s="349">
        <v>42769</v>
      </c>
      <c r="G66" s="379" t="s">
        <v>529</v>
      </c>
      <c r="H66" s="379" t="s">
        <v>667</v>
      </c>
      <c r="I66" s="380">
        <v>0.84444444444444444</v>
      </c>
      <c r="J66" s="349">
        <v>42775</v>
      </c>
      <c r="K66" s="347" t="s">
        <v>494</v>
      </c>
      <c r="L66" s="347" t="s">
        <v>668</v>
      </c>
      <c r="M66" s="350">
        <v>0.61458333333333337</v>
      </c>
      <c r="N66" s="347" t="s">
        <v>669</v>
      </c>
      <c r="O66" s="346"/>
      <c r="P66" s="347" t="s">
        <v>670</v>
      </c>
      <c r="Q66" s="351" t="s">
        <v>325</v>
      </c>
      <c r="R66" s="378" t="s">
        <v>656</v>
      </c>
    </row>
    <row r="67" spans="1:18" ht="91" x14ac:dyDescent="0.2">
      <c r="A67" s="377" t="s">
        <v>671</v>
      </c>
      <c r="B67" s="346" t="s">
        <v>672</v>
      </c>
      <c r="C67" s="347">
        <v>3</v>
      </c>
      <c r="D67" s="348">
        <v>1</v>
      </c>
      <c r="E67" s="347" t="s">
        <v>673</v>
      </c>
      <c r="F67" s="349">
        <v>42403</v>
      </c>
      <c r="G67" s="347" t="s">
        <v>674</v>
      </c>
      <c r="H67" s="347"/>
      <c r="I67" s="350"/>
      <c r="J67" s="349">
        <v>42410</v>
      </c>
      <c r="K67" s="347" t="s">
        <v>492</v>
      </c>
      <c r="L67" s="347" t="s">
        <v>675</v>
      </c>
      <c r="M67" s="350">
        <v>0.87152777777777779</v>
      </c>
      <c r="N67" s="347" t="s">
        <v>530</v>
      </c>
      <c r="O67" s="346" t="s">
        <v>676</v>
      </c>
      <c r="P67" s="346" t="s">
        <v>677</v>
      </c>
      <c r="Q67" s="351" t="s">
        <v>325</v>
      </c>
      <c r="R67" s="381" t="s">
        <v>656</v>
      </c>
    </row>
    <row r="68" spans="1:18" ht="16" thickBot="1" x14ac:dyDescent="0.25">
      <c r="A68" s="356" t="s">
        <v>542</v>
      </c>
      <c r="B68" s="357"/>
      <c r="C68" s="358">
        <f>SUM(C63:C67)</f>
        <v>13</v>
      </c>
      <c r="D68" s="359">
        <f>SUM(D63:D67)</f>
        <v>5.0999999999999996</v>
      </c>
      <c r="E68" s="360"/>
      <c r="F68" s="361"/>
      <c r="G68" s="360"/>
      <c r="H68" s="360"/>
      <c r="I68" s="360"/>
      <c r="J68" s="361"/>
      <c r="K68" s="360"/>
      <c r="L68" s="360"/>
      <c r="M68" s="360"/>
      <c r="N68" s="360"/>
      <c r="O68" s="360"/>
      <c r="P68" s="360"/>
      <c r="Q68" s="362"/>
      <c r="R68" s="382"/>
    </row>
    <row r="69" spans="1:18" ht="16" thickBot="1" x14ac:dyDescent="0.25">
      <c r="A69" s="383"/>
      <c r="B69" s="384"/>
      <c r="C69" s="384"/>
      <c r="D69" s="384"/>
      <c r="E69" s="384"/>
      <c r="F69" s="384"/>
      <c r="G69" s="384"/>
      <c r="H69" s="384"/>
      <c r="I69" s="384"/>
      <c r="J69" s="384"/>
      <c r="K69" s="384"/>
      <c r="L69" s="384"/>
      <c r="M69" s="384"/>
      <c r="N69" s="384"/>
      <c r="O69" s="384"/>
      <c r="P69" s="384"/>
      <c r="Q69" s="384"/>
      <c r="R69" s="385"/>
    </row>
    <row r="70" spans="1:18" ht="31" x14ac:dyDescent="0.2">
      <c r="A70" s="318" t="s">
        <v>678</v>
      </c>
      <c r="B70" s="319"/>
      <c r="C70" s="320"/>
      <c r="D70" s="321"/>
      <c r="E70" s="322"/>
      <c r="F70" s="322"/>
      <c r="G70" s="321"/>
      <c r="H70" s="322"/>
      <c r="I70" s="322"/>
      <c r="J70" s="323"/>
      <c r="K70" s="324"/>
      <c r="L70" s="325"/>
      <c r="M70" s="322"/>
      <c r="N70" s="322"/>
      <c r="O70" s="375"/>
      <c r="P70" s="327"/>
      <c r="Q70" s="328"/>
      <c r="R70" s="386"/>
    </row>
    <row r="71" spans="1:18" x14ac:dyDescent="0.2">
      <c r="A71" s="330" t="s">
        <v>473</v>
      </c>
      <c r="B71" s="331" t="s">
        <v>474</v>
      </c>
      <c r="C71" s="332" t="s">
        <v>475</v>
      </c>
      <c r="D71" s="333" t="s">
        <v>476</v>
      </c>
      <c r="E71" s="333" t="s">
        <v>477</v>
      </c>
      <c r="F71" s="334" t="s">
        <v>478</v>
      </c>
      <c r="G71" s="333" t="s">
        <v>479</v>
      </c>
      <c r="H71" s="333" t="s">
        <v>480</v>
      </c>
      <c r="I71" s="335" t="s">
        <v>481</v>
      </c>
      <c r="J71" s="334" t="s">
        <v>482</v>
      </c>
      <c r="K71" s="336" t="s">
        <v>479</v>
      </c>
      <c r="L71" s="333" t="s">
        <v>480</v>
      </c>
      <c r="M71" s="335" t="s">
        <v>481</v>
      </c>
      <c r="N71" s="335" t="s">
        <v>483</v>
      </c>
      <c r="O71" s="337" t="s">
        <v>484</v>
      </c>
      <c r="P71" s="338" t="s">
        <v>485</v>
      </c>
      <c r="Q71" s="337" t="s">
        <v>486</v>
      </c>
      <c r="R71" s="339" t="s">
        <v>487</v>
      </c>
    </row>
    <row r="72" spans="1:18" ht="24" x14ac:dyDescent="0.2">
      <c r="A72" s="340" t="s">
        <v>657</v>
      </c>
      <c r="B72" s="341"/>
      <c r="C72" s="342"/>
      <c r="D72" s="342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1"/>
      <c r="Q72" s="344"/>
      <c r="R72" s="386"/>
    </row>
    <row r="73" spans="1:18" ht="26" x14ac:dyDescent="0.2">
      <c r="A73" s="377" t="s">
        <v>679</v>
      </c>
      <c r="B73" s="346" t="s">
        <v>680</v>
      </c>
      <c r="C73" s="347">
        <v>4</v>
      </c>
      <c r="D73" s="348">
        <v>1</v>
      </c>
      <c r="E73" s="347" t="s">
        <v>681</v>
      </c>
      <c r="F73" s="349">
        <v>42769</v>
      </c>
      <c r="G73" s="347"/>
      <c r="H73" s="347"/>
      <c r="I73" s="350"/>
      <c r="J73" s="349">
        <v>42777</v>
      </c>
      <c r="K73" s="347"/>
      <c r="L73" s="347"/>
      <c r="M73" s="350"/>
      <c r="N73" s="347" t="s">
        <v>682</v>
      </c>
      <c r="O73" s="346"/>
      <c r="P73" s="387" t="s">
        <v>683</v>
      </c>
      <c r="Q73" s="351" t="s">
        <v>325</v>
      </c>
      <c r="R73" s="378" t="s">
        <v>656</v>
      </c>
    </row>
    <row r="74" spans="1:18" ht="26" x14ac:dyDescent="0.2">
      <c r="A74" s="377" t="s">
        <v>684</v>
      </c>
      <c r="B74" s="346" t="s">
        <v>685</v>
      </c>
      <c r="C74" s="347">
        <v>2</v>
      </c>
      <c r="D74" s="348">
        <v>1</v>
      </c>
      <c r="E74" s="347" t="s">
        <v>686</v>
      </c>
      <c r="F74" s="349">
        <v>42769</v>
      </c>
      <c r="G74" s="347" t="s">
        <v>503</v>
      </c>
      <c r="H74" s="347" t="s">
        <v>687</v>
      </c>
      <c r="I74" s="350">
        <v>0.96944444444444444</v>
      </c>
      <c r="J74" s="349">
        <v>42777</v>
      </c>
      <c r="K74" s="347" t="s">
        <v>503</v>
      </c>
      <c r="L74" s="347"/>
      <c r="M74" s="350"/>
      <c r="N74" s="347" t="s">
        <v>688</v>
      </c>
      <c r="O74" s="346" t="s">
        <v>689</v>
      </c>
      <c r="P74" s="346" t="s">
        <v>690</v>
      </c>
      <c r="Q74" s="351" t="s">
        <v>325</v>
      </c>
      <c r="R74" s="378" t="s">
        <v>656</v>
      </c>
    </row>
    <row r="75" spans="1:18" ht="16" thickBot="1" x14ac:dyDescent="0.25">
      <c r="A75" s="356" t="s">
        <v>542</v>
      </c>
      <c r="B75" s="357"/>
      <c r="C75" s="358">
        <f>SUM(C73:C74)</f>
        <v>6</v>
      </c>
      <c r="D75" s="359">
        <f>SUM(D73:D74)</f>
        <v>2</v>
      </c>
      <c r="E75" s="360"/>
      <c r="F75" s="361"/>
      <c r="G75" s="360"/>
      <c r="H75" s="360"/>
      <c r="I75" s="360"/>
      <c r="J75" s="361"/>
      <c r="K75" s="360"/>
      <c r="L75" s="360"/>
      <c r="M75" s="360"/>
      <c r="N75" s="360"/>
      <c r="O75" s="360"/>
      <c r="P75" s="360"/>
      <c r="Q75" s="362"/>
      <c r="R75" s="388"/>
    </row>
  </sheetData>
  <customSheetViews>
    <customSheetView guid="{7CC91B5F-F72A-404B-9779-D9B899DEB324}" topLeftCell="A67">
      <selection activeCell="E87" sqref="E87"/>
      <pageMargins left="0.75" right="0.75" top="1" bottom="1" header="0.5" footer="0.5"/>
    </customSheetView>
    <customSheetView guid="{E147021A-CA8C-486C-A677-302A560E4A97}" topLeftCell="A67">
      <selection activeCell="E87" sqref="E87"/>
      <pageMargins left="0.7" right="0.7" top="0.75" bottom="0.75" header="0.3" footer="0.3"/>
    </customSheetView>
    <customSheetView guid="{E72A6785-74D1-485A-AFB9-8312B659E3F2}">
      <selection activeCell="U15" sqref="U15"/>
      <pageMargins left="0.7" right="0.7" top="0.75" bottom="0.75" header="0.3" footer="0.3"/>
    </customSheetView>
    <customSheetView guid="{468AC9D7-75F7-40D8-8BF7-C27A615EF340}">
      <selection activeCell="U15" sqref="U15"/>
      <pageMargins left="0.7" right="0.7" top="0.75" bottom="0.75" header="0.3" footer="0.3"/>
    </customSheetView>
    <customSheetView guid="{5466AA85-A472-6843-9713-4D88FCBD58B3}" topLeftCell="A67">
      <selection activeCell="E87" sqref="E87"/>
      <pageMargins left="0.7" right="0.7" top="0.75" bottom="0.75" header="0.3" footer="0.3"/>
    </customSheetView>
  </customSheetViews>
  <phoneticPr fontId="8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GUIDE</vt:lpstr>
      <vt:lpstr>WP#1(一帆)</vt:lpstr>
      <vt:lpstr>NY#1</vt:lpstr>
      <vt:lpstr>DC#1</vt:lpstr>
      <vt:lpstr>BO#1</vt:lpstr>
      <vt:lpstr>NF#1</vt:lpstr>
      <vt:lpstr>SK#1</vt:lpstr>
      <vt:lpstr>BRK PICKUP PAX LIST</vt:lpstr>
      <vt:lpstr>美东接驳</vt:lpstr>
      <vt:lpstr>EC NY上车</vt:lpstr>
      <vt:lpstr>NY5C BUS#11</vt:lpstr>
    </vt:vector>
  </TitlesOfParts>
  <Company>home</Company>
  <LinksUpToDate>false</LinksUpToDate>
  <SharedDoc>true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Microsoft Office User</cp:lastModifiedBy>
  <cp:lastPrinted>2017-02-04T02:23:25Z</cp:lastPrinted>
  <dcterms:created xsi:type="dcterms:W3CDTF">2017-02-03T21:57:34Z</dcterms:created>
  <dcterms:modified xsi:type="dcterms:W3CDTF">2017-06-10T00:50:35Z</dcterms:modified>
</cp:coreProperties>
</file>