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80" yWindow="100" windowWidth="18200" windowHeight="12340"/>
  </bookViews>
  <sheets>
    <sheet name="GUIDE" sheetId="1" r:id="rId1"/>
    <sheet name="WP#1" sheetId="2" r:id="rId2"/>
    <sheet name="NY#1" sheetId="3" r:id="rId3"/>
    <sheet name="DC#1" sheetId="4" r:id="rId4"/>
    <sheet name="DC#2" sheetId="5" r:id="rId5"/>
    <sheet name="DS#3" sheetId="6" r:id="rId6"/>
    <sheet name="BO#1" sheetId="7" r:id="rId7"/>
    <sheet name="NF#1" sheetId="8" r:id="rId8"/>
    <sheet name="NF#2" sheetId="9" r:id="rId9"/>
    <sheet name="NF#3" sheetId="10" r:id="rId10"/>
    <sheet name="NF#4" sheetId="11" r:id="rId11"/>
    <sheet name="NF#5" sheetId="12" r:id="rId12"/>
    <sheet name="NT#6" sheetId="13" r:id="rId13"/>
    <sheet name="NT#7" sheetId="14" r:id="rId14"/>
    <sheet name="DN#1" sheetId="15" r:id="rId15"/>
    <sheet name="DN#2" sheetId="16" r:id="rId16"/>
    <sheet name="TP2#1" sheetId="17" r:id="rId17"/>
    <sheet name="TP1#1" sheetId="18" r:id="rId18"/>
    <sheet name="BRK+EDI LIST" sheetId="19" r:id="rId19"/>
    <sheet name="BUS#16 NY5C 小波东" sheetId="20" r:id="rId20"/>
    <sheet name="EC NY 上车" sheetId="21" r:id="rId21"/>
    <sheet name="美东接驳" sheetId="22" r:id="rId22"/>
  </sheets>
  <definedNames>
    <definedName name="_xlnm._FilterDatabase" localSheetId="0" hidden="1">GUIDE!#REF!</definedName>
    <definedName name="_xlnm.Print_Area" localSheetId="5">'DS#3'!$A$1:$R$15</definedName>
    <definedName name="_xlnm.Print_Area" localSheetId="11">'NF#5'!$A$1:$S$24</definedName>
    <definedName name="Z_0B0CED09_116E_48A2_9EB6_D2B452F51873_.wvu.FilterData" localSheetId="0" hidden="1">GUIDE!#REF!</definedName>
    <definedName name="Z_0D5DCAE1_271D_418C_BA89_3B03F5A61CBE_.wvu.FilterData" localSheetId="0" hidden="1">GUIDE!#REF!</definedName>
    <definedName name="Z_196FFFB1_C461_4CCD_AC5D_CF512D4768DB_.wvu.FilterData" localSheetId="0" hidden="1">GUIDE!#REF!</definedName>
    <definedName name="Z_1B38CE6B_929E_45A8_9A6D_3D898963503C_.wvu.FilterData" localSheetId="0" hidden="1">GUIDE!#REF!</definedName>
    <definedName name="Z_2282442D_68FC_45AB_B1DB_5F1422BCF6A9_.wvu.PrintArea" localSheetId="11" hidden="1">'NF#5'!$A$1:$S$24</definedName>
    <definedName name="Z_5D9737A7_FAB4_4ED9_9A80_BDC2CF91F8AD_.wvu.PrintArea" localSheetId="5" hidden="1">'DS#3'!$A$1:$R$15</definedName>
    <definedName name="Z_5D9737A7_FAB4_4ED9_9A80_BDC2CF91F8AD_.wvu.PrintArea" localSheetId="11" hidden="1">'NF#5'!$A$1:$S$24</definedName>
    <definedName name="Z_7343038C_C44B_4A23_9415_52518878E5A6_.wvu.PrintArea" localSheetId="5" hidden="1">'DS#3'!$A$1:$R$15</definedName>
    <definedName name="Z_7343038C_C44B_4A23_9415_52518878E5A6_.wvu.PrintArea" localSheetId="11" hidden="1">'NF#5'!$A$1:$S$24</definedName>
    <definedName name="Z_9778F56C_973C_7541_8161_D43DA95ADD11_.wvu.PrintArea" localSheetId="5" hidden="1">'DS#3'!$A$1:$R$15</definedName>
    <definedName name="Z_9778F56C_973C_7541_8161_D43DA95ADD11_.wvu.PrintArea" localSheetId="11" hidden="1">'NF#5'!$A$1:$S$24</definedName>
    <definedName name="Z_A103F095_7DA4_4408_879C_290B47F228DB_.wvu.PrintArea" localSheetId="5" hidden="1">'DS#3'!$A$1:$R$15</definedName>
    <definedName name="Z_A103F095_7DA4_4408_879C_290B47F228DB_.wvu.PrintArea" localSheetId="11" hidden="1">'NF#5'!$A$1:$S$24</definedName>
    <definedName name="Z_CAA1661D_9E62_4E75_9F9E_C43A2BB4CF03_.wvu.PrintArea" localSheetId="5" hidden="1">'DS#3'!$A$1:$R$15</definedName>
    <definedName name="Z_CAA1661D_9E62_4E75_9F9E_C43A2BB4CF03_.wvu.PrintArea" localSheetId="11" hidden="1">'NF#5'!$A$1:$S$24</definedName>
    <definedName name="Z_E1977451_4F5B_4BDA_97C5_8395BB3ACC4D_.wvu.PrintArea" localSheetId="5" hidden="1">'DS#3'!$A$1:$R$15</definedName>
    <definedName name="Z_E344F02B_8DEB_4443_BA96_9E788370444B_.wvu.PrintArea" localSheetId="5" hidden="1">'DS#3'!$A$1:$R$15</definedName>
    <definedName name="Z_E344F02B_8DEB_4443_BA96_9E788370444B_.wvu.PrintArea" localSheetId="11" hidden="1">'NF#5'!$A$1:$S$24</definedName>
  </definedNames>
  <calcPr calcId="140001" concurrentCalc="0"/>
  <customWorkbookViews>
    <customWorkbookView name="Sean Lu - 个人视图" guid="{9778F56C-973C-7541-8161-D43DA95ADD11}" mergeInterval="0" personalView="1" xWindow="24" yWindow="59" windowWidth="910" windowHeight="563" activeSheetId="1"/>
    <customWorkbookView name="Queenie Kuang - Personal View" guid="{A103F095-7DA4-4408-879C-290B47F228DB}" mergeInterval="0" personalView="1" maximized="1" windowWidth="1916" windowHeight="855" activeSheetId="21"/>
    <customWorkbookView name="Lynn Zheng - Personal View" guid="{E344F02B-8DEB-4443-BA96-9E788370444B}" mergeInterval="0" personalView="1" maximized="1" windowWidth="896" windowHeight="760" activeSheetId="16" showComments="commIndAndComment"/>
    <customWorkbookView name="Janet Liang - Personal View" guid="{5D9737A7-FAB4-4ED9-9A80-BDC2CF91F8AD}" mergeInterval="0" personalView="1" maximized="1" windowWidth="946" windowHeight="808" activeSheetId="2"/>
    <customWorkbookView name="Frances Lee - Personal View" guid="{7343038C-C44B-4A23-9415-52518878E5A6}" mergeInterval="0" personalView="1" maximized="1" windowWidth="1277" windowHeight="836" activeSheetId="2"/>
    <customWorkbookView name="Elaine Wu - Personal View" guid="{CAA1661D-9E62-4E75-9F9E-C43A2BB4CF03}" mergeInterval="0" personalView="1" maximized="1" windowWidth="1916" windowHeight="855" activeSheetId="2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5" l="1"/>
  <c r="E24" i="15"/>
  <c r="E24" i="20"/>
  <c r="D139" i="22"/>
  <c r="C139" i="22"/>
  <c r="D132" i="22"/>
  <c r="C132" i="22"/>
  <c r="D125" i="22"/>
  <c r="C125" i="22"/>
  <c r="D117" i="22"/>
  <c r="C117" i="22"/>
  <c r="D108" i="22"/>
  <c r="C108" i="22"/>
  <c r="D99" i="22"/>
  <c r="C99" i="22"/>
  <c r="D87" i="22"/>
  <c r="C87" i="22"/>
  <c r="D79" i="22"/>
  <c r="C79" i="22"/>
  <c r="D67" i="22"/>
  <c r="C67" i="22"/>
  <c r="D47" i="22"/>
  <c r="C47" i="22"/>
  <c r="D30" i="22"/>
  <c r="C30" i="22"/>
  <c r="G25" i="21"/>
  <c r="F25" i="21"/>
  <c r="E25" i="21"/>
  <c r="D25" i="21"/>
  <c r="G21" i="21"/>
  <c r="F21" i="21"/>
  <c r="E21" i="21"/>
  <c r="D21" i="21"/>
  <c r="G16" i="21"/>
  <c r="F16" i="21"/>
  <c r="E16" i="21"/>
  <c r="D16" i="21"/>
  <c r="G9" i="21"/>
  <c r="F9" i="21"/>
  <c r="E9" i="21"/>
  <c r="D9" i="21"/>
  <c r="Q36" i="20"/>
  <c r="P36" i="20"/>
  <c r="F24" i="20"/>
  <c r="N12" i="20"/>
  <c r="N10" i="20"/>
  <c r="N9" i="20"/>
  <c r="N7" i="20"/>
  <c r="N6" i="20"/>
  <c r="N5" i="20"/>
  <c r="N14" i="20"/>
  <c r="N3" i="20"/>
  <c r="E40" i="19"/>
  <c r="E25" i="19"/>
  <c r="N12" i="15"/>
  <c r="N11" i="15"/>
  <c r="N10" i="15"/>
  <c r="N9" i="15"/>
  <c r="N8" i="15"/>
  <c r="N7" i="15"/>
  <c r="N6" i="15"/>
  <c r="N5" i="15"/>
  <c r="N4" i="15"/>
  <c r="F20" i="16"/>
  <c r="E20" i="16"/>
  <c r="N12" i="16"/>
  <c r="N11" i="16"/>
  <c r="N10" i="16"/>
  <c r="N9" i="16"/>
  <c r="N8" i="16"/>
  <c r="N7" i="16"/>
  <c r="N6" i="16"/>
  <c r="N5" i="16"/>
  <c r="N4" i="16"/>
  <c r="N14" i="15"/>
  <c r="N3" i="15"/>
  <c r="N14" i="16"/>
  <c r="N3" i="16"/>
  <c r="E17" i="8"/>
  <c r="F21" i="12"/>
  <c r="E21" i="12"/>
  <c r="F26" i="11"/>
  <c r="E26" i="11"/>
  <c r="F25" i="10"/>
  <c r="E25" i="10"/>
  <c r="F17" i="8"/>
  <c r="F23" i="9"/>
  <c r="E23" i="9"/>
  <c r="N12" i="12"/>
  <c r="N11" i="12"/>
  <c r="N10" i="12"/>
  <c r="N9" i="12"/>
  <c r="N8" i="12"/>
  <c r="N7" i="12"/>
  <c r="N6" i="12"/>
  <c r="N5" i="12"/>
  <c r="N4" i="12"/>
  <c r="N14" i="12"/>
  <c r="N3" i="12"/>
  <c r="N12" i="11"/>
  <c r="N11" i="11"/>
  <c r="N10" i="11"/>
  <c r="N9" i="11"/>
  <c r="N8" i="11"/>
  <c r="N7" i="11"/>
  <c r="N6" i="11"/>
  <c r="N5" i="11"/>
  <c r="N4" i="11"/>
  <c r="N12" i="10"/>
  <c r="N11" i="10"/>
  <c r="N10" i="10"/>
  <c r="N9" i="10"/>
  <c r="N8" i="10"/>
  <c r="N7" i="10"/>
  <c r="N6" i="10"/>
  <c r="N5" i="10"/>
  <c r="N4" i="10"/>
  <c r="N12" i="9"/>
  <c r="N11" i="9"/>
  <c r="N10" i="9"/>
  <c r="N9" i="9"/>
  <c r="N8" i="9"/>
  <c r="N7" i="9"/>
  <c r="N6" i="9"/>
  <c r="N5" i="9"/>
  <c r="N4" i="9"/>
  <c r="N12" i="8"/>
  <c r="N11" i="8"/>
  <c r="N10" i="8"/>
  <c r="N9" i="8"/>
  <c r="N8" i="8"/>
  <c r="N7" i="8"/>
  <c r="N6" i="8"/>
  <c r="N5" i="8"/>
  <c r="N4" i="8"/>
  <c r="F21" i="13"/>
  <c r="E21" i="13"/>
  <c r="N12" i="13"/>
  <c r="N11" i="13"/>
  <c r="N10" i="13"/>
  <c r="N9" i="13"/>
  <c r="N8" i="13"/>
  <c r="N7" i="13"/>
  <c r="N6" i="13"/>
  <c r="N5" i="13"/>
  <c r="N4" i="13"/>
  <c r="F26" i="14"/>
  <c r="E26" i="14"/>
  <c r="N12" i="14"/>
  <c r="N11" i="14"/>
  <c r="N10" i="14"/>
  <c r="N9" i="14"/>
  <c r="N8" i="14"/>
  <c r="N7" i="14"/>
  <c r="N6" i="14"/>
  <c r="N5" i="14"/>
  <c r="N4" i="14"/>
  <c r="N14" i="11"/>
  <c r="N3" i="11"/>
  <c r="N14" i="10"/>
  <c r="N3" i="10"/>
  <c r="N14" i="8"/>
  <c r="N3" i="8"/>
  <c r="N14" i="9"/>
  <c r="N3" i="9"/>
  <c r="N14" i="13"/>
  <c r="N3" i="13"/>
  <c r="N14" i="14"/>
  <c r="N3" i="14"/>
  <c r="F18" i="17"/>
  <c r="E18" i="17"/>
  <c r="N12" i="17"/>
  <c r="N11" i="17"/>
  <c r="N10" i="17"/>
  <c r="N9" i="17"/>
  <c r="N8" i="17"/>
  <c r="N7" i="17"/>
  <c r="N6" i="17"/>
  <c r="N5" i="17"/>
  <c r="N4" i="17"/>
  <c r="N14" i="17"/>
  <c r="N3" i="17"/>
  <c r="E29" i="18"/>
  <c r="N12" i="18"/>
  <c r="N11" i="18"/>
  <c r="N10" i="18"/>
  <c r="N9" i="18"/>
  <c r="N8" i="18"/>
  <c r="N7" i="18"/>
  <c r="N6" i="18"/>
  <c r="N5" i="18"/>
  <c r="N4" i="18"/>
  <c r="N14" i="18"/>
  <c r="N3" i="18"/>
  <c r="F23" i="7"/>
  <c r="E23" i="7"/>
  <c r="N12" i="7"/>
  <c r="N11" i="7"/>
  <c r="N10" i="7"/>
  <c r="N9" i="7"/>
  <c r="N8" i="7"/>
  <c r="N7" i="7"/>
  <c r="N6" i="7"/>
  <c r="N5" i="7"/>
  <c r="N4" i="7"/>
  <c r="N14" i="7"/>
  <c r="N3" i="7"/>
  <c r="E28" i="4"/>
  <c r="E18" i="5"/>
  <c r="F18" i="5"/>
  <c r="N12" i="5"/>
  <c r="N11" i="5"/>
  <c r="N10" i="5"/>
  <c r="N9" i="5"/>
  <c r="N8" i="5"/>
  <c r="N7" i="5"/>
  <c r="N6" i="5"/>
  <c r="N5" i="5"/>
  <c r="N4" i="5"/>
  <c r="N12" i="4"/>
  <c r="N11" i="4"/>
  <c r="N10" i="4"/>
  <c r="N9" i="4"/>
  <c r="N8" i="4"/>
  <c r="N7" i="4"/>
  <c r="N6" i="4"/>
  <c r="N5" i="4"/>
  <c r="N4" i="4"/>
  <c r="N12" i="6"/>
  <c r="N11" i="6"/>
  <c r="N10" i="6"/>
  <c r="N9" i="6"/>
  <c r="N8" i="6"/>
  <c r="E8" i="6"/>
  <c r="N7" i="6"/>
  <c r="N6" i="6"/>
  <c r="N5" i="6"/>
  <c r="N4" i="6"/>
  <c r="N14" i="5"/>
  <c r="N3" i="5"/>
  <c r="N14" i="4"/>
  <c r="N3" i="4"/>
  <c r="N14" i="6"/>
  <c r="N3" i="6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</calcChain>
</file>

<file path=xl/comments1.xml><?xml version="1.0" encoding="utf-8"?>
<comments xmlns="http://schemas.openxmlformats.org/spreadsheetml/2006/main">
  <authors>
    <author>Ken Fung</author>
    <author>Sally Zhang</author>
    <author>ted hou</author>
  </authors>
  <commentList>
    <comment ref="F4" authorId="0" guid="{BFF37303-BB45-434F-B6A6-A67E5F7C0372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sz val="9"/>
            <color indexed="81"/>
            <rFont val="Tahoma"/>
            <family val="2"/>
          </rPr>
          <t xml:space="preserve">
DC+NF
</t>
        </r>
      </text>
    </comment>
    <comment ref="F10" authorId="1" guid="{AD6AC460-9CB1-47CF-8C15-684EF306FFEE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请假9/6-2017season
</t>
        </r>
      </text>
    </comment>
    <comment ref="F13" authorId="0" guid="{2C3A9E69-C4E9-4DF9-96B4-0A01EDE52951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sz val="9"/>
            <color indexed="81"/>
            <rFont val="Tahoma"/>
            <family val="2"/>
          </rPr>
          <t xml:space="preserve">
DC
</t>
        </r>
      </text>
    </comment>
    <comment ref="F70" authorId="2" guid="{BDB622CC-2750-482B-A69B-60CAA08BD33C}">
      <text>
        <r>
          <rPr>
            <b/>
            <sz val="9"/>
            <color indexed="81"/>
            <rFont val="Tahoma"/>
            <family val="2"/>
          </rPr>
          <t>ted hou:</t>
        </r>
        <r>
          <rPr>
            <i/>
            <sz val="9"/>
            <color indexed="81"/>
            <rFont val="Tahoma"/>
            <family val="2"/>
          </rPr>
          <t xml:space="preserve">
请假 2/16/2017-4/16/2017
</t>
        </r>
      </text>
    </comment>
  </commentList>
</comments>
</file>

<file path=xl/sharedStrings.xml><?xml version="1.0" encoding="utf-8"?>
<sst xmlns="http://schemas.openxmlformats.org/spreadsheetml/2006/main" count="3809" uniqueCount="1649">
  <si>
    <t>日期：5-13</t>
    <phoneticPr fontId="0" type="noConversion"/>
  </si>
  <si>
    <t>團：Woodbury 奥特莱斯一日游 (WP1)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</si>
  <si>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</si>
  <si>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</si>
  <si>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</si>
  <si>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</si>
  <si>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</si>
  <si>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</si>
  <si>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</si>
  <si>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</si>
  <si>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</si>
  <si>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</si>
  <si>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</si>
  <si>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</si>
  <si>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KKday.com Int'l Company</t>
  </si>
  <si>
    <t>97886/17KK030511163</t>
  </si>
  <si>
    <t>17187156846</t>
  </si>
  <si>
    <t>FLU</t>
  </si>
  <si>
    <t>WP1</t>
  </si>
  <si>
    <t>LL147487</t>
  </si>
  <si>
    <t>9:30am 法拉盛-喜来登</t>
  </si>
  <si>
    <t>available seats</t>
  </si>
  <si>
    <t>T4F</t>
  </si>
  <si>
    <t>C-2016084-CN</t>
  </si>
  <si>
    <t>86-13665317027</t>
  </si>
  <si>
    <t>LL151003</t>
  </si>
  <si>
    <t>10:00AM 法拉盛, 喜来登酒店前</t>
  </si>
  <si>
    <t>ChinaTown</t>
  </si>
  <si>
    <t>Xiamen Overseas
 Global Int`l Travel</t>
  </si>
  <si>
    <t>101371/
2084848201704272987132</t>
  </si>
  <si>
    <t>13812295050</t>
  </si>
  <si>
    <t>CTT</t>
  </si>
  <si>
    <t>LL151865</t>
  </si>
  <si>
    <t>Flushing</t>
  </si>
  <si>
    <t>E-556018</t>
  </si>
  <si>
    <t>+49 17657921845</t>
  </si>
  <si>
    <t>LL152441</t>
  </si>
  <si>
    <t>Jersey city</t>
  </si>
  <si>
    <t>102409/17KK051033520</t>
  </si>
  <si>
    <t>1 5129551774</t>
  </si>
  <si>
    <t>SPC</t>
  </si>
  <si>
    <t>LL153234</t>
  </si>
  <si>
    <t>9：00AM (曼哈顿-时代广场)</t>
  </si>
  <si>
    <t>East Brunswick</t>
  </si>
  <si>
    <t>TAKETOURS</t>
  </si>
  <si>
    <t>ME11-483-6897</t>
  </si>
  <si>
    <t xml:space="preserve"> 3472859292</t>
  </si>
  <si>
    <t>AUTO</t>
  </si>
  <si>
    <t>Parsippany</t>
  </si>
  <si>
    <t>DM Investment Management Inc</t>
  </si>
  <si>
    <t>102622/SONG HUAFANG</t>
  </si>
  <si>
    <t>8618120172111</t>
  </si>
  <si>
    <t>LL153510</t>
  </si>
  <si>
    <t>Philadelphia</t>
  </si>
  <si>
    <t>悦禾 Jasmine</t>
  </si>
  <si>
    <t>102691;CHENG/WENLEI</t>
  </si>
  <si>
    <t>4243553260</t>
  </si>
  <si>
    <t>LL153588</t>
  </si>
  <si>
    <t>Brooklyn</t>
  </si>
  <si>
    <t>Special</t>
  </si>
  <si>
    <t>Hold</t>
  </si>
  <si>
    <t>TOTAL pax</t>
  </si>
  <si>
    <t>日期：5-13</t>
  </si>
  <si>
    <t>團：纽约市区游</t>
  </si>
  <si>
    <t xml:space="preserve"> 大巴</t>
  </si>
  <si>
    <t>公司Cher</t>
  </si>
  <si>
    <t>101459/F22320</t>
  </si>
  <si>
    <t>404-786-0591</t>
  </si>
  <si>
    <t>NY1</t>
  </si>
  <si>
    <t>Wannar</t>
  </si>
  <si>
    <t>102127/SA17050725766</t>
  </si>
  <si>
    <t>9094806176</t>
  </si>
  <si>
    <t>公司Ticket Dept/Ctrip</t>
  </si>
  <si>
    <t xml:space="preserve">102516TD38794 /3743125920 </t>
  </si>
  <si>
    <t>1 6163340754</t>
  </si>
  <si>
    <t>LL153383</t>
  </si>
  <si>
    <t>请看备注：</t>
  </si>
  <si>
    <t>客人已付：帝国大厦$34+自由女神环岛游船$29,共：$63</t>
  </si>
  <si>
    <t>公司JESSICA</t>
  </si>
  <si>
    <t>102235/F22496</t>
  </si>
  <si>
    <t>626-203-3764</t>
  </si>
  <si>
    <t>CHANGE FROM 5/9</t>
  </si>
  <si>
    <t>H&amp;J</t>
  </si>
  <si>
    <t>MS.LEE</t>
  </si>
  <si>
    <t>73-366-1226</t>
  </si>
  <si>
    <t xml:space="preserve"> ME13-483-6057</t>
  </si>
  <si>
    <t>3162102060</t>
  </si>
  <si>
    <t>E-582502</t>
  </si>
  <si>
    <t>+1 7204575047
7203556386</t>
  </si>
  <si>
    <t>BRK</t>
  </si>
  <si>
    <t>8A</t>
  </si>
  <si>
    <t>ME00-483-1267</t>
  </si>
  <si>
    <t>5404495264;5404495264</t>
  </si>
  <si>
    <t>8B</t>
  </si>
  <si>
    <t>AT29-481-7607</t>
  </si>
  <si>
    <t>5404495264</t>
  </si>
  <si>
    <t>A Joy Tour LLC</t>
  </si>
  <si>
    <t>102615/21378</t>
  </si>
  <si>
    <t>1-7788772641</t>
  </si>
  <si>
    <t>Wannar Travel</t>
  </si>
  <si>
    <t>102644/SM17051292954</t>
  </si>
  <si>
    <t>86 13013909630</t>
  </si>
  <si>
    <t>Jenny Holidays</t>
  </si>
  <si>
    <t>3478284176</t>
  </si>
  <si>
    <t>公司Jessica</t>
  </si>
  <si>
    <t>102673/F22585</t>
  </si>
  <si>
    <t>917-535-4051</t>
  </si>
  <si>
    <t>MT11-483-8767</t>
  </si>
  <si>
    <t>5174770040;4152547981</t>
  </si>
  <si>
    <t>團：华盛顿DC2天1夜</t>
  </si>
  <si>
    <t>VAN#3</t>
  </si>
  <si>
    <t>DS2 仙人洞</t>
  </si>
  <si>
    <t>DS2---13 PAX ONLY</t>
  </si>
  <si>
    <t xml:space="preserve">MT15-482-4357 </t>
  </si>
  <si>
    <t xml:space="preserve"> 8574004194</t>
  </si>
  <si>
    <t>DS2仙人洞</t>
  </si>
  <si>
    <t>HAPPY TRAVEL INC</t>
  </si>
  <si>
    <t>3478229953</t>
  </si>
  <si>
    <t>LL153012</t>
  </si>
  <si>
    <t>102313/CHEN/QIUFANG</t>
  </si>
  <si>
    <t>6466259111</t>
  </si>
  <si>
    <t>LL153134</t>
  </si>
  <si>
    <t>公司SHU</t>
  </si>
  <si>
    <t>102364/A29034</t>
  </si>
  <si>
    <t>917-892-7660</t>
  </si>
  <si>
    <t>LL153194</t>
  </si>
  <si>
    <t>SEAT#17-20</t>
  </si>
  <si>
    <t>BUS#2</t>
  </si>
  <si>
    <t>中巴33 座</t>
  </si>
  <si>
    <t>1A</t>
  </si>
  <si>
    <t>INGLE TRAVEL-MAY</t>
  </si>
  <si>
    <t>QIANG/XU</t>
  </si>
  <si>
    <t>646 207 9152</t>
  </si>
  <si>
    <t>DC2</t>
  </si>
  <si>
    <t>LL152254</t>
  </si>
  <si>
    <t>SEAT#16.19.20</t>
  </si>
  <si>
    <t>1B</t>
  </si>
  <si>
    <t>E-579547</t>
  </si>
  <si>
    <t>1 5202448597</t>
  </si>
  <si>
    <t>LL152180</t>
  </si>
  <si>
    <t>please arrange a window seat for the guest</t>
  </si>
  <si>
    <t>NEW UNITED</t>
  </si>
  <si>
    <t>101560/20186</t>
  </si>
  <si>
    <t>646-240-6172</t>
  </si>
  <si>
    <t>LL152091</t>
  </si>
  <si>
    <t>SEAT#21-26</t>
  </si>
  <si>
    <t>E-582340</t>
  </si>
  <si>
    <t>+1 19284093410</t>
  </si>
  <si>
    <t>LL152650</t>
  </si>
  <si>
    <t>E-583705</t>
  </si>
  <si>
    <t>3478583574</t>
  </si>
  <si>
    <t>LL152985</t>
  </si>
  <si>
    <t>ME21-483-2287</t>
  </si>
  <si>
    <t>7188129965</t>
  </si>
  <si>
    <t>E-585616</t>
  </si>
  <si>
    <t>+1 347-858-9200</t>
  </si>
  <si>
    <t>LL153284</t>
  </si>
  <si>
    <t>MS13-482-8867</t>
  </si>
  <si>
    <t>7184269650;3476243059</t>
  </si>
  <si>
    <t>FROM 5/13 NF2 CHANGE TO 5/13 DC2</t>
  </si>
  <si>
    <t>E-586444</t>
  </si>
  <si>
    <t>+1 15164740572</t>
  </si>
  <si>
    <t>LL153444</t>
  </si>
  <si>
    <t>长安TRACY</t>
  </si>
  <si>
    <t>SHEN/MING</t>
  </si>
  <si>
    <t>718-501-8981</t>
  </si>
  <si>
    <t>LL153554</t>
  </si>
  <si>
    <t>seat#27.28.32</t>
  </si>
  <si>
    <t>中巴33座--最多可接32位客人</t>
  </si>
  <si>
    <t>BUS#1</t>
  </si>
  <si>
    <t>BOJ1</t>
  </si>
  <si>
    <t>ME28-474-1627</t>
  </si>
  <si>
    <t>541-344-4499
541-556-4271</t>
  </si>
  <si>
    <t>DX:2</t>
  </si>
  <si>
    <t>美东J团客人，5/13请导游到酒店接客人参加DC2.</t>
  </si>
  <si>
    <t>BOJ2</t>
  </si>
  <si>
    <t>6 KISS TRAVEL</t>
  </si>
  <si>
    <t>EC163808</t>
  </si>
  <si>
    <t>86-136-0217-5416</t>
  </si>
  <si>
    <t>DX:1</t>
  </si>
  <si>
    <t>美东J团客人，5/13请导游到酒店接客人参加DC2.客人需付送机费用，费用$120已BILL代理， 5/14 IAD UA340 17:20</t>
  </si>
  <si>
    <t>E-547816</t>
  </si>
  <si>
    <t>+61 0406768711</t>
  </si>
  <si>
    <t>LL147127</t>
  </si>
  <si>
    <t>US H&amp;M MAY</t>
  </si>
  <si>
    <t>99666/7013</t>
  </si>
  <si>
    <t>732-312-5291</t>
  </si>
  <si>
    <t>EDI</t>
  </si>
  <si>
    <t>DC2A</t>
  </si>
  <si>
    <t>LL149694</t>
  </si>
  <si>
    <r>
      <t xml:space="preserve">SEAT#13.14 </t>
    </r>
    <r>
      <rPr>
        <b/>
        <sz val="11"/>
        <color rgb="FFFF0000"/>
        <rFont val="Calibri"/>
        <family val="2"/>
      </rPr>
      <t>已告知客人导游信息。</t>
    </r>
  </si>
  <si>
    <t>公司JENNY</t>
  </si>
  <si>
    <t xml:space="preserve">101070/A28781 </t>
  </si>
  <si>
    <t>3475623673/
86-13808070276</t>
  </si>
  <si>
    <t>LL151461</t>
  </si>
  <si>
    <t>SEAT#15</t>
  </si>
  <si>
    <t>E-577216</t>
  </si>
  <si>
    <t>+52 17221452740</t>
  </si>
  <si>
    <t>LL151808</t>
  </si>
  <si>
    <t>C-605451-CN</t>
  </si>
  <si>
    <t>1-2013778063</t>
  </si>
  <si>
    <t>LL152434</t>
  </si>
  <si>
    <t>E-582991</t>
  </si>
  <si>
    <t>+1 7326907357</t>
  </si>
  <si>
    <t>LL152777</t>
  </si>
  <si>
    <t>E-583918</t>
  </si>
  <si>
    <t>+1 8482286860</t>
  </si>
  <si>
    <t>LL152949</t>
  </si>
  <si>
    <t>WANNAR TRAVEL INC</t>
  </si>
  <si>
    <t>102240/SC17050899416</t>
  </si>
  <si>
    <t>+1 7325329801</t>
  </si>
  <si>
    <t>LL153006</t>
  </si>
  <si>
    <t xml:space="preserve"> MN03-483-2597</t>
  </si>
  <si>
    <t>3472379627</t>
  </si>
  <si>
    <t>102348/A29031</t>
  </si>
  <si>
    <t>646-719-6734</t>
  </si>
  <si>
    <t>LL153163</t>
  </si>
  <si>
    <t>SEAT#29 单女配房</t>
  </si>
  <si>
    <t>AS24-480-1067</t>
  </si>
  <si>
    <t>7162499056</t>
  </si>
  <si>
    <t>JCC</t>
  </si>
  <si>
    <t>AT20-481-0807</t>
  </si>
  <si>
    <t xml:space="preserve"> 5519986874;5519984314</t>
  </si>
  <si>
    <t>CHANGE FROM 5/6</t>
  </si>
  <si>
    <t>MT08-482-3537</t>
  </si>
  <si>
    <t>2016479795</t>
  </si>
  <si>
    <t>E-583237</t>
  </si>
  <si>
    <t>1 7323194743</t>
  </si>
  <si>
    <t>LL152865</t>
  </si>
  <si>
    <t>E-585307</t>
  </si>
  <si>
    <t>+1 2019695072</t>
  </si>
  <si>
    <t>LL153220</t>
  </si>
  <si>
    <t>国宾-MARIA</t>
  </si>
  <si>
    <t>LL-5633</t>
  </si>
  <si>
    <t>201-509-6477</t>
  </si>
  <si>
    <t>LL153401</t>
  </si>
  <si>
    <t>ME08-483-5857</t>
  </si>
  <si>
    <t>201-787-4924;+919866184314</t>
  </si>
  <si>
    <t>GETBUSTOURS</t>
  </si>
  <si>
    <t>T8835;Iris Poveda</t>
  </si>
  <si>
    <t>LL153483</t>
  </si>
  <si>
    <t>MT10-483-8227</t>
  </si>
  <si>
    <t>3364560866</t>
  </si>
  <si>
    <t>DC2+ EC:3 PAX</t>
  </si>
  <si>
    <t>SEAT#27.28; JCC 上, 下车</t>
  </si>
  <si>
    <r>
      <rPr>
        <b/>
        <sz val="11"/>
        <color rgb="FFFF0000"/>
        <rFont val="宋体"/>
        <family val="2"/>
        <scheme val="minor"/>
      </rPr>
      <t xml:space="preserve">SEAT#1-4 </t>
    </r>
    <r>
      <rPr>
        <sz val="11"/>
        <color theme="1"/>
        <rFont val="宋体"/>
        <family val="2"/>
        <scheme val="minor"/>
      </rPr>
      <t xml:space="preserve">  (原#17-20)</t>
    </r>
  </si>
  <si>
    <t>日期：05-13-2017</t>
  </si>
  <si>
    <t>團：2 天波士顿 (BO2)</t>
  </si>
  <si>
    <t>FT13-470-8227</t>
  </si>
  <si>
    <t>274231443;
27844553667</t>
  </si>
  <si>
    <t>BO2</t>
  </si>
  <si>
    <t>require front seat</t>
  </si>
  <si>
    <t>C-2008635-CN</t>
  </si>
  <si>
    <t>1-6463276128</t>
  </si>
  <si>
    <t>LL147184</t>
  </si>
  <si>
    <t>MT19-476-3327</t>
  </si>
  <si>
    <t>00447462915398
christine.depeyron@gmail.com</t>
  </si>
  <si>
    <t>CHANGE FROM 4/29</t>
  </si>
  <si>
    <t>AF06-477-8487</t>
  </si>
  <si>
    <t>821071974562</t>
  </si>
  <si>
    <t>8 pax change to  7 pax</t>
  </si>
  <si>
    <t>AT19-478-9247</t>
  </si>
  <si>
    <t>34650493115</t>
  </si>
  <si>
    <t>公司Lily</t>
  </si>
  <si>
    <t xml:space="preserve"> 102130/F22471</t>
  </si>
  <si>
    <t>646-417-0052</t>
  </si>
  <si>
    <t>LL152881</t>
  </si>
  <si>
    <t>seat#13-15</t>
  </si>
  <si>
    <t>MN28-483-3857</t>
  </si>
  <si>
    <t>1 (718) 427-4504</t>
  </si>
  <si>
    <t xml:space="preserve">ME18-483-2137 </t>
  </si>
  <si>
    <t>9176575686;(646) 206-6928</t>
  </si>
  <si>
    <t>公司Mandy</t>
  </si>
  <si>
    <t>102171/F22483</t>
  </si>
  <si>
    <t>347-925-8985</t>
  </si>
  <si>
    <t>LL152910</t>
  </si>
  <si>
    <t>seat#26 單女配房</t>
  </si>
  <si>
    <t>公司SHERERY</t>
  </si>
  <si>
    <t xml:space="preserve">102107/F22468 </t>
  </si>
  <si>
    <t>631-359-0784</t>
  </si>
  <si>
    <t>LL152862</t>
  </si>
  <si>
    <t>SEAT#29.30</t>
  </si>
  <si>
    <t>LULUTRIP</t>
  </si>
  <si>
    <t>170510-234629-477289-0 CN</t>
  </si>
  <si>
    <t>16462656639</t>
  </si>
  <si>
    <t>LL153290</t>
  </si>
  <si>
    <t>True Friends Travel</t>
  </si>
  <si>
    <t>3472377233</t>
  </si>
  <si>
    <t>LL153301</t>
  </si>
  <si>
    <t>SEAT#17.18</t>
  </si>
  <si>
    <t>Shenzhen Renyou 深圳任遊國旅.</t>
  </si>
  <si>
    <t>102520/17009</t>
  </si>
  <si>
    <t>01-2012945813</t>
  </si>
  <si>
    <t>LL153388</t>
  </si>
  <si>
    <t>公司STEPHANIE 101993/A28939 X2 LL152668 CXL</t>
  </si>
  <si>
    <t>公司TIFFANY</t>
  </si>
  <si>
    <t>102646/F22577</t>
  </si>
  <si>
    <t>5614808651</t>
  </si>
  <si>
    <t>LL153541</t>
  </si>
  <si>
    <t>SEAT#16</t>
  </si>
  <si>
    <t>170512-372281-478929-0 EN</t>
  </si>
  <si>
    <t>1-4752836885</t>
  </si>
  <si>
    <t>LL153561</t>
  </si>
  <si>
    <t>公司STEPHANIE</t>
  </si>
  <si>
    <t xml:space="preserve">102697/A29085 </t>
  </si>
  <si>
    <t>347-510-7790</t>
  </si>
  <si>
    <t>LL153594</t>
  </si>
  <si>
    <t>SEAT#31.32</t>
  </si>
  <si>
    <t>日期：5-13-2017</t>
  </si>
  <si>
    <t>團:一天母親節奧本尼鬱金香節溫馨之旅(TP1)</t>
  </si>
  <si>
    <t>AE07-479-0467</t>
  </si>
  <si>
    <t xml:space="preserve"> 6466600796;
3479331131</t>
  </si>
  <si>
    <t>TP1</t>
  </si>
  <si>
    <t xml:space="preserve">麻烦导游安排中间靠前位置
change from 5/14 </t>
  </si>
  <si>
    <t>公司Sherery</t>
  </si>
  <si>
    <t>100442/F22094/ F22350</t>
  </si>
  <si>
    <t>646-258-2313</t>
  </si>
  <si>
    <t>LL150687</t>
  </si>
  <si>
    <t>1人改成2人</t>
  </si>
  <si>
    <t>100487/A28665</t>
  </si>
  <si>
    <t xml:space="preserve">347-972-1525 </t>
  </si>
  <si>
    <t>LL150747</t>
  </si>
  <si>
    <t xml:space="preserve">有两个老人家，座位盡量靠前 4pax change to 2pax </t>
  </si>
  <si>
    <t>101105/F22247</t>
  </si>
  <si>
    <t>718-263-6607</t>
  </si>
  <si>
    <t>LL151506</t>
  </si>
  <si>
    <t>FLU CHANGE TO  CTT, 客人晕车严重,希望给安排前面位子</t>
  </si>
  <si>
    <t>100609/A28687</t>
  </si>
  <si>
    <t>570-640-9777</t>
  </si>
  <si>
    <t>LL150910</t>
  </si>
  <si>
    <t>Wannar Travel Inc</t>
  </si>
  <si>
    <t>100888/SV17041995539</t>
  </si>
  <si>
    <t>1 9293418765</t>
  </si>
  <si>
    <t>LL151254</t>
  </si>
  <si>
    <t>101073/F22246</t>
  </si>
  <si>
    <t>917-361-1182</t>
  </si>
  <si>
    <t>LL151464</t>
  </si>
  <si>
    <t>618 KEN</t>
  </si>
  <si>
    <t>646-784-8187</t>
  </si>
  <si>
    <t>LL152054</t>
  </si>
  <si>
    <t>AT10-481-0637</t>
  </si>
  <si>
    <t>718-297-2967</t>
  </si>
  <si>
    <t xml:space="preserve"> if possible please arrange front seats</t>
  </si>
  <si>
    <t>AT16-481-3747</t>
  </si>
  <si>
    <t>7186744384</t>
  </si>
  <si>
    <t xml:space="preserve"> AT12-481-5047</t>
  </si>
  <si>
    <t xml:space="preserve"> 9177543303</t>
  </si>
  <si>
    <t>AT13-481-5067</t>
  </si>
  <si>
    <t>9177543303</t>
  </si>
  <si>
    <t xml:space="preserve">AT15-481-5727 </t>
  </si>
  <si>
    <t>7183132275;3473497793</t>
  </si>
  <si>
    <t>MF19-482-1077</t>
  </si>
  <si>
    <t xml:space="preserve">公司#102008/A28966/LL152697 X 8 CXL </t>
  </si>
  <si>
    <t>MF16-482-1117</t>
  </si>
  <si>
    <r>
      <t xml:space="preserve"> 101485/F22327 &amp;</t>
    </r>
    <r>
      <rPr>
        <sz val="11"/>
        <color rgb="FFFF0000"/>
        <rFont val="宋体"/>
        <family val="2"/>
        <scheme val="minor"/>
      </rPr>
      <t>F22505</t>
    </r>
  </si>
  <si>
    <t>917-836-0776</t>
  </si>
  <si>
    <t>LL152013</t>
  </si>
  <si>
    <t>1 PAX CHANGETO 2 PAX</t>
  </si>
  <si>
    <t>101475/F22326</t>
  </si>
  <si>
    <t>917-887-0113</t>
  </si>
  <si>
    <t>LL152001</t>
  </si>
  <si>
    <t>AT13-481-9807</t>
  </si>
  <si>
    <t xml:space="preserve"> 9176002989</t>
  </si>
  <si>
    <t>101754/A28906</t>
  </si>
  <si>
    <t>7184152398</t>
  </si>
  <si>
    <t>LL152321</t>
  </si>
  <si>
    <t>170502-368817-471327</t>
  </si>
  <si>
    <t>1-6263713404</t>
  </si>
  <si>
    <t>LL152411</t>
  </si>
  <si>
    <t>MT15-482-4127</t>
  </si>
  <si>
    <t>929-215-5426</t>
  </si>
  <si>
    <t>E-581515</t>
  </si>
  <si>
    <t>+1 4255051798</t>
  </si>
  <si>
    <t>LL152509</t>
  </si>
  <si>
    <t>Zhong Hai Int'l Travel</t>
  </si>
  <si>
    <t>3478221278</t>
  </si>
  <si>
    <t>LL152805</t>
  </si>
  <si>
    <t>CCH</t>
  </si>
  <si>
    <t xml:space="preserve">3478374123 </t>
  </si>
  <si>
    <t>LL153296</t>
  </si>
  <si>
    <t>團:兩天紐約奧本尼鬱金香節-石英鑽石尋寶之旅(TP2)</t>
  </si>
  <si>
    <t>AN09-478-7117</t>
  </si>
  <si>
    <t>3477938476</t>
  </si>
  <si>
    <t>TP2</t>
  </si>
  <si>
    <t>SEAT#11.12</t>
  </si>
  <si>
    <t>长安TONY</t>
  </si>
  <si>
    <t>MS.LI</t>
  </si>
  <si>
    <t>347-654-8468</t>
  </si>
  <si>
    <t>LL150902</t>
  </si>
  <si>
    <t>SEAT#13-15</t>
  </si>
  <si>
    <t>公司IVY</t>
  </si>
  <si>
    <t>100793/A28728</t>
  </si>
  <si>
    <t>954-732-4116</t>
  </si>
  <si>
    <t>LL151147</t>
  </si>
  <si>
    <r>
      <rPr>
        <b/>
        <sz val="11"/>
        <color theme="1"/>
        <rFont val="宋体"/>
        <family val="2"/>
        <scheme val="minor"/>
      </rPr>
      <t>seat#16.19.20</t>
    </r>
    <r>
      <rPr>
        <sz val="11"/>
        <color theme="1"/>
        <rFont val="宋体"/>
        <family val="2"/>
        <scheme val="minor"/>
      </rPr>
      <t xml:space="preserve"> </t>
    </r>
    <r>
      <rPr>
        <sz val="8"/>
        <color theme="1"/>
        <rFont val="宋体"/>
        <family val="2"/>
        <scheme val="minor"/>
      </rPr>
      <t>(原SEAT#27.28.32)</t>
    </r>
  </si>
  <si>
    <t>4a</t>
  </si>
  <si>
    <t>公司STEPHANIE(A)</t>
  </si>
  <si>
    <t xml:space="preserve"> 100866/A28700</t>
  </si>
  <si>
    <t>646-872-8218</t>
  </si>
  <si>
    <t>LL151234</t>
  </si>
  <si>
    <t>SEAT#17.18.21-25</t>
  </si>
  <si>
    <t>4b</t>
  </si>
  <si>
    <t>公司STEPHANIE(B)</t>
  </si>
  <si>
    <t>8人改成7人，團費不退，invoice保留8人4房</t>
  </si>
  <si>
    <t>BIG DREAM LARRY</t>
  </si>
  <si>
    <t>646-261-6868</t>
  </si>
  <si>
    <t>LL149829</t>
  </si>
  <si>
    <r>
      <rPr>
        <b/>
        <sz val="11"/>
        <color theme="1"/>
        <rFont val="宋体"/>
        <family val="2"/>
        <scheme val="minor"/>
      </rPr>
      <t>SEAT#27.28.32</t>
    </r>
    <r>
      <rPr>
        <sz val="11"/>
        <color theme="1"/>
        <rFont val="宋体"/>
        <family val="2"/>
        <scheme val="minor"/>
      </rPr>
      <t>， 5/6 改成5/13</t>
    </r>
  </si>
  <si>
    <t>CCH Ann</t>
  </si>
  <si>
    <t>646-578-2128</t>
  </si>
  <si>
    <t>LL152816</t>
  </si>
  <si>
    <t>seat#31</t>
  </si>
  <si>
    <t>TJ TRIPS</t>
  </si>
  <si>
    <t>102116/sha li ping</t>
  </si>
  <si>
    <t>6464271529</t>
  </si>
  <si>
    <t>LL152858</t>
  </si>
  <si>
    <t>SEAT#29.30.</t>
  </si>
  <si>
    <t>公司JIMI</t>
  </si>
  <si>
    <t xml:space="preserve"> 102005/A28965</t>
  </si>
  <si>
    <t>9174423435</t>
  </si>
  <si>
    <t>LL152692</t>
  </si>
  <si>
    <r>
      <rPr>
        <b/>
        <sz val="11"/>
        <color theme="1"/>
        <rFont val="宋体"/>
        <family val="2"/>
        <scheme val="minor"/>
      </rPr>
      <t xml:space="preserve">SEAT#37-43 </t>
    </r>
    <r>
      <rPr>
        <sz val="11"/>
        <color theme="1"/>
        <rFont val="宋体"/>
        <family val="2"/>
        <scheme val="minor"/>
      </rPr>
      <t>暈車座位盡量靠前</t>
    </r>
  </si>
  <si>
    <t>VIP BUS TOUR IRIS</t>
  </si>
  <si>
    <t>917-704-2115</t>
  </si>
  <si>
    <t>LL152817</t>
  </si>
  <si>
    <t>SEAT#44.47.48</t>
  </si>
  <si>
    <t xml:space="preserve">102357/F22523 </t>
  </si>
  <si>
    <t>917-685-5889</t>
  </si>
  <si>
    <t>LL153181</t>
  </si>
  <si>
    <r>
      <rPr>
        <b/>
        <sz val="11"/>
        <color theme="1"/>
        <rFont val="宋体"/>
        <family val="2"/>
        <scheme val="minor"/>
      </rPr>
      <t xml:space="preserve">SEAT#33-36.45.46; </t>
    </r>
    <r>
      <rPr>
        <sz val="11"/>
        <color theme="1"/>
        <rFont val="宋体"/>
        <family val="2"/>
        <scheme val="minor"/>
      </rPr>
      <t>2位暈車，盡量安排2个靠前座位</t>
    </r>
  </si>
  <si>
    <t>房间15DD,3KING</t>
  </si>
  <si>
    <t>團：尼加拉瀑布-千岛2天(NT2)</t>
  </si>
  <si>
    <t>BUS#7</t>
  </si>
  <si>
    <t>E-550945</t>
  </si>
  <si>
    <t>+60 135309678</t>
  </si>
  <si>
    <t>NT2</t>
  </si>
  <si>
    <t>LL147506</t>
  </si>
  <si>
    <t>纳美-NICOLE</t>
  </si>
  <si>
    <t>ZOU/BAOJIAN</t>
  </si>
  <si>
    <t>13967386876</t>
  </si>
  <si>
    <t>LL148834</t>
  </si>
  <si>
    <t>5/12加订一晚法拉盛酒店(Ramada Flushing Queens )</t>
  </si>
  <si>
    <t>E-573829</t>
  </si>
  <si>
    <t>+12036825009</t>
  </si>
  <si>
    <t>LL151323</t>
  </si>
  <si>
    <t>E-573889</t>
  </si>
  <si>
    <t>+1671 4868374</t>
  </si>
  <si>
    <t>LL151338</t>
  </si>
  <si>
    <t>101411/P17042777528</t>
  </si>
  <si>
    <t>646-5256177</t>
  </si>
  <si>
    <t>LL151926</t>
  </si>
  <si>
    <t>AT11-480-7517</t>
  </si>
  <si>
    <t>7735928960</t>
  </si>
  <si>
    <t xml:space="preserve">AT29-480-9357 </t>
  </si>
  <si>
    <t>9137771337;5859553309</t>
  </si>
  <si>
    <t>AT07-481-4747</t>
  </si>
  <si>
    <t>15713322743;+919029842822</t>
  </si>
  <si>
    <t>E-578695</t>
  </si>
  <si>
    <t>48602193781</t>
  </si>
  <si>
    <t>LL152053</t>
  </si>
  <si>
    <t>E-581923</t>
  </si>
  <si>
    <t>+1 6466418942</t>
  </si>
  <si>
    <t>LL152560</t>
  </si>
  <si>
    <t>MF28-482-6347</t>
  </si>
  <si>
    <t>3474638647</t>
  </si>
  <si>
    <t>公司LILLIAN</t>
  </si>
  <si>
    <t>102003/A28964</t>
  </si>
  <si>
    <t>929-267-6076</t>
  </si>
  <si>
    <t>LL152687</t>
  </si>
  <si>
    <t>SEAT#13.14</t>
  </si>
  <si>
    <t>13a</t>
  </si>
  <si>
    <t>102074/F22452</t>
  </si>
  <si>
    <t>718-371-8458</t>
  </si>
  <si>
    <t>LL152793</t>
  </si>
  <si>
    <t>SEAT#15.16.19.20</t>
  </si>
  <si>
    <t>LULUTRIP 170413-353273-460643-0 ENX3 CHANGED TO 7/15</t>
  </si>
  <si>
    <t>13b</t>
  </si>
  <si>
    <t xml:space="preserve"> 102157; 张钧男</t>
  </si>
  <si>
    <t>8067965617</t>
  </si>
  <si>
    <t>LL152908</t>
  </si>
  <si>
    <t>SEAT#17.18.21</t>
  </si>
  <si>
    <t>E-584317</t>
  </si>
  <si>
    <t>+1 9147141799</t>
  </si>
  <si>
    <t>LL153005</t>
  </si>
  <si>
    <t>GOLDEN BUS TOURS</t>
  </si>
  <si>
    <t xml:space="preserve">15055676300 </t>
  </si>
  <si>
    <t>LL153025</t>
  </si>
  <si>
    <t>MF19-482-7807
Chiu Yung</t>
  </si>
  <si>
    <t>7185817839</t>
  </si>
  <si>
    <t>MT24-482-4787</t>
  </si>
  <si>
    <t>9175657364</t>
  </si>
  <si>
    <t>E-584989</t>
  </si>
  <si>
    <t>+1 6462067581</t>
  </si>
  <si>
    <t>LL153155</t>
  </si>
  <si>
    <t>长城COCO</t>
  </si>
  <si>
    <t>LIN/FENG</t>
  </si>
  <si>
    <t>775-813-8868</t>
  </si>
  <si>
    <t>LL153313</t>
  </si>
  <si>
    <t>SEAT#22 客人晕车，尽量安排靠前的位子</t>
  </si>
  <si>
    <t>Wang Wang Travel Inc.</t>
  </si>
  <si>
    <t>9292353528</t>
  </si>
  <si>
    <t>LL153324</t>
  </si>
  <si>
    <t>新单不可再接EDI 7:00 上车点</t>
  </si>
  <si>
    <t>BUS#6</t>
  </si>
  <si>
    <t>MN09-475-6457</t>
  </si>
  <si>
    <t xml:space="preserve"> 00919998983280</t>
  </si>
  <si>
    <t>E-579628</t>
  </si>
  <si>
    <t>+1 5023192949</t>
  </si>
  <si>
    <t>LL152183</t>
  </si>
  <si>
    <t>另there will be a lap baby,DOB: 11/25/2015</t>
  </si>
  <si>
    <t>MF04-482-0797</t>
  </si>
  <si>
    <t>5512635505;5512635505</t>
  </si>
  <si>
    <t>please arrange the front or middle. Not the last</t>
  </si>
  <si>
    <t xml:space="preserve">8646339373 </t>
  </si>
  <si>
    <t>LL152217</t>
  </si>
  <si>
    <t>E-581074</t>
  </si>
  <si>
    <t>+1 5614106170</t>
  </si>
  <si>
    <t>LL152440</t>
  </si>
  <si>
    <t>C-2018010-US</t>
  </si>
  <si>
    <t>1-15120054100;
506628675@qq.com</t>
  </si>
  <si>
    <t>LL151956</t>
  </si>
  <si>
    <t>E-583168</t>
  </si>
  <si>
    <t>+1 3157900065</t>
  </si>
  <si>
    <t>LL152830</t>
  </si>
  <si>
    <t>OVERSEATOURS</t>
  </si>
  <si>
    <t>LIU JING</t>
  </si>
  <si>
    <t>1-4089048049
1-9292648031
1-914 506 1098</t>
  </si>
  <si>
    <t>LL153105</t>
  </si>
  <si>
    <t>MS01-482-9747</t>
  </si>
  <si>
    <t>6096086477;6098540029</t>
  </si>
  <si>
    <t>102193/SV17050769421</t>
  </si>
  <si>
    <t>1 7187155916</t>
  </si>
  <si>
    <t>LL152956</t>
  </si>
  <si>
    <t>ME18-483-1477</t>
  </si>
  <si>
    <t>2018893458</t>
  </si>
  <si>
    <t>MN10-483-2977</t>
  </si>
  <si>
    <t>5512479551;5513586875</t>
  </si>
  <si>
    <t xml:space="preserve">9089109124 </t>
  </si>
  <si>
    <t>LL153198</t>
  </si>
  <si>
    <t>4082428501</t>
  </si>
  <si>
    <t>LL153247</t>
  </si>
  <si>
    <t>Vegetarian</t>
  </si>
  <si>
    <t>VANGUARD-MICHELLE</t>
  </si>
  <si>
    <t>646-306-3443</t>
  </si>
  <si>
    <t>LL153262</t>
  </si>
  <si>
    <t>SEAT#22</t>
  </si>
  <si>
    <t>170511-370835-478005
Vairavel, Dharani Shree</t>
  </si>
  <si>
    <t>1-4145951802</t>
  </si>
  <si>
    <t>LL153391</t>
  </si>
  <si>
    <t>團:美境尼加拉瀑布2天(NF2)</t>
  </si>
  <si>
    <t>BUS#5</t>
  </si>
  <si>
    <t>MF09-482-5087</t>
  </si>
  <si>
    <t>3473237392;3472470390</t>
  </si>
  <si>
    <t>NF2</t>
  </si>
  <si>
    <t>MF10-482-5927</t>
  </si>
  <si>
    <t>3472828549;3472828549</t>
  </si>
  <si>
    <t>MS15-483-0167</t>
  </si>
  <si>
    <t>4242705138</t>
  </si>
  <si>
    <t>悦禾 Jacqueline</t>
  </si>
  <si>
    <t>101493； SHI/SHU</t>
  </si>
  <si>
    <t>314-3660418</t>
  </si>
  <si>
    <t>LL152017</t>
  </si>
  <si>
    <t>走四方</t>
  </si>
  <si>
    <t>272185;WANG,SHUYAO</t>
  </si>
  <si>
    <t>1 9082653858</t>
  </si>
  <si>
    <t>PAR</t>
  </si>
  <si>
    <t>LL151651</t>
  </si>
  <si>
    <t>FLU下车</t>
  </si>
  <si>
    <t>E-584425</t>
  </si>
  <si>
    <t>+1 7143358516</t>
  </si>
  <si>
    <t>LL152993</t>
  </si>
  <si>
    <t>LLL 吴小姐</t>
  </si>
  <si>
    <t>917-309-8191</t>
  </si>
  <si>
    <t>LL153398</t>
  </si>
  <si>
    <t>SEAT#24-26</t>
  </si>
  <si>
    <t>170511-370225-478177-0 CN</t>
  </si>
  <si>
    <t>1-646-327-7326</t>
  </si>
  <si>
    <t>LL153424</t>
  </si>
  <si>
    <t>170511-372175-478321-0 EN</t>
  </si>
  <si>
    <t>+1-7048770906</t>
  </si>
  <si>
    <t>LL153456</t>
  </si>
  <si>
    <t>call the pax if they are late</t>
  </si>
  <si>
    <t xml:space="preserve"> ME11-483-6237</t>
  </si>
  <si>
    <t>9294515046;9174853471</t>
  </si>
  <si>
    <t>ME18-483-6447</t>
  </si>
  <si>
    <t xml:space="preserve"> 9722597019</t>
  </si>
  <si>
    <t xml:space="preserve">AT25-481-4407 </t>
  </si>
  <si>
    <t>9739100014</t>
  </si>
  <si>
    <t>AT29-481-4377</t>
  </si>
  <si>
    <t>9732208703</t>
  </si>
  <si>
    <t>Taketours MS13-482-8867 FROM 5/13 NF2 CHANGE TO 5/13 DC2</t>
  </si>
  <si>
    <t>MS10-483-0217</t>
  </si>
  <si>
    <t>6364958971</t>
  </si>
  <si>
    <t>KKday.com  96963/17KK020348289X3 PAX CHANGE TO 4/28</t>
  </si>
  <si>
    <t>MT12-483-8317</t>
  </si>
  <si>
    <t>2195889784</t>
  </si>
  <si>
    <t>TAKETOURS AE12-479-1027X2PAX CXL</t>
  </si>
  <si>
    <t>TAKETOURS AT24-481-6077X2PAX CHANGE TO 5/18</t>
  </si>
  <si>
    <t>LULUTRIP 170505-369977-473939-0 ENx5 change to 5/14</t>
  </si>
  <si>
    <t>BUS#4</t>
  </si>
  <si>
    <t>MS26-482-9377</t>
  </si>
  <si>
    <t>9723753772;4698262287</t>
  </si>
  <si>
    <t>C-606663</t>
  </si>
  <si>
    <t>15117953084
1-5106936063</t>
  </si>
  <si>
    <t>LL152762</t>
  </si>
  <si>
    <t>JT11-468-5477</t>
  </si>
  <si>
    <t>07786546631
katherinemcgarry@hotmail.com</t>
  </si>
  <si>
    <t>已告知导游信息</t>
  </si>
  <si>
    <t>MS15-482-9027</t>
  </si>
  <si>
    <t>9143271914;6463855866</t>
  </si>
  <si>
    <t>MS16-483-0107</t>
  </si>
  <si>
    <t>2406210083</t>
  </si>
  <si>
    <t>AT29-481-7697</t>
  </si>
  <si>
    <t>2397704718;7278092137</t>
  </si>
  <si>
    <t>MS14-483-0517</t>
  </si>
  <si>
    <t xml:space="preserve"> 6465495369</t>
  </si>
  <si>
    <t>MS26-483-0947</t>
  </si>
  <si>
    <t>3475155322</t>
  </si>
  <si>
    <t>JOY TRAVEL-IVY</t>
  </si>
  <si>
    <t xml:space="preserve">FENG / XINYUAN  </t>
  </si>
  <si>
    <t xml:space="preserve">1-3474405762 </t>
  </si>
  <si>
    <t>LL153364</t>
  </si>
  <si>
    <t>170429-367781-469345-0 EN</t>
  </si>
  <si>
    <t>1-7205619863</t>
  </si>
  <si>
    <t>LL152089</t>
  </si>
  <si>
    <t>GOLDENBUSTOURS</t>
  </si>
  <si>
    <t>646-206-6596</t>
  </si>
  <si>
    <t>LL153114</t>
  </si>
  <si>
    <t>MN13-483-3127</t>
  </si>
  <si>
    <t>19293828425;9294228338</t>
  </si>
  <si>
    <t>MT17-483-5007</t>
  </si>
  <si>
    <t>6462368516;9820025891</t>
  </si>
  <si>
    <t>MT17-483-5177</t>
  </si>
  <si>
    <t>+15055673799;+19282651956
kk16683@gmail.com</t>
  </si>
  <si>
    <t xml:space="preserve">MT26-483-5637 </t>
  </si>
  <si>
    <t>9176551390;3474192790</t>
  </si>
  <si>
    <t xml:space="preserve"> ME19-483-6047</t>
  </si>
  <si>
    <t>9292476083;9292476083</t>
  </si>
  <si>
    <t>ME16-483-6457</t>
  </si>
  <si>
    <t>3479819578;3479819578</t>
  </si>
  <si>
    <t>E-586513</t>
  </si>
  <si>
    <t>+1 5623410352</t>
  </si>
  <si>
    <t>LL153463</t>
  </si>
  <si>
    <t>ME16-483-6437</t>
  </si>
  <si>
    <t>19175444207</t>
  </si>
  <si>
    <t>MT18-483-8367</t>
  </si>
  <si>
    <t>3473486758;91-9820058305</t>
  </si>
  <si>
    <t>BUS#3</t>
  </si>
  <si>
    <t>JCC 8:15 +PAR 8:45</t>
  </si>
  <si>
    <t>170407-361477-457567
Rengarajan, Venkatakrishnan</t>
  </si>
  <si>
    <t>1-2019129605</t>
  </si>
  <si>
    <t>LL150024</t>
  </si>
  <si>
    <t>2 senior, please take care. change from 5/14</t>
  </si>
  <si>
    <t xml:space="preserve">+1-551-200-4757 </t>
  </si>
  <si>
    <t>LL152588</t>
  </si>
  <si>
    <t>MN17-483-2917</t>
  </si>
  <si>
    <t>4016515829</t>
  </si>
  <si>
    <t xml:space="preserve"> MS02-482-8507</t>
  </si>
  <si>
    <t>2018999949;2018999949</t>
  </si>
  <si>
    <t>E-585337</t>
  </si>
  <si>
    <t>+1 9085005456</t>
  </si>
  <si>
    <t>LL153236</t>
  </si>
  <si>
    <t xml:space="preserve"> MT10-483-4407</t>
  </si>
  <si>
    <t xml:space="preserve"> 7742259307;9163372410</t>
  </si>
  <si>
    <t>MF18-482-7757</t>
  </si>
  <si>
    <t>2016545308</t>
  </si>
  <si>
    <t>MT16-483-5027</t>
  </si>
  <si>
    <t xml:space="preserve"> 8607138131</t>
  </si>
  <si>
    <t>MS17-482-2597</t>
  </si>
  <si>
    <t xml:space="preserve"> 5512411663;2014967431</t>
  </si>
  <si>
    <t>E-580879</t>
  </si>
  <si>
    <t>+1 2037458229</t>
  </si>
  <si>
    <t>LL152416</t>
  </si>
  <si>
    <t>MT21-483-5417</t>
  </si>
  <si>
    <t>3477448682;7186745932</t>
  </si>
  <si>
    <t>已提供导游信息</t>
  </si>
  <si>
    <t>ME08-483-5747</t>
  </si>
  <si>
    <t>170510-371905-477771
Kumaar, Sathish</t>
  </si>
  <si>
    <t>1-9174204185</t>
  </si>
  <si>
    <t>LL153371</t>
  </si>
  <si>
    <t>MT16-482-3817</t>
  </si>
  <si>
    <t>3478225977</t>
  </si>
  <si>
    <t>MF05-482-4907</t>
  </si>
  <si>
    <t>9173999369</t>
  </si>
  <si>
    <t>ME12-483-6067</t>
  </si>
  <si>
    <t>919821028417</t>
  </si>
  <si>
    <t xml:space="preserve"> ME12-483-6617</t>
  </si>
  <si>
    <t>15012021091;15714719412</t>
  </si>
  <si>
    <t>170511-372191-478371-0 CN</t>
  </si>
  <si>
    <t>+1-2017023381</t>
  </si>
  <si>
    <t>LL153466</t>
  </si>
  <si>
    <t xml:space="preserve">ME27-483-7247 </t>
  </si>
  <si>
    <t>2014691882;2015391715</t>
  </si>
  <si>
    <t xml:space="preserve"> ME29-483-7317</t>
  </si>
  <si>
    <t>8184777634</t>
  </si>
  <si>
    <t>MT00-483-7547</t>
  </si>
  <si>
    <t>8482489586;9087233989</t>
  </si>
  <si>
    <t>2 GUIDE FOR BUS#1</t>
  </si>
  <si>
    <t>EDI 7:00+JCC 8:15</t>
  </si>
  <si>
    <t xml:space="preserve">LULUTRIP </t>
  </si>
  <si>
    <t>170315-355173-446061-0 EN</t>
  </si>
  <si>
    <t>+1-2019371399</t>
  </si>
  <si>
    <t>LL148032</t>
  </si>
  <si>
    <t>AT12-481-0307</t>
  </si>
  <si>
    <t>3472793617</t>
  </si>
  <si>
    <t>6085561259</t>
  </si>
  <si>
    <t>LL150824</t>
  </si>
  <si>
    <t>MF12-482-1037</t>
  </si>
  <si>
    <t>3129524818</t>
  </si>
  <si>
    <t>EDI CHANGE TO JCC</t>
  </si>
  <si>
    <t>E-579400</t>
  </si>
  <si>
    <t>6266880719</t>
  </si>
  <si>
    <t>LL152163</t>
  </si>
  <si>
    <t xml:space="preserve"> MS10-482-2257</t>
  </si>
  <si>
    <t xml:space="preserve"> 6095827151</t>
  </si>
  <si>
    <t>4PAX CHANGE TO 3PAX</t>
  </si>
  <si>
    <t xml:space="preserve">MF05-482-6677 </t>
  </si>
  <si>
    <t>1-609-906-6201;1-609-906-5012</t>
  </si>
  <si>
    <t>MF05-482-6687</t>
  </si>
  <si>
    <t>2674238930;8563137528</t>
  </si>
  <si>
    <t>ME10-483-1837</t>
  </si>
  <si>
    <t>2174196124</t>
  </si>
  <si>
    <t>170509-371453-476847-0 EN
GUPTA, NISHANT</t>
  </si>
  <si>
    <t>1-7325012272</t>
  </si>
  <si>
    <t>LL153206</t>
  </si>
  <si>
    <t>170510-371869-477707
Khumalo, Thulie</t>
  </si>
  <si>
    <t>27-833010767/732-692-9797.</t>
  </si>
  <si>
    <t>LL153365</t>
  </si>
  <si>
    <t>dropped off at Piscataway, New Jersey. (Drop Off PAR？？)</t>
  </si>
  <si>
    <t>170511-372085-478135-0 EN
Shetty, Shamitha</t>
  </si>
  <si>
    <t>18147773772</t>
  </si>
  <si>
    <t>LL153419</t>
  </si>
  <si>
    <t>2817; Aditya Ranjan Dey</t>
  </si>
  <si>
    <t>6094333833</t>
  </si>
  <si>
    <t>LL153485</t>
  </si>
  <si>
    <t>2 GUIDE FOR BUS#2</t>
  </si>
  <si>
    <t>MS28-473-3327</t>
  </si>
  <si>
    <t>8313243588;8313243588</t>
  </si>
  <si>
    <t>E-521263</t>
  </si>
  <si>
    <t>07572260062</t>
  </si>
  <si>
    <t>LL142261</t>
  </si>
  <si>
    <t>KKday.com</t>
  </si>
  <si>
    <t xml:space="preserve"> 96964/17KK020246596</t>
  </si>
  <si>
    <t>5047560049</t>
  </si>
  <si>
    <t>LL146453</t>
  </si>
  <si>
    <t>ME12-475-5497</t>
  </si>
  <si>
    <t>7758426302;6308094466</t>
  </si>
  <si>
    <t>2418/Dinesh Vitthal Deshpande</t>
  </si>
  <si>
    <t>9175148630</t>
  </si>
  <si>
    <t>LL149351</t>
  </si>
  <si>
    <t>AS22-478-4877</t>
  </si>
  <si>
    <t>7038322802</t>
  </si>
  <si>
    <t xml:space="preserve"> AT11-481-9517</t>
  </si>
  <si>
    <t xml:space="preserve"> (+65) 90081659
jackie.morilla@gmail.com</t>
  </si>
  <si>
    <t>2551/Zubair Anjum</t>
  </si>
  <si>
    <t>7654078424</t>
  </si>
  <si>
    <t>LL150938</t>
  </si>
  <si>
    <t xml:space="preserve">4438159438 </t>
  </si>
  <si>
    <t>LL151852</t>
  </si>
  <si>
    <t xml:space="preserve">17028247098 </t>
  </si>
  <si>
    <t>LL151853</t>
  </si>
  <si>
    <t>MF10-482-0857</t>
  </si>
  <si>
    <t xml:space="preserve"> 9143564597</t>
  </si>
  <si>
    <t>MF28-482-1767</t>
  </si>
  <si>
    <t>5512425222;2015390981</t>
  </si>
  <si>
    <t>MS20-482-3107</t>
  </si>
  <si>
    <t>86-13811481724
33017673@qq.com</t>
  </si>
  <si>
    <t xml:space="preserve"> MT14-482-3897</t>
  </si>
  <si>
    <t>2105109587</t>
  </si>
  <si>
    <t>S-46061</t>
  </si>
  <si>
    <t>+1 718-551-8287</t>
  </si>
  <si>
    <t>LL152681</t>
  </si>
  <si>
    <t>86 13513197088</t>
  </si>
  <si>
    <t>LL152874</t>
  </si>
  <si>
    <t>两张标准床&amp;一张King-sized大床</t>
  </si>
  <si>
    <t>170507-370513-475033-0 CN
Du, Kun</t>
  </si>
  <si>
    <t>5417308405</t>
  </si>
  <si>
    <t>LL153115</t>
  </si>
  <si>
    <t>170511-371285-478081-0 EN</t>
  </si>
  <si>
    <t>+1-9293788949</t>
  </si>
  <si>
    <t>LL153402</t>
  </si>
  <si>
    <t>CTT+FLU+PAR</t>
  </si>
  <si>
    <t>CTT+BRK+JCC???</t>
  </si>
  <si>
    <t>團：小美东3天 (DN3)</t>
  </si>
  <si>
    <t>逢周二，四， 六出发的行程倒走： day 1 先到费城-DC;  day 3: 瀑布 {*需注意事项: 1)没有神秘洞景点; 2) 没有Parsippany, NJ 上车点; 3)EAST BRUNSWICK, NJ-上车时间8:45AM, 只接不送)}</t>
  </si>
  <si>
    <t>#2</t>
  </si>
  <si>
    <t xml:space="preserve">E-568708
</t>
  </si>
  <si>
    <t xml:space="preserve">974 66258502
</t>
  </si>
  <si>
    <t>DN3</t>
  </si>
  <si>
    <t>LL150571</t>
  </si>
  <si>
    <t>BRK 改成CTT??</t>
  </si>
  <si>
    <t xml:space="preserve">AT10-479-5447 </t>
  </si>
  <si>
    <t>6788825381</t>
  </si>
  <si>
    <t>C-600549</t>
  </si>
  <si>
    <t>86-13970966620</t>
  </si>
  <si>
    <t>LL150869</t>
  </si>
  <si>
    <t>CTT CHANGE TO FLU</t>
  </si>
  <si>
    <t>AT12-482-0087</t>
  </si>
  <si>
    <t xml:space="preserve"> 2019054271</t>
  </si>
  <si>
    <t>101814/F22403</t>
  </si>
  <si>
    <t>646-413-8655</t>
  </si>
  <si>
    <t>LL152397</t>
  </si>
  <si>
    <t>seat#17.18</t>
  </si>
  <si>
    <t>MF07-482-6507</t>
  </si>
  <si>
    <t>5879692692;5879692692</t>
  </si>
  <si>
    <t>E-585466</t>
  </si>
  <si>
    <t>+91 9820381334</t>
  </si>
  <si>
    <t>LL153253</t>
  </si>
  <si>
    <t>MULTI SERVICE TRAVEL</t>
  </si>
  <si>
    <t>WANG/BAOGUO</t>
  </si>
  <si>
    <t>917-578-2131</t>
  </si>
  <si>
    <t>LL153323</t>
  </si>
  <si>
    <t>the order is change from 5pax 2rms to 6pax 3rms.</t>
  </si>
  <si>
    <t>CCH-JOYCE</t>
  </si>
  <si>
    <t>102567; XIE/CHENGJIE</t>
  </si>
  <si>
    <t>626-677-6330</t>
  </si>
  <si>
    <t>LL153442</t>
  </si>
  <si>
    <t>SEAT#21-24</t>
  </si>
  <si>
    <t>One One</t>
  </si>
  <si>
    <t>102647； yanfeng wu</t>
  </si>
  <si>
    <t>9173413732</t>
  </si>
  <si>
    <t>LL153542</t>
  </si>
  <si>
    <t xml:space="preserve"> ME04-483-5767</t>
  </si>
  <si>
    <t>5165812383</t>
  </si>
  <si>
    <t>T4F E-575842LL151609X2 PAX CXL</t>
  </si>
  <si>
    <t>T4F E-582661/LL152745x5pax change to 5/20</t>
  </si>
  <si>
    <t>DN3+AP5N</t>
  </si>
  <si>
    <t>12DN1</t>
  </si>
  <si>
    <t>WANNAR TRAVEL</t>
  </si>
  <si>
    <t>EC165740</t>
  </si>
  <si>
    <t xml:space="preserve"> 136-9450-8172</t>
  </si>
  <si>
    <t>161120-331173-403913-0 EN
Terrill, Robert</t>
  </si>
  <si>
    <t>7143966841</t>
  </si>
  <si>
    <t>LL143450</t>
  </si>
  <si>
    <t>AT02-481-4747</t>
  </si>
  <si>
    <t>4804795747</t>
  </si>
  <si>
    <t>MF16-482-5347</t>
  </si>
  <si>
    <t>3476979756;3474391878</t>
  </si>
  <si>
    <t xml:space="preserve"> ME14-483-1817</t>
  </si>
  <si>
    <t xml:space="preserve"> 2038956663</t>
  </si>
  <si>
    <t>E-584668</t>
  </si>
  <si>
    <t>+1 9142552817</t>
  </si>
  <si>
    <t>LL153109</t>
  </si>
  <si>
    <t xml:space="preserve"> AT21-480-6397 </t>
  </si>
  <si>
    <t>9547064888</t>
  </si>
  <si>
    <t>ME12-483-1807</t>
  </si>
  <si>
    <t>13473372612;+919821787011</t>
  </si>
  <si>
    <t>E-581527</t>
  </si>
  <si>
    <t>+1 8622206932</t>
  </si>
  <si>
    <t>LL152515</t>
  </si>
  <si>
    <t>MN14-483-3127</t>
  </si>
  <si>
    <t>7326924004</t>
  </si>
  <si>
    <t>E-585217</t>
  </si>
  <si>
    <t>+1 5095921355</t>
  </si>
  <si>
    <t>LL153211</t>
  </si>
  <si>
    <t xml:space="preserve">Customer asked for give front window seat. </t>
  </si>
  <si>
    <t xml:space="preserve">AN14-478-7947 </t>
  </si>
  <si>
    <t>9543713474</t>
  </si>
  <si>
    <t>ME13-483-6797</t>
  </si>
  <si>
    <t>3024384506</t>
  </si>
  <si>
    <t>13A</t>
  </si>
  <si>
    <t>170511-371853-478519
Barathan, Sindhu</t>
  </si>
  <si>
    <t>1-9737047966</t>
  </si>
  <si>
    <t>LL153486</t>
  </si>
  <si>
    <t>13B</t>
  </si>
  <si>
    <t>170510-371853-477669
Srivatsav, Surender Sridhar</t>
  </si>
  <si>
    <t>1-2014677169</t>
  </si>
  <si>
    <t>LL153353</t>
  </si>
  <si>
    <t>C-2020341-US</t>
  </si>
  <si>
    <t>1-8649072123
wenlaifu@gmail.com</t>
  </si>
  <si>
    <t>LL153479</t>
  </si>
  <si>
    <t>日期: 5/13</t>
  </si>
  <si>
    <t>*BROOKLYN 7:00 AM  (接客人送到唐人街)</t>
  </si>
  <si>
    <t>備註</t>
  </si>
  <si>
    <t>B</t>
  </si>
  <si>
    <r>
      <t>*East Brunswick 7:00 AM</t>
    </r>
    <r>
      <rPr>
        <b/>
        <sz val="18"/>
        <color rgb="FFFF0000"/>
        <rFont val="宋体"/>
        <family val="2"/>
        <scheme val="minor"/>
      </rPr>
      <t xml:space="preserve"> ( 接客人送到JERSEY CITY )</t>
    </r>
  </si>
  <si>
    <t xml:space="preserve"> ME10-483-1857</t>
  </si>
  <si>
    <t xml:space="preserve">dropped off at Piscataway, New Jersey. </t>
  </si>
  <si>
    <t>Departure Date : 5/13/2017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</si>
  <si>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</si>
  <si>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</si>
  <si>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</si>
  <si>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</si>
  <si>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</si>
  <si>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</si>
  <si>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</si>
  <si>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</si>
  <si>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</si>
  <si>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</si>
  <si>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</si>
  <si>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</si>
  <si>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</si>
  <si>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1DC2+EC</t>
  </si>
  <si>
    <t>(配)($4/P) coach america (PHI) 57/陈伟718-200-3238</t>
  </si>
  <si>
    <t>VINCENT CHEN</t>
  </si>
  <si>
    <t>917-756-1029</t>
  </si>
  <si>
    <t>Radisson Hotel Baltimore Downtown-Inner Harbor</t>
  </si>
  <si>
    <t>7AM直接到唐人街</t>
  </si>
  <si>
    <t>2DC2</t>
  </si>
  <si>
    <t>(配）($4/P) Sunited Tour Inc 33/Lee 3473792441</t>
  </si>
  <si>
    <t>MIKE LEE</t>
  </si>
  <si>
    <t>917-755-5986</t>
  </si>
  <si>
    <t>La Quinta Inns &amp; Suites Baltimore South Glen Burnie</t>
  </si>
  <si>
    <t>3DS2</t>
  </si>
  <si>
    <t>(配)($4/P)N. A. C. INC 高頂 14 (701)/Andy Chen 917-517-6392</t>
  </si>
  <si>
    <t xml:space="preserve">NICK YAO </t>
  </si>
  <si>
    <t>718-207-6048</t>
  </si>
  <si>
    <t>Quality Inn Tysons Corner</t>
  </si>
  <si>
    <t>BRK 6:45</t>
  </si>
  <si>
    <t>1BO2</t>
  </si>
  <si>
    <t>(配)($4/P)j&amp;f tours 61 (2068)/刘强 9172808566</t>
  </si>
  <si>
    <t>FELIX XU</t>
  </si>
  <si>
    <t>917-971-7893</t>
  </si>
  <si>
    <t>Quality Inn &amp; Suites Lexington</t>
  </si>
  <si>
    <t>1NF2</t>
  </si>
  <si>
    <t>(配)($4/P) sameric tour 56(1106)/徐学文 718-926-5132</t>
  </si>
  <si>
    <t>TONY YANG</t>
  </si>
  <si>
    <t>908-917-1265</t>
  </si>
  <si>
    <t>Red Roof Plus+ University at Buffalo - Amherst</t>
  </si>
  <si>
    <t>EDI 7:00+ JCC 8:15</t>
  </si>
  <si>
    <t>6:30AM直接到EDI</t>
  </si>
  <si>
    <t>SHENTONG CHEN</t>
  </si>
  <si>
    <t>347-828-2806</t>
  </si>
  <si>
    <t>7:30AM直接到JCC</t>
  </si>
  <si>
    <t>2NF2</t>
  </si>
  <si>
    <t>(配) ($4/P)lily travel service(A TOP BUS) 61 (113) /华DEE 917-330-9809</t>
  </si>
  <si>
    <t>VIVIAN YIN</t>
  </si>
  <si>
    <t>646-823-6969</t>
  </si>
  <si>
    <t>Red Roof Inn Buffalo - Niagara Airport</t>
  </si>
  <si>
    <t>JCC 8:15+PAR 8:45</t>
  </si>
  <si>
    <t>3NF2</t>
  </si>
  <si>
    <t>(配) ($4/P) jovial world corp 57 (368)/ andy 9173026626</t>
  </si>
  <si>
    <t>EMILY HUANG</t>
  </si>
  <si>
    <t>917-291-2321</t>
  </si>
  <si>
    <t>Quality Inn Airport Hotel</t>
  </si>
  <si>
    <t>4NF2</t>
  </si>
  <si>
    <t>(配) ($4/P)hello bus 61 (555)/George 804-368-4097</t>
  </si>
  <si>
    <t>JIM HUANG</t>
  </si>
  <si>
    <t>917-856-2952</t>
  </si>
  <si>
    <t>Days Inn at the Falls</t>
  </si>
  <si>
    <t>5NF2</t>
  </si>
  <si>
    <t>(配)($4/P) Skyblue 58（3359）/lin daoxing 646-239-6999</t>
  </si>
  <si>
    <t>KITTY LIU</t>
  </si>
  <si>
    <t>718-207-3536</t>
  </si>
  <si>
    <t>Holiday Inn Buffalo International Airport</t>
  </si>
  <si>
    <t>6NT2</t>
  </si>
  <si>
    <t>(配) ($4/P) bab 59(658)/江典洪 678-665-1856</t>
  </si>
  <si>
    <t>SUKI WANG</t>
  </si>
  <si>
    <t>212-300-3115</t>
  </si>
  <si>
    <t>Days Inn Batavia/Super 8 Batavia</t>
  </si>
  <si>
    <t>7NT2</t>
  </si>
  <si>
    <t xml:space="preserve">(配) ($4/P) d&amp;w 61(322)/ wen 7184130300 </t>
  </si>
  <si>
    <t>SEAN LU</t>
  </si>
  <si>
    <t>917-208-7030</t>
  </si>
  <si>
    <t xml:space="preserve">Radisson Rochester Riverside </t>
  </si>
  <si>
    <t>1DN3(倒走)+AP5N</t>
  </si>
  <si>
    <t>(倒走)+AP5N (配)($4/P) coach america (PHI) 57/依辉+1 (917) 609-5912</t>
  </si>
  <si>
    <t>RACHEL YOU</t>
  </si>
  <si>
    <t>917-963-4233</t>
  </si>
  <si>
    <t>Days Inn Carlise North
DAY2: Radisson Hotel Niagara Falls-Grand Island</t>
  </si>
  <si>
    <t>2DN3(倒走)</t>
  </si>
  <si>
    <t>(倒走) (配)($4/P)USA Travel.inc(aa)61(3628)/李师傅 646-670-1518</t>
  </si>
  <si>
    <t>TIM LI</t>
  </si>
  <si>
    <t>718-974-1519</t>
  </si>
  <si>
    <t>Eisenhower Hotel &amp; Conference Center
DAY2: Adam's Mark Buffalo</t>
  </si>
  <si>
    <t>1TP2</t>
  </si>
  <si>
    <t>(配) ($4/P)go go bus 61(703)/中哥 917-623-3383</t>
  </si>
  <si>
    <t>VIVIAN LI</t>
  </si>
  <si>
    <t>917-676-5106</t>
  </si>
  <si>
    <t>Ramada Plaza Albany (15DD+3King)</t>
  </si>
  <si>
    <t>1TP1</t>
  </si>
  <si>
    <t>(配) ($4/P)long lucky 56 (006)/Simon 347-992-7912</t>
  </si>
  <si>
    <t>MATHEW FUNG</t>
  </si>
  <si>
    <t>347-925-6161</t>
  </si>
  <si>
    <t>1WP1</t>
  </si>
  <si>
    <t>转给一帆 718-888-1016</t>
  </si>
  <si>
    <t>1NY1</t>
  </si>
  <si>
    <t>($4/P) jc star 57(6268)/(Lee)Atrayue Lee 6464014088</t>
  </si>
  <si>
    <t>BENNY CHEN</t>
  </si>
  <si>
    <t>718-501-9167</t>
  </si>
  <si>
    <t>EC</t>
  </si>
  <si>
    <t>1.WP1</t>
  </si>
  <si>
    <t>($4/P)startrans 57/ randy 347-907-8896</t>
  </si>
  <si>
    <t xml:space="preserve">LYNN ZHENG </t>
  </si>
  <si>
    <t>646-789-1838</t>
  </si>
  <si>
    <t>2.WP2</t>
  </si>
  <si>
    <t>N/A</t>
  </si>
  <si>
    <t>CECILIA HE</t>
  </si>
  <si>
    <t>646-552-8436</t>
  </si>
  <si>
    <t>1.NY1</t>
  </si>
  <si>
    <t>EVAN LIU</t>
  </si>
  <si>
    <t xml:space="preserve">832 883 8883 </t>
  </si>
  <si>
    <t>2.NY1</t>
  </si>
  <si>
    <t>(配)($4/P)GARDEN TOUR 高顶 15 (803)/Sam Wang 646-201-3834</t>
  </si>
  <si>
    <t>MANDY ZHOU</t>
  </si>
  <si>
    <t>929-204-4954</t>
  </si>
  <si>
    <t>Ramada Plaza Newark Liberty International Airport</t>
  </si>
  <si>
    <t>#1 UR</t>
  </si>
  <si>
    <t>(配) ($4/P)unitourexpress 61(1178)/ 謝 alex (Jian liang Xie)281-796-5088</t>
  </si>
  <si>
    <t>YOYO LIN</t>
  </si>
  <si>
    <t>917-966-0622</t>
  </si>
  <si>
    <t xml:space="preserve">Days Hotel East Brunswick </t>
  </si>
  <si>
    <t>#5 AP6ETF</t>
  </si>
  <si>
    <t>($4/P)air bear travel 56/ allen lu 9172386388</t>
  </si>
  <si>
    <t xml:space="preserve">SOPHIE WANG </t>
  </si>
  <si>
    <t>347-200-0593</t>
  </si>
  <si>
    <t xml:space="preserve">Sheraton Edison Hotel </t>
  </si>
  <si>
    <t>#6 AP6DTF</t>
  </si>
  <si>
    <t>(配) ($4/P)j&amp;f tours 61 (2038)/ simon 646-255-5426</t>
  </si>
  <si>
    <t xml:space="preserve">TED GUO </t>
  </si>
  <si>
    <t>929-246-8151</t>
  </si>
  <si>
    <t xml:space="preserve">2ND STOP:CHINATOWN </t>
  </si>
  <si>
    <t xml:space="preserve">Edison Hotel </t>
  </si>
  <si>
    <t>#7 AP6DTF</t>
  </si>
  <si>
    <t>(配) ($4/P)m&amp;y 61(383)/chen 917-681-3319</t>
  </si>
  <si>
    <t xml:space="preserve">MARK WANG </t>
  </si>
  <si>
    <t>347-379-3345</t>
  </si>
  <si>
    <t xml:space="preserve">2ND STOP:HOWARD 
JOHNSON EWR 
3ND STOP:CHINATOWN </t>
  </si>
  <si>
    <t>#16 NY5C</t>
  </si>
  <si>
    <t>(配) ($4/P)unitourexpress 61(1195)/ 阿迪347-399-6363</t>
  </si>
  <si>
    <t xml:space="preserve">CICI ZHANG </t>
  </si>
  <si>
    <t>646-250-6105</t>
  </si>
  <si>
    <t># 2 J ( CITY TOUR )</t>
  </si>
  <si>
    <t>(配)($4/P)N. A. C. INC 高頂 14 (703)/Andy Huang(M)/646-715-6166</t>
  </si>
  <si>
    <t>Noelle zhu</t>
  </si>
  <si>
    <t>650-797-8999</t>
  </si>
  <si>
    <t>DC</t>
  </si>
  <si>
    <t xml:space="preserve">#1AN2 </t>
  </si>
  <si>
    <t xml:space="preserve">配15座高顶/司兼导 </t>
  </si>
  <si>
    <t xml:space="preserve">Oguz Yiliyasi </t>
  </si>
  <si>
    <t xml:space="preserve"> 305-842-8091</t>
  </si>
  <si>
    <t xml:space="preserve">SM3 </t>
  </si>
  <si>
    <t xml:space="preserve">配 / 司兼导 </t>
  </si>
  <si>
    <t>Kaiser Wang /MARS TIAN</t>
  </si>
  <si>
    <t>240-447-5260
240-383-2685</t>
  </si>
  <si>
    <t xml:space="preserve">#3 VC1 </t>
  </si>
  <si>
    <t xml:space="preserve">配  / 司兼导 </t>
  </si>
  <si>
    <t xml:space="preserve">Madina Bawudun </t>
  </si>
  <si>
    <t>703-731-1293</t>
  </si>
  <si>
    <t>包團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</si>
  <si>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</si>
  <si>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</si>
  <si>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</si>
  <si>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</si>
  <si>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</si>
  <si>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</si>
  <si>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</si>
  <si>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AP</t>
  </si>
  <si>
    <t>OFF</t>
  </si>
  <si>
    <t>(配)($4/P)N. A. C. INC 高頂 14 (804)/啊瑋718-427-6444</t>
  </si>
  <si>
    <t>(配)($4/P)N. A. C. INC 高頂 14 (705)/KRIS NING 347-567-8680</t>
  </si>
  <si>
    <t>OP</t>
  </si>
  <si>
    <t>(配)($4/P)N. A. C. INC 高頂 14 (703)/xie lang 646-331-8479</t>
  </si>
  <si>
    <t>(配)($4/P)N. A. C. INC 平頂 11 (302) /Liang Sir 347-880-4034</t>
  </si>
  <si>
    <t>(配)($4/P)N. A. C. INC 平頂 11 (303) /ALEX Liang 631-520-4923</t>
  </si>
  <si>
    <t>(配) ($4/P)N. A. C. INC 平頂 11 (305)/Lin Sir347-324-9366</t>
  </si>
  <si>
    <t>(配) ($4/P)N. A. C. INC 平頂 9 (301)/York Su 347-335-4404</t>
  </si>
  <si>
    <t>(配) ($4/P)N. A. C. INC 平頂 11 (307)/Frank Wu (347) 200-2347</t>
  </si>
  <si>
    <t>(配) ($4/P)N. A. C. INC 平頂 11 (307)/John He 718-808-5222</t>
  </si>
  <si>
    <t>(配)($4/P)LITTLE RED HAT 平頂 10 (202) /G.E 347-992-1138</t>
  </si>
  <si>
    <t>(配)($4/P)LITTLE RED HAT 平頂 10 (203)/Xiang Sir 347-831-2760</t>
  </si>
  <si>
    <t>接機人员</t>
  </si>
  <si>
    <t>唐人街安排</t>
  </si>
  <si>
    <t>BORIS WU</t>
  </si>
  <si>
    <t>347-827-9291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</si>
  <si>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</si>
  <si>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</si>
  <si>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</si>
  <si>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RONG ZHENG</t>
  </si>
  <si>
    <t>646-436-9117</t>
  </si>
  <si>
    <t>辦公室秩序維護員</t>
  </si>
  <si>
    <t>在辦公室指引客人去洗手間，並不要讓客人走進
員工工作範圍。</t>
  </si>
  <si>
    <t>ANDY QIU</t>
  </si>
  <si>
    <t>917-517-8332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</si>
  <si>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</si>
  <si>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</si>
  <si>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REBECCA LIU</t>
  </si>
  <si>
    <t>517-348-2799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</si>
  <si>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</si>
  <si>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</si>
  <si>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KENNY YIN</t>
  </si>
  <si>
    <t>917-868-8762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</si>
  <si>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</si>
  <si>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REMI CHEN</t>
  </si>
  <si>
    <t>646-206-6570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</si>
  <si>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</si>
  <si>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</si>
  <si>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t>JAMES NG</t>
  </si>
  <si>
    <t>646-258-7233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</si>
  <si>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</si>
  <si>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</si>
  <si>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</si>
  <si>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</si>
  <si>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</si>
  <si>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</si>
  <si>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</si>
  <si>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</si>
  <si>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</si>
  <si>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</si>
  <si>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KARY FAYE</t>
  </si>
  <si>
    <t>917-916-4821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</si>
  <si>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</si>
  <si>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</si>
  <si>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</si>
  <si>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AMY HUO</t>
  </si>
  <si>
    <t>929-329-8686</t>
  </si>
  <si>
    <t>6:15am 站在敦城酒店门口，指引客人 8:00am在敦城门口专门负责
WP1/BO2/AC3/MV2/MV3的客人</t>
  </si>
  <si>
    <t>JENNY ZHANG</t>
  </si>
  <si>
    <t>917-667-9116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</si>
  <si>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</si>
  <si>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</si>
  <si>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</si>
  <si>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</si>
  <si>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</si>
  <si>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</si>
  <si>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 xml:space="preserve">ZOE LIU </t>
  </si>
  <si>
    <t>347-827-9888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</si>
  <si>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</si>
  <si>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IVY WANG</t>
  </si>
  <si>
    <t>832-274-7427</t>
  </si>
  <si>
    <r>
      <rPr>
        <sz val="11"/>
        <color theme="1"/>
        <rFont val="宋体"/>
        <family val="2"/>
      </rPr>
      <t>負責SHUTTLE BUS#1</t>
    </r>
  </si>
  <si>
    <t>LILLIAN HE</t>
  </si>
  <si>
    <t>929-402-9668</t>
  </si>
  <si>
    <r>
      <rPr>
        <sz val="11"/>
        <color theme="1"/>
        <rFont val="宋体"/>
        <family val="2"/>
      </rPr>
      <t>負責SHUTTLE BUS#2</t>
    </r>
  </si>
  <si>
    <t>HENRY YAN</t>
  </si>
  <si>
    <t>917-667-1998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</si>
  <si>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</si>
  <si>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</si>
  <si>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</si>
  <si>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</si>
  <si>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East Brunswick安排</t>
  </si>
  <si>
    <t>JUPITER HU</t>
  </si>
  <si>
    <t>908-868-3743</t>
  </si>
  <si>
    <t>6:30-9:30</t>
  </si>
  <si>
    <t>JCC安排</t>
  </si>
  <si>
    <t>JACK RUAN</t>
  </si>
  <si>
    <t>646-919-8338</t>
  </si>
  <si>
    <t>GARY CHING</t>
  </si>
  <si>
    <t>347-309-8606</t>
  </si>
  <si>
    <t>Brooklyn安排</t>
  </si>
  <si>
    <t>EDDIE YU</t>
  </si>
  <si>
    <t>347-400-5119</t>
  </si>
  <si>
    <t>ALLEN ZHAO</t>
  </si>
  <si>
    <t>347-327-2786</t>
  </si>
  <si>
    <t>MT15-483-8877</t>
  </si>
  <si>
    <t>9292882516;3476495795</t>
  </si>
  <si>
    <r>
      <t>SHUTTLE PICKUP人数：FLU 7:00 LL(176)/EC(13),  BRK 7:00(59)/EC(0), East Brunswick, NJ 7:00(</t>
    </r>
    <r>
      <rPr>
        <b/>
        <sz val="26"/>
        <color rgb="FFFF0000"/>
        <rFont val="Calibri"/>
        <family val="2"/>
      </rPr>
      <t>53</t>
    </r>
    <r>
      <rPr>
        <b/>
        <sz val="26"/>
        <color theme="1"/>
        <rFont val="Calibri"/>
        <family val="2"/>
      </rPr>
      <t>)</t>
    </r>
  </si>
  <si>
    <t>EDI 7:00 SHUTTLE 最多可接55 位客人</t>
  </si>
  <si>
    <t>21 International Consulting</t>
  </si>
  <si>
    <t>929 305 9928</t>
  </si>
  <si>
    <t>LL153599</t>
  </si>
  <si>
    <t>日期：5/13</t>
  </si>
  <si>
    <t>團：小美东3天2夜</t>
  </si>
  <si>
    <t>EC BUS#16 NY5C</t>
  </si>
  <si>
    <t>NB1</t>
  </si>
  <si>
    <t>LL:99787 JENNYXU A28555</t>
  </si>
  <si>
    <t>GENG QIAOCHU</t>
  </si>
  <si>
    <t>319-855-3847</t>
  </si>
  <si>
    <t>NB3</t>
  </si>
  <si>
    <t>NB2</t>
  </si>
  <si>
    <t>PARK PLACE TRAVEL</t>
  </si>
  <si>
    <t>KATO SHUAN MEI</t>
  </si>
  <si>
    <t>TOURSFORFUN (C-2017365-CN)</t>
  </si>
  <si>
    <t xml:space="preserve">XIAOYING LI </t>
  </si>
  <si>
    <t>86-18116178251</t>
  </si>
  <si>
    <t>NB4</t>
  </si>
  <si>
    <t>XIAMEN OVERSEAS LL:101370</t>
  </si>
  <si>
    <t>XU SIYU</t>
  </si>
  <si>
    <t>158-2190-9170</t>
  </si>
  <si>
    <t>Edison</t>
  </si>
  <si>
    <t>NB5</t>
  </si>
  <si>
    <t>LL:101805  STEPHANIE A28918</t>
  </si>
  <si>
    <t>XIAO YIZHENG</t>
  </si>
  <si>
    <t>201-918-0672</t>
  </si>
  <si>
    <t>NJ-PAR</t>
  </si>
  <si>
    <t>NB6</t>
  </si>
  <si>
    <t>GO TO BUS</t>
  </si>
  <si>
    <t>Maria Veronica Franco</t>
  </si>
  <si>
    <t>973-207-3488Email: patriciam@familyfooddist.com</t>
  </si>
  <si>
    <t>NB7</t>
  </si>
  <si>
    <t>LL: 102685 LILIAN YU A29083</t>
  </si>
  <si>
    <t xml:space="preserve">GAO SHIHUI </t>
  </si>
  <si>
    <t>86-1-581-020-3867</t>
  </si>
  <si>
    <t>NB8</t>
  </si>
  <si>
    <t xml:space="preserve">FEI YANG TRAVEL </t>
  </si>
  <si>
    <t>CHEN ZHONG</t>
  </si>
  <si>
    <t>347-863-8543</t>
  </si>
  <si>
    <t>NBR1</t>
  </si>
  <si>
    <t>CTRIP(2622818483 )</t>
  </si>
  <si>
    <t>YUAN YUMENG</t>
  </si>
  <si>
    <t>136-7460-6532</t>
  </si>
  <si>
    <t>NBR2</t>
  </si>
  <si>
    <t>CTRIP(P(2622811786 )</t>
  </si>
  <si>
    <t>LI YUNPENG</t>
  </si>
  <si>
    <t>NBR3</t>
  </si>
  <si>
    <t>USITRIP</t>
  </si>
  <si>
    <t>PANG QINYA</t>
  </si>
  <si>
    <t>1 2028266539</t>
  </si>
  <si>
    <t>NBR4</t>
  </si>
  <si>
    <t>SPRING AND AUTUMN TRAVEL AGENCY SHUN TAI GARDEN SHOP</t>
  </si>
  <si>
    <t>MA YURONG</t>
  </si>
  <si>
    <t>603-854-9664
1424-542-1994</t>
  </si>
  <si>
    <t>Guide Name:</t>
  </si>
  <si>
    <t>CICI ZHANG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</si>
  <si>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</si>
  <si>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</si>
  <si>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</si>
  <si>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</si>
  <si>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</si>
  <si>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</si>
  <si>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</si>
  <si>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</si>
  <si>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</si>
  <si>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</si>
  <si>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</si>
  <si>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</si>
  <si>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</si>
  <si>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</si>
  <si>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</si>
  <si>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</si>
  <si>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美东AP5N 客人； 
美东部会另外安排接驳VAN 5/13 早上从 酒店接客人送到EDI.</t>
  </si>
  <si>
    <t>Date:</t>
  </si>
  <si>
    <t>TOUR:</t>
  </si>
  <si>
    <t>AP6DTF</t>
  </si>
  <si>
    <t>AP6DTF+ETF</t>
  </si>
  <si>
    <t>GUIDE:</t>
  </si>
  <si>
    <t>CTT 8:00 上车</t>
  </si>
  <si>
    <t>组号</t>
  </si>
  <si>
    <t>贵宾姓名</t>
  </si>
  <si>
    <t>房间</t>
  </si>
  <si>
    <t>人数</t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</si>
  <si>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</si>
  <si>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</si>
  <si>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</si>
  <si>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</si>
  <si>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</si>
  <si>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</si>
  <si>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</si>
  <si>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</si>
  <si>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</si>
  <si>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EC165187</t>
  </si>
  <si>
    <t>DTFN4</t>
  </si>
  <si>
    <t>ZHAO CHAOMEI</t>
  </si>
  <si>
    <t>C.C.H INT'L INC LL:101823</t>
  </si>
  <si>
    <t>CT</t>
  </si>
  <si>
    <t>JFK</t>
  </si>
  <si>
    <t>DL0431</t>
  </si>
  <si>
    <t>NY5</t>
  </si>
  <si>
    <t xml:space="preserve">TG:MARK WANG </t>
  </si>
  <si>
    <t>138-0121-0878</t>
  </si>
  <si>
    <t>EC162952</t>
  </si>
  <si>
    <t>DTFN5</t>
  </si>
  <si>
    <t>COLIN CHNG KOH LIN</t>
  </si>
  <si>
    <t>GOLDEN BUS TOUR</t>
  </si>
  <si>
    <t>347-295-4285</t>
  </si>
  <si>
    <t>总数：</t>
  </si>
  <si>
    <t>FLUSHING  7:00 敦城海鲜酒家上车</t>
  </si>
  <si>
    <t>EC164000</t>
  </si>
  <si>
    <t>DTFN2</t>
  </si>
  <si>
    <t>HUEI LIEN TING</t>
  </si>
  <si>
    <t>WANNAR TRAVEL LL:100852</t>
  </si>
  <si>
    <t>886 988101382</t>
  </si>
  <si>
    <t>EC164017</t>
  </si>
  <si>
    <t>DTFN3</t>
  </si>
  <si>
    <t>FANG YUE</t>
  </si>
  <si>
    <t>NAMEI</t>
  </si>
  <si>
    <t>BOS</t>
  </si>
  <si>
    <t xml:space="preserve">NY5 </t>
  </si>
  <si>
    <t>516-765-1490</t>
  </si>
  <si>
    <t>EC165943</t>
  </si>
  <si>
    <t>DTFN7</t>
  </si>
  <si>
    <t>ZHENG RUIHUA</t>
  </si>
  <si>
    <t>ENET TOUR LL:102486</t>
  </si>
  <si>
    <t>917-650-9909</t>
  </si>
  <si>
    <t>Howard Johnson EWR  7:00</t>
  </si>
  <si>
    <t>MT19-475-8347</t>
  </si>
  <si>
    <t>DTFN1</t>
  </si>
  <si>
    <t>VARSHINI BALASUBRAMANIAN</t>
  </si>
  <si>
    <t>NJ</t>
  </si>
  <si>
    <t>678-451-3581</t>
  </si>
  <si>
    <t>BRK 7:00</t>
  </si>
  <si>
    <t>OTHER PICK UP</t>
  </si>
  <si>
    <t>MT13-483-8937</t>
  </si>
  <si>
    <t>8613911754071</t>
  </si>
  <si>
    <t>WOODBURY安排</t>
  </si>
  <si>
    <t>NEW TOUR FOR WOODBURY</t>
  </si>
  <si>
    <t>($4/P)startrans 56 (709)/ paul 2017266511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</si>
  <si>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</si>
  <si>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</si>
  <si>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团上导游</t>
  </si>
  <si>
    <t>当天出团导游</t>
  </si>
  <si>
    <t>HOTEL: Edison Hotel 2N</t>
  </si>
  <si>
    <t>WE1</t>
  </si>
  <si>
    <t>ZHUANG YUN</t>
  </si>
  <si>
    <t>CTRIP(2649118965)</t>
  </si>
  <si>
    <t>MU587</t>
  </si>
  <si>
    <t>UA511</t>
  </si>
  <si>
    <t>14：42</t>
  </si>
  <si>
    <t>AP7WE</t>
  </si>
  <si>
    <t>携程订单
接机请举牌“携程”&amp;“庄云”X2
请导游在团上直接收取服务费</t>
  </si>
  <si>
    <t>138-1759-8666
139-0180-1173</t>
  </si>
  <si>
    <t>WE2</t>
  </si>
  <si>
    <t>LIM BENG LIAN</t>
  </si>
  <si>
    <t>B6-136</t>
  </si>
  <si>
    <t>DL2435</t>
  </si>
  <si>
    <t xml:space="preserve">60 12-638-3061 </t>
  </si>
  <si>
    <t>WE4</t>
  </si>
  <si>
    <t>MAN DA</t>
  </si>
  <si>
    <t>LULUTRIP (441189)</t>
  </si>
  <si>
    <t>EWR</t>
  </si>
  <si>
    <t>AA1598</t>
  </si>
  <si>
    <t>AA1086</t>
  </si>
  <si>
    <t>AP10KWE</t>
  </si>
  <si>
    <t>客人参加完美东行程还有迈阿密行程</t>
  </si>
  <si>
    <t>1-480-799-8896</t>
  </si>
  <si>
    <t>HOTEL:  5/12:Sheraton Edison Hotel 1N; 5/13:Ramada Plaza Newark Liberty International Airport 1N</t>
  </si>
  <si>
    <t>W3</t>
  </si>
  <si>
    <t>XU JING</t>
  </si>
  <si>
    <t>JOY TRAVEL</t>
  </si>
  <si>
    <t>LGA</t>
  </si>
  <si>
    <t>AA350</t>
  </si>
  <si>
    <t>AA197</t>
  </si>
  <si>
    <t>AP7W</t>
  </si>
  <si>
    <t>139-5180-0668</t>
  </si>
  <si>
    <t>W5-A</t>
  </si>
  <si>
    <t>XIAO HONG X2</t>
  </si>
  <si>
    <t>TOURSFORFUN(C-2017524-US)</t>
  </si>
  <si>
    <t>SCI</t>
  </si>
  <si>
    <t>AP10KW</t>
  </si>
  <si>
    <t>客人参加完美东行程还有迈阿密行程；2人一房的房间需要有两张床的房间，1DD+1K
BOOK 5/11 SHERATON EDISON HOTEL(SAME HOTEL AS FIRST NIGHT)  1DD X 1N 
self-check in with “HONG XIAO”</t>
  </si>
  <si>
    <t>352-409-6160</t>
  </si>
  <si>
    <t>W5-B</t>
  </si>
  <si>
    <t>XIAO HONG X1</t>
  </si>
  <si>
    <t>AA278</t>
  </si>
  <si>
    <t>HOTEL:  Ramada Plaza Newark Liberty International Airport 2N</t>
  </si>
  <si>
    <t>12WN1</t>
  </si>
  <si>
    <t>HAN XIU XIANG</t>
  </si>
  <si>
    <t>GUANGDONG YOUBANG LL:102093</t>
  </si>
  <si>
    <t>CZ399</t>
  </si>
  <si>
    <t>AP3W</t>
  </si>
  <si>
    <t>152-3833-5857</t>
  </si>
  <si>
    <t>WR1</t>
  </si>
  <si>
    <t>ZHOU FANYU</t>
  </si>
  <si>
    <t>LULUTRIP (439877)</t>
  </si>
  <si>
    <t>AA1139</t>
  </si>
  <si>
    <t>AP8R</t>
  </si>
  <si>
    <t>已含2位客人以下景点门票，请导游回来报销
USS $31 
EMPIRE STATE BUILDING $32 
LIBERTY CRUISE $29</t>
  </si>
  <si>
    <t>405-473-4037</t>
  </si>
  <si>
    <t>WR2</t>
  </si>
  <si>
    <t>XU ZHIYING</t>
  </si>
  <si>
    <t>SELF-DISMISS</t>
  </si>
  <si>
    <t>AP8W</t>
  </si>
  <si>
    <t xml:space="preserve">86 139-7362-5967  </t>
  </si>
  <si>
    <t>WR3</t>
  </si>
  <si>
    <t>LI ZHAO</t>
  </si>
  <si>
    <t>请与WR2的客人安排在一起</t>
  </si>
  <si>
    <t xml:space="preserve">86 135-0848-3987
86 139-2885-3248  </t>
  </si>
  <si>
    <t>WR4</t>
  </si>
  <si>
    <t>JIN PING</t>
  </si>
  <si>
    <t>MANSION TRAVEL</t>
  </si>
  <si>
    <t>VX12</t>
  </si>
  <si>
    <t>WR5</t>
  </si>
  <si>
    <t>HUA QUNWEN</t>
  </si>
  <si>
    <t>TOURSFORFUN(C-597450-CN)</t>
  </si>
  <si>
    <t>DL5351</t>
  </si>
  <si>
    <t>DL4008</t>
  </si>
  <si>
    <t xml:space="preserve">尽量安排大床房 </t>
  </si>
  <si>
    <t>86-139-6181-0555</t>
  </si>
  <si>
    <t>WR6</t>
  </si>
  <si>
    <t>esperanza garcia cardozo</t>
  </si>
  <si>
    <t>TOURS4FUN(S-45620)</t>
  </si>
  <si>
    <t>AV042</t>
  </si>
  <si>
    <t>AV245</t>
  </si>
  <si>
    <t>314-600-3225</t>
  </si>
  <si>
    <t>WR8</t>
  </si>
  <si>
    <t>EDDIE ESPANOLA</t>
  </si>
  <si>
    <t>V.I.P. LEISURE INC</t>
  </si>
  <si>
    <t>AA66</t>
  </si>
  <si>
    <t>AA85</t>
  </si>
  <si>
    <t>WR9</t>
  </si>
  <si>
    <t>MU RUIHONG</t>
  </si>
  <si>
    <t>6 KISS</t>
  </si>
  <si>
    <t>AA1618</t>
  </si>
  <si>
    <t>BOOK5/11 SHERATON FLUSHING 1DDX 1NIGHT 含早，5/11提供免费接机送至加订酒店 5/11 EWR VX166 21:00,麻烦接机导游带一张美国电话卡（含流量一个月有效）客人要购买</t>
  </si>
  <si>
    <t>WC6</t>
  </si>
  <si>
    <t>SHEN JINYING</t>
  </si>
  <si>
    <t>TIANBAO TRAVEL</t>
  </si>
  <si>
    <t>CX888</t>
  </si>
  <si>
    <t>CX889</t>
  </si>
  <si>
    <t>AP9CW</t>
  </si>
  <si>
    <t>1390-175-4068</t>
  </si>
  <si>
    <t>WC7</t>
  </si>
  <si>
    <t>MOORE MICHAEL KENNETH</t>
  </si>
  <si>
    <t>NEXUS HOLIDAY SYDNEY</t>
  </si>
  <si>
    <t>EK203</t>
  </si>
  <si>
    <t>0411 418 791</t>
  </si>
  <si>
    <t>WC8</t>
  </si>
  <si>
    <t>CHAN NANCY</t>
  </si>
  <si>
    <t>LL:101496 JIMIGOWONG A28690</t>
  </si>
  <si>
    <t>248-565-7288</t>
  </si>
  <si>
    <t>AP8R/8L FOR WOODBURY</t>
  </si>
  <si>
    <t>团上大巴</t>
  </si>
  <si>
    <t>HOTEL: 5/12:Courtyard Newark Downtown(Amerilink) 1N; 5/13: Sheraton Edison Hotel 1N</t>
  </si>
  <si>
    <t>R5</t>
  </si>
  <si>
    <t>HWANG TSAO HSIEN</t>
  </si>
  <si>
    <t>DIAMOND HOLIDAY</t>
  </si>
  <si>
    <t xml:space="preserve">JFK </t>
  </si>
  <si>
    <t>VX404</t>
  </si>
  <si>
    <t>VX415</t>
  </si>
  <si>
    <t>951-326-6317</t>
  </si>
  <si>
    <t xml:space="preserve">CECILIA HE </t>
  </si>
  <si>
    <t>R6</t>
  </si>
  <si>
    <t>REN LINA</t>
  </si>
  <si>
    <t>AF6</t>
  </si>
  <si>
    <t>AP9R</t>
  </si>
  <si>
    <t>5/14 早上6:45从酒店接客人出来CT自由活动，
无需送机,客人在曼哈顿离团</t>
  </si>
  <si>
    <t xml:space="preserve">49-17640200109        </t>
  </si>
  <si>
    <t>R7</t>
  </si>
  <si>
    <t>WANG YUJING</t>
  </si>
  <si>
    <t>CTRIP(2736224943)</t>
  </si>
  <si>
    <t>CX830</t>
  </si>
  <si>
    <t>携程订单
接机请举“携程”&amp;“王瑜婧  X1”
服务费请导游在团上直接收取</t>
  </si>
  <si>
    <t>189-8565-0050</t>
  </si>
  <si>
    <t>R8</t>
  </si>
  <si>
    <t>CHINTANA CHONGMANKHONG</t>
  </si>
  <si>
    <t>TOURS4FUN(E-565699)</t>
  </si>
  <si>
    <t>CX899</t>
  </si>
  <si>
    <t>5/5 BOOK 1DD X1Ndoubletree by Hilton Somerset( SAME HOTEL AS FIRST NIGHT),                        
check in with “CHINTANA CHONGMANKHONG,                                           5/5 JFK CX840 20:10 提前接机送至加订酒店</t>
  </si>
  <si>
    <t>66 892062485
66994465142
66-860906868</t>
  </si>
  <si>
    <t>R9</t>
  </si>
  <si>
    <t>MA YUANNING</t>
  </si>
  <si>
    <t>86 186-0129-6720</t>
  </si>
  <si>
    <t>FR3</t>
  </si>
  <si>
    <t>ZHU YAN</t>
  </si>
  <si>
    <t>CTRIP(2661061924)</t>
  </si>
  <si>
    <t>AA20068</t>
  </si>
  <si>
    <t>16：15</t>
  </si>
  <si>
    <t>AP9F</t>
  </si>
  <si>
    <t>携程订单
接机请举“携程”&amp;“竺焱  X3”
服务费请导游在团上直接收取</t>
  </si>
  <si>
    <t>156-0555-1966</t>
  </si>
  <si>
    <t>NR4</t>
  </si>
  <si>
    <t>QU LINGBO</t>
  </si>
  <si>
    <t>TJ TRIPS LL:101391</t>
  </si>
  <si>
    <t>CITY TOUR</t>
  </si>
  <si>
    <t>NY7R</t>
  </si>
  <si>
    <t>客户不参加第一天的纽约游
,在行程的第一天离开纽约时
联系导游参团</t>
  </si>
  <si>
    <t>929-329-8032</t>
  </si>
  <si>
    <t>LM2-A</t>
  </si>
  <si>
    <t>MURALI MOHAN RAO JAJAM X 6</t>
  </si>
  <si>
    <t>UA636</t>
  </si>
  <si>
    <t>AP8L</t>
  </si>
  <si>
    <t>224-770-1642</t>
  </si>
  <si>
    <t xml:space="preserve">HENRY ZHANG </t>
  </si>
  <si>
    <t>LM2-B</t>
  </si>
  <si>
    <t>NAGESWARA RAO KADAM X 2</t>
  </si>
  <si>
    <t>AA952</t>
  </si>
  <si>
    <t>CITY TOUR安排</t>
  </si>
  <si>
    <t>R BACK FOR CITY TOUR</t>
  </si>
  <si>
    <t>HOTEL:  Courtyard Newark Downtown(Amerilink) 1N</t>
  </si>
  <si>
    <t>TSR1</t>
  </si>
  <si>
    <t>SONG JIANXIN</t>
  </si>
  <si>
    <t>XIAMEN OVERSEAS LL：98388</t>
  </si>
  <si>
    <t>DL1259</t>
  </si>
  <si>
    <t>19：29</t>
  </si>
  <si>
    <t>UA665</t>
  </si>
  <si>
    <t>AP7R</t>
  </si>
  <si>
    <t>139-3131-0555
139-3234-0655</t>
  </si>
  <si>
    <t>TSR2</t>
  </si>
  <si>
    <t>LI SIXUAN</t>
  </si>
  <si>
    <t>FIRST EXPRESS TRAVEL</t>
  </si>
  <si>
    <t>AC7660</t>
  </si>
  <si>
    <t>AC549</t>
  </si>
  <si>
    <t>138-162-35158</t>
  </si>
  <si>
    <t>TSR3</t>
  </si>
  <si>
    <t>LI FENGYING</t>
  </si>
  <si>
    <t>CTRIP(2761776329 )</t>
  </si>
  <si>
    <t>UA1997</t>
  </si>
  <si>
    <t>携程订单
接机请举牌“携程”&amp;“李风英” X2
请导游在团上直接收取服务费</t>
  </si>
  <si>
    <t>157-3952-6556
135-8157-0557</t>
  </si>
  <si>
    <t>TSR4</t>
  </si>
  <si>
    <t>LIANG BUHECHAOLU</t>
  </si>
  <si>
    <t>AA292</t>
  </si>
  <si>
    <t>AA21</t>
  </si>
  <si>
    <t>1 626-747-6170</t>
  </si>
  <si>
    <t>DR1</t>
  </si>
  <si>
    <t>JUDITH LOUGHLIN</t>
  </si>
  <si>
    <t>DC6R</t>
  </si>
  <si>
    <t>617-3899-0900
Email: courtney.wicks@flightcentre.com.au</t>
  </si>
  <si>
    <t>PR2</t>
  </si>
  <si>
    <t>DONG FENGYUN</t>
  </si>
  <si>
    <t xml:space="preserve">CHINA USA INTERNATIONAL </t>
  </si>
  <si>
    <t>PH</t>
  </si>
  <si>
    <t>PH6R</t>
  </si>
  <si>
    <t>215-606-8136</t>
  </si>
  <si>
    <t>DR3</t>
  </si>
  <si>
    <t>LIU BINGSHUO</t>
  </si>
  <si>
    <t>LL:101956 SHU LIN  A28958</t>
  </si>
  <si>
    <t>202-751-9758</t>
  </si>
  <si>
    <t>PR4</t>
  </si>
  <si>
    <t>Lalaiah Chinthanippu</t>
  </si>
  <si>
    <t>6105630400
Email: radha@rkts.com</t>
  </si>
  <si>
    <t>WHR1</t>
  </si>
  <si>
    <t>CHINHAI LIN</t>
  </si>
  <si>
    <t xml:space="preserve">LUCKY EMPEROR </t>
  </si>
  <si>
    <t xml:space="preserve">WH-HOLIDAY INN </t>
  </si>
  <si>
    <t>WH5R</t>
  </si>
  <si>
    <t>WHR2</t>
  </si>
  <si>
    <t>mrs rhea karmakar</t>
  </si>
  <si>
    <t>TOURS4FUN(E-570046)</t>
  </si>
  <si>
    <t>91 9820-082727</t>
  </si>
  <si>
    <t>WHR3</t>
  </si>
  <si>
    <t>TONG WENYI</t>
  </si>
  <si>
    <t>GHC TOURS LL:100819</t>
  </si>
  <si>
    <t>240-706-6457</t>
  </si>
  <si>
    <t>AP6 BACK FOR CITY TOUR</t>
  </si>
  <si>
    <t xml:space="preserve">HOTEL: Courtyard Newark Downtown(Amerilink) 1N </t>
  </si>
  <si>
    <t>EDTS1</t>
  </si>
  <si>
    <t>GUAN BAOYUAN</t>
  </si>
  <si>
    <t>DC5E</t>
  </si>
  <si>
    <t>86 153-092-61168
86 180-923-61238</t>
  </si>
  <si>
    <t xml:space="preserve">FAY FEI </t>
  </si>
  <si>
    <t>EPTS2</t>
  </si>
  <si>
    <t>GUAN XIAOPING</t>
  </si>
  <si>
    <t>PH5E</t>
  </si>
  <si>
    <t>848-468-6629</t>
  </si>
  <si>
    <t>DDTS3</t>
  </si>
  <si>
    <t xml:space="preserve">FRIDIATI SUGANDI </t>
  </si>
  <si>
    <t>DC5</t>
  </si>
  <si>
    <t>628139-901-0405;1617-792-3845
Email: dewi.yunia.fitriani@gmail.com</t>
  </si>
  <si>
    <t>DDTS4</t>
  </si>
  <si>
    <t>WANG TINGYU</t>
  </si>
  <si>
    <t xml:space="preserve">1 864-908-1630  </t>
  </si>
  <si>
    <t>WHTS1</t>
  </si>
  <si>
    <t>SRI WAHJOENINGSIH TJIPTO</t>
  </si>
  <si>
    <t>WH4</t>
  </si>
  <si>
    <t>6281-890-2315
6281-711-7516
Email: noni_sri@yahoo.com</t>
  </si>
  <si>
    <t xml:space="preserve">TANA CARIEN </t>
  </si>
  <si>
    <t>AP5N/AP5C BACK FOR CITY TOUR</t>
  </si>
  <si>
    <t xml:space="preserve">VAN  </t>
  </si>
  <si>
    <t>加LOCAL</t>
  </si>
  <si>
    <t xml:space="preserve">HOTEL: Days Hotel East Brunswick 1N </t>
  </si>
  <si>
    <t>9DN1</t>
  </si>
  <si>
    <t>CHENG XIN</t>
  </si>
  <si>
    <t>AP5N</t>
  </si>
  <si>
    <t>720-985-8970</t>
  </si>
  <si>
    <t>PETER WANG  347-399-6898</t>
  </si>
  <si>
    <t>9DN2</t>
  </si>
  <si>
    <t>LIU XINXING</t>
  </si>
  <si>
    <t>DL2820</t>
  </si>
  <si>
    <t>86 159-6059-8803</t>
  </si>
  <si>
    <t>TRANSFER安排</t>
  </si>
  <si>
    <t>NEW TOUR FOR OPTION X</t>
  </si>
  <si>
    <t>HOTEL:  Ramada Plaza Newark Liberty International Airport 5N</t>
  </si>
  <si>
    <t>X3M1</t>
  </si>
  <si>
    <t>UMANATHA SHETTY</t>
  </si>
  <si>
    <t>AA1254</t>
  </si>
  <si>
    <t>AP9X</t>
  </si>
  <si>
    <t>自选项目:
5/13 Activity Option 1:  Free Tour 自由行
5/14 Activity Option 2: Shopping Tour 购物游
5/15 Activity Option 3: Walking Tour 深度游
X3M1 / X3M2 / X2M3 同车同酒店
5/12 安排free fransfer早上10:30从Wyndham Gardern Fresh Meadows(61-27 186th Street, Fresh Meadows, NY 11365,接客人送至Flushing上车点（ATC4 /X3M1/ X3M2 /X3M3是一家人）
劳烦导游多多照顾客人，谢谢</t>
  </si>
  <si>
    <t>818-647-9157
900-464-8670
Email: ushetty@hotmail.com</t>
  </si>
  <si>
    <t>DAVID WANG</t>
  </si>
  <si>
    <t>X3M2</t>
  </si>
  <si>
    <t>SHANKAR SHETTY</t>
  </si>
  <si>
    <t>自选项目:
5/13 Activity Option 1:  Free Tour 自由行
5/14 Activity Option 2: Shopping Tour 购物游
5/15 Activity Option 3: Walking Tour 深度游
5/12 安排free fransfer早上10:30从Wyndham Gardern Fresh Meadows(61-27 186th Street, Fresh Meadows, NY 11365,接客人送至Flushing上车点（ATC4 /X3M1/ X3M2 /X3M3是一家人）
劳烦导游多多照顾客人，谢谢</t>
  </si>
  <si>
    <t>X3M3</t>
  </si>
  <si>
    <t>SATISH SHETTY</t>
  </si>
  <si>
    <t>自选项目:
5/13 Activity Option 1:  Free Tour 自由行
5/14 Activity Option 2: Shopping Tour 购物游
5/15 Activity Option 3: Walking Tour 深度游
X3M1 / X3M2 / X2M3 同车同酒店
5/12 安排free fransfer早上10:30从Wyndham Gardern Fresh Meadows(61-27 186th Street, Fresh Meadows, NY 11365,接客人送至Flushing上车点（ATC4 /X3M1/ X3M2 /X3M3是一家人）
劳烦导游多多照顾客人，谢谢</t>
  </si>
  <si>
    <t>NEW TOUR FOR FREE TOUR</t>
  </si>
  <si>
    <t>HOTEL:   Ramada Plaza Newark Liberty International Airport 2N</t>
  </si>
  <si>
    <t>FR7</t>
  </si>
  <si>
    <t>XING GUO</t>
  </si>
  <si>
    <t>DM INVESTMENT LL：101735</t>
  </si>
  <si>
    <t>UA692</t>
  </si>
  <si>
    <t>AP8F</t>
  </si>
  <si>
    <t>778-892-6995</t>
  </si>
  <si>
    <t>FC1</t>
  </si>
  <si>
    <t xml:space="preserve">JAMES RICHARDSON </t>
  </si>
  <si>
    <t>B6-948</t>
  </si>
  <si>
    <t>AP9CF</t>
  </si>
  <si>
    <t>435-674-9762
Email: janis2rich@yahoo.com</t>
  </si>
  <si>
    <t>WC4-B</t>
  </si>
  <si>
    <t>SUBHALAXMI SHETTY X 8</t>
  </si>
  <si>
    <t>客人改为自由行，组号不变</t>
  </si>
  <si>
    <t>900-464-8670</t>
  </si>
  <si>
    <t>NEW TOUR FOR ATLANTIC CITY</t>
  </si>
  <si>
    <t>ATC4</t>
  </si>
  <si>
    <t>RAMESH SHETTY X 3</t>
  </si>
  <si>
    <t>ATC5</t>
  </si>
  <si>
    <t>ROSIANA KURNIAWAN TANDA</t>
  </si>
  <si>
    <t>ATS AMERICAN TRAVE</t>
  </si>
  <si>
    <t>T-7</t>
  </si>
  <si>
    <t>AP9CA</t>
  </si>
  <si>
    <t>628-165-31280</t>
  </si>
  <si>
    <t>AP6 BACK TRANSFER TO CT</t>
  </si>
  <si>
    <t>HOTEL:  Raritan Hotel (ALREADY CHECKED IN YESTERDAY)</t>
  </si>
  <si>
    <t>WH1</t>
  </si>
  <si>
    <t>BIAN LINGYING</t>
  </si>
  <si>
    <t>FETI TRAVEL</t>
  </si>
  <si>
    <t>WH-HOLIDAY INN</t>
  </si>
  <si>
    <t>WH5</t>
  </si>
  <si>
    <t>1392-018-2398;
1390-105-2640</t>
  </si>
  <si>
    <t>Frank Wu (347) 200-2347</t>
  </si>
  <si>
    <t>EWH2</t>
  </si>
  <si>
    <t>ANIL OBEROI</t>
  </si>
  <si>
    <t>WH5E</t>
  </si>
  <si>
    <t>703-864-8667</t>
  </si>
  <si>
    <t xml:space="preserve">从酒店接到EDI(In front of the Voi Salon &amp; Spa) FOR LOCAL DN3交给RACHEL YOU 917-963-4233 </t>
  </si>
  <si>
    <t>HOTEL:  Edison Hotel 1N      @8:15AM</t>
  </si>
  <si>
    <t>SHIZHONG CHENG</t>
  </si>
  <si>
    <t>WANNAR TRAVEL LL:102295</t>
  </si>
  <si>
    <t xml:space="preserve">RACHEL YOU </t>
  </si>
  <si>
    <t>Liang Sir 347-880-4034</t>
  </si>
  <si>
    <t>SPECIAL ARRANGEMENT, TRANSFER TO CT</t>
  </si>
  <si>
    <t xml:space="preserve">HOTEL: Courtyard Newark Downtown(Amerilink) 1N   </t>
  </si>
  <si>
    <t>ALLAN MICHAEL G SANTOS</t>
  </si>
  <si>
    <t>AP9W</t>
  </si>
  <si>
    <t xml:space="preserve">客人放弃5/13WP1, 需要TRANSFER 
到CT </t>
  </si>
  <si>
    <t>6392-0911-3600
632-920-1984
Email: amgsmd@yahoo.com</t>
  </si>
  <si>
    <t>CC1</t>
  </si>
  <si>
    <t>NFCC2</t>
  </si>
  <si>
    <t>NFCC3</t>
  </si>
  <si>
    <t>NFCC4</t>
  </si>
  <si>
    <t>Martin Iglesias-Morales</t>
  </si>
  <si>
    <t>MARIAELENA CABONI</t>
  </si>
  <si>
    <t>LEONEL MORENO DELGADO</t>
  </si>
  <si>
    <t>RAFAEL MAYO-GARCIA</t>
  </si>
  <si>
    <t>SUNSHINE TRAVEL</t>
  </si>
  <si>
    <t>1 52 55 5554340360;
1 52 55 5556313362
Email:iglesias@drmartiniglesias.com</t>
  </si>
  <si>
    <t>774-994-5884</t>
  </si>
  <si>
    <t>346-393-51057</t>
  </si>
  <si>
    <t>NY5C</t>
  </si>
  <si>
    <t>NFCC</t>
  </si>
  <si>
    <t>EC163077</t>
  </si>
  <si>
    <t>EC163482</t>
  </si>
  <si>
    <t>EC164377</t>
  </si>
  <si>
    <t>EC164639</t>
  </si>
  <si>
    <t>EC165167</t>
  </si>
  <si>
    <t>MF18-482-7887</t>
  </si>
  <si>
    <t>EC166119</t>
  </si>
  <si>
    <t>EC166131</t>
  </si>
  <si>
    <t>EC160030</t>
  </si>
  <si>
    <t>EC160031</t>
  </si>
  <si>
    <t>EC160806</t>
  </si>
  <si>
    <t>EC166115</t>
  </si>
  <si>
    <t>MN18-475-7027</t>
  </si>
  <si>
    <t>EC165881</t>
  </si>
  <si>
    <t>Joy Travel Tina</t>
  </si>
  <si>
    <t>FAN / YONGPING</t>
  </si>
  <si>
    <t xml:space="preserve">646-6710390        </t>
  </si>
  <si>
    <t>LL153602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</si>
</sst>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h:mm;@"/>
    <numFmt numFmtId="178" formatCode="m/d;@"/>
    <numFmt numFmtId="179" formatCode="0.00;[Red]0.00"/>
    <numFmt numFmtId="180" formatCode="0.00_);[Red]\(0.00\)"/>
    <numFmt numFmtId="181" formatCode="0_);[Red]\(0\)"/>
    <numFmt numFmtId="182" formatCode="[$-409]d/mmm;@"/>
  </numFmts>
  <fonts count="10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2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18"/>
      <name val="宋体"/>
      <family val="2"/>
      <scheme val="minor"/>
    </font>
    <font>
      <b/>
      <sz val="20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Calibri"/>
      <family val="2"/>
    </font>
    <font>
      <sz val="28"/>
      <color theme="1"/>
      <name val="宋体"/>
      <family val="2"/>
      <scheme val="minor"/>
    </font>
    <font>
      <sz val="9"/>
      <color rgb="FF000000"/>
      <name val="Arial"/>
      <family val="2"/>
    </font>
    <font>
      <sz val="24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24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rgb="FFFF0000"/>
      <name val="宋体"/>
      <family val="2"/>
      <scheme val="minor"/>
    </font>
    <font>
      <b/>
      <sz val="18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26"/>
      <color rgb="FFFF0000"/>
      <name val="Calibri"/>
      <family val="2"/>
    </font>
    <font>
      <b/>
      <sz val="26"/>
      <color theme="1"/>
      <name val="Calibri"/>
      <family val="2"/>
    </font>
    <font>
      <b/>
      <sz val="12"/>
      <color theme="1"/>
      <name val="宋体"/>
      <family val="2"/>
      <scheme val="minor"/>
    </font>
    <font>
      <b/>
      <sz val="12.1"/>
      <color rgb="FF000000"/>
      <name val="宋体"/>
      <family val="2"/>
      <scheme val="minor"/>
    </font>
    <font>
      <sz val="12.1"/>
      <color rgb="FF000000"/>
      <name val="宋体"/>
      <family val="2"/>
      <scheme val="minor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宋体"/>
      <family val="2"/>
      <scheme val="minor"/>
    </font>
    <font>
      <b/>
      <sz val="8"/>
      <name val="微软雅黑"/>
      <family val="2"/>
      <charset val="134"/>
    </font>
    <font>
      <b/>
      <sz val="12.1"/>
      <color theme="1"/>
      <name val="宋体"/>
      <family val="2"/>
      <scheme val="minor"/>
    </font>
    <font>
      <sz val="12"/>
      <name val="宋体"/>
      <family val="2"/>
      <scheme val="minor"/>
    </font>
    <font>
      <b/>
      <sz val="8"/>
      <color rgb="FF000000"/>
      <name val="微软雅黑"/>
      <family val="2"/>
      <charset val="134"/>
    </font>
    <font>
      <sz val="12"/>
      <color indexed="8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b/>
      <sz val="13.2"/>
      <color theme="1"/>
      <name val="宋体"/>
      <family val="2"/>
      <scheme val="minor"/>
    </font>
    <font>
      <b/>
      <sz val="13.2"/>
      <color rgb="FFFF0000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22"/>
      <color rgb="FFFF0000"/>
      <name val="宋体"/>
      <family val="2"/>
      <scheme val="minor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6"/>
      <color indexed="10"/>
      <name val="Arial"/>
      <family val="2"/>
    </font>
    <font>
      <b/>
      <sz val="14"/>
      <color rgb="FFFF0000"/>
      <name val="宋体"/>
      <family val="2"/>
      <scheme val="minor"/>
    </font>
    <font>
      <sz val="14"/>
      <color rgb="FFFF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4"/>
      <color theme="1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9"/>
      <name val="宋体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0">
    <xf numFmtId="0" fontId="0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7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03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0" fontId="0" fillId="2" borderId="9" xfId="0" applyFill="1" applyBorder="1" applyAlignment="1">
      <alignment horizontal="left" wrapText="1"/>
    </xf>
    <xf numFmtId="16" fontId="0" fillId="2" borderId="9" xfId="0" applyNumberFormat="1" applyFill="1" applyBorder="1" applyAlignment="1">
      <alignment horizontal="left"/>
    </xf>
    <xf numFmtId="0" fontId="0" fillId="0" borderId="9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8" borderId="8" xfId="0" applyFont="1" applyFill="1" applyBorder="1" applyAlignment="1">
      <alignment horizontal="left"/>
    </xf>
    <xf numFmtId="49" fontId="7" fillId="8" borderId="8" xfId="0" applyNumberFormat="1" applyFont="1" applyFill="1" applyBorder="1" applyAlignment="1">
      <alignment horizontal="left"/>
    </xf>
    <xf numFmtId="16" fontId="7" fillId="8" borderId="8" xfId="0" applyNumberFormat="1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49" fontId="0" fillId="7" borderId="9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 wrapText="1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8" fillId="0" borderId="0" xfId="0" applyFont="1"/>
    <xf numFmtId="0" fontId="0" fillId="2" borderId="9" xfId="0" applyFill="1" applyBorder="1"/>
    <xf numFmtId="0" fontId="9" fillId="8" borderId="8" xfId="0" applyFont="1" applyFill="1" applyBorder="1" applyAlignment="1">
      <alignment horizontal="left"/>
    </xf>
    <xf numFmtId="49" fontId="9" fillId="8" borderId="8" xfId="0" applyNumberFormat="1" applyFont="1" applyFill="1" applyBorder="1" applyAlignment="1">
      <alignment horizontal="left"/>
    </xf>
    <xf numFmtId="16" fontId="9" fillId="8" borderId="8" xfId="0" applyNumberFormat="1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 wrapText="1"/>
    </xf>
    <xf numFmtId="0" fontId="0" fillId="10" borderId="8" xfId="0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8" xfId="0" applyNumberForma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0" fontId="7" fillId="11" borderId="9" xfId="0" applyFont="1" applyFill="1" applyBorder="1" applyAlignment="1">
      <alignment horizontal="left"/>
    </xf>
    <xf numFmtId="49" fontId="7" fillId="11" borderId="9" xfId="0" applyNumberFormat="1" applyFont="1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7" borderId="9" xfId="0" applyFill="1" applyBorder="1" applyAlignment="1">
      <alignment horizontal="left"/>
    </xf>
    <xf numFmtId="0" fontId="14" fillId="2" borderId="9" xfId="0" applyFont="1" applyFill="1" applyBorder="1" applyAlignment="1">
      <alignment horizontal="left"/>
    </xf>
    <xf numFmtId="0" fontId="0" fillId="0" borderId="9" xfId="0" applyBorder="1" applyAlignment="1"/>
    <xf numFmtId="0" fontId="0" fillId="0" borderId="9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2" borderId="9" xfId="0" applyFill="1" applyBorder="1" applyAlignment="1"/>
    <xf numFmtId="0" fontId="2" fillId="2" borderId="8" xfId="0" applyFont="1" applyFill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0" fontId="17" fillId="0" borderId="0" xfId="0" applyFont="1"/>
    <xf numFmtId="0" fontId="0" fillId="0" borderId="9" xfId="0" applyFill="1" applyBorder="1" applyAlignment="1"/>
    <xf numFmtId="0" fontId="0" fillId="0" borderId="8" xfId="0" applyFill="1" applyBorder="1" applyAlignment="1">
      <alignment horizontal="left" wrapText="1"/>
    </xf>
    <xf numFmtId="0" fontId="11" fillId="0" borderId="0" xfId="0" applyFont="1"/>
    <xf numFmtId="0" fontId="0" fillId="2" borderId="8" xfId="0" applyFill="1" applyBorder="1" applyAlignment="1">
      <alignment horizontal="left" vertical="top"/>
    </xf>
    <xf numFmtId="16" fontId="0" fillId="0" borderId="9" xfId="0" applyNumberFormat="1" applyBorder="1" applyAlignment="1">
      <alignment horizontal="left"/>
    </xf>
    <xf numFmtId="0" fontId="3" fillId="0" borderId="0" xfId="0" applyFont="1"/>
    <xf numFmtId="0" fontId="2" fillId="2" borderId="9" xfId="0" applyFont="1" applyFill="1" applyBorder="1" applyAlignment="1">
      <alignment horizontal="left"/>
    </xf>
    <xf numFmtId="0" fontId="0" fillId="0" borderId="0" xfId="0" applyFont="1"/>
    <xf numFmtId="0" fontId="11" fillId="2" borderId="9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0" fillId="12" borderId="9" xfId="0" applyFont="1" applyFill="1" applyBorder="1" applyAlignment="1">
      <alignment horizontal="left"/>
    </xf>
    <xf numFmtId="0" fontId="0" fillId="2" borderId="9" xfId="0" applyFont="1" applyFill="1" applyBorder="1"/>
    <xf numFmtId="0" fontId="0" fillId="0" borderId="8" xfId="0" applyFont="1" applyBorder="1" applyAlignment="1">
      <alignment horizontal="left"/>
    </xf>
    <xf numFmtId="0" fontId="0" fillId="10" borderId="9" xfId="0" applyFont="1" applyFill="1" applyBorder="1" applyAlignment="1">
      <alignment horizontal="left"/>
    </xf>
    <xf numFmtId="0" fontId="0" fillId="10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0" fillId="7" borderId="9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2" borderId="6" xfId="0" applyFont="1" applyFill="1" applyBorder="1" applyAlignment="1">
      <alignment horizontal="left"/>
    </xf>
    <xf numFmtId="49" fontId="21" fillId="2" borderId="6" xfId="0" applyNumberFormat="1" applyFont="1" applyFill="1" applyBorder="1" applyAlignment="1">
      <alignment horizontal="left"/>
    </xf>
    <xf numFmtId="0" fontId="21" fillId="2" borderId="7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49" fontId="19" fillId="8" borderId="8" xfId="0" applyNumberFormat="1" applyFont="1" applyFill="1" applyBorder="1" applyAlignment="1">
      <alignment horizontal="left"/>
    </xf>
    <xf numFmtId="16" fontId="19" fillId="8" borderId="8" xfId="0" applyNumberFormat="1" applyFont="1" applyFill="1" applyBorder="1" applyAlignment="1">
      <alignment horizontal="left"/>
    </xf>
    <xf numFmtId="0" fontId="12" fillId="0" borderId="0" xfId="0" applyFont="1"/>
    <xf numFmtId="0" fontId="0" fillId="0" borderId="9" xfId="0" applyBorder="1" applyAlignment="1">
      <alignment horizontal="left" wrapText="1"/>
    </xf>
    <xf numFmtId="0" fontId="0" fillId="0" borderId="8" xfId="0" applyBorder="1"/>
    <xf numFmtId="0" fontId="0" fillId="13" borderId="9" xfId="0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3" fillId="8" borderId="8" xfId="0" applyFont="1" applyFill="1" applyBorder="1" applyAlignment="1">
      <alignment horizontal="left"/>
    </xf>
    <xf numFmtId="49" fontId="23" fillId="8" borderId="8" xfId="0" applyNumberFormat="1" applyFont="1" applyFill="1" applyBorder="1" applyAlignment="1">
      <alignment horizontal="left"/>
    </xf>
    <xf numFmtId="16" fontId="23" fillId="8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16" fontId="0" fillId="2" borderId="8" xfId="0" applyNumberFormat="1" applyFill="1" applyBorder="1" applyAlignment="1">
      <alignment horizontal="left" vertical="top"/>
    </xf>
    <xf numFmtId="0" fontId="23" fillId="4" borderId="8" xfId="0" applyFont="1" applyFill="1" applyBorder="1" applyAlignment="1">
      <alignment horizontal="left"/>
    </xf>
    <xf numFmtId="0" fontId="11" fillId="2" borderId="9" xfId="0" applyFont="1" applyFill="1" applyBorder="1"/>
    <xf numFmtId="0" fontId="24" fillId="0" borderId="9" xfId="0" applyNumberFormat="1" applyFont="1" applyFill="1" applyBorder="1" applyAlignment="1">
      <alignment horizontal="left"/>
    </xf>
    <xf numFmtId="0" fontId="0" fillId="0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wrapText="1"/>
    </xf>
    <xf numFmtId="0" fontId="0" fillId="2" borderId="8" xfId="0" applyFont="1" applyFill="1" applyBorder="1" applyAlignment="1">
      <alignment horizontal="left" wrapText="1"/>
    </xf>
    <xf numFmtId="49" fontId="0" fillId="2" borderId="8" xfId="0" applyNumberFormat="1" applyFont="1" applyFill="1" applyBorder="1" applyAlignment="1">
      <alignment horizontal="left" wrapText="1"/>
    </xf>
    <xf numFmtId="0" fontId="23" fillId="9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16" fontId="13" fillId="2" borderId="8" xfId="0" applyNumberFormat="1" applyFont="1" applyFill="1" applyBorder="1" applyAlignment="1">
      <alignment horizontal="left"/>
    </xf>
    <xf numFmtId="0" fontId="0" fillId="2" borderId="8" xfId="0" applyNumberFormat="1" applyFont="1" applyFill="1" applyBorder="1" applyAlignment="1">
      <alignment horizontal="left"/>
    </xf>
    <xf numFmtId="0" fontId="0" fillId="2" borderId="8" xfId="0" applyFill="1" applyBorder="1"/>
    <xf numFmtId="0" fontId="13" fillId="0" borderId="9" xfId="0" applyFont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49" fontId="7" fillId="8" borderId="9" xfId="0" applyNumberFormat="1" applyFont="1" applyFill="1" applyBorder="1" applyAlignment="1">
      <alignment horizontal="left"/>
    </xf>
    <xf numFmtId="16" fontId="7" fillId="8" borderId="9" xfId="0" applyNumberFormat="1" applyFont="1" applyFill="1" applyBorder="1" applyAlignment="1">
      <alignment horizontal="left"/>
    </xf>
    <xf numFmtId="0" fontId="13" fillId="0" borderId="0" xfId="0" applyFont="1"/>
    <xf numFmtId="0" fontId="0" fillId="0" borderId="9" xfId="0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49" fontId="0" fillId="2" borderId="9" xfId="0" applyNumberFormat="1" applyFill="1" applyBorder="1" applyAlignment="1">
      <alignment horizontal="left" vertical="top"/>
    </xf>
    <xf numFmtId="16" fontId="0" fillId="2" borderId="9" xfId="0" applyNumberFormat="1" applyFill="1" applyBorder="1" applyAlignment="1">
      <alignment horizontal="left" vertical="top"/>
    </xf>
    <xf numFmtId="0" fontId="25" fillId="7" borderId="8" xfId="0" applyFont="1" applyFill="1" applyBorder="1" applyAlignment="1">
      <alignment horizontal="left"/>
    </xf>
    <xf numFmtId="0" fontId="26" fillId="7" borderId="8" xfId="0" applyFont="1" applyFill="1" applyBorder="1" applyAlignment="1">
      <alignment horizontal="left"/>
    </xf>
    <xf numFmtId="0" fontId="27" fillId="7" borderId="8" xfId="0" applyFont="1" applyFill="1" applyBorder="1" applyAlignment="1">
      <alignment horizontal="left"/>
    </xf>
    <xf numFmtId="49" fontId="27" fillId="7" borderId="8" xfId="0" applyNumberFormat="1" applyFont="1" applyFill="1" applyBorder="1" applyAlignment="1">
      <alignment horizontal="left"/>
    </xf>
    <xf numFmtId="16" fontId="27" fillId="7" borderId="8" xfId="0" applyNumberFormat="1" applyFont="1" applyFill="1" applyBorder="1" applyAlignment="1">
      <alignment horizontal="left"/>
    </xf>
    <xf numFmtId="0" fontId="18" fillId="0" borderId="9" xfId="0" applyFont="1" applyBorder="1" applyAlignment="1">
      <alignment horizontal="left"/>
    </xf>
    <xf numFmtId="16" fontId="18" fillId="2" borderId="8" xfId="0" applyNumberFormat="1" applyFont="1" applyFill="1" applyBorder="1" applyAlignment="1">
      <alignment horizontal="left"/>
    </xf>
    <xf numFmtId="0" fontId="28" fillId="2" borderId="8" xfId="0" applyFont="1" applyFill="1" applyBorder="1" applyAlignment="1">
      <alignment horizontal="left"/>
    </xf>
    <xf numFmtId="49" fontId="29" fillId="2" borderId="9" xfId="0" applyNumberFormat="1" applyFont="1" applyFill="1" applyBorder="1" applyAlignment="1">
      <alignment horizontal="left"/>
    </xf>
    <xf numFmtId="0" fontId="29" fillId="0" borderId="9" xfId="0" applyFont="1" applyBorder="1"/>
    <xf numFmtId="0" fontId="30" fillId="8" borderId="9" xfId="0" applyFont="1" applyFill="1" applyBorder="1" applyAlignment="1">
      <alignment horizontal="left"/>
    </xf>
    <xf numFmtId="49" fontId="29" fillId="8" borderId="9" xfId="0" applyNumberFormat="1" applyFont="1" applyFill="1" applyBorder="1" applyAlignment="1">
      <alignment horizontal="left"/>
    </xf>
    <xf numFmtId="0" fontId="29" fillId="8" borderId="9" xfId="0" applyFont="1" applyFill="1" applyBorder="1"/>
    <xf numFmtId="0" fontId="0" fillId="8" borderId="0" xfId="0" applyFill="1" applyBorder="1"/>
    <xf numFmtId="0" fontId="27" fillId="2" borderId="9" xfId="0" applyFont="1" applyFill="1" applyBorder="1"/>
    <xf numFmtId="0" fontId="0" fillId="9" borderId="9" xfId="0" applyFill="1" applyBorder="1" applyAlignment="1">
      <alignment horizontal="left"/>
    </xf>
    <xf numFmtId="0" fontId="27" fillId="2" borderId="9" xfId="0" applyFont="1" applyFill="1" applyBorder="1" applyAlignment="1">
      <alignment horizontal="left"/>
    </xf>
    <xf numFmtId="0" fontId="32" fillId="2" borderId="9" xfId="0" applyFont="1" applyFill="1" applyBorder="1" applyAlignment="1">
      <alignment horizontal="left"/>
    </xf>
    <xf numFmtId="49" fontId="27" fillId="2" borderId="9" xfId="0" applyNumberFormat="1" applyFont="1" applyFill="1" applyBorder="1" applyAlignment="1">
      <alignment horizontal="left"/>
    </xf>
    <xf numFmtId="16" fontId="27" fillId="2" borderId="9" xfId="0" applyNumberFormat="1" applyFont="1" applyFill="1" applyBorder="1" applyAlignment="1">
      <alignment horizontal="left"/>
    </xf>
    <xf numFmtId="0" fontId="0" fillId="0" borderId="0" xfId="0" applyFill="1"/>
    <xf numFmtId="0" fontId="39" fillId="15" borderId="19" xfId="0" applyFont="1" applyFill="1" applyBorder="1" applyAlignment="1">
      <alignment horizontal="center" vertical="center" wrapText="1"/>
    </xf>
    <xf numFmtId="0" fontId="39" fillId="15" borderId="19" xfId="0" applyNumberFormat="1" applyFont="1" applyFill="1" applyBorder="1" applyAlignment="1">
      <alignment horizontal="center" vertical="center" wrapText="1"/>
    </xf>
    <xf numFmtId="0" fontId="39" fillId="15" borderId="20" xfId="0" applyFont="1" applyFill="1" applyBorder="1" applyAlignment="1">
      <alignment horizontal="center" vertical="center" wrapText="1"/>
    </xf>
    <xf numFmtId="177" fontId="39" fillId="15" borderId="20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3" fillId="0" borderId="21" xfId="0" applyFont="1" applyFill="1" applyBorder="1" applyAlignment="1">
      <alignment horizontal="left" vertical="center" wrapText="1"/>
    </xf>
    <xf numFmtId="0" fontId="40" fillId="7" borderId="22" xfId="0" applyFont="1" applyFill="1" applyBorder="1"/>
    <xf numFmtId="0" fontId="14" fillId="5" borderId="23" xfId="0" applyFont="1" applyFill="1" applyBorder="1" applyAlignment="1">
      <alignment horizontal="left" vertical="center" wrapText="1"/>
    </xf>
    <xf numFmtId="0" fontId="41" fillId="0" borderId="0" xfId="0" applyFont="1"/>
    <xf numFmtId="0" fontId="42" fillId="0" borderId="23" xfId="0" applyNumberFormat="1" applyFont="1" applyFill="1" applyBorder="1" applyAlignment="1">
      <alignment horizontal="left" vertical="center" wrapText="1"/>
    </xf>
    <xf numFmtId="0" fontId="43" fillId="2" borderId="19" xfId="0" applyFont="1" applyFill="1" applyBorder="1" applyAlignment="1">
      <alignment horizontal="left" vertical="center"/>
    </xf>
    <xf numFmtId="0" fontId="44" fillId="2" borderId="19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 wrapText="1"/>
    </xf>
    <xf numFmtId="177" fontId="0" fillId="0" borderId="23" xfId="0" applyNumberFormat="1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41" fillId="2" borderId="25" xfId="0" applyFont="1" applyFill="1" applyBorder="1"/>
    <xf numFmtId="0" fontId="0" fillId="0" borderId="24" xfId="0" applyFont="1" applyFill="1" applyBorder="1" applyAlignment="1">
      <alignment horizontal="left" vertical="center" wrapText="1"/>
    </xf>
    <xf numFmtId="0" fontId="41" fillId="0" borderId="22" xfId="0" applyFont="1" applyBorder="1"/>
    <xf numFmtId="0" fontId="14" fillId="2" borderId="23" xfId="0" applyFont="1" applyFill="1" applyBorder="1" applyAlignment="1">
      <alignment horizontal="left" vertical="center" wrapText="1"/>
    </xf>
    <xf numFmtId="0" fontId="41" fillId="2" borderId="26" xfId="0" applyFont="1" applyFill="1" applyBorder="1"/>
    <xf numFmtId="0" fontId="45" fillId="2" borderId="19" xfId="0" applyFont="1" applyFill="1" applyBorder="1" applyAlignment="1">
      <alignment horizontal="left" vertical="center"/>
    </xf>
    <xf numFmtId="0" fontId="44" fillId="2" borderId="19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wrapText="1"/>
    </xf>
    <xf numFmtId="0" fontId="14" fillId="0" borderId="23" xfId="0" applyFont="1" applyFill="1" applyBorder="1" applyAlignment="1">
      <alignment horizontal="left" vertical="center" wrapText="1"/>
    </xf>
    <xf numFmtId="0" fontId="45" fillId="11" borderId="19" xfId="0" applyFont="1" applyFill="1" applyBorder="1" applyAlignment="1">
      <alignment horizontal="left" vertical="center"/>
    </xf>
    <xf numFmtId="0" fontId="44" fillId="11" borderId="19" xfId="0" applyFont="1" applyFill="1" applyBorder="1" applyAlignment="1">
      <alignment horizontal="center" vertical="center" wrapText="1"/>
    </xf>
    <xf numFmtId="0" fontId="41" fillId="9" borderId="22" xfId="0" applyFont="1" applyFill="1" applyBorder="1"/>
    <xf numFmtId="0" fontId="14" fillId="0" borderId="27" xfId="0" applyFont="1" applyFill="1" applyBorder="1" applyAlignment="1">
      <alignment horizontal="left" vertical="center" wrapText="1"/>
    </xf>
    <xf numFmtId="0" fontId="42" fillId="0" borderId="27" xfId="0" applyNumberFormat="1" applyFont="1" applyFill="1" applyBorder="1" applyAlignment="1">
      <alignment horizontal="left" vertical="center" wrapText="1"/>
    </xf>
    <xf numFmtId="0" fontId="45" fillId="16" borderId="19" xfId="0" applyFont="1" applyFill="1" applyBorder="1" applyAlignment="1">
      <alignment vertical="center"/>
    </xf>
    <xf numFmtId="0" fontId="47" fillId="16" borderId="19" xfId="0" applyFont="1" applyFill="1" applyBorder="1" applyAlignment="1">
      <alignment horizontal="center" vertical="center"/>
    </xf>
    <xf numFmtId="0" fontId="44" fillId="16" borderId="19" xfId="0" applyFont="1" applyFill="1" applyBorder="1" applyAlignment="1">
      <alignment horizontal="center" vertical="center"/>
    </xf>
    <xf numFmtId="177" fontId="0" fillId="9" borderId="27" xfId="0" applyNumberFormat="1" applyFont="1" applyFill="1" applyBorder="1" applyAlignment="1">
      <alignment horizontal="left" vertical="center" wrapText="1"/>
    </xf>
    <xf numFmtId="0" fontId="0" fillId="17" borderId="24" xfId="0" applyFont="1" applyFill="1" applyBorder="1" applyAlignment="1">
      <alignment horizontal="left" vertical="center" wrapText="1"/>
    </xf>
    <xf numFmtId="0" fontId="0" fillId="0" borderId="0" xfId="0" applyNumberFormat="1" applyFill="1"/>
    <xf numFmtId="0" fontId="0" fillId="2" borderId="0" xfId="0" applyFill="1"/>
    <xf numFmtId="0" fontId="48" fillId="2" borderId="19" xfId="0" applyFont="1" applyFill="1" applyBorder="1" applyAlignment="1">
      <alignment horizontal="left" vertical="center"/>
    </xf>
    <xf numFmtId="0" fontId="49" fillId="2" borderId="19" xfId="0" applyFont="1" applyFill="1" applyBorder="1" applyAlignment="1">
      <alignment horizontal="center" vertical="center" wrapText="1"/>
    </xf>
    <xf numFmtId="177" fontId="0" fillId="2" borderId="27" xfId="0" applyNumberFormat="1" applyFont="1" applyFill="1" applyBorder="1" applyAlignment="1">
      <alignment horizontal="left" vertical="center" wrapText="1"/>
    </xf>
    <xf numFmtId="0" fontId="0" fillId="14" borderId="28" xfId="0" applyFont="1" applyFill="1" applyBorder="1" applyAlignment="1">
      <alignment horizontal="left" vertical="center" wrapText="1"/>
    </xf>
    <xf numFmtId="0" fontId="41" fillId="2" borderId="0" xfId="0" applyFont="1" applyFill="1"/>
    <xf numFmtId="0" fontId="43" fillId="11" borderId="19" xfId="0" applyFont="1" applyFill="1" applyBorder="1" applyAlignment="1">
      <alignment horizontal="left" vertical="center"/>
    </xf>
    <xf numFmtId="177" fontId="0" fillId="0" borderId="27" xfId="0" applyNumberFormat="1" applyFont="1" applyFill="1" applyBorder="1" applyAlignment="1">
      <alignment horizontal="left" vertical="center" wrapText="1"/>
    </xf>
    <xf numFmtId="0" fontId="41" fillId="4" borderId="22" xfId="0" applyFont="1" applyFill="1" applyBorder="1"/>
    <xf numFmtId="49" fontId="48" fillId="2" borderId="19" xfId="0" applyNumberFormat="1" applyFont="1" applyFill="1" applyBorder="1" applyAlignment="1">
      <alignment horizontal="left" vertical="center" wrapText="1"/>
    </xf>
    <xf numFmtId="177" fontId="0" fillId="4" borderId="27" xfId="0" applyNumberFormat="1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49" fontId="43" fillId="2" borderId="19" xfId="0" applyNumberFormat="1" applyFont="1" applyFill="1" applyBorder="1" applyAlignment="1">
      <alignment horizontal="left" vertical="center" wrapText="1"/>
    </xf>
    <xf numFmtId="0" fontId="50" fillId="0" borderId="23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50" fillId="2" borderId="27" xfId="0" applyFont="1" applyFill="1" applyBorder="1" applyAlignment="1">
      <alignment horizontal="left" vertical="center" wrapText="1"/>
    </xf>
    <xf numFmtId="0" fontId="14" fillId="5" borderId="27" xfId="0" applyFont="1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41" fillId="2" borderId="29" xfId="0" applyFont="1" applyFill="1" applyBorder="1"/>
    <xf numFmtId="0" fontId="14" fillId="0" borderId="27" xfId="0" applyNumberFormat="1" applyFont="1" applyFill="1" applyBorder="1" applyAlignment="1">
      <alignment horizontal="left" vertical="center" wrapText="1"/>
    </xf>
    <xf numFmtId="0" fontId="51" fillId="0" borderId="27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30" xfId="0" applyNumberFormat="1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51" fillId="0" borderId="30" xfId="0" applyFont="1" applyFill="1" applyBorder="1" applyAlignment="1">
      <alignment horizontal="left" vertical="center" wrapText="1"/>
    </xf>
    <xf numFmtId="0" fontId="42" fillId="0" borderId="30" xfId="0" applyNumberFormat="1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177" fontId="0" fillId="0" borderId="30" xfId="0" applyNumberFormat="1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0" fillId="0" borderId="33" xfId="0" applyNumberForma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52" fillId="0" borderId="0" xfId="0" applyFont="1"/>
    <xf numFmtId="0" fontId="42" fillId="0" borderId="33" xfId="0" applyNumberFormat="1" applyFont="1" applyFill="1" applyBorder="1" applyAlignment="1">
      <alignment horizontal="left" vertical="center" wrapText="1"/>
    </xf>
    <xf numFmtId="0" fontId="51" fillId="0" borderId="33" xfId="0" applyFont="1" applyFill="1" applyBorder="1" applyAlignment="1">
      <alignment horizontal="left" vertical="center" wrapText="1"/>
    </xf>
    <xf numFmtId="0" fontId="44" fillId="18" borderId="19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 wrapText="1"/>
    </xf>
    <xf numFmtId="177" fontId="0" fillId="0" borderId="33" xfId="0" applyNumberFormat="1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center" wrapText="1"/>
    </xf>
    <xf numFmtId="0" fontId="51" fillId="0" borderId="23" xfId="0" applyFont="1" applyFill="1" applyBorder="1" applyAlignment="1">
      <alignment horizontal="left" vertical="center" wrapText="1"/>
    </xf>
    <xf numFmtId="0" fontId="44" fillId="19" borderId="19" xfId="0" applyFont="1" applyFill="1" applyBorder="1" applyAlignment="1">
      <alignment horizontal="center" vertical="center" wrapText="1"/>
    </xf>
    <xf numFmtId="0" fontId="44" fillId="20" borderId="19" xfId="0" applyFont="1" applyFill="1" applyBorder="1" applyAlignment="1">
      <alignment horizontal="center" vertical="center"/>
    </xf>
    <xf numFmtId="0" fontId="25" fillId="21" borderId="19" xfId="0" applyFont="1" applyFill="1" applyBorder="1" applyAlignment="1">
      <alignment horizontal="center" vertical="center" wrapText="1"/>
    </xf>
    <xf numFmtId="0" fontId="25" fillId="21" borderId="19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left" vertical="center" wrapText="1"/>
    </xf>
    <xf numFmtId="0" fontId="0" fillId="0" borderId="27" xfId="0" applyNumberFormat="1" applyFill="1" applyBorder="1" applyAlignment="1">
      <alignment horizontal="left" vertical="center" wrapText="1"/>
    </xf>
    <xf numFmtId="0" fontId="0" fillId="0" borderId="30" xfId="0" applyNumberFormat="1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51" fillId="0" borderId="33" xfId="0" applyFont="1" applyFill="1" applyBorder="1" applyAlignment="1">
      <alignment vertical="center"/>
    </xf>
    <xf numFmtId="1" fontId="53" fillId="0" borderId="23" xfId="0" applyNumberFormat="1" applyFont="1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 wrapText="1"/>
    </xf>
    <xf numFmtId="0" fontId="51" fillId="0" borderId="37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left" vertical="center" wrapText="1"/>
    </xf>
    <xf numFmtId="177" fontId="0" fillId="0" borderId="37" xfId="0" applyNumberFormat="1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43" fillId="0" borderId="19" xfId="0" applyFont="1" applyFill="1" applyBorder="1" applyAlignment="1">
      <alignment horizontal="left" vertical="center"/>
    </xf>
    <xf numFmtId="0" fontId="44" fillId="0" borderId="19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177" fontId="0" fillId="0" borderId="19" xfId="0" applyNumberFormat="1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0" fillId="0" borderId="41" xfId="0" applyFill="1" applyBorder="1" applyAlignment="1">
      <alignment horizontal="left" vertical="center" wrapText="1"/>
    </xf>
    <xf numFmtId="0" fontId="51" fillId="0" borderId="41" xfId="0" applyFont="1" applyFill="1" applyBorder="1" applyAlignment="1">
      <alignment vertical="center"/>
    </xf>
    <xf numFmtId="0" fontId="43" fillId="0" borderId="42" xfId="0" applyFont="1" applyFill="1" applyBorder="1" applyAlignment="1">
      <alignment horizontal="left" vertical="center"/>
    </xf>
    <xf numFmtId="0" fontId="44" fillId="0" borderId="42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/>
    </xf>
    <xf numFmtId="177" fontId="0" fillId="0" borderId="42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16" fontId="54" fillId="0" borderId="44" xfId="0" applyNumberFormat="1" applyFont="1" applyBorder="1" applyAlignment="1">
      <alignment horizontal="left" vertical="top"/>
    </xf>
    <xf numFmtId="16" fontId="54" fillId="0" borderId="45" xfId="0" applyNumberFormat="1" applyFont="1" applyBorder="1" applyAlignment="1">
      <alignment horizontal="left" vertical="top"/>
    </xf>
    <xf numFmtId="0" fontId="51" fillId="7" borderId="33" xfId="0" applyFont="1" applyFill="1" applyBorder="1" applyAlignment="1">
      <alignment vertical="center"/>
    </xf>
    <xf numFmtId="0" fontId="51" fillId="7" borderId="33" xfId="0" applyNumberFormat="1" applyFont="1" applyFill="1" applyBorder="1" applyAlignment="1">
      <alignment horizontal="left" vertical="center" wrapText="1"/>
    </xf>
    <xf numFmtId="0" fontId="55" fillId="7" borderId="33" xfId="0" applyFont="1" applyFill="1" applyBorder="1" applyAlignment="1">
      <alignment horizontal="left" vertical="center" wrapText="1"/>
    </xf>
    <xf numFmtId="0" fontId="55" fillId="7" borderId="33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vertical="top"/>
    </xf>
    <xf numFmtId="177" fontId="3" fillId="7" borderId="33" xfId="0" applyNumberFormat="1" applyFont="1" applyFill="1" applyBorder="1" applyAlignment="1">
      <alignment horizontal="left" vertical="center" wrapText="1"/>
    </xf>
    <xf numFmtId="0" fontId="3" fillId="7" borderId="34" xfId="0" applyFont="1" applyFill="1" applyBorder="1" applyAlignment="1">
      <alignment horizontal="left" vertical="center" wrapText="1"/>
    </xf>
    <xf numFmtId="0" fontId="39" fillId="0" borderId="0" xfId="0" applyFont="1" applyFill="1"/>
    <xf numFmtId="0" fontId="56" fillId="4" borderId="46" xfId="0" applyFont="1" applyFill="1" applyBorder="1" applyAlignment="1">
      <alignment horizontal="left" vertical="top"/>
    </xf>
    <xf numFmtId="0" fontId="56" fillId="9" borderId="47" xfId="0" applyFont="1" applyFill="1" applyBorder="1" applyAlignment="1">
      <alignment horizontal="left"/>
    </xf>
    <xf numFmtId="0" fontId="40" fillId="0" borderId="48" xfId="0" applyFont="1" applyBorder="1" applyAlignment="1">
      <alignment horizontal="left"/>
    </xf>
    <xf numFmtId="0" fontId="42" fillId="18" borderId="23" xfId="0" applyNumberFormat="1" applyFont="1" applyFill="1" applyBorder="1" applyAlignment="1">
      <alignment horizontal="left" vertical="center" wrapText="1"/>
    </xf>
    <xf numFmtId="0" fontId="51" fillId="18" borderId="37" xfId="0" applyFont="1" applyFill="1" applyBorder="1" applyAlignment="1">
      <alignment vertical="center"/>
    </xf>
    <xf numFmtId="0" fontId="0" fillId="18" borderId="37" xfId="0" applyFill="1" applyBorder="1" applyAlignment="1">
      <alignment horizontal="left" vertical="center" wrapText="1"/>
    </xf>
    <xf numFmtId="0" fontId="0" fillId="18" borderId="37" xfId="0" applyFont="1" applyFill="1" applyBorder="1" applyAlignment="1">
      <alignment horizontal="left" vertical="center" wrapText="1"/>
    </xf>
    <xf numFmtId="177" fontId="0" fillId="18" borderId="37" xfId="0" applyNumberFormat="1" applyFont="1" applyFill="1" applyBorder="1" applyAlignment="1">
      <alignment horizontal="left" vertical="center" wrapText="1"/>
    </xf>
    <xf numFmtId="0" fontId="0" fillId="18" borderId="38" xfId="0" applyFont="1" applyFill="1" applyBorder="1" applyAlignment="1">
      <alignment horizontal="left" vertical="center" wrapText="1"/>
    </xf>
    <xf numFmtId="0" fontId="57" fillId="22" borderId="47" xfId="0" applyFont="1" applyFill="1" applyBorder="1" applyAlignment="1">
      <alignment horizontal="left"/>
    </xf>
    <xf numFmtId="0" fontId="56" fillId="4" borderId="47" xfId="0" applyFont="1" applyFill="1" applyBorder="1" applyAlignment="1">
      <alignment horizontal="left" vertical="top"/>
    </xf>
    <xf numFmtId="0" fontId="40" fillId="9" borderId="49" xfId="0" applyFont="1" applyFill="1" applyBorder="1" applyAlignment="1">
      <alignment horizontal="left" vertical="top"/>
    </xf>
    <xf numFmtId="0" fontId="40" fillId="23" borderId="22" xfId="0" applyFont="1" applyFill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41" fillId="0" borderId="22" xfId="0" applyFont="1" applyBorder="1" applyAlignment="1">
      <alignment horizontal="left"/>
    </xf>
    <xf numFmtId="0" fontId="41" fillId="23" borderId="22" xfId="0" applyFont="1" applyFill="1" applyBorder="1" applyAlignment="1">
      <alignment horizontal="left" wrapText="1"/>
    </xf>
    <xf numFmtId="177" fontId="13" fillId="0" borderId="19" xfId="0" applyNumberFormat="1" applyFont="1" applyFill="1" applyBorder="1" applyAlignment="1">
      <alignment horizontal="center" vertical="center"/>
    </xf>
    <xf numFmtId="0" fontId="41" fillId="24" borderId="22" xfId="0" applyFont="1" applyFill="1" applyBorder="1" applyAlignment="1">
      <alignment horizontal="left" wrapText="1"/>
    </xf>
    <xf numFmtId="0" fontId="41" fillId="23" borderId="48" xfId="0" applyFont="1" applyFill="1" applyBorder="1" applyAlignment="1">
      <alignment horizontal="left"/>
    </xf>
    <xf numFmtId="0" fontId="41" fillId="23" borderId="22" xfId="0" applyFont="1" applyFill="1" applyBorder="1" applyAlignment="1">
      <alignment horizontal="left"/>
    </xf>
    <xf numFmtId="0" fontId="13" fillId="0" borderId="39" xfId="0" applyFont="1" applyFill="1" applyBorder="1" applyAlignment="1">
      <alignment horizontal="center" vertical="center"/>
    </xf>
    <xf numFmtId="0" fontId="51" fillId="0" borderId="23" xfId="0" applyFont="1" applyFill="1" applyBorder="1" applyAlignment="1">
      <alignment vertical="center"/>
    </xf>
    <xf numFmtId="0" fontId="3" fillId="0" borderId="50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14" borderId="5" xfId="0" applyFill="1" applyBorder="1"/>
    <xf numFmtId="0" fontId="42" fillId="14" borderId="6" xfId="0" applyNumberFormat="1" applyFont="1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4" borderId="6" xfId="0" applyFont="1" applyFill="1" applyBorder="1" applyAlignment="1">
      <alignment horizontal="left" vertical="center" wrapText="1"/>
    </xf>
    <xf numFmtId="177" fontId="0" fillId="14" borderId="6" xfId="0" applyNumberFormat="1" applyFont="1" applyFill="1" applyBorder="1" applyAlignment="1">
      <alignment horizontal="left" vertical="center" wrapText="1"/>
    </xf>
    <xf numFmtId="0" fontId="0" fillId="14" borderId="7" xfId="0" applyFont="1" applyFill="1" applyBorder="1" applyAlignment="1">
      <alignment horizontal="left" vertical="center" wrapText="1"/>
    </xf>
    <xf numFmtId="0" fontId="11" fillId="7" borderId="51" xfId="0" applyFont="1" applyFill="1" applyBorder="1" applyAlignment="1">
      <alignment vertical="top"/>
    </xf>
    <xf numFmtId="0" fontId="42" fillId="0" borderId="37" xfId="0" applyNumberFormat="1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51" fillId="0" borderId="37" xfId="0" applyFont="1" applyFill="1" applyBorder="1" applyAlignment="1">
      <alignment horizontal="left" vertical="center" wrapText="1"/>
    </xf>
    <xf numFmtId="0" fontId="43" fillId="7" borderId="19" xfId="0" applyFont="1" applyFill="1" applyBorder="1" applyAlignment="1">
      <alignment horizontal="left" vertical="center"/>
    </xf>
    <xf numFmtId="0" fontId="44" fillId="7" borderId="19" xfId="0" applyFont="1" applyFill="1" applyBorder="1" applyAlignment="1">
      <alignment horizontal="center" vertical="center" wrapText="1"/>
    </xf>
    <xf numFmtId="177" fontId="11" fillId="0" borderId="37" xfId="0" applyNumberFormat="1" applyFont="1" applyFill="1" applyBorder="1" applyAlignment="1">
      <alignment vertical="top"/>
    </xf>
    <xf numFmtId="0" fontId="0" fillId="0" borderId="38" xfId="0" applyFont="1" applyFill="1" applyBorder="1" applyAlignment="1">
      <alignment vertical="top"/>
    </xf>
    <xf numFmtId="1" fontId="42" fillId="0" borderId="21" xfId="0" applyNumberFormat="1" applyFont="1" applyFill="1" applyBorder="1" applyAlignment="1">
      <alignment horizontal="left" vertical="center" wrapText="1"/>
    </xf>
    <xf numFmtId="1" fontId="42" fillId="0" borderId="23" xfId="0" applyNumberFormat="1" applyFont="1" applyFill="1" applyBorder="1" applyAlignment="1">
      <alignment horizontal="left" vertical="center" wrapText="1"/>
    </xf>
    <xf numFmtId="177" fontId="53" fillId="0" borderId="23" xfId="0" applyNumberFormat="1" applyFont="1" applyFill="1" applyBorder="1" applyAlignment="1">
      <alignment horizontal="left" vertical="center" wrapText="1"/>
    </xf>
    <xf numFmtId="1" fontId="53" fillId="0" borderId="24" xfId="0" applyNumberFormat="1" applyFont="1" applyFill="1" applyBorder="1" applyAlignment="1">
      <alignment horizontal="left" vertical="center" wrapText="1"/>
    </xf>
    <xf numFmtId="0" fontId="43" fillId="2" borderId="19" xfId="0" applyFont="1" applyFill="1" applyBorder="1" applyAlignment="1">
      <alignment vertical="center"/>
    </xf>
    <xf numFmtId="1" fontId="42" fillId="0" borderId="50" xfId="0" applyNumberFormat="1" applyFont="1" applyFill="1" applyBorder="1" applyAlignment="1">
      <alignment horizontal="left" vertical="center" wrapText="1"/>
    </xf>
    <xf numFmtId="1" fontId="42" fillId="0" borderId="27" xfId="0" applyNumberFormat="1" applyFont="1" applyFill="1" applyBorder="1" applyAlignment="1">
      <alignment horizontal="left" vertical="center" wrapText="1"/>
    </xf>
    <xf numFmtId="1" fontId="53" fillId="0" borderId="27" xfId="0" applyNumberFormat="1" applyFont="1" applyFill="1" applyBorder="1" applyAlignment="1">
      <alignment horizontal="left" vertical="center" wrapText="1"/>
    </xf>
    <xf numFmtId="177" fontId="53" fillId="0" borderId="27" xfId="0" applyNumberFormat="1" applyFont="1" applyFill="1" applyBorder="1" applyAlignment="1">
      <alignment horizontal="left" vertical="center" wrapText="1"/>
    </xf>
    <xf numFmtId="1" fontId="53" fillId="0" borderId="28" xfId="0" applyNumberFormat="1" applyFont="1" applyFill="1" applyBorder="1" applyAlignment="1">
      <alignment horizontal="left" vertical="center" wrapText="1"/>
    </xf>
    <xf numFmtId="1" fontId="53" fillId="25" borderId="52" xfId="0" applyNumberFormat="1" applyFont="1" applyFill="1" applyBorder="1" applyAlignment="1">
      <alignment horizontal="left" vertical="center" wrapText="1"/>
    </xf>
    <xf numFmtId="0" fontId="42" fillId="25" borderId="53" xfId="0" applyNumberFormat="1" applyFont="1" applyFill="1" applyBorder="1" applyAlignment="1">
      <alignment horizontal="left" vertical="center" wrapText="1"/>
    </xf>
    <xf numFmtId="1" fontId="42" fillId="25" borderId="53" xfId="0" applyNumberFormat="1" applyFont="1" applyFill="1" applyBorder="1" applyAlignment="1">
      <alignment horizontal="left" vertical="center" wrapText="1"/>
    </xf>
    <xf numFmtId="1" fontId="53" fillId="25" borderId="53" xfId="0" applyNumberFormat="1" applyFont="1" applyFill="1" applyBorder="1" applyAlignment="1">
      <alignment horizontal="left" vertical="center" wrapText="1"/>
    </xf>
    <xf numFmtId="177" fontId="53" fillId="25" borderId="53" xfId="0" applyNumberFormat="1" applyFont="1" applyFill="1" applyBorder="1" applyAlignment="1">
      <alignment horizontal="left" vertical="center" wrapText="1"/>
    </xf>
    <xf numFmtId="0" fontId="0" fillId="25" borderId="54" xfId="0" applyFont="1" applyFill="1" applyBorder="1"/>
    <xf numFmtId="1" fontId="53" fillId="25" borderId="55" xfId="0" applyNumberFormat="1" applyFont="1" applyFill="1" applyBorder="1" applyAlignment="1">
      <alignment horizontal="left" vertical="center" wrapText="1"/>
    </xf>
    <xf numFmtId="0" fontId="42" fillId="25" borderId="19" xfId="0" applyNumberFormat="1" applyFont="1" applyFill="1" applyBorder="1" applyAlignment="1">
      <alignment horizontal="left" vertical="center" wrapText="1"/>
    </xf>
    <xf numFmtId="1" fontId="42" fillId="25" borderId="19" xfId="0" applyNumberFormat="1" applyFont="1" applyFill="1" applyBorder="1" applyAlignment="1">
      <alignment horizontal="left" vertical="center" wrapText="1"/>
    </xf>
    <xf numFmtId="1" fontId="53" fillId="25" borderId="19" xfId="0" applyNumberFormat="1" applyFont="1" applyFill="1" applyBorder="1" applyAlignment="1">
      <alignment horizontal="left" vertical="center" wrapText="1"/>
    </xf>
    <xf numFmtId="177" fontId="53" fillId="25" borderId="19" xfId="0" applyNumberFormat="1" applyFont="1" applyFill="1" applyBorder="1" applyAlignment="1">
      <alignment horizontal="left" vertical="center" wrapText="1"/>
    </xf>
    <xf numFmtId="0" fontId="0" fillId="25" borderId="39" xfId="0" applyFont="1" applyFill="1" applyBorder="1"/>
    <xf numFmtId="1" fontId="53" fillId="25" borderId="56" xfId="0" applyNumberFormat="1" applyFont="1" applyFill="1" applyBorder="1" applyAlignment="1">
      <alignment horizontal="left" vertical="center" wrapText="1"/>
    </xf>
    <xf numFmtId="0" fontId="42" fillId="25" borderId="20" xfId="0" applyNumberFormat="1" applyFont="1" applyFill="1" applyBorder="1" applyAlignment="1">
      <alignment horizontal="left" vertical="center" wrapText="1"/>
    </xf>
    <xf numFmtId="0" fontId="3" fillId="25" borderId="20" xfId="0" applyFont="1" applyFill="1" applyBorder="1" applyAlignment="1">
      <alignment horizontal="left" vertical="center" wrapText="1"/>
    </xf>
    <xf numFmtId="0" fontId="51" fillId="25" borderId="20" xfId="0" applyFont="1" applyFill="1" applyBorder="1" applyAlignment="1">
      <alignment horizontal="left" vertical="center" wrapText="1"/>
    </xf>
    <xf numFmtId="0" fontId="43" fillId="25" borderId="20" xfId="0" applyFont="1" applyFill="1" applyBorder="1" applyAlignment="1">
      <alignment horizontal="left" vertical="center"/>
    </xf>
    <xf numFmtId="0" fontId="44" fillId="25" borderId="20" xfId="0" applyFont="1" applyFill="1" applyBorder="1" applyAlignment="1">
      <alignment horizontal="center" vertical="center"/>
    </xf>
    <xf numFmtId="0" fontId="61" fillId="25" borderId="20" xfId="0" applyFont="1" applyFill="1" applyBorder="1" applyAlignment="1">
      <alignment vertical="top" wrapText="1"/>
    </xf>
    <xf numFmtId="177" fontId="3" fillId="25" borderId="20" xfId="0" applyNumberFormat="1" applyFont="1" applyFill="1" applyBorder="1" applyAlignment="1">
      <alignment vertical="center"/>
    </xf>
    <xf numFmtId="0" fontId="0" fillId="25" borderId="57" xfId="0" applyFont="1" applyFill="1" applyBorder="1"/>
    <xf numFmtId="0" fontId="11" fillId="7" borderId="52" xfId="0" applyFont="1" applyFill="1" applyBorder="1"/>
    <xf numFmtId="0" fontId="42" fillId="0" borderId="53" xfId="0" applyNumberFormat="1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51" fillId="0" borderId="53" xfId="0" applyFont="1" applyFill="1" applyBorder="1" applyAlignment="1">
      <alignment horizontal="left" vertical="center" wrapText="1"/>
    </xf>
    <xf numFmtId="0" fontId="0" fillId="0" borderId="53" xfId="0" applyFont="1" applyFill="1" applyBorder="1" applyAlignment="1">
      <alignment horizontal="left" vertical="center" wrapText="1"/>
    </xf>
    <xf numFmtId="177" fontId="0" fillId="0" borderId="53" xfId="0" applyNumberFormat="1" applyFont="1" applyFill="1" applyBorder="1" applyAlignment="1"/>
    <xf numFmtId="0" fontId="0" fillId="0" borderId="54" xfId="0" applyFont="1" applyFill="1" applyBorder="1" applyAlignment="1">
      <alignment vertical="top"/>
    </xf>
    <xf numFmtId="0" fontId="0" fillId="0" borderId="55" xfId="0" applyFill="1" applyBorder="1"/>
    <xf numFmtId="0" fontId="42" fillId="0" borderId="19" xfId="0" applyNumberFormat="1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51" fillId="0" borderId="19" xfId="0" applyFont="1" applyFill="1" applyBorder="1" applyAlignment="1">
      <alignment horizontal="left" vertical="center" wrapText="1"/>
    </xf>
    <xf numFmtId="0" fontId="55" fillId="0" borderId="19" xfId="0" applyFont="1" applyFill="1" applyBorder="1" applyAlignment="1">
      <alignment vertical="center"/>
    </xf>
    <xf numFmtId="0" fontId="47" fillId="0" borderId="19" xfId="0" applyFont="1" applyFill="1" applyBorder="1" applyAlignment="1">
      <alignment horizontal="left" vertical="top"/>
    </xf>
    <xf numFmtId="0" fontId="47" fillId="0" borderId="19" xfId="0" applyFont="1" applyFill="1" applyBorder="1" applyAlignment="1">
      <alignment vertical="top"/>
    </xf>
    <xf numFmtId="0" fontId="0" fillId="0" borderId="19" xfId="0" applyFont="1" applyFill="1" applyBorder="1" applyAlignment="1">
      <alignment horizontal="left" vertical="center" wrapText="1"/>
    </xf>
    <xf numFmtId="177" fontId="3" fillId="0" borderId="19" xfId="0" applyNumberFormat="1" applyFont="1" applyFill="1" applyBorder="1" applyAlignment="1">
      <alignment horizontal="left" vertical="top"/>
    </xf>
    <xf numFmtId="0" fontId="0" fillId="0" borderId="39" xfId="0" applyFont="1" applyFill="1" applyBorder="1" applyAlignment="1">
      <alignment vertical="top"/>
    </xf>
    <xf numFmtId="0" fontId="0" fillId="0" borderId="19" xfId="0" applyFill="1" applyBorder="1"/>
    <xf numFmtId="0" fontId="62" fillId="0" borderId="19" xfId="0" applyFont="1" applyFill="1" applyBorder="1" applyAlignment="1">
      <alignment horizontal="left" vertical="center"/>
    </xf>
    <xf numFmtId="0" fontId="63" fillId="9" borderId="19" xfId="0" applyFont="1" applyFill="1" applyBorder="1" applyAlignment="1">
      <alignment horizontal="left" vertical="center" wrapText="1"/>
    </xf>
    <xf numFmtId="0" fontId="44" fillId="2" borderId="19" xfId="0" applyFont="1" applyFill="1" applyBorder="1" applyAlignment="1">
      <alignment horizontal="left" vertical="center" wrapText="1"/>
    </xf>
    <xf numFmtId="0" fontId="25" fillId="2" borderId="19" xfId="0" applyFont="1" applyFill="1" applyBorder="1" applyAlignment="1">
      <alignment horizontal="left" vertical="center"/>
    </xf>
    <xf numFmtId="0" fontId="58" fillId="0" borderId="19" xfId="0" applyFont="1" applyFill="1" applyBorder="1" applyAlignment="1">
      <alignment horizontal="left" vertical="top"/>
    </xf>
    <xf numFmtId="0" fontId="44" fillId="0" borderId="19" xfId="0" applyFont="1" applyFill="1" applyBorder="1" applyAlignment="1">
      <alignment horizontal="center" vertical="center"/>
    </xf>
    <xf numFmtId="0" fontId="51" fillId="0" borderId="19" xfId="0" applyNumberFormat="1" applyFont="1" applyFill="1" applyBorder="1" applyAlignment="1">
      <alignment horizontal="left" vertical="center" wrapText="1"/>
    </xf>
    <xf numFmtId="0" fontId="45" fillId="2" borderId="19" xfId="0" applyFont="1" applyFill="1" applyBorder="1" applyAlignment="1">
      <alignment horizontal="left" vertical="center" wrapText="1"/>
    </xf>
    <xf numFmtId="0" fontId="44" fillId="2" borderId="19" xfId="0" applyFont="1" applyFill="1" applyBorder="1" applyAlignment="1">
      <alignment horizontal="center" vertical="center" wrapText="1"/>
    </xf>
    <xf numFmtId="0" fontId="42" fillId="0" borderId="20" xfId="0" applyNumberFormat="1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51" fillId="0" borderId="20" xfId="0" applyFont="1" applyFill="1" applyBorder="1" applyAlignment="1">
      <alignment horizontal="left" vertical="center" wrapText="1"/>
    </xf>
    <xf numFmtId="0" fontId="0" fillId="0" borderId="20" xfId="0" applyFill="1" applyBorder="1"/>
    <xf numFmtId="0" fontId="0" fillId="0" borderId="57" xfId="0" applyFill="1" applyBorder="1"/>
    <xf numFmtId="1" fontId="53" fillId="14" borderId="5" xfId="0" applyNumberFormat="1" applyFont="1" applyFill="1" applyBorder="1" applyAlignment="1">
      <alignment horizontal="left" vertical="center" wrapText="1"/>
    </xf>
    <xf numFmtId="0" fontId="3" fillId="14" borderId="6" xfId="0" applyFont="1" applyFill="1" applyBorder="1" applyAlignment="1">
      <alignment horizontal="left" vertical="center" wrapText="1"/>
    </xf>
    <xf numFmtId="0" fontId="51" fillId="14" borderId="6" xfId="0" applyFont="1" applyFill="1" applyBorder="1" applyAlignment="1">
      <alignment horizontal="left" vertical="center" wrapText="1"/>
    </xf>
    <xf numFmtId="0" fontId="0" fillId="14" borderId="6" xfId="0" applyFill="1" applyBorder="1"/>
    <xf numFmtId="0" fontId="61" fillId="14" borderId="6" xfId="0" applyFont="1" applyFill="1" applyBorder="1" applyAlignment="1">
      <alignment vertical="top" wrapText="1"/>
    </xf>
    <xf numFmtId="177" fontId="3" fillId="14" borderId="6" xfId="0" applyNumberFormat="1" applyFont="1" applyFill="1" applyBorder="1" applyAlignment="1">
      <alignment vertical="center"/>
    </xf>
    <xf numFmtId="0" fontId="0" fillId="14" borderId="7" xfId="0" applyFill="1" applyBorder="1"/>
    <xf numFmtId="0" fontId="11" fillId="7" borderId="40" xfId="0" applyFont="1" applyFill="1" applyBorder="1"/>
    <xf numFmtId="0" fontId="42" fillId="0" borderId="41" xfId="0" applyNumberFormat="1" applyFont="1" applyFill="1" applyBorder="1" applyAlignment="1">
      <alignment horizontal="left" vertical="center" wrapText="1"/>
    </xf>
    <xf numFmtId="0" fontId="26" fillId="0" borderId="41" xfId="0" applyFont="1" applyFill="1" applyBorder="1" applyAlignment="1">
      <alignment horizontal="left" vertical="center" wrapText="1"/>
    </xf>
    <xf numFmtId="0" fontId="64" fillId="0" borderId="41" xfId="0" applyFont="1" applyFill="1" applyBorder="1" applyAlignment="1">
      <alignment horizontal="left" vertical="center" wrapText="1"/>
    </xf>
    <xf numFmtId="0" fontId="43" fillId="0" borderId="58" xfId="0" applyFont="1" applyFill="1" applyBorder="1" applyAlignment="1">
      <alignment horizontal="left" vertical="center"/>
    </xf>
    <xf numFmtId="0" fontId="44" fillId="0" borderId="58" xfId="0" applyFont="1" applyFill="1" applyBorder="1" applyAlignment="1">
      <alignment horizontal="center" vertical="center" wrapText="1"/>
    </xf>
    <xf numFmtId="20" fontId="3" fillId="0" borderId="41" xfId="0" applyNumberFormat="1" applyFont="1" applyFill="1" applyBorder="1" applyAlignment="1">
      <alignment horizontal="center" vertical="center" wrapText="1"/>
    </xf>
    <xf numFmtId="177" fontId="3" fillId="0" borderId="41" xfId="0" applyNumberFormat="1" applyFont="1" applyFill="1" applyBorder="1" applyAlignment="1">
      <alignment horizontal="center" vertical="center" wrapText="1"/>
    </xf>
    <xf numFmtId="20" fontId="3" fillId="0" borderId="59" xfId="0" applyNumberFormat="1" applyFont="1" applyFill="1" applyBorder="1" applyAlignment="1">
      <alignment horizontal="center" vertical="center" wrapText="1"/>
    </xf>
    <xf numFmtId="0" fontId="11" fillId="7" borderId="32" xfId="0" applyFont="1" applyFill="1" applyBorder="1"/>
    <xf numFmtId="0" fontId="0" fillId="0" borderId="33" xfId="0" applyFont="1" applyFill="1" applyBorder="1"/>
    <xf numFmtId="177" fontId="3" fillId="0" borderId="33" xfId="0" applyNumberFormat="1" applyFont="1" applyFill="1" applyBorder="1" applyAlignment="1">
      <alignment horizontal="left" vertical="top"/>
    </xf>
    <xf numFmtId="0" fontId="0" fillId="0" borderId="34" xfId="0" applyFont="1" applyFill="1" applyBorder="1" applyAlignment="1">
      <alignment vertical="top"/>
    </xf>
    <xf numFmtId="20" fontId="0" fillId="0" borderId="21" xfId="0" applyNumberFormat="1" applyFont="1" applyFill="1" applyBorder="1"/>
    <xf numFmtId="0" fontId="0" fillId="0" borderId="60" xfId="0" applyFont="1" applyFill="1" applyBorder="1" applyAlignment="1"/>
    <xf numFmtId="177" fontId="3" fillId="0" borderId="23" xfId="0" applyNumberFormat="1" applyFont="1" applyFill="1" applyBorder="1" applyAlignment="1">
      <alignment horizontal="left" vertical="top"/>
    </xf>
    <xf numFmtId="0" fontId="0" fillId="0" borderId="24" xfId="0" applyFont="1" applyFill="1" applyBorder="1" applyAlignment="1">
      <alignment vertical="top"/>
    </xf>
    <xf numFmtId="20" fontId="0" fillId="0" borderId="50" xfId="0" applyNumberFormat="1" applyFont="1" applyFill="1" applyBorder="1"/>
    <xf numFmtId="0" fontId="55" fillId="0" borderId="23" xfId="0" applyFont="1" applyFill="1" applyBorder="1" applyAlignment="1">
      <alignment vertical="center"/>
    </xf>
    <xf numFmtId="0" fontId="47" fillId="0" borderId="23" xfId="0" applyFont="1" applyFill="1" applyBorder="1" applyAlignment="1">
      <alignment horizontal="left" vertical="top"/>
    </xf>
    <xf numFmtId="0" fontId="47" fillId="0" borderId="23" xfId="0" applyFont="1" applyFill="1" applyBorder="1" applyAlignment="1">
      <alignment vertical="top"/>
    </xf>
    <xf numFmtId="0" fontId="0" fillId="0" borderId="61" xfId="0" applyFont="1" applyFill="1" applyBorder="1" applyAlignment="1"/>
    <xf numFmtId="177" fontId="3" fillId="0" borderId="27" xfId="0" applyNumberFormat="1" applyFont="1" applyFill="1" applyBorder="1" applyAlignment="1">
      <alignment horizontal="left" vertical="top"/>
    </xf>
    <xf numFmtId="0" fontId="0" fillId="0" borderId="28" xfId="0" applyFont="1" applyFill="1" applyBorder="1" applyAlignment="1">
      <alignment vertical="top"/>
    </xf>
    <xf numFmtId="20" fontId="0" fillId="0" borderId="35" xfId="0" applyNumberFormat="1" applyFont="1" applyFill="1" applyBorder="1"/>
    <xf numFmtId="0" fontId="55" fillId="0" borderId="30" xfId="0" applyFont="1" applyFill="1" applyBorder="1" applyAlignment="1">
      <alignment vertical="center"/>
    </xf>
    <xf numFmtId="0" fontId="47" fillId="0" borderId="30" xfId="0" applyFont="1" applyFill="1" applyBorder="1" applyAlignment="1">
      <alignment horizontal="left" vertical="top"/>
    </xf>
    <xf numFmtId="0" fontId="47" fillId="0" borderId="30" xfId="0" applyFont="1" applyFill="1" applyBorder="1" applyAlignment="1">
      <alignment vertical="top"/>
    </xf>
    <xf numFmtId="0" fontId="0" fillId="0" borderId="62" xfId="0" applyFont="1" applyFill="1" applyBorder="1" applyAlignment="1"/>
    <xf numFmtId="177" fontId="3" fillId="0" borderId="30" xfId="0" applyNumberFormat="1" applyFont="1" applyFill="1" applyBorder="1" applyAlignment="1">
      <alignment horizontal="left" vertical="top"/>
    </xf>
    <xf numFmtId="0" fontId="0" fillId="0" borderId="31" xfId="0" applyFont="1" applyFill="1" applyBorder="1" applyAlignment="1">
      <alignment vertical="top"/>
    </xf>
    <xf numFmtId="0" fontId="0" fillId="0" borderId="34" xfId="0" applyFont="1" applyFill="1" applyBorder="1"/>
    <xf numFmtId="0" fontId="11" fillId="0" borderId="21" xfId="0" applyFont="1" applyFill="1" applyBorder="1"/>
    <xf numFmtId="0" fontId="44" fillId="9" borderId="19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177" fontId="3" fillId="0" borderId="23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1" fillId="0" borderId="35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14" fillId="0" borderId="33" xfId="0" applyFont="1" applyFill="1" applyBorder="1" applyAlignment="1">
      <alignment horizontal="left" vertical="center" wrapText="1"/>
    </xf>
    <xf numFmtId="0" fontId="1" fillId="0" borderId="21" xfId="0" applyFont="1" applyFill="1" applyBorder="1"/>
    <xf numFmtId="49" fontId="43" fillId="2" borderId="20" xfId="0" applyNumberFormat="1" applyFont="1" applyFill="1" applyBorder="1" applyAlignment="1">
      <alignment horizontal="left" vertical="center" wrapText="1"/>
    </xf>
    <xf numFmtId="0" fontId="0" fillId="0" borderId="24" xfId="0" applyFont="1" applyFill="1" applyBorder="1"/>
    <xf numFmtId="0" fontId="0" fillId="0" borderId="35" xfId="0" applyFill="1" applyBorder="1"/>
    <xf numFmtId="177" fontId="3" fillId="0" borderId="30" xfId="0" applyNumberFormat="1" applyFont="1" applyFill="1" applyBorder="1"/>
    <xf numFmtId="0" fontId="0" fillId="0" borderId="0" xfId="0" applyFont="1" applyFill="1"/>
    <xf numFmtId="177" fontId="0" fillId="0" borderId="0" xfId="0" applyNumberFormat="1" applyFont="1" applyFill="1"/>
    <xf numFmtId="0" fontId="41" fillId="2" borderId="0" xfId="0" applyNumberFormat="1" applyFont="1" applyFill="1"/>
    <xf numFmtId="0" fontId="68" fillId="2" borderId="9" xfId="0" applyFont="1" applyFill="1" applyBorder="1" applyAlignment="1">
      <alignment horizontal="left"/>
    </xf>
    <xf numFmtId="0" fontId="3" fillId="0" borderId="9" xfId="0" applyFont="1" applyBorder="1"/>
    <xf numFmtId="0" fontId="0" fillId="8" borderId="63" xfId="0" applyFill="1" applyBorder="1" applyAlignment="1">
      <alignment horizontal="left"/>
    </xf>
    <xf numFmtId="0" fontId="7" fillId="8" borderId="63" xfId="0" applyFont="1" applyFill="1" applyBorder="1" applyAlignment="1">
      <alignment horizontal="left"/>
    </xf>
    <xf numFmtId="49" fontId="0" fillId="8" borderId="63" xfId="0" applyNumberFormat="1" applyFill="1" applyBorder="1" applyAlignment="1">
      <alignment horizontal="left"/>
    </xf>
    <xf numFmtId="16" fontId="0" fillId="8" borderId="63" xfId="0" applyNumberFormat="1" applyFill="1" applyBorder="1" applyAlignment="1">
      <alignment horizontal="left"/>
    </xf>
    <xf numFmtId="0" fontId="31" fillId="0" borderId="0" xfId="0" applyFont="1"/>
    <xf numFmtId="0" fontId="69" fillId="2" borderId="19" xfId="33" applyFont="1" applyFill="1" applyBorder="1" applyAlignment="1" applyProtection="1">
      <alignment horizontal="left" vertical="center"/>
      <protection locked="0"/>
    </xf>
    <xf numFmtId="0" fontId="69" fillId="2" borderId="19" xfId="34" applyFont="1" applyFill="1" applyBorder="1" applyAlignment="1" applyProtection="1">
      <alignment horizontal="left" vertical="center"/>
      <protection locked="0"/>
    </xf>
    <xf numFmtId="0" fontId="69" fillId="2" borderId="19" xfId="0" applyFont="1" applyFill="1" applyBorder="1" applyAlignment="1">
      <alignment vertical="center" wrapText="1"/>
    </xf>
    <xf numFmtId="178" fontId="69" fillId="2" borderId="19" xfId="34" applyNumberFormat="1" applyFont="1" applyFill="1" applyBorder="1" applyAlignment="1" applyProtection="1">
      <alignment horizontal="left" vertical="center"/>
      <protection locked="0"/>
    </xf>
    <xf numFmtId="0" fontId="27" fillId="2" borderId="19" xfId="0" applyFont="1" applyFill="1" applyBorder="1" applyAlignment="1">
      <alignment horizontal="left" wrapText="1"/>
    </xf>
    <xf numFmtId="0" fontId="27" fillId="2" borderId="19" xfId="0" applyFont="1" applyFill="1" applyBorder="1" applyAlignment="1">
      <alignment horizontal="left"/>
    </xf>
    <xf numFmtId="0" fontId="69" fillId="2" borderId="19" xfId="34" applyFont="1" applyFill="1" applyBorder="1" applyAlignment="1" applyProtection="1">
      <alignment horizontal="left" vertical="center" wrapText="1"/>
      <protection locked="0"/>
    </xf>
    <xf numFmtId="0" fontId="69" fillId="2" borderId="0" xfId="0" applyFont="1" applyFill="1" applyAlignment="1" applyProtection="1">
      <alignment horizontal="left"/>
      <protection locked="0"/>
    </xf>
    <xf numFmtId="0" fontId="69" fillId="2" borderId="19" xfId="0" applyFont="1" applyFill="1" applyBorder="1" applyAlignment="1" applyProtection="1">
      <alignment horizontal="left" wrapText="1"/>
      <protection locked="0"/>
    </xf>
    <xf numFmtId="0" fontId="69" fillId="2" borderId="19" xfId="0" applyFont="1" applyFill="1" applyBorder="1" applyAlignment="1" applyProtection="1">
      <alignment horizontal="left"/>
      <protection locked="0"/>
    </xf>
    <xf numFmtId="49" fontId="2" fillId="2" borderId="9" xfId="0" applyNumberFormat="1" applyFont="1" applyFill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0" fontId="71" fillId="0" borderId="0" xfId="0" applyFont="1"/>
    <xf numFmtId="0" fontId="72" fillId="2" borderId="0" xfId="0" applyFont="1" applyFill="1" applyBorder="1" applyAlignment="1">
      <alignment wrapText="1"/>
    </xf>
    <xf numFmtId="0" fontId="0" fillId="0" borderId="0" xfId="0" applyBorder="1"/>
    <xf numFmtId="0" fontId="72" fillId="2" borderId="20" xfId="0" applyFont="1" applyFill="1" applyBorder="1" applyAlignment="1">
      <alignment vertical="center"/>
    </xf>
    <xf numFmtId="0" fontId="7" fillId="2" borderId="6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68" xfId="0" applyFont="1" applyFill="1" applyBorder="1" applyAlignment="1">
      <alignment wrapText="1"/>
    </xf>
    <xf numFmtId="0" fontId="7" fillId="2" borderId="69" xfId="0" applyFont="1" applyFill="1" applyBorder="1" applyAlignment="1">
      <alignment wrapText="1"/>
    </xf>
    <xf numFmtId="0" fontId="7" fillId="8" borderId="19" xfId="0" applyFont="1" applyFill="1" applyBorder="1" applyAlignment="1">
      <alignment horizontal="left"/>
    </xf>
    <xf numFmtId="0" fontId="3" fillId="8" borderId="70" xfId="0" applyFont="1" applyFill="1" applyBorder="1" applyAlignment="1">
      <alignment vertical="center"/>
    </xf>
    <xf numFmtId="0" fontId="3" fillId="8" borderId="71" xfId="0" applyFont="1" applyFill="1" applyBorder="1" applyAlignment="1">
      <alignment vertical="center"/>
    </xf>
    <xf numFmtId="0" fontId="7" fillId="2" borderId="19" xfId="0" applyFont="1" applyFill="1" applyBorder="1" applyAlignment="1">
      <alignment horizontal="left"/>
    </xf>
    <xf numFmtId="0" fontId="29" fillId="0" borderId="72" xfId="0" applyFont="1" applyBorder="1"/>
    <xf numFmtId="0" fontId="29" fillId="0" borderId="73" xfId="0" applyFont="1" applyBorder="1"/>
    <xf numFmtId="0" fontId="29" fillId="8" borderId="72" xfId="0" applyFont="1" applyFill="1" applyBorder="1"/>
    <xf numFmtId="0" fontId="29" fillId="8" borderId="73" xfId="0" applyFont="1" applyFill="1" applyBorder="1"/>
    <xf numFmtId="0" fontId="7" fillId="8" borderId="74" xfId="0" applyFont="1" applyFill="1" applyBorder="1" applyAlignment="1">
      <alignment horizontal="left"/>
    </xf>
    <xf numFmtId="0" fontId="3" fillId="11" borderId="9" xfId="0" applyFont="1" applyFill="1" applyBorder="1" applyAlignment="1">
      <alignment horizontal="left"/>
    </xf>
    <xf numFmtId="49" fontId="3" fillId="11" borderId="9" xfId="0" applyNumberFormat="1" applyFont="1" applyFill="1" applyBorder="1" applyAlignment="1">
      <alignment horizontal="left"/>
    </xf>
    <xf numFmtId="16" fontId="3" fillId="11" borderId="9" xfId="0" applyNumberFormat="1" applyFont="1" applyFill="1" applyBorder="1" applyAlignment="1">
      <alignment horizontal="left"/>
    </xf>
    <xf numFmtId="0" fontId="3" fillId="11" borderId="9" xfId="0" applyFont="1" applyFill="1" applyBorder="1" applyAlignment="1">
      <alignment horizontal="left" wrapText="1"/>
    </xf>
    <xf numFmtId="0" fontId="5" fillId="2" borderId="78" xfId="17" applyFont="1" applyFill="1" applyBorder="1"/>
    <xf numFmtId="0" fontId="73" fillId="2" borderId="63" xfId="35" applyFont="1" applyFill="1" applyBorder="1" applyAlignment="1" applyProtection="1">
      <alignment vertical="center"/>
      <protection locked="0"/>
    </xf>
    <xf numFmtId="178" fontId="73" fillId="2" borderId="63" xfId="36" applyNumberFormat="1" applyFont="1" applyFill="1" applyBorder="1" applyAlignment="1" applyProtection="1">
      <alignment vertical="center"/>
      <protection locked="0"/>
    </xf>
    <xf numFmtId="0" fontId="74" fillId="26" borderId="19" xfId="0" applyNumberFormat="1" applyFont="1" applyFill="1" applyBorder="1" applyAlignment="1">
      <alignment horizontal="left" vertical="center"/>
    </xf>
    <xf numFmtId="0" fontId="75" fillId="26" borderId="19" xfId="0" applyNumberFormat="1" applyFont="1" applyFill="1" applyBorder="1" applyProtection="1">
      <protection locked="0"/>
    </xf>
    <xf numFmtId="0" fontId="76" fillId="2" borderId="63" xfId="17" applyFont="1" applyFill="1" applyBorder="1" applyAlignment="1" applyProtection="1">
      <alignment vertical="center"/>
      <protection locked="0"/>
    </xf>
    <xf numFmtId="178" fontId="76" fillId="2" borderId="63" xfId="17" applyNumberFormat="1" applyFont="1" applyFill="1" applyBorder="1" applyAlignment="1" applyProtection="1">
      <alignment horizontal="left" vertical="center"/>
      <protection locked="0"/>
    </xf>
    <xf numFmtId="0" fontId="73" fillId="2" borderId="63" xfId="17" applyFont="1" applyFill="1" applyBorder="1" applyAlignment="1" applyProtection="1">
      <alignment horizontal="left" vertical="center"/>
      <protection locked="0"/>
    </xf>
    <xf numFmtId="177" fontId="73" fillId="2" borderId="63" xfId="17" applyNumberFormat="1" applyFont="1" applyFill="1" applyBorder="1" applyAlignment="1" applyProtection="1">
      <alignment horizontal="left" vertical="center"/>
      <protection locked="0"/>
    </xf>
    <xf numFmtId="178" fontId="73" fillId="2" borderId="63" xfId="17" applyNumberFormat="1" applyFont="1" applyFill="1" applyBorder="1" applyAlignment="1" applyProtection="1">
      <alignment horizontal="left" vertical="center"/>
      <protection locked="0"/>
    </xf>
    <xf numFmtId="0" fontId="73" fillId="2" borderId="63" xfId="17" applyFont="1" applyFill="1" applyBorder="1" applyAlignment="1" applyProtection="1">
      <alignment horizontal="left" vertical="center" wrapText="1"/>
      <protection locked="0"/>
    </xf>
    <xf numFmtId="0" fontId="73" fillId="2" borderId="79" xfId="17" applyFont="1" applyFill="1" applyBorder="1" applyAlignment="1" applyProtection="1">
      <alignment horizontal="left" vertical="center"/>
      <protection locked="0"/>
    </xf>
    <xf numFmtId="0" fontId="5" fillId="2" borderId="0" xfId="0" applyFont="1" applyFill="1"/>
    <xf numFmtId="0" fontId="5" fillId="2" borderId="67" xfId="17" applyFont="1" applyFill="1" applyBorder="1"/>
    <xf numFmtId="0" fontId="73" fillId="2" borderId="0" xfId="35" applyFont="1" applyFill="1" applyBorder="1" applyAlignment="1" applyProtection="1">
      <alignment horizontal="left" vertical="center"/>
      <protection locked="0"/>
    </xf>
    <xf numFmtId="0" fontId="73" fillId="2" borderId="0" xfId="36" applyFont="1" applyFill="1" applyBorder="1" applyAlignment="1" applyProtection="1">
      <alignment horizontal="right" vertical="center"/>
      <protection locked="0"/>
    </xf>
    <xf numFmtId="0" fontId="76" fillId="2" borderId="0" xfId="17" applyFont="1" applyFill="1" applyBorder="1" applyAlignment="1" applyProtection="1">
      <alignment vertical="center"/>
      <protection locked="0"/>
    </xf>
    <xf numFmtId="178" fontId="76" fillId="2" borderId="0" xfId="17" applyNumberFormat="1" applyFont="1" applyFill="1" applyBorder="1" applyAlignment="1" applyProtection="1">
      <alignment horizontal="left" vertical="center"/>
      <protection locked="0"/>
    </xf>
    <xf numFmtId="0" fontId="73" fillId="2" borderId="0" xfId="17" applyFont="1" applyFill="1" applyBorder="1" applyAlignment="1" applyProtection="1">
      <alignment horizontal="left" vertical="center"/>
      <protection locked="0"/>
    </xf>
    <xf numFmtId="177" fontId="73" fillId="2" borderId="0" xfId="17" applyNumberFormat="1" applyFont="1" applyFill="1" applyBorder="1" applyAlignment="1" applyProtection="1">
      <alignment horizontal="left" vertical="center"/>
      <protection locked="0"/>
    </xf>
    <xf numFmtId="178" fontId="73" fillId="2" borderId="0" xfId="17" applyNumberFormat="1" applyFont="1" applyFill="1" applyBorder="1" applyAlignment="1" applyProtection="1">
      <alignment horizontal="left" vertical="center"/>
      <protection locked="0"/>
    </xf>
    <xf numFmtId="0" fontId="73" fillId="2" borderId="0" xfId="17" applyFont="1" applyFill="1" applyBorder="1" applyAlignment="1" applyProtection="1">
      <alignment horizontal="left" vertical="center" wrapText="1"/>
      <protection locked="0"/>
    </xf>
    <xf numFmtId="0" fontId="73" fillId="2" borderId="80" xfId="17" applyFont="1" applyFill="1" applyBorder="1" applyAlignment="1" applyProtection="1">
      <alignment horizontal="left" vertical="center"/>
      <protection locked="0"/>
    </xf>
    <xf numFmtId="0" fontId="73" fillId="2" borderId="0" xfId="36" applyFont="1" applyFill="1" applyBorder="1" applyAlignment="1" applyProtection="1">
      <alignment horizontal="right"/>
      <protection locked="0"/>
    </xf>
    <xf numFmtId="0" fontId="77" fillId="2" borderId="53" xfId="0" applyFont="1" applyFill="1" applyBorder="1" applyAlignment="1">
      <alignment horizontal="left"/>
    </xf>
    <xf numFmtId="0" fontId="73" fillId="2" borderId="53" xfId="0" applyFont="1" applyFill="1" applyBorder="1" applyAlignment="1" applyProtection="1">
      <alignment horizontal="left" vertical="center"/>
      <protection locked="0"/>
    </xf>
    <xf numFmtId="0" fontId="78" fillId="2" borderId="81" xfId="0" applyFont="1" applyFill="1" applyBorder="1" applyAlignment="1" applyProtection="1">
      <alignment horizontal="left" vertical="center"/>
      <protection locked="0"/>
    </xf>
    <xf numFmtId="177" fontId="78" fillId="2" borderId="82" xfId="0" applyNumberFormat="1" applyFont="1" applyFill="1" applyBorder="1" applyAlignment="1" applyProtection="1">
      <alignment horizontal="left" vertical="center"/>
      <protection locked="0"/>
    </xf>
    <xf numFmtId="178" fontId="78" fillId="2" borderId="53" xfId="0" applyNumberFormat="1" applyFont="1" applyFill="1" applyBorder="1" applyAlignment="1" applyProtection="1">
      <alignment horizontal="left" vertical="center"/>
      <protection locked="0"/>
    </xf>
    <xf numFmtId="0" fontId="78" fillId="2" borderId="53" xfId="0" applyFont="1" applyFill="1" applyBorder="1" applyAlignment="1" applyProtection="1">
      <alignment horizontal="left" vertical="center"/>
      <protection locked="0"/>
    </xf>
    <xf numFmtId="177" fontId="78" fillId="2" borderId="53" xfId="0" applyNumberFormat="1" applyFont="1" applyFill="1" applyBorder="1" applyAlignment="1" applyProtection="1">
      <alignment horizontal="left" vertical="center"/>
      <protection locked="0"/>
    </xf>
    <xf numFmtId="177" fontId="73" fillId="2" borderId="53" xfId="17" applyNumberFormat="1" applyFont="1" applyFill="1" applyBorder="1" applyAlignment="1" applyProtection="1">
      <alignment horizontal="left" vertical="center"/>
      <protection locked="0"/>
    </xf>
    <xf numFmtId="0" fontId="73" fillId="2" borderId="53" xfId="17" applyFont="1" applyFill="1" applyBorder="1" applyAlignment="1" applyProtection="1">
      <alignment horizontal="left" vertical="center" wrapText="1"/>
      <protection locked="0"/>
    </xf>
    <xf numFmtId="0" fontId="73" fillId="2" borderId="19" xfId="17" applyFont="1" applyFill="1" applyBorder="1" applyAlignment="1" applyProtection="1">
      <alignment horizontal="left" vertical="center"/>
      <protection locked="0"/>
    </xf>
    <xf numFmtId="0" fontId="79" fillId="2" borderId="19" xfId="18" applyFont="1" applyFill="1" applyBorder="1" applyAlignment="1"/>
    <xf numFmtId="0" fontId="73" fillId="2" borderId="19" xfId="18" applyFont="1" applyFill="1" applyBorder="1" applyAlignment="1" applyProtection="1">
      <alignment horizontal="left" vertical="center"/>
      <protection locked="0"/>
    </xf>
    <xf numFmtId="0" fontId="73" fillId="2" borderId="66" xfId="18" applyFont="1" applyFill="1" applyBorder="1" applyAlignment="1" applyProtection="1">
      <alignment horizontal="left" vertical="center"/>
      <protection locked="0"/>
    </xf>
    <xf numFmtId="2" fontId="73" fillId="2" borderId="19" xfId="18" applyNumberFormat="1" applyFont="1" applyFill="1" applyBorder="1" applyAlignment="1" applyProtection="1">
      <alignment horizontal="left" vertical="center"/>
      <protection locked="0"/>
    </xf>
    <xf numFmtId="0" fontId="73" fillId="2" borderId="76" xfId="18" applyFont="1" applyFill="1" applyBorder="1" applyAlignment="1" applyProtection="1">
      <alignment horizontal="left" vertical="center"/>
      <protection locked="0"/>
    </xf>
    <xf numFmtId="178" fontId="73" fillId="2" borderId="19" xfId="18" applyNumberFormat="1" applyFont="1" applyFill="1" applyBorder="1" applyAlignment="1" applyProtection="1">
      <alignment horizontal="left" vertical="center"/>
      <protection locked="0"/>
    </xf>
    <xf numFmtId="177" fontId="73" fillId="2" borderId="19" xfId="18" applyNumberFormat="1" applyFont="1" applyFill="1" applyBorder="1" applyAlignment="1" applyProtection="1">
      <alignment horizontal="left" vertical="center"/>
      <protection locked="0"/>
    </xf>
    <xf numFmtId="0" fontId="73" fillId="2" borderId="19" xfId="18" applyFont="1" applyFill="1" applyBorder="1" applyAlignment="1" applyProtection="1">
      <alignment horizontal="left" vertical="center" wrapText="1"/>
      <protection locked="0"/>
    </xf>
    <xf numFmtId="0" fontId="80" fillId="0" borderId="19" xfId="0" applyFont="1" applyBorder="1" applyAlignment="1">
      <alignment horizontal="left"/>
    </xf>
    <xf numFmtId="0" fontId="81" fillId="0" borderId="19" xfId="0" applyFont="1" applyBorder="1" applyAlignment="1" applyProtection="1">
      <alignment horizontal="left" vertical="center"/>
      <protection locked="0"/>
    </xf>
    <xf numFmtId="0" fontId="82" fillId="0" borderId="19" xfId="0" applyFont="1" applyBorder="1" applyAlignment="1" applyProtection="1">
      <alignment horizontal="left" vertical="center"/>
      <protection locked="0"/>
    </xf>
    <xf numFmtId="0" fontId="80" fillId="26" borderId="0" xfId="0" applyFont="1" applyFill="1" applyAlignment="1">
      <alignment horizontal="left"/>
    </xf>
    <xf numFmtId="179" fontId="82" fillId="26" borderId="19" xfId="0" applyNumberFormat="1" applyFont="1" applyFill="1" applyBorder="1" applyAlignment="1" applyProtection="1">
      <alignment horizontal="left" vertical="center"/>
      <protection locked="0"/>
    </xf>
    <xf numFmtId="180" fontId="82" fillId="26" borderId="19" xfId="0" applyNumberFormat="1" applyFont="1" applyFill="1" applyBorder="1" applyAlignment="1" applyProtection="1">
      <alignment horizontal="left" vertical="center"/>
      <protection locked="0"/>
    </xf>
    <xf numFmtId="178" fontId="82" fillId="0" borderId="19" xfId="0" applyNumberFormat="1" applyFont="1" applyBorder="1" applyAlignment="1" applyProtection="1">
      <alignment horizontal="left" vertical="center"/>
      <protection locked="0"/>
    </xf>
    <xf numFmtId="177" fontId="82" fillId="0" borderId="19" xfId="0" applyNumberFormat="1" applyFont="1" applyBorder="1" applyAlignment="1" applyProtection="1">
      <alignment horizontal="left" vertical="center"/>
      <protection locked="0"/>
    </xf>
    <xf numFmtId="0" fontId="82" fillId="0" borderId="19" xfId="0" applyFont="1" applyFill="1" applyBorder="1" applyAlignment="1" applyProtection="1">
      <alignment horizontal="left" vertical="center"/>
      <protection locked="0"/>
    </xf>
    <xf numFmtId="0" fontId="80" fillId="0" borderId="0" xfId="0" applyFont="1" applyAlignment="1">
      <alignment horizontal="left"/>
    </xf>
    <xf numFmtId="0" fontId="82" fillId="26" borderId="19" xfId="0" applyFont="1" applyFill="1" applyBorder="1" applyAlignment="1" applyProtection="1">
      <alignment horizontal="left" vertical="center"/>
      <protection locked="0"/>
    </xf>
    <xf numFmtId="0" fontId="83" fillId="2" borderId="20" xfId="37" applyFont="1" applyFill="1" applyBorder="1" applyAlignment="1">
      <alignment horizontal="left"/>
    </xf>
    <xf numFmtId="0" fontId="73" fillId="2" borderId="20" xfId="37" applyFont="1" applyFill="1" applyBorder="1" applyAlignment="1" applyProtection="1">
      <alignment horizontal="left" vertical="center"/>
      <protection locked="0"/>
    </xf>
    <xf numFmtId="0" fontId="84" fillId="2" borderId="78" xfId="37" applyFont="1" applyFill="1" applyBorder="1" applyAlignment="1" applyProtection="1">
      <alignment horizontal="left" vertical="center"/>
      <protection locked="0"/>
    </xf>
    <xf numFmtId="2" fontId="84" fillId="2" borderId="19" xfId="37" applyNumberFormat="1" applyFont="1" applyFill="1" applyBorder="1" applyAlignment="1" applyProtection="1">
      <alignment horizontal="center" vertical="center"/>
      <protection locked="0"/>
    </xf>
    <xf numFmtId="2" fontId="84" fillId="2" borderId="79" xfId="37" applyNumberFormat="1" applyFont="1" applyFill="1" applyBorder="1" applyAlignment="1" applyProtection="1">
      <alignment horizontal="center" vertical="center"/>
      <protection locked="0"/>
    </xf>
    <xf numFmtId="0" fontId="84" fillId="2" borderId="79" xfId="37" applyFont="1" applyFill="1" applyBorder="1" applyAlignment="1" applyProtection="1">
      <alignment horizontal="left" vertical="center"/>
      <protection locked="0"/>
    </xf>
    <xf numFmtId="178" fontId="84" fillId="2" borderId="20" xfId="37" applyNumberFormat="1" applyFont="1" applyFill="1" applyBorder="1" applyAlignment="1" applyProtection="1">
      <alignment horizontal="left" vertical="center"/>
      <protection locked="0"/>
    </xf>
    <xf numFmtId="0" fontId="84" fillId="2" borderId="20" xfId="37" applyFont="1" applyFill="1" applyBorder="1" applyAlignment="1" applyProtection="1">
      <alignment horizontal="left" vertical="center"/>
      <protection locked="0"/>
    </xf>
    <xf numFmtId="177" fontId="84" fillId="2" borderId="20" xfId="37" applyNumberFormat="1" applyFont="1" applyFill="1" applyBorder="1" applyAlignment="1" applyProtection="1">
      <alignment horizontal="left" vertical="center"/>
      <protection locked="0"/>
    </xf>
    <xf numFmtId="0" fontId="84" fillId="2" borderId="20" xfId="37" applyFont="1" applyFill="1" applyBorder="1" applyAlignment="1" applyProtection="1">
      <alignment horizontal="left" vertical="center" wrapText="1"/>
      <protection locked="0"/>
    </xf>
    <xf numFmtId="0" fontId="84" fillId="2" borderId="19" xfId="37" applyFont="1" applyFill="1" applyBorder="1" applyAlignment="1" applyProtection="1">
      <alignment horizontal="left" vertical="center"/>
      <protection locked="0"/>
    </xf>
    <xf numFmtId="0" fontId="77" fillId="2" borderId="42" xfId="0" applyFont="1" applyFill="1" applyBorder="1"/>
    <xf numFmtId="0" fontId="79" fillId="2" borderId="42" xfId="0" applyFont="1" applyFill="1" applyBorder="1" applyAlignment="1" applyProtection="1">
      <alignment horizontal="left" vertical="center"/>
      <protection locked="0"/>
    </xf>
    <xf numFmtId="0" fontId="79" fillId="2" borderId="83" xfId="0" applyFont="1" applyFill="1" applyBorder="1" applyAlignment="1" applyProtection="1">
      <alignment horizontal="left" vertical="center"/>
      <protection locked="0"/>
    </xf>
    <xf numFmtId="2" fontId="79" fillId="2" borderId="19" xfId="0" applyNumberFormat="1" applyFont="1" applyFill="1" applyBorder="1" applyAlignment="1" applyProtection="1">
      <alignment horizontal="center" vertical="center"/>
      <protection locked="0"/>
    </xf>
    <xf numFmtId="0" fontId="77" fillId="2" borderId="84" xfId="0" applyFont="1" applyFill="1" applyBorder="1"/>
    <xf numFmtId="0" fontId="77" fillId="2" borderId="42" xfId="0" applyFont="1" applyFill="1" applyBorder="1" applyAlignment="1">
      <alignment horizontal="left"/>
    </xf>
    <xf numFmtId="0" fontId="5" fillId="2" borderId="42" xfId="0" applyFont="1" applyFill="1" applyBorder="1"/>
    <xf numFmtId="0" fontId="5" fillId="2" borderId="42" xfId="0" applyFont="1" applyFill="1" applyBorder="1" applyAlignment="1">
      <alignment wrapText="1"/>
    </xf>
    <xf numFmtId="0" fontId="5" fillId="2" borderId="19" xfId="0" applyFont="1" applyFill="1" applyBorder="1"/>
    <xf numFmtId="0" fontId="5" fillId="2" borderId="67" xfId="0" applyFont="1" applyFill="1" applyBorder="1"/>
    <xf numFmtId="0" fontId="5" fillId="2" borderId="0" xfId="0" applyFont="1" applyFill="1" applyBorder="1"/>
    <xf numFmtId="2" fontId="5" fillId="2" borderId="2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wrapText="1"/>
    </xf>
    <xf numFmtId="0" fontId="5" fillId="2" borderId="80" xfId="0" applyFont="1" applyFill="1" applyBorder="1"/>
    <xf numFmtId="0" fontId="83" fillId="2" borderId="53" xfId="0" applyFont="1" applyFill="1" applyBorder="1" applyAlignment="1">
      <alignment horizontal="left"/>
    </xf>
    <xf numFmtId="0" fontId="84" fillId="2" borderId="81" xfId="0" applyFont="1" applyFill="1" applyBorder="1" applyAlignment="1" applyProtection="1">
      <alignment horizontal="left" vertical="center"/>
      <protection locked="0"/>
    </xf>
    <xf numFmtId="2" fontId="84" fillId="2" borderId="19" xfId="0" applyNumberFormat="1" applyFont="1" applyFill="1" applyBorder="1" applyAlignment="1" applyProtection="1">
      <alignment horizontal="center" vertical="center"/>
      <protection locked="0"/>
    </xf>
    <xf numFmtId="177" fontId="84" fillId="2" borderId="82" xfId="0" applyNumberFormat="1" applyFont="1" applyFill="1" applyBorder="1" applyAlignment="1" applyProtection="1">
      <alignment horizontal="left" vertical="center"/>
      <protection locked="0"/>
    </xf>
    <xf numFmtId="178" fontId="84" fillId="2" borderId="53" xfId="0" applyNumberFormat="1" applyFont="1" applyFill="1" applyBorder="1" applyAlignment="1" applyProtection="1">
      <alignment horizontal="left" vertical="center"/>
      <protection locked="0"/>
    </xf>
    <xf numFmtId="0" fontId="84" fillId="2" borderId="53" xfId="0" applyFont="1" applyFill="1" applyBorder="1" applyAlignment="1" applyProtection="1">
      <alignment horizontal="left" vertical="center"/>
      <protection locked="0"/>
    </xf>
    <xf numFmtId="0" fontId="5" fillId="2" borderId="53" xfId="0" applyFont="1" applyFill="1" applyBorder="1"/>
    <xf numFmtId="0" fontId="5" fillId="2" borderId="81" xfId="0" applyFont="1" applyFill="1" applyBorder="1" applyAlignment="1">
      <alignment wrapText="1"/>
    </xf>
    <xf numFmtId="0" fontId="85" fillId="2" borderId="20" xfId="0" applyFont="1" applyFill="1" applyBorder="1" applyAlignment="1">
      <alignment horizontal="left"/>
    </xf>
    <xf numFmtId="0" fontId="86" fillId="2" borderId="20" xfId="0" applyFont="1" applyFill="1" applyBorder="1" applyAlignment="1" applyProtection="1">
      <alignment horizontal="left" vertical="center"/>
      <protection locked="0"/>
    </xf>
    <xf numFmtId="0" fontId="87" fillId="2" borderId="78" xfId="0" applyFont="1" applyFill="1" applyBorder="1" applyAlignment="1" applyProtection="1">
      <alignment horizontal="left" vertical="center"/>
      <protection locked="0"/>
    </xf>
    <xf numFmtId="0" fontId="87" fillId="2" borderId="19" xfId="0" applyFont="1" applyFill="1" applyBorder="1" applyAlignment="1" applyProtection="1">
      <alignment horizontal="left" vertical="center"/>
      <protection locked="0"/>
    </xf>
    <xf numFmtId="180" fontId="87" fillId="2" borderId="19" xfId="0" applyNumberFormat="1" applyFont="1" applyFill="1" applyBorder="1" applyAlignment="1" applyProtection="1">
      <alignment horizontal="left" vertical="center"/>
      <protection locked="0"/>
    </xf>
    <xf numFmtId="0" fontId="88" fillId="2" borderId="19" xfId="0" applyFont="1" applyFill="1" applyBorder="1" applyAlignment="1" applyProtection="1">
      <alignment horizontal="left" vertical="center"/>
      <protection locked="0"/>
    </xf>
    <xf numFmtId="0" fontId="88" fillId="2" borderId="79" xfId="0" applyFont="1" applyFill="1" applyBorder="1" applyAlignment="1" applyProtection="1">
      <alignment horizontal="left" vertical="center"/>
      <protection locked="0"/>
    </xf>
    <xf numFmtId="178" fontId="88" fillId="2" borderId="20" xfId="0" applyNumberFormat="1" applyFont="1" applyFill="1" applyBorder="1" applyAlignment="1" applyProtection="1">
      <alignment horizontal="left" vertical="center"/>
      <protection locked="0"/>
    </xf>
    <xf numFmtId="0" fontId="88" fillId="2" borderId="20" xfId="0" applyFont="1" applyFill="1" applyBorder="1" applyAlignment="1" applyProtection="1">
      <alignment horizontal="left" vertical="center"/>
      <protection locked="0"/>
    </xf>
    <xf numFmtId="177" fontId="88" fillId="2" borderId="20" xfId="0" applyNumberFormat="1" applyFont="1" applyFill="1" applyBorder="1" applyAlignment="1" applyProtection="1">
      <alignment horizontal="left" vertical="center"/>
      <protection locked="0"/>
    </xf>
    <xf numFmtId="0" fontId="88" fillId="2" borderId="78" xfId="0" applyFont="1" applyFill="1" applyBorder="1" applyAlignment="1" applyProtection="1">
      <alignment horizontal="left" vertical="center" wrapText="1"/>
      <protection locked="0"/>
    </xf>
    <xf numFmtId="0" fontId="87" fillId="2" borderId="0" xfId="0" applyFont="1" applyFill="1"/>
    <xf numFmtId="0" fontId="5" fillId="2" borderId="83" xfId="0" applyFont="1" applyFill="1" applyBorder="1" applyAlignment="1">
      <alignment wrapText="1"/>
    </xf>
    <xf numFmtId="0" fontId="77" fillId="2" borderId="67" xfId="0" applyFont="1" applyFill="1" applyBorder="1"/>
    <xf numFmtId="0" fontId="79" fillId="2" borderId="0" xfId="0" applyFont="1" applyFill="1" applyBorder="1" applyAlignment="1" applyProtection="1">
      <alignment horizontal="left" vertical="center"/>
      <protection locked="0"/>
    </xf>
    <xf numFmtId="2" fontId="79" fillId="2" borderId="85" xfId="0" applyNumberFormat="1" applyFont="1" applyFill="1" applyBorder="1" applyAlignment="1" applyProtection="1">
      <alignment horizontal="center" vertical="center"/>
      <protection locked="0"/>
    </xf>
    <xf numFmtId="2" fontId="79" fillId="2" borderId="86" xfId="0" applyNumberFormat="1" applyFont="1" applyFill="1" applyBorder="1" applyAlignment="1" applyProtection="1">
      <alignment horizontal="center" vertical="center"/>
      <protection locked="0"/>
    </xf>
    <xf numFmtId="0" fontId="77" fillId="2" borderId="0" xfId="0" applyFont="1" applyFill="1" applyBorder="1"/>
    <xf numFmtId="0" fontId="77" fillId="2" borderId="0" xfId="0" applyFont="1" applyFill="1" applyBorder="1" applyAlignment="1">
      <alignment horizontal="left"/>
    </xf>
    <xf numFmtId="179" fontId="82" fillId="2" borderId="19" xfId="0" applyNumberFormat="1" applyFont="1" applyFill="1" applyBorder="1" applyAlignment="1" applyProtection="1">
      <alignment horizontal="left" vertical="center"/>
      <protection locked="0"/>
    </xf>
    <xf numFmtId="0" fontId="5" fillId="2" borderId="53" xfId="0" applyFont="1" applyFill="1" applyBorder="1" applyAlignment="1">
      <alignment wrapText="1"/>
    </xf>
    <xf numFmtId="0" fontId="80" fillId="2" borderId="20" xfId="38" applyFont="1" applyFill="1" applyBorder="1" applyAlignment="1">
      <alignment horizontal="left"/>
    </xf>
    <xf numFmtId="0" fontId="81" fillId="2" borderId="20" xfId="38" applyFont="1" applyFill="1" applyBorder="1" applyAlignment="1" applyProtection="1">
      <alignment horizontal="left" vertical="center"/>
      <protection locked="0"/>
    </xf>
    <xf numFmtId="0" fontId="82" fillId="2" borderId="78" xfId="38" applyFont="1" applyFill="1" applyBorder="1" applyAlignment="1" applyProtection="1">
      <alignment horizontal="left" vertical="center"/>
      <protection locked="0"/>
    </xf>
    <xf numFmtId="0" fontId="82" fillId="2" borderId="79" xfId="38" applyFont="1" applyFill="1" applyBorder="1" applyAlignment="1" applyProtection="1">
      <alignment horizontal="left" vertical="center"/>
      <protection locked="0"/>
    </xf>
    <xf numFmtId="178" fontId="82" fillId="2" borderId="20" xfId="38" applyNumberFormat="1" applyFont="1" applyFill="1" applyBorder="1" applyAlignment="1" applyProtection="1">
      <alignment horizontal="left" vertical="center"/>
      <protection locked="0"/>
    </xf>
    <xf numFmtId="0" fontId="82" fillId="2" borderId="20" xfId="38" applyFont="1" applyFill="1" applyBorder="1" applyAlignment="1" applyProtection="1">
      <alignment horizontal="left" vertical="center"/>
      <protection locked="0"/>
    </xf>
    <xf numFmtId="177" fontId="82" fillId="2" borderId="20" xfId="38" applyNumberFormat="1" applyFont="1" applyFill="1" applyBorder="1" applyAlignment="1" applyProtection="1">
      <alignment horizontal="left" vertical="center"/>
      <protection locked="0"/>
    </xf>
    <xf numFmtId="0" fontId="82" fillId="2" borderId="20" xfId="38" applyFont="1" applyFill="1" applyBorder="1" applyAlignment="1" applyProtection="1">
      <alignment horizontal="left" vertical="center" wrapText="1"/>
      <protection locked="0"/>
    </xf>
    <xf numFmtId="0" fontId="21" fillId="2" borderId="0" xfId="0" applyFont="1" applyFill="1"/>
    <xf numFmtId="0" fontId="77" fillId="2" borderId="79" xfId="0" applyFont="1" applyFill="1" applyBorder="1"/>
    <xf numFmtId="2" fontId="79" fillId="2" borderId="87" xfId="0" applyNumberFormat="1" applyFont="1" applyFill="1" applyBorder="1" applyAlignment="1" applyProtection="1">
      <alignment horizontal="center" vertical="center"/>
      <protection locked="0"/>
    </xf>
    <xf numFmtId="2" fontId="79" fillId="2" borderId="58" xfId="0" applyNumberFormat="1" applyFont="1" applyFill="1" applyBorder="1" applyAlignment="1" applyProtection="1">
      <alignment horizontal="center" vertical="center"/>
      <protection locked="0"/>
    </xf>
    <xf numFmtId="2" fontId="79" fillId="2" borderId="4" xfId="0" applyNumberFormat="1" applyFont="1" applyFill="1" applyBorder="1" applyAlignment="1" applyProtection="1">
      <alignment horizontal="center" vertical="center"/>
      <protection locked="0"/>
    </xf>
    <xf numFmtId="0" fontId="77" fillId="2" borderId="7" xfId="0" applyFont="1" applyFill="1" applyBorder="1"/>
    <xf numFmtId="2" fontId="84" fillId="2" borderId="88" xfId="0" applyNumberFormat="1" applyFont="1" applyFill="1" applyBorder="1" applyAlignment="1" applyProtection="1">
      <alignment horizontal="center" vertical="center"/>
      <protection locked="0"/>
    </xf>
    <xf numFmtId="177" fontId="84" fillId="2" borderId="77" xfId="0" applyNumberFormat="1" applyFont="1" applyFill="1" applyBorder="1" applyAlignment="1" applyProtection="1">
      <alignment horizontal="left" vertical="center"/>
      <protection locked="0"/>
    </xf>
    <xf numFmtId="0" fontId="80" fillId="2" borderId="19" xfId="0" applyFont="1" applyFill="1" applyBorder="1" applyAlignment="1">
      <alignment horizontal="left"/>
    </xf>
    <xf numFmtId="0" fontId="81" fillId="2" borderId="19" xfId="0" applyFont="1" applyFill="1" applyBorder="1" applyAlignment="1" applyProtection="1">
      <alignment horizontal="left" vertical="center"/>
      <protection locked="0"/>
    </xf>
    <xf numFmtId="0" fontId="82" fillId="2" borderId="19" xfId="0" applyFont="1" applyFill="1" applyBorder="1" applyAlignment="1" applyProtection="1">
      <alignment horizontal="left" vertical="center"/>
      <protection locked="0"/>
    </xf>
    <xf numFmtId="178" fontId="82" fillId="2" borderId="19" xfId="0" applyNumberFormat="1" applyFont="1" applyFill="1" applyBorder="1" applyAlignment="1" applyProtection="1">
      <alignment horizontal="left" vertical="center"/>
      <protection locked="0"/>
    </xf>
    <xf numFmtId="177" fontId="82" fillId="2" borderId="19" xfId="0" applyNumberFormat="1" applyFont="1" applyFill="1" applyBorder="1" applyAlignment="1" applyProtection="1">
      <alignment horizontal="left" vertical="center"/>
      <protection locked="0"/>
    </xf>
    <xf numFmtId="0" fontId="82" fillId="2" borderId="19" xfId="0" applyFont="1" applyFill="1" applyBorder="1" applyAlignment="1" applyProtection="1">
      <alignment horizontal="left" vertical="center" wrapText="1"/>
      <protection locked="0"/>
    </xf>
    <xf numFmtId="0" fontId="77" fillId="2" borderId="19" xfId="0" applyFont="1" applyFill="1" applyBorder="1"/>
    <xf numFmtId="0" fontId="79" fillId="2" borderId="19" xfId="0" applyFont="1" applyFill="1" applyBorder="1" applyAlignment="1" applyProtection="1">
      <alignment horizontal="left" vertical="center"/>
      <protection locked="0"/>
    </xf>
    <xf numFmtId="0" fontId="79" fillId="2" borderId="66" xfId="0" applyFont="1" applyFill="1" applyBorder="1" applyAlignment="1" applyProtection="1">
      <alignment horizontal="left" vertical="center"/>
      <protection locked="0"/>
    </xf>
    <xf numFmtId="2" fontId="79" fillId="2" borderId="19" xfId="0" applyNumberFormat="1" applyFont="1" applyFill="1" applyBorder="1" applyAlignment="1" applyProtection="1">
      <alignment horizontal="left" vertical="center"/>
      <protection locked="0"/>
    </xf>
    <xf numFmtId="179" fontId="89" fillId="2" borderId="19" xfId="0" applyNumberFormat="1" applyFont="1" applyFill="1" applyBorder="1" applyAlignment="1" applyProtection="1">
      <alignment horizontal="left" vertical="center"/>
      <protection locked="0"/>
    </xf>
    <xf numFmtId="0" fontId="77" fillId="2" borderId="76" xfId="0" applyFont="1" applyFill="1" applyBorder="1"/>
    <xf numFmtId="0" fontId="77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wrapText="1"/>
    </xf>
    <xf numFmtId="2" fontId="84" fillId="2" borderId="77" xfId="0" applyNumberFormat="1" applyFont="1" applyFill="1" applyBorder="1" applyAlignment="1" applyProtection="1">
      <alignment horizontal="center" vertical="center"/>
      <protection locked="0"/>
    </xf>
    <xf numFmtId="0" fontId="83" fillId="2" borderId="19" xfId="39" applyFont="1" applyFill="1" applyBorder="1" applyAlignment="1">
      <alignment horizontal="left"/>
    </xf>
    <xf numFmtId="0" fontId="73" fillId="2" borderId="19" xfId="39" applyFont="1" applyFill="1" applyBorder="1" applyAlignment="1" applyProtection="1">
      <alignment horizontal="left" vertical="center"/>
      <protection locked="0"/>
    </xf>
    <xf numFmtId="0" fontId="84" fillId="2" borderId="19" xfId="39" applyFont="1" applyFill="1" applyBorder="1" applyAlignment="1" applyProtection="1">
      <alignment horizontal="left" vertical="center"/>
      <protection locked="0"/>
    </xf>
    <xf numFmtId="2" fontId="84" fillId="2" borderId="19" xfId="39" applyNumberFormat="1" applyFont="1" applyFill="1" applyBorder="1" applyAlignment="1" applyProtection="1">
      <alignment horizontal="left" vertical="center"/>
      <protection locked="0"/>
    </xf>
    <xf numFmtId="178" fontId="84" fillId="2" borderId="19" xfId="39" applyNumberFormat="1" applyFont="1" applyFill="1" applyBorder="1" applyAlignment="1" applyProtection="1">
      <alignment horizontal="left" vertical="center"/>
      <protection locked="0"/>
    </xf>
    <xf numFmtId="177" fontId="84" fillId="2" borderId="19" xfId="39" applyNumberFormat="1" applyFont="1" applyFill="1" applyBorder="1" applyAlignment="1" applyProtection="1">
      <alignment horizontal="left" vertical="center"/>
      <protection locked="0"/>
    </xf>
    <xf numFmtId="0" fontId="84" fillId="2" borderId="19" xfId="39" applyFont="1" applyFill="1" applyBorder="1" applyAlignment="1" applyProtection="1">
      <alignment horizontal="left" vertical="center" wrapText="1"/>
      <protection locked="0"/>
    </xf>
    <xf numFmtId="2" fontId="79" fillId="2" borderId="76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78" fontId="90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91" fillId="0" borderId="89" xfId="0" applyFont="1" applyBorder="1" applyAlignment="1">
      <alignment vertical="center"/>
    </xf>
    <xf numFmtId="0" fontId="0" fillId="0" borderId="90" xfId="0" applyBorder="1" applyAlignment="1">
      <alignment vertical="center" wrapText="1"/>
    </xf>
    <xf numFmtId="181" fontId="0" fillId="0" borderId="90" xfId="0" applyNumberFormat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90" xfId="0" applyBorder="1" applyAlignment="1">
      <alignment vertical="center"/>
    </xf>
    <xf numFmtId="178" fontId="0" fillId="0" borderId="90" xfId="0" applyNumberFormat="1" applyBorder="1" applyAlignment="1">
      <alignment horizontal="left" vertical="center"/>
    </xf>
    <xf numFmtId="0" fontId="92" fillId="0" borderId="90" xfId="0" applyFont="1" applyBorder="1" applyAlignment="1">
      <alignment vertical="center"/>
    </xf>
    <xf numFmtId="0" fontId="3" fillId="0" borderId="90" xfId="0" applyFont="1" applyBorder="1" applyAlignment="1">
      <alignment vertical="center" wrapText="1"/>
    </xf>
    <xf numFmtId="0" fontId="3" fillId="7" borderId="90" xfId="0" applyFont="1" applyFill="1" applyBorder="1" applyAlignment="1">
      <alignment vertical="center" wrapText="1"/>
    </xf>
    <xf numFmtId="0" fontId="14" fillId="0" borderId="90" xfId="0" applyFont="1" applyBorder="1" applyAlignment="1">
      <alignment vertical="center" wrapText="1"/>
    </xf>
    <xf numFmtId="0" fontId="14" fillId="0" borderId="90" xfId="0" applyFont="1" applyBorder="1" applyAlignment="1">
      <alignment horizontal="left" vertical="center" wrapText="1"/>
    </xf>
    <xf numFmtId="0" fontId="26" fillId="0" borderId="91" xfId="0" applyFont="1" applyBorder="1" applyAlignment="1">
      <alignment horizontal="left" vertical="center"/>
    </xf>
    <xf numFmtId="0" fontId="93" fillId="0" borderId="55" xfId="0" applyFont="1" applyBorder="1" applyAlignment="1" applyProtection="1">
      <alignment horizontal="left" vertical="center"/>
      <protection locked="0"/>
    </xf>
    <xf numFmtId="0" fontId="94" fillId="0" borderId="19" xfId="0" applyFont="1" applyBorder="1" applyAlignment="1" applyProtection="1">
      <alignment horizontal="left" vertical="center" wrapText="1"/>
      <protection locked="0"/>
    </xf>
    <xf numFmtId="0" fontId="86" fillId="0" borderId="19" xfId="0" applyFont="1" applyBorder="1" applyAlignment="1" applyProtection="1">
      <alignment horizontal="left" vertical="center"/>
      <protection locked="0"/>
    </xf>
    <xf numFmtId="0" fontId="96" fillId="0" borderId="19" xfId="0" applyFont="1" applyBorder="1" applyAlignment="1" applyProtection="1">
      <alignment horizontal="left" vertical="center"/>
      <protection locked="0"/>
    </xf>
    <xf numFmtId="178" fontId="96" fillId="0" borderId="19" xfId="0" applyNumberFormat="1" applyFont="1" applyBorder="1" applyAlignment="1" applyProtection="1">
      <alignment horizontal="left" vertical="center"/>
      <protection locked="0"/>
    </xf>
    <xf numFmtId="177" fontId="96" fillId="0" borderId="19" xfId="0" applyNumberFormat="1" applyFont="1" applyBorder="1" applyAlignment="1" applyProtection="1">
      <alignment horizontal="left" vertical="center"/>
      <protection locked="0"/>
    </xf>
    <xf numFmtId="0" fontId="96" fillId="0" borderId="19" xfId="0" applyFont="1" applyBorder="1" applyAlignment="1" applyProtection="1">
      <alignment vertical="center"/>
      <protection locked="0"/>
    </xf>
    <xf numFmtId="0" fontId="96" fillId="0" borderId="19" xfId="0" applyFont="1" applyBorder="1" applyAlignment="1" applyProtection="1">
      <alignment horizontal="left" vertical="center" wrapText="1"/>
      <protection locked="0"/>
    </xf>
    <xf numFmtId="0" fontId="86" fillId="0" borderId="19" xfId="0" applyFont="1" applyBorder="1" applyAlignment="1" applyProtection="1">
      <alignment horizontal="left" vertical="center" wrapText="1"/>
      <protection locked="0"/>
    </xf>
    <xf numFmtId="0" fontId="96" fillId="0" borderId="39" xfId="0" applyFont="1" applyBorder="1" applyAlignment="1" applyProtection="1">
      <alignment horizontal="left" vertical="center"/>
      <protection locked="0"/>
    </xf>
    <xf numFmtId="0" fontId="31" fillId="0" borderId="9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6" fillId="0" borderId="93" xfId="0" applyFont="1" applyBorder="1" applyAlignment="1">
      <alignment horizontal="left" vertical="center"/>
    </xf>
    <xf numFmtId="0" fontId="86" fillId="2" borderId="19" xfId="0" applyFont="1" applyFill="1" applyBorder="1" applyAlignment="1" applyProtection="1">
      <alignment horizontal="left" vertical="center"/>
      <protection locked="0"/>
    </xf>
    <xf numFmtId="178" fontId="87" fillId="2" borderId="19" xfId="0" applyNumberFormat="1" applyFont="1" applyFill="1" applyBorder="1" applyAlignment="1" applyProtection="1">
      <alignment horizontal="left" vertical="center"/>
      <protection locked="0"/>
    </xf>
    <xf numFmtId="177" fontId="87" fillId="2" borderId="19" xfId="0" applyNumberFormat="1" applyFont="1" applyFill="1" applyBorder="1" applyAlignment="1" applyProtection="1">
      <alignment horizontal="left" vertical="center"/>
      <protection locked="0"/>
    </xf>
    <xf numFmtId="0" fontId="87" fillId="2" borderId="19" xfId="0" applyFont="1" applyFill="1" applyBorder="1" applyAlignment="1" applyProtection="1">
      <alignment horizontal="left" vertical="center" wrapText="1"/>
      <protection locked="0"/>
    </xf>
    <xf numFmtId="0" fontId="87" fillId="0" borderId="19" xfId="0" applyFont="1" applyBorder="1" applyAlignment="1" applyProtection="1">
      <alignment horizontal="left" vertical="center"/>
      <protection locked="0"/>
    </xf>
    <xf numFmtId="0" fontId="97" fillId="0" borderId="39" xfId="0" applyFont="1" applyBorder="1" applyAlignment="1">
      <alignment vertical="center"/>
    </xf>
    <xf numFmtId="181" fontId="87" fillId="0" borderId="19" xfId="0" applyNumberFormat="1" applyFont="1" applyBorder="1" applyAlignment="1" applyProtection="1">
      <alignment horizontal="left" vertical="center"/>
      <protection locked="0"/>
    </xf>
    <xf numFmtId="180" fontId="87" fillId="0" borderId="19" xfId="0" applyNumberFormat="1" applyFont="1" applyBorder="1" applyAlignment="1" applyProtection="1">
      <alignment horizontal="left" vertical="center"/>
      <protection locked="0"/>
    </xf>
    <xf numFmtId="178" fontId="87" fillId="0" borderId="19" xfId="0" applyNumberFormat="1" applyFont="1" applyBorder="1" applyAlignment="1" applyProtection="1">
      <alignment horizontal="left" vertical="center"/>
      <protection locked="0"/>
    </xf>
    <xf numFmtId="177" fontId="87" fillId="0" borderId="19" xfId="0" applyNumberFormat="1" applyFont="1" applyBorder="1" applyAlignment="1" applyProtection="1">
      <alignment horizontal="left" vertical="center"/>
      <protection locked="0"/>
    </xf>
    <xf numFmtId="0" fontId="87" fillId="0" borderId="19" xfId="0" applyFont="1" applyBorder="1" applyAlignment="1" applyProtection="1">
      <alignment horizontal="left" vertical="center" wrapText="1"/>
      <protection locked="0"/>
    </xf>
    <xf numFmtId="0" fontId="0" fillId="2" borderId="19" xfId="0" applyFill="1" applyBorder="1"/>
    <xf numFmtId="0" fontId="0" fillId="0" borderId="19" xfId="0" applyBorder="1"/>
    <xf numFmtId="0" fontId="0" fillId="0" borderId="55" xfId="0" applyBorder="1"/>
    <xf numFmtId="0" fontId="0" fillId="0" borderId="39" xfId="0" applyBorder="1"/>
    <xf numFmtId="0" fontId="86" fillId="0" borderId="94" xfId="0" applyFont="1" applyBorder="1" applyAlignment="1">
      <alignment horizontal="left" vertical="center"/>
    </xf>
    <xf numFmtId="0" fontId="86" fillId="0" borderId="42" xfId="0" applyFont="1" applyBorder="1" applyAlignment="1">
      <alignment horizontal="left" vertical="center"/>
    </xf>
    <xf numFmtId="181" fontId="86" fillId="0" borderId="42" xfId="0" applyNumberFormat="1" applyFont="1" applyBorder="1" applyAlignment="1">
      <alignment horizontal="left" vertical="center"/>
    </xf>
    <xf numFmtId="180" fontId="86" fillId="0" borderId="42" xfId="0" applyNumberFormat="1" applyFont="1" applyBorder="1" applyAlignment="1">
      <alignment horizontal="left" vertical="center"/>
    </xf>
    <xf numFmtId="0" fontId="97" fillId="0" borderId="42" xfId="0" applyFont="1" applyBorder="1"/>
    <xf numFmtId="178" fontId="97" fillId="0" borderId="42" xfId="0" applyNumberFormat="1" applyFont="1" applyBorder="1"/>
    <xf numFmtId="0" fontId="97" fillId="0" borderId="42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86" fillId="2" borderId="55" xfId="0" applyFont="1" applyFill="1" applyBorder="1" applyAlignment="1" applyProtection="1">
      <alignment horizontal="left" vertical="center"/>
      <protection locked="0"/>
    </xf>
    <xf numFmtId="0" fontId="86" fillId="0" borderId="55" xfId="0" applyFont="1" applyBorder="1" applyAlignment="1" applyProtection="1">
      <alignment horizontal="left" vertical="center"/>
      <protection locked="0"/>
    </xf>
    <xf numFmtId="0" fontId="86" fillId="0" borderId="0" xfId="0" applyFont="1" applyAlignment="1">
      <alignment horizontal="left" vertical="center"/>
    </xf>
    <xf numFmtId="181" fontId="86" fillId="0" borderId="0" xfId="0" applyNumberFormat="1" applyFont="1" applyAlignment="1">
      <alignment horizontal="left" vertical="center"/>
    </xf>
    <xf numFmtId="180" fontId="86" fillId="0" borderId="0" xfId="0" applyNumberFormat="1" applyFont="1" applyAlignment="1">
      <alignment horizontal="left" vertical="center"/>
    </xf>
    <xf numFmtId="0" fontId="97" fillId="0" borderId="0" xfId="0" applyFont="1"/>
    <xf numFmtId="178" fontId="97" fillId="0" borderId="0" xfId="0" applyNumberFormat="1" applyFont="1"/>
    <xf numFmtId="0" fontId="97" fillId="0" borderId="0" xfId="0" applyFont="1" applyAlignment="1">
      <alignment vertical="center"/>
    </xf>
    <xf numFmtId="0" fontId="87" fillId="2" borderId="19" xfId="0" applyFont="1" applyFill="1" applyBorder="1" applyAlignment="1">
      <alignment vertical="center"/>
    </xf>
    <xf numFmtId="0" fontId="87" fillId="2" borderId="19" xfId="0" applyFont="1" applyFill="1" applyBorder="1" applyAlignment="1">
      <alignment vertical="center" wrapText="1"/>
    </xf>
    <xf numFmtId="0" fontId="86" fillId="11" borderId="19" xfId="0" applyFont="1" applyFill="1" applyBorder="1" applyAlignment="1" applyProtection="1">
      <alignment horizontal="left" vertical="center"/>
      <protection locked="0"/>
    </xf>
    <xf numFmtId="0" fontId="86" fillId="7" borderId="19" xfId="0" applyFont="1" applyFill="1" applyBorder="1" applyAlignment="1" applyProtection="1">
      <alignment horizontal="left" vertical="center"/>
      <protection locked="0"/>
    </xf>
    <xf numFmtId="0" fontId="87" fillId="0" borderId="19" xfId="0" applyFont="1" applyBorder="1" applyAlignment="1">
      <alignment vertical="center"/>
    </xf>
    <xf numFmtId="0" fontId="87" fillId="0" borderId="19" xfId="0" applyFont="1" applyBorder="1" applyAlignment="1">
      <alignment vertical="center" wrapText="1"/>
    </xf>
    <xf numFmtId="0" fontId="97" fillId="2" borderId="19" xfId="0" applyFont="1" applyFill="1" applyBorder="1" applyAlignment="1">
      <alignment horizontal="left" vertical="center"/>
    </xf>
    <xf numFmtId="0" fontId="96" fillId="2" borderId="19" xfId="0" applyFont="1" applyFill="1" applyBorder="1" applyAlignment="1" applyProtection="1">
      <alignment horizontal="left" vertical="center"/>
      <protection locked="0"/>
    </xf>
    <xf numFmtId="0" fontId="88" fillId="0" borderId="19" xfId="0" applyFont="1" applyBorder="1" applyAlignment="1" applyProtection="1">
      <alignment horizontal="left" vertical="center"/>
      <protection locked="0"/>
    </xf>
    <xf numFmtId="180" fontId="88" fillId="2" borderId="19" xfId="0" applyNumberFormat="1" applyFont="1" applyFill="1" applyBorder="1" applyAlignment="1" applyProtection="1">
      <alignment horizontal="left" vertical="center"/>
      <protection locked="0"/>
    </xf>
    <xf numFmtId="178" fontId="88" fillId="0" borderId="19" xfId="0" applyNumberFormat="1" applyFont="1" applyBorder="1" applyAlignment="1" applyProtection="1">
      <alignment horizontal="left" vertical="center"/>
      <protection locked="0"/>
    </xf>
    <xf numFmtId="177" fontId="88" fillId="0" borderId="19" xfId="0" applyNumberFormat="1" applyFont="1" applyBorder="1" applyAlignment="1" applyProtection="1">
      <alignment horizontal="left" vertical="center"/>
      <protection locked="0"/>
    </xf>
    <xf numFmtId="0" fontId="88" fillId="0" borderId="19" xfId="0" applyFont="1" applyBorder="1" applyAlignment="1" applyProtection="1">
      <alignment horizontal="left" vertical="center" wrapText="1"/>
      <protection locked="0"/>
    </xf>
    <xf numFmtId="16" fontId="87" fillId="2" borderId="19" xfId="0" applyNumberFormat="1" applyFont="1" applyFill="1" applyBorder="1" applyAlignment="1" applyProtection="1">
      <alignment horizontal="left" vertical="center"/>
      <protection locked="0"/>
    </xf>
    <xf numFmtId="0" fontId="86" fillId="2" borderId="76" xfId="0" applyFont="1" applyFill="1" applyBorder="1" applyAlignment="1" applyProtection="1">
      <alignment horizontal="left" vertical="center"/>
      <protection locked="0"/>
    </xf>
    <xf numFmtId="0" fontId="98" fillId="2" borderId="19" xfId="0" applyFont="1" applyFill="1" applyBorder="1" applyAlignment="1">
      <alignment horizontal="left" vertical="center"/>
    </xf>
    <xf numFmtId="2" fontId="97" fillId="2" borderId="19" xfId="0" applyNumberFormat="1" applyFont="1" applyFill="1" applyBorder="1" applyAlignment="1">
      <alignment horizontal="left" vertical="center"/>
    </xf>
    <xf numFmtId="178" fontId="97" fillId="2" borderId="19" xfId="0" applyNumberFormat="1" applyFont="1" applyFill="1" applyBorder="1" applyAlignment="1">
      <alignment horizontal="left" vertical="center"/>
    </xf>
    <xf numFmtId="20" fontId="97" fillId="2" borderId="19" xfId="0" applyNumberFormat="1" applyFont="1" applyFill="1" applyBorder="1" applyAlignment="1">
      <alignment horizontal="left" vertical="center"/>
    </xf>
    <xf numFmtId="0" fontId="97" fillId="2" borderId="19" xfId="0" applyFont="1" applyFill="1" applyBorder="1" applyAlignment="1">
      <alignment horizontal="left" vertical="center" wrapText="1"/>
    </xf>
    <xf numFmtId="0" fontId="97" fillId="0" borderId="19" xfId="0" applyFont="1" applyBorder="1" applyAlignment="1">
      <alignment vertical="center"/>
    </xf>
    <xf numFmtId="0" fontId="98" fillId="2" borderId="79" xfId="0" applyFont="1" applyFill="1" applyBorder="1" applyAlignment="1">
      <alignment horizontal="left" vertical="center"/>
    </xf>
    <xf numFmtId="0" fontId="97" fillId="2" borderId="20" xfId="0" applyFont="1" applyFill="1" applyBorder="1" applyAlignment="1">
      <alignment horizontal="left" vertical="center"/>
    </xf>
    <xf numFmtId="2" fontId="97" fillId="2" borderId="20" xfId="0" applyNumberFormat="1" applyFont="1" applyFill="1" applyBorder="1" applyAlignment="1">
      <alignment horizontal="left" vertical="center"/>
    </xf>
    <xf numFmtId="178" fontId="97" fillId="2" borderId="20" xfId="0" applyNumberFormat="1" applyFont="1" applyFill="1" applyBorder="1" applyAlignment="1">
      <alignment horizontal="left" vertical="center"/>
    </xf>
    <xf numFmtId="20" fontId="97" fillId="2" borderId="20" xfId="0" applyNumberFormat="1" applyFont="1" applyFill="1" applyBorder="1" applyAlignment="1">
      <alignment horizontal="left" vertical="center"/>
    </xf>
    <xf numFmtId="0" fontId="0" fillId="0" borderId="20" xfId="0" applyBorder="1"/>
    <xf numFmtId="0" fontId="0" fillId="0" borderId="57" xfId="0" applyBorder="1"/>
    <xf numFmtId="0" fontId="3" fillId="0" borderId="90" xfId="0" applyFont="1" applyBorder="1" applyAlignment="1">
      <alignment vertical="center"/>
    </xf>
    <xf numFmtId="0" fontId="0" fillId="2" borderId="55" xfId="0" applyFill="1" applyBorder="1"/>
    <xf numFmtId="182" fontId="87" fillId="0" borderId="19" xfId="0" applyNumberFormat="1" applyFont="1" applyBorder="1" applyAlignment="1">
      <alignment horizontal="left" vertical="center"/>
    </xf>
    <xf numFmtId="0" fontId="3" fillId="0" borderId="39" xfId="0" applyFont="1" applyBorder="1"/>
    <xf numFmtId="0" fontId="86" fillId="2" borderId="79" xfId="0" applyFont="1" applyFill="1" applyBorder="1" applyAlignment="1" applyProtection="1">
      <alignment horizontal="left" vertical="center"/>
      <protection locked="0"/>
    </xf>
    <xf numFmtId="0" fontId="87" fillId="2" borderId="20" xfId="0" applyFont="1" applyFill="1" applyBorder="1" applyAlignment="1" applyProtection="1">
      <alignment horizontal="left" vertical="center"/>
      <protection locked="0"/>
    </xf>
    <xf numFmtId="180" fontId="87" fillId="2" borderId="20" xfId="0" applyNumberFormat="1" applyFont="1" applyFill="1" applyBorder="1" applyAlignment="1" applyProtection="1">
      <alignment horizontal="left" vertical="center"/>
      <protection locked="0"/>
    </xf>
    <xf numFmtId="178" fontId="87" fillId="2" borderId="20" xfId="0" applyNumberFormat="1" applyFont="1" applyFill="1" applyBorder="1" applyAlignment="1" applyProtection="1">
      <alignment horizontal="left" vertical="center"/>
      <protection locked="0"/>
    </xf>
    <xf numFmtId="177" fontId="87" fillId="2" borderId="20" xfId="0" applyNumberFormat="1" applyFont="1" applyFill="1" applyBorder="1" applyAlignment="1" applyProtection="1">
      <alignment horizontal="left" vertical="center"/>
      <protection locked="0"/>
    </xf>
    <xf numFmtId="0" fontId="87" fillId="2" borderId="19" xfId="0" applyFont="1" applyFill="1" applyBorder="1" applyAlignment="1">
      <alignment horizontal="left" vertical="center"/>
    </xf>
    <xf numFmtId="2" fontId="87" fillId="2" borderId="19" xfId="0" applyNumberFormat="1" applyFont="1" applyFill="1" applyBorder="1" applyAlignment="1">
      <alignment horizontal="left" vertical="center"/>
    </xf>
    <xf numFmtId="178" fontId="87" fillId="2" borderId="19" xfId="0" applyNumberFormat="1" applyFont="1" applyFill="1" applyBorder="1" applyAlignment="1">
      <alignment horizontal="left" vertical="center"/>
    </xf>
    <xf numFmtId="20" fontId="87" fillId="2" borderId="19" xfId="0" applyNumberFormat="1" applyFont="1" applyFill="1" applyBorder="1" applyAlignment="1">
      <alignment horizontal="left" vertical="center"/>
    </xf>
    <xf numFmtId="0" fontId="87" fillId="2" borderId="19" xfId="0" applyFont="1" applyFill="1" applyBorder="1" applyAlignment="1">
      <alignment horizontal="left" vertical="center" wrapText="1"/>
    </xf>
    <xf numFmtId="0" fontId="87" fillId="2" borderId="20" xfId="0" applyFont="1" applyFill="1" applyBorder="1" applyAlignment="1">
      <alignment horizontal="left" vertical="center"/>
    </xf>
    <xf numFmtId="2" fontId="87" fillId="2" borderId="20" xfId="0" applyNumberFormat="1" applyFont="1" applyFill="1" applyBorder="1" applyAlignment="1">
      <alignment horizontal="left" vertical="center"/>
    </xf>
    <xf numFmtId="178" fontId="87" fillId="2" borderId="20" xfId="0" applyNumberFormat="1" applyFont="1" applyFill="1" applyBorder="1" applyAlignment="1">
      <alignment horizontal="left" vertical="center"/>
    </xf>
    <xf numFmtId="20" fontId="87" fillId="2" borderId="20" xfId="0" applyNumberFormat="1" applyFont="1" applyFill="1" applyBorder="1" applyAlignment="1">
      <alignment horizontal="left" vertical="center"/>
    </xf>
    <xf numFmtId="0" fontId="87" fillId="2" borderId="20" xfId="0" applyFont="1" applyFill="1" applyBorder="1" applyAlignment="1">
      <alignment horizontal="left" vertical="center" wrapText="1"/>
    </xf>
    <xf numFmtId="0" fontId="87" fillId="0" borderId="20" xfId="0" applyFont="1" applyBorder="1" applyAlignment="1">
      <alignment vertical="center"/>
    </xf>
    <xf numFmtId="0" fontId="87" fillId="2" borderId="20" xfId="0" applyFont="1" applyFill="1" applyBorder="1" applyAlignment="1" applyProtection="1">
      <alignment horizontal="left" vertical="center" wrapText="1"/>
      <protection locked="0"/>
    </xf>
    <xf numFmtId="0" fontId="97" fillId="0" borderId="20" xfId="0" applyFont="1" applyBorder="1" applyAlignment="1">
      <alignment vertical="center"/>
    </xf>
    <xf numFmtId="0" fontId="97" fillId="0" borderId="57" xfId="0" applyFont="1" applyBorder="1" applyAlignment="1">
      <alignment vertical="center"/>
    </xf>
    <xf numFmtId="182" fontId="88" fillId="0" borderId="19" xfId="0" applyNumberFormat="1" applyFont="1" applyBorder="1" applyAlignment="1">
      <alignment horizontal="left" vertical="center"/>
    </xf>
    <xf numFmtId="0" fontId="87" fillId="2" borderId="19" xfId="0" applyNumberFormat="1" applyFont="1" applyFill="1" applyBorder="1" applyAlignment="1" applyProtection="1">
      <alignment horizontal="left" vertical="center" wrapText="1"/>
      <protection locked="0"/>
    </xf>
    <xf numFmtId="2" fontId="87" fillId="2" borderId="19" xfId="0" applyNumberFormat="1" applyFont="1" applyFill="1" applyBorder="1" applyAlignment="1" applyProtection="1">
      <alignment horizontal="left" vertical="center"/>
      <protection locked="0"/>
    </xf>
    <xf numFmtId="0" fontId="87" fillId="2" borderId="86" xfId="0" applyFont="1" applyFill="1" applyBorder="1" applyAlignment="1" applyProtection="1">
      <alignment vertical="center"/>
      <protection locked="0"/>
    </xf>
    <xf numFmtId="0" fontId="87" fillId="2" borderId="19" xfId="0" applyNumberFormat="1" applyFont="1" applyFill="1" applyBorder="1" applyAlignment="1" applyProtection="1">
      <alignment horizontal="left" vertical="center"/>
      <protection locked="0"/>
    </xf>
    <xf numFmtId="0" fontId="99" fillId="0" borderId="19" xfId="34" applyFont="1" applyFill="1" applyBorder="1" applyAlignment="1" applyProtection="1"/>
    <xf numFmtId="0" fontId="85" fillId="0" borderId="76" xfId="0" applyNumberFormat="1" applyFont="1" applyFill="1" applyBorder="1" applyAlignment="1">
      <alignment horizontal="left"/>
    </xf>
    <xf numFmtId="0" fontId="99" fillId="0" borderId="77" xfId="0" applyFont="1" applyFill="1" applyBorder="1" applyAlignment="1">
      <alignment horizontal="left"/>
    </xf>
    <xf numFmtId="0" fontId="99" fillId="2" borderId="19" xfId="34" applyFont="1" applyFill="1" applyBorder="1" applyAlignment="1" applyProtection="1"/>
    <xf numFmtId="176" fontId="36" fillId="11" borderId="14" xfId="0" applyNumberFormat="1" applyFont="1" applyFill="1" applyBorder="1" applyAlignment="1">
      <alignment horizontal="center" vertical="center"/>
    </xf>
    <xf numFmtId="176" fontId="36" fillId="11" borderId="9" xfId="0" applyNumberFormat="1" applyFont="1" applyFill="1" applyBorder="1" applyAlignment="1">
      <alignment horizontal="center" vertical="center"/>
    </xf>
    <xf numFmtId="176" fontId="36" fillId="11" borderId="15" xfId="0" applyNumberFormat="1" applyFont="1" applyFill="1" applyBorder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36" fillId="7" borderId="17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7" fillId="2" borderId="66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7" fillId="2" borderId="76" xfId="0" applyFont="1" applyFill="1" applyBorder="1" applyAlignment="1">
      <alignment horizontal="left" wrapText="1"/>
    </xf>
    <xf numFmtId="0" fontId="7" fillId="8" borderId="64" xfId="0" applyFont="1" applyFill="1" applyBorder="1" applyAlignment="1">
      <alignment horizontal="left"/>
    </xf>
    <xf numFmtId="0" fontId="7" fillId="8" borderId="65" xfId="0" applyFont="1" applyFill="1" applyBorder="1" applyAlignment="1">
      <alignment horizontal="left"/>
    </xf>
    <xf numFmtId="0" fontId="72" fillId="8" borderId="65" xfId="0" applyFont="1" applyFill="1" applyBorder="1" applyAlignment="1">
      <alignment horizontal="center"/>
    </xf>
    <xf numFmtId="0" fontId="72" fillId="8" borderId="75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wrapText="1"/>
    </xf>
    <xf numFmtId="0" fontId="29" fillId="8" borderId="66" xfId="0" applyFont="1" applyFill="1" applyBorder="1" applyAlignment="1">
      <alignment horizontal="left"/>
    </xf>
    <xf numFmtId="0" fontId="29" fillId="8" borderId="9" xfId="0" applyFont="1" applyFill="1" applyBorder="1" applyAlignment="1">
      <alignment horizontal="left"/>
    </xf>
    <xf numFmtId="0" fontId="29" fillId="8" borderId="76" xfId="0" applyFont="1" applyFill="1" applyBorder="1" applyAlignment="1">
      <alignment horizontal="left"/>
    </xf>
    <xf numFmtId="0" fontId="7" fillId="8" borderId="66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29" fillId="2" borderId="66" xfId="0" applyFont="1" applyFill="1" applyBorder="1" applyAlignment="1">
      <alignment horizontal="left"/>
    </xf>
    <xf numFmtId="0" fontId="29" fillId="2" borderId="9" xfId="0" applyFont="1" applyFill="1" applyBorder="1" applyAlignment="1">
      <alignment horizontal="left"/>
    </xf>
    <xf numFmtId="0" fontId="29" fillId="2" borderId="76" xfId="0" applyFont="1" applyFill="1" applyBorder="1" applyAlignment="1">
      <alignment horizontal="left"/>
    </xf>
    <xf numFmtId="0" fontId="7" fillId="2" borderId="6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66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2" borderId="77" xfId="0" applyFont="1" applyFill="1" applyBorder="1" applyAlignment="1">
      <alignment horizontal="left"/>
    </xf>
    <xf numFmtId="0" fontId="7" fillId="8" borderId="66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7" fillId="8" borderId="76" xfId="0" applyFont="1" applyFill="1" applyBorder="1" applyAlignment="1">
      <alignment horizontal="left"/>
    </xf>
    <xf numFmtId="0" fontId="29" fillId="8" borderId="66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7" fillId="0" borderId="66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76" xfId="0" applyFont="1" applyFill="1" applyBorder="1" applyAlignment="1">
      <alignment horizontal="left"/>
    </xf>
    <xf numFmtId="0" fontId="29" fillId="0" borderId="66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8" xfId="0" applyFont="1" applyFill="1" applyBorder="1" applyAlignment="1">
      <alignment horizontal="center"/>
    </xf>
    <xf numFmtId="0" fontId="29" fillId="0" borderId="77" xfId="0" applyFont="1" applyFill="1" applyBorder="1" applyAlignment="1">
      <alignment horizontal="center"/>
    </xf>
  </cellXfs>
  <cellStyles count="40">
    <cellStyle name="Hyperlink 2" xfId="1"/>
    <cellStyle name="Hyperlink 3" xfId="2"/>
    <cellStyle name="Normal 10" xfId="3"/>
    <cellStyle name="Normal 10 10 2" xfId="4"/>
    <cellStyle name="Normal 11" xfId="5"/>
    <cellStyle name="Normal 118" xfId="35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6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79" xfId="37"/>
    <cellStyle name="Normal 6" xfId="27"/>
    <cellStyle name="Normal 7" xfId="28"/>
    <cellStyle name="Normal 747" xfId="39"/>
    <cellStyle name="Normal 8" xfId="29"/>
    <cellStyle name="Normal 866" xfId="38"/>
    <cellStyle name="Normal 9" xfId="30"/>
    <cellStyle name="Normal_Sheet1" xfId="34"/>
    <cellStyle name="常规_Sheet1" xfId="33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27" Type="http://schemas.openxmlformats.org/officeDocument/2006/relationships/usernames" Target="revisions/userNames.xml"/><Relationship Id="rId28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C4A7222-F54D-E64F-BA8A-3C6D156111B0}" diskRevisions="1" revisionId="1186" version="2" keepChangeHistory="0" preserveHistory="0">
  <header guid="{BC4A7222-F54D-E64F-BA8A-3C6D156111B0}" dateTime="2017-05-12T18:45:20" maxSheetId="23" userName="Sean Lu" r:id="rId15">
    <sheetIdMap count="2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6" customView="1" name="Z_9778F56C_973C_7541_8161_D43DA95ADD11_.wvu.PrintArea" hidden="1" oldHidden="1">
    <formula>'DS#3'!$A$1:$R$15</formula>
  </rdn>
  <rdn rId="0" localSheetId="12" customView="1" name="Z_9778F56C_973C_7541_8161_D43DA95ADD11_.wvu.PrintArea" hidden="1" oldHidden="1">
    <formula>'NF#5'!$A$1:$S$24</formula>
  </rdn>
  <rcv guid="{9778F56C-973C-7541-8161-D43DA95ADD1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9"/>
  <sheetViews>
    <sheetView tabSelected="1" topLeftCell="A2" zoomScale="90" zoomScaleNormal="70" zoomScalePageLayoutView="70" workbookViewId="0">
      <selection activeCell="D13" sqref="D13"/>
    </sheetView>
  </sheetViews>
  <sheetFormatPr baseColWidth="10" defaultColWidth="8.83203125" defaultRowHeight="37.5" customHeight="1" x14ac:dyDescent="0"/>
  <cols>
    <col min="1" max="1" width="16.5" style="147" customWidth="1"/>
    <col min="2" max="2" width="28.6640625" style="184" customWidth="1"/>
    <col min="3" max="3" width="24.5" style="147" customWidth="1"/>
    <col min="4" max="4" width="79" style="147" customWidth="1"/>
    <col min="5" max="5" width="8.83203125" style="184"/>
    <col min="6" max="6" width="25" style="147" customWidth="1"/>
    <col min="7" max="7" width="6.5" style="147" customWidth="1"/>
    <col min="8" max="8" width="25.5" style="147" customWidth="1"/>
    <col min="9" max="9" width="58.5" style="422" customWidth="1"/>
    <col min="10" max="10" width="22" style="423" bestFit="1" customWidth="1"/>
    <col min="11" max="11" width="56" style="422" customWidth="1"/>
    <col min="12" max="16384" width="8.83203125" style="147"/>
  </cols>
  <sheetData>
    <row r="1" spans="1:11" ht="37.5" customHeight="1">
      <c r="A1" s="736" t="s">
        <v>878</v>
      </c>
      <c r="B1" s="737"/>
      <c r="C1" s="737"/>
      <c r="D1" s="737"/>
      <c r="E1" s="737"/>
      <c r="F1" s="737"/>
      <c r="G1" s="737"/>
      <c r="H1" s="737"/>
      <c r="I1" s="737"/>
      <c r="J1" s="737"/>
      <c r="K1" s="738"/>
    </row>
    <row r="2" spans="1:11" ht="37.5" customHeight="1" thickBot="1">
      <c r="A2" s="739" t="s">
        <v>1146</v>
      </c>
      <c r="B2" s="740"/>
      <c r="C2" s="740"/>
      <c r="D2" s="740"/>
      <c r="E2" s="740"/>
      <c r="F2" s="740"/>
      <c r="G2" s="740"/>
      <c r="H2" s="740"/>
      <c r="I2" s="740"/>
      <c r="J2" s="740"/>
      <c r="K2" s="741"/>
    </row>
    <row r="3" spans="1:11" s="152" customFormat="1" ht="37.5" customHeight="1" thickBot="1">
      <c r="A3" s="148" t="s">
        <v>879</v>
      </c>
      <c r="B3" s="149" t="s">
        <v>880</v>
      </c>
      <c r="C3" s="148" t="s">
        <v>881</v>
      </c>
      <c r="D3" s="148" t="s">
        <v>882</v>
      </c>
      <c r="E3" s="149" t="s">
        <v>883</v>
      </c>
      <c r="F3" s="148" t="s">
        <v>884</v>
      </c>
      <c r="G3" s="148" t="s">
        <v>885</v>
      </c>
      <c r="H3" s="148" t="s">
        <v>886</v>
      </c>
      <c r="I3" s="150" t="s">
        <v>887</v>
      </c>
      <c r="J3" s="151" t="s">
        <v>888</v>
      </c>
      <c r="K3" s="150" t="s">
        <v>889</v>
      </c>
    </row>
    <row r="4" spans="1:11" ht="37.5" customHeight="1" thickBot="1">
      <c r="A4" s="153" t="s">
        <v>890</v>
      </c>
      <c r="B4" s="154" t="s">
        <v>891</v>
      </c>
      <c r="C4" s="155" t="s">
        <v>892</v>
      </c>
      <c r="D4" s="156" t="s">
        <v>893</v>
      </c>
      <c r="E4" s="157">
        <v>2</v>
      </c>
      <c r="F4" s="158" t="s">
        <v>894</v>
      </c>
      <c r="G4" s="159" t="s">
        <v>17</v>
      </c>
      <c r="H4" s="160" t="s">
        <v>895</v>
      </c>
      <c r="I4" s="161" t="s">
        <v>896</v>
      </c>
      <c r="J4" s="162"/>
      <c r="K4" s="163" t="s">
        <v>897</v>
      </c>
    </row>
    <row r="5" spans="1:11" ht="37.5" customHeight="1" thickBot="1">
      <c r="A5" s="153" t="s">
        <v>890</v>
      </c>
      <c r="B5" s="154" t="s">
        <v>891</v>
      </c>
      <c r="C5" s="164" t="s">
        <v>898</v>
      </c>
      <c r="D5" s="165" t="s">
        <v>899</v>
      </c>
      <c r="E5" s="157">
        <v>2</v>
      </c>
      <c r="F5" s="158" t="s">
        <v>900</v>
      </c>
      <c r="G5" s="159" t="s">
        <v>89</v>
      </c>
      <c r="H5" s="159" t="s">
        <v>901</v>
      </c>
      <c r="I5" s="161" t="s">
        <v>902</v>
      </c>
      <c r="J5" s="162"/>
      <c r="K5" s="166"/>
    </row>
    <row r="6" spans="1:11" ht="37.5" customHeight="1" thickBot="1">
      <c r="A6" s="153" t="s">
        <v>890</v>
      </c>
      <c r="B6" s="167" t="s">
        <v>31</v>
      </c>
      <c r="C6" s="168" t="s">
        <v>903</v>
      </c>
      <c r="D6" s="169" t="s">
        <v>904</v>
      </c>
      <c r="E6" s="157">
        <v>2</v>
      </c>
      <c r="F6" s="170" t="s">
        <v>905</v>
      </c>
      <c r="G6" s="159" t="s">
        <v>17</v>
      </c>
      <c r="H6" s="171" t="s">
        <v>906</v>
      </c>
      <c r="I6" s="161" t="s">
        <v>907</v>
      </c>
      <c r="J6" s="162"/>
      <c r="K6" s="166"/>
    </row>
    <row r="7" spans="1:11" ht="37.5" customHeight="1" thickBot="1">
      <c r="A7" s="153" t="s">
        <v>890</v>
      </c>
      <c r="B7" s="172" t="s">
        <v>908</v>
      </c>
      <c r="C7" s="173" t="s">
        <v>909</v>
      </c>
      <c r="D7" s="165" t="s">
        <v>910</v>
      </c>
      <c r="E7" s="157">
        <v>2</v>
      </c>
      <c r="F7" s="174" t="s">
        <v>911</v>
      </c>
      <c r="G7" s="175" t="s">
        <v>17</v>
      </c>
      <c r="H7" s="175" t="s">
        <v>912</v>
      </c>
      <c r="I7" s="161" t="s">
        <v>913</v>
      </c>
      <c r="J7" s="162"/>
      <c r="K7" s="163" t="s">
        <v>897</v>
      </c>
    </row>
    <row r="8" spans="1:11" ht="37.5" customHeight="1" thickBot="1">
      <c r="A8" s="153" t="s">
        <v>890</v>
      </c>
      <c r="B8" s="176" t="s">
        <v>698</v>
      </c>
      <c r="C8" s="177" t="s">
        <v>914</v>
      </c>
      <c r="D8" s="169" t="s">
        <v>915</v>
      </c>
      <c r="E8" s="178">
        <v>2</v>
      </c>
      <c r="F8" s="179" t="s">
        <v>916</v>
      </c>
      <c r="G8" s="180" t="s">
        <v>187</v>
      </c>
      <c r="H8" s="181" t="s">
        <v>917</v>
      </c>
      <c r="I8" s="156" t="s">
        <v>918</v>
      </c>
      <c r="J8" s="182" t="s">
        <v>919</v>
      </c>
      <c r="K8" s="183" t="s">
        <v>920</v>
      </c>
    </row>
    <row r="9" spans="1:11" ht="37.5" customHeight="1" thickBot="1">
      <c r="A9" s="153" t="s">
        <v>890</v>
      </c>
      <c r="C9" s="177"/>
      <c r="D9" s="185"/>
      <c r="E9" s="178"/>
      <c r="F9" s="186" t="s">
        <v>921</v>
      </c>
      <c r="G9" s="187" t="s">
        <v>17</v>
      </c>
      <c r="H9" s="171" t="s">
        <v>922</v>
      </c>
      <c r="I9" s="156"/>
      <c r="J9" s="188"/>
      <c r="K9" s="189" t="s">
        <v>923</v>
      </c>
    </row>
    <row r="10" spans="1:11" ht="37.5" customHeight="1" thickBot="1">
      <c r="A10" s="153" t="s">
        <v>890</v>
      </c>
      <c r="B10" s="167" t="s">
        <v>31</v>
      </c>
      <c r="C10" s="177" t="s">
        <v>924</v>
      </c>
      <c r="D10" s="190" t="s">
        <v>925</v>
      </c>
      <c r="E10" s="178">
        <v>2</v>
      </c>
      <c r="F10" s="191" t="s">
        <v>926</v>
      </c>
      <c r="G10" s="175" t="s">
        <v>17</v>
      </c>
      <c r="H10" s="175" t="s">
        <v>927</v>
      </c>
      <c r="I10" s="156" t="s">
        <v>928</v>
      </c>
      <c r="J10" s="192"/>
      <c r="K10" s="163" t="s">
        <v>897</v>
      </c>
    </row>
    <row r="11" spans="1:11" ht="37.5" customHeight="1" thickBot="1">
      <c r="A11" s="153" t="s">
        <v>890</v>
      </c>
      <c r="B11" s="193" t="s">
        <v>929</v>
      </c>
      <c r="C11" s="177" t="s">
        <v>930</v>
      </c>
      <c r="D11" s="190" t="s">
        <v>931</v>
      </c>
      <c r="E11" s="178">
        <v>2</v>
      </c>
      <c r="F11" s="194" t="s">
        <v>932</v>
      </c>
      <c r="G11" s="159" t="s">
        <v>17</v>
      </c>
      <c r="H11" s="171" t="s">
        <v>933</v>
      </c>
      <c r="I11" s="156" t="s">
        <v>934</v>
      </c>
      <c r="J11" s="195" t="s">
        <v>929</v>
      </c>
      <c r="K11" s="189" t="s">
        <v>923</v>
      </c>
    </row>
    <row r="12" spans="1:11" ht="37.5" customHeight="1" thickBot="1">
      <c r="A12" s="153" t="s">
        <v>890</v>
      </c>
      <c r="B12" s="167" t="s">
        <v>31</v>
      </c>
      <c r="C12" s="177" t="s">
        <v>935</v>
      </c>
      <c r="D12" s="190" t="s">
        <v>936</v>
      </c>
      <c r="E12" s="178">
        <v>2</v>
      </c>
      <c r="F12" s="174" t="s">
        <v>937</v>
      </c>
      <c r="G12" s="175" t="s">
        <v>17</v>
      </c>
      <c r="H12" s="175" t="s">
        <v>938</v>
      </c>
      <c r="I12" s="156" t="s">
        <v>939</v>
      </c>
      <c r="J12" s="192"/>
      <c r="K12" s="163" t="s">
        <v>897</v>
      </c>
    </row>
    <row r="13" spans="1:11" ht="37.5" customHeight="1" thickBot="1">
      <c r="A13" s="153" t="s">
        <v>890</v>
      </c>
      <c r="B13" s="167" t="s">
        <v>31</v>
      </c>
      <c r="C13" s="196" t="s">
        <v>940</v>
      </c>
      <c r="D13" s="190" t="s">
        <v>941</v>
      </c>
      <c r="E13" s="157">
        <v>2</v>
      </c>
      <c r="F13" s="197" t="s">
        <v>942</v>
      </c>
      <c r="G13" s="159" t="s">
        <v>31</v>
      </c>
      <c r="H13" s="160" t="s">
        <v>943</v>
      </c>
      <c r="I13" s="156" t="s">
        <v>944</v>
      </c>
      <c r="J13" s="162"/>
      <c r="K13" s="166"/>
    </row>
    <row r="14" spans="1:11" ht="37.5" customHeight="1" thickBot="1">
      <c r="A14" s="153" t="s">
        <v>890</v>
      </c>
      <c r="B14" s="167" t="s">
        <v>31</v>
      </c>
      <c r="C14" s="198" t="s">
        <v>945</v>
      </c>
      <c r="D14" s="190" t="s">
        <v>946</v>
      </c>
      <c r="E14" s="178">
        <v>2</v>
      </c>
      <c r="F14" s="158" t="s">
        <v>947</v>
      </c>
      <c r="G14" s="159" t="s">
        <v>17</v>
      </c>
      <c r="H14" s="159" t="s">
        <v>948</v>
      </c>
      <c r="I14" s="199" t="s">
        <v>949</v>
      </c>
      <c r="J14" s="192"/>
      <c r="K14" s="163" t="s">
        <v>897</v>
      </c>
    </row>
    <row r="15" spans="1:11" ht="37.5" customHeight="1" thickBot="1">
      <c r="A15" s="153" t="s">
        <v>890</v>
      </c>
      <c r="B15" s="167" t="s">
        <v>31</v>
      </c>
      <c r="C15" s="200" t="s">
        <v>950</v>
      </c>
      <c r="D15" s="190" t="s">
        <v>951</v>
      </c>
      <c r="E15" s="178">
        <v>2</v>
      </c>
      <c r="F15" s="158" t="s">
        <v>952</v>
      </c>
      <c r="G15" s="159" t="s">
        <v>220</v>
      </c>
      <c r="H15" s="159" t="s">
        <v>953</v>
      </c>
      <c r="I15" s="156" t="s">
        <v>954</v>
      </c>
      <c r="J15" s="192"/>
      <c r="K15" s="163" t="s">
        <v>897</v>
      </c>
    </row>
    <row r="16" spans="1:11" ht="37.5" customHeight="1" thickBot="1">
      <c r="A16" s="153" t="s">
        <v>890</v>
      </c>
      <c r="B16" s="154" t="s">
        <v>891</v>
      </c>
      <c r="C16" s="201" t="s">
        <v>955</v>
      </c>
      <c r="D16" s="424" t="s">
        <v>956</v>
      </c>
      <c r="E16" s="178">
        <v>3</v>
      </c>
      <c r="F16" s="170" t="s">
        <v>957</v>
      </c>
      <c r="G16" s="159" t="s">
        <v>17</v>
      </c>
      <c r="H16" s="159" t="s">
        <v>958</v>
      </c>
      <c r="I16" s="199" t="s">
        <v>959</v>
      </c>
      <c r="J16" s="192"/>
      <c r="K16" s="163" t="s">
        <v>897</v>
      </c>
    </row>
    <row r="17" spans="1:11" ht="37.5" customHeight="1" thickBot="1">
      <c r="A17" s="153" t="s">
        <v>890</v>
      </c>
      <c r="B17" s="154" t="s">
        <v>891</v>
      </c>
      <c r="C17" s="196" t="s">
        <v>960</v>
      </c>
      <c r="D17" s="165" t="s">
        <v>961</v>
      </c>
      <c r="E17" s="178">
        <v>3</v>
      </c>
      <c r="F17" s="158" t="s">
        <v>962</v>
      </c>
      <c r="G17" s="171" t="s">
        <v>17</v>
      </c>
      <c r="H17" s="171" t="s">
        <v>963</v>
      </c>
      <c r="I17" s="199" t="s">
        <v>964</v>
      </c>
      <c r="J17" s="192"/>
      <c r="K17" s="163" t="s">
        <v>897</v>
      </c>
    </row>
    <row r="18" spans="1:11" ht="37.5" customHeight="1" thickBot="1">
      <c r="A18" s="153" t="s">
        <v>890</v>
      </c>
      <c r="B18" s="167" t="s">
        <v>31</v>
      </c>
      <c r="C18" s="177" t="s">
        <v>965</v>
      </c>
      <c r="D18" s="169" t="s">
        <v>966</v>
      </c>
      <c r="E18" s="178">
        <v>2</v>
      </c>
      <c r="F18" s="170" t="s">
        <v>967</v>
      </c>
      <c r="G18" s="159" t="s">
        <v>89</v>
      </c>
      <c r="H18" s="159" t="s">
        <v>968</v>
      </c>
      <c r="I18" s="199" t="s">
        <v>969</v>
      </c>
      <c r="J18" s="192"/>
      <c r="K18" s="202"/>
    </row>
    <row r="19" spans="1:11" ht="37.5" customHeight="1" thickBot="1">
      <c r="A19" s="153" t="s">
        <v>890</v>
      </c>
      <c r="B19" s="167" t="s">
        <v>31</v>
      </c>
      <c r="C19" s="177" t="s">
        <v>970</v>
      </c>
      <c r="D19" s="203" t="s">
        <v>971</v>
      </c>
      <c r="E19" s="178">
        <v>1</v>
      </c>
      <c r="F19" s="170" t="s">
        <v>972</v>
      </c>
      <c r="G19" s="159" t="s">
        <v>17</v>
      </c>
      <c r="H19" s="159" t="s">
        <v>973</v>
      </c>
      <c r="I19" s="199"/>
      <c r="J19" s="192"/>
      <c r="K19" s="163" t="s">
        <v>897</v>
      </c>
    </row>
    <row r="20" spans="1:11" ht="37.5" customHeight="1">
      <c r="A20" s="153" t="s">
        <v>890</v>
      </c>
      <c r="B20" s="204"/>
      <c r="C20" s="177"/>
      <c r="D20" s="205"/>
      <c r="E20" s="178"/>
      <c r="I20" s="199"/>
      <c r="J20" s="192"/>
      <c r="K20" s="202"/>
    </row>
    <row r="21" spans="1:11" ht="37.5" customHeight="1">
      <c r="A21" s="153" t="s">
        <v>890</v>
      </c>
      <c r="B21" s="204">
        <v>15</v>
      </c>
      <c r="C21" s="177" t="s">
        <v>974</v>
      </c>
      <c r="D21" s="205" t="s">
        <v>975</v>
      </c>
      <c r="E21" s="178">
        <v>1</v>
      </c>
      <c r="F21" s="205"/>
      <c r="G21" s="205"/>
      <c r="H21" s="205"/>
      <c r="I21" s="199"/>
      <c r="J21" s="192"/>
      <c r="K21" s="202"/>
    </row>
    <row r="22" spans="1:11" ht="37.5" customHeight="1">
      <c r="A22" s="153" t="s">
        <v>890</v>
      </c>
      <c r="B22" s="156" t="s">
        <v>31</v>
      </c>
      <c r="C22" s="206" t="s">
        <v>976</v>
      </c>
      <c r="D22" s="156" t="s">
        <v>977</v>
      </c>
      <c r="E22" s="178">
        <v>1</v>
      </c>
      <c r="F22" s="170" t="s">
        <v>978</v>
      </c>
      <c r="G22" s="159" t="s">
        <v>89</v>
      </c>
      <c r="H22" s="159" t="s">
        <v>979</v>
      </c>
      <c r="I22" s="199"/>
      <c r="J22" s="192"/>
      <c r="K22" s="202"/>
    </row>
    <row r="23" spans="1:11" ht="37.5" customHeight="1">
      <c r="A23" s="153" t="s">
        <v>890</v>
      </c>
      <c r="B23" s="204"/>
      <c r="C23" s="206"/>
      <c r="D23" s="205"/>
      <c r="E23" s="178"/>
      <c r="F23" s="205"/>
      <c r="G23" s="205"/>
      <c r="H23" s="205"/>
      <c r="I23" s="199"/>
      <c r="J23" s="192"/>
      <c r="K23" s="202"/>
    </row>
    <row r="24" spans="1:11" ht="37.5" customHeight="1" thickBot="1">
      <c r="A24" s="153" t="s">
        <v>890</v>
      </c>
      <c r="B24" s="207"/>
      <c r="C24" s="208"/>
      <c r="D24" s="209"/>
      <c r="E24" s="210"/>
      <c r="F24" s="209"/>
      <c r="G24" s="209"/>
      <c r="H24" s="209"/>
      <c r="I24" s="211"/>
      <c r="J24" s="212"/>
      <c r="K24" s="213"/>
    </row>
    <row r="25" spans="1:11" ht="37.5" customHeight="1">
      <c r="A25" s="214" t="s">
        <v>980</v>
      </c>
      <c r="B25" s="215"/>
      <c r="C25" s="216" t="s">
        <v>981</v>
      </c>
      <c r="D25" s="217" t="s">
        <v>982</v>
      </c>
      <c r="E25" s="218">
        <v>1</v>
      </c>
      <c r="F25" s="219" t="s">
        <v>983</v>
      </c>
      <c r="G25" s="220" t="s">
        <v>89</v>
      </c>
      <c r="H25" s="220" t="s">
        <v>984</v>
      </c>
      <c r="I25" s="221"/>
      <c r="J25" s="222"/>
      <c r="K25" s="223"/>
    </row>
    <row r="26" spans="1:11" ht="37.5" customHeight="1">
      <c r="A26" s="153" t="s">
        <v>980</v>
      </c>
      <c r="B26" s="224"/>
      <c r="C26" s="164" t="s">
        <v>985</v>
      </c>
      <c r="D26" s="225" t="s">
        <v>986</v>
      </c>
      <c r="E26" s="157">
        <v>1</v>
      </c>
      <c r="F26" s="225" t="s">
        <v>987</v>
      </c>
      <c r="G26" s="226" t="s">
        <v>17</v>
      </c>
      <c r="H26" s="226" t="s">
        <v>988</v>
      </c>
      <c r="I26" s="161"/>
      <c r="J26" s="162"/>
      <c r="K26" s="166"/>
    </row>
    <row r="27" spans="1:11" ht="37.5" customHeight="1">
      <c r="A27" s="153" t="s">
        <v>980</v>
      </c>
      <c r="B27" s="224"/>
      <c r="C27" s="164" t="s">
        <v>989</v>
      </c>
      <c r="D27" s="225" t="s">
        <v>986</v>
      </c>
      <c r="E27" s="157">
        <v>1</v>
      </c>
      <c r="F27" s="225" t="s">
        <v>990</v>
      </c>
      <c r="G27" s="220" t="s">
        <v>17</v>
      </c>
      <c r="H27" s="220" t="s">
        <v>991</v>
      </c>
      <c r="I27" s="161"/>
      <c r="J27" s="162"/>
      <c r="K27" s="166"/>
    </row>
    <row r="28" spans="1:11" ht="37.5" customHeight="1">
      <c r="A28" s="153" t="s">
        <v>980</v>
      </c>
      <c r="B28" s="224"/>
      <c r="C28" s="164" t="s">
        <v>992</v>
      </c>
      <c r="D28" s="225" t="s">
        <v>993</v>
      </c>
      <c r="E28" s="157">
        <v>1</v>
      </c>
      <c r="F28" s="225" t="s">
        <v>994</v>
      </c>
      <c r="G28" s="227" t="s">
        <v>17</v>
      </c>
      <c r="H28" s="227" t="s">
        <v>995</v>
      </c>
      <c r="I28" s="161"/>
      <c r="J28" s="162"/>
      <c r="K28" s="166"/>
    </row>
    <row r="29" spans="1:11" ht="37.5" customHeight="1" thickBot="1">
      <c r="A29" s="153" t="s">
        <v>980</v>
      </c>
      <c r="B29" s="224" t="s">
        <v>996</v>
      </c>
      <c r="C29" s="164" t="s">
        <v>997</v>
      </c>
      <c r="D29" s="156" t="s">
        <v>998</v>
      </c>
      <c r="E29" s="157">
        <v>7</v>
      </c>
      <c r="F29" s="225" t="s">
        <v>999</v>
      </c>
      <c r="G29" s="220" t="s">
        <v>17</v>
      </c>
      <c r="H29" s="220" t="s">
        <v>1000</v>
      </c>
      <c r="I29" s="161"/>
      <c r="J29" s="162"/>
      <c r="K29" s="166"/>
    </row>
    <row r="30" spans="1:11" ht="37.5" customHeight="1" thickBot="1">
      <c r="A30" s="153" t="s">
        <v>980</v>
      </c>
      <c r="B30" s="224" t="s">
        <v>1001</v>
      </c>
      <c r="C30" s="164" t="s">
        <v>1002</v>
      </c>
      <c r="D30" s="165" t="s">
        <v>1003</v>
      </c>
      <c r="E30" s="157">
        <v>5</v>
      </c>
      <c r="F30" s="225" t="s">
        <v>1004</v>
      </c>
      <c r="G30" s="220" t="s">
        <v>17</v>
      </c>
      <c r="H30" s="220" t="s">
        <v>1005</v>
      </c>
      <c r="I30" s="161"/>
      <c r="J30" s="162"/>
      <c r="K30" s="166"/>
    </row>
    <row r="31" spans="1:11" ht="37.5" customHeight="1" thickBot="1">
      <c r="A31" s="153" t="s">
        <v>980</v>
      </c>
      <c r="B31" s="224" t="s">
        <v>1006</v>
      </c>
      <c r="C31" s="164" t="s">
        <v>1007</v>
      </c>
      <c r="D31" s="169" t="s">
        <v>1008</v>
      </c>
      <c r="E31" s="157">
        <v>5</v>
      </c>
      <c r="F31" s="225" t="s">
        <v>1009</v>
      </c>
      <c r="G31" s="220" t="s">
        <v>17</v>
      </c>
      <c r="H31" s="220" t="s">
        <v>1010</v>
      </c>
      <c r="I31" s="161"/>
      <c r="J31" s="162" t="s">
        <v>1011</v>
      </c>
      <c r="K31" s="166"/>
    </row>
    <row r="32" spans="1:11" ht="37.5" customHeight="1" thickBot="1">
      <c r="A32" s="153" t="s">
        <v>980</v>
      </c>
      <c r="B32" s="224" t="s">
        <v>1012</v>
      </c>
      <c r="C32" s="164" t="s">
        <v>1013</v>
      </c>
      <c r="D32" s="169" t="s">
        <v>1014</v>
      </c>
      <c r="E32" s="157">
        <v>5</v>
      </c>
      <c r="F32" s="225" t="s">
        <v>1015</v>
      </c>
      <c r="G32" s="220" t="s">
        <v>17</v>
      </c>
      <c r="H32" s="220" t="s">
        <v>1016</v>
      </c>
      <c r="I32" s="161"/>
      <c r="J32" s="162" t="s">
        <v>1017</v>
      </c>
      <c r="K32" s="166"/>
    </row>
    <row r="33" spans="1:11" ht="37.5" customHeight="1">
      <c r="A33" s="153" t="s">
        <v>980</v>
      </c>
      <c r="B33" s="224"/>
      <c r="C33" s="164" t="s">
        <v>1018</v>
      </c>
      <c r="D33" s="156" t="s">
        <v>1019</v>
      </c>
      <c r="E33" s="157">
        <v>5</v>
      </c>
      <c r="F33" s="225" t="s">
        <v>1020</v>
      </c>
      <c r="G33" s="226" t="s">
        <v>31</v>
      </c>
      <c r="H33" s="226" t="s">
        <v>1021</v>
      </c>
      <c r="I33" s="161"/>
      <c r="J33" s="162"/>
      <c r="K33" s="166"/>
    </row>
    <row r="34" spans="1:11" ht="37.5" customHeight="1">
      <c r="A34" s="153" t="s">
        <v>980</v>
      </c>
      <c r="B34" s="224" t="s">
        <v>996</v>
      </c>
      <c r="C34" s="164" t="s">
        <v>1022</v>
      </c>
      <c r="D34" s="217" t="s">
        <v>1023</v>
      </c>
      <c r="E34" s="157">
        <v>1</v>
      </c>
      <c r="F34" s="225" t="s">
        <v>1024</v>
      </c>
      <c r="G34" s="228" t="s">
        <v>17</v>
      </c>
      <c r="H34" s="229" t="s">
        <v>1025</v>
      </c>
      <c r="I34" s="161"/>
      <c r="J34" s="162"/>
      <c r="K34" s="166"/>
    </row>
    <row r="35" spans="1:11" ht="37.5" customHeight="1">
      <c r="A35" s="153" t="s">
        <v>1026</v>
      </c>
      <c r="B35" s="224"/>
      <c r="C35" s="164" t="s">
        <v>1027</v>
      </c>
      <c r="D35" s="225" t="s">
        <v>1028</v>
      </c>
      <c r="E35" s="157">
        <v>2</v>
      </c>
      <c r="F35" s="230" t="s">
        <v>1029</v>
      </c>
      <c r="G35" s="225" t="s">
        <v>1026</v>
      </c>
      <c r="H35" s="225" t="s">
        <v>1030</v>
      </c>
      <c r="I35" s="161"/>
      <c r="J35" s="162"/>
      <c r="K35" s="166"/>
    </row>
    <row r="36" spans="1:11" ht="37.5" customHeight="1">
      <c r="A36" s="153" t="s">
        <v>1026</v>
      </c>
      <c r="B36" s="231"/>
      <c r="C36" s="206" t="s">
        <v>1031</v>
      </c>
      <c r="D36" s="205" t="s">
        <v>1032</v>
      </c>
      <c r="E36" s="178">
        <v>3</v>
      </c>
      <c r="F36" s="225" t="s">
        <v>1033</v>
      </c>
      <c r="G36" s="205" t="s">
        <v>1026</v>
      </c>
      <c r="H36" s="205" t="s">
        <v>1034</v>
      </c>
      <c r="I36" s="199"/>
      <c r="J36" s="192"/>
      <c r="K36" s="202"/>
    </row>
    <row r="37" spans="1:11" ht="37.5" customHeight="1" thickBot="1">
      <c r="A37" s="153" t="s">
        <v>1026</v>
      </c>
      <c r="B37" s="232"/>
      <c r="C37" s="208" t="s">
        <v>1035</v>
      </c>
      <c r="D37" s="209" t="s">
        <v>1036</v>
      </c>
      <c r="E37" s="210">
        <v>1</v>
      </c>
      <c r="F37" s="209" t="s">
        <v>1037</v>
      </c>
      <c r="G37" s="209" t="s">
        <v>1026</v>
      </c>
      <c r="H37" s="209" t="s">
        <v>1038</v>
      </c>
      <c r="I37" s="211"/>
      <c r="J37" s="212"/>
      <c r="K37" s="213"/>
    </row>
    <row r="38" spans="1:11" ht="37.5" customHeight="1">
      <c r="A38" s="214" t="s">
        <v>1039</v>
      </c>
      <c r="B38" s="218"/>
      <c r="C38" s="216"/>
      <c r="D38" s="219"/>
      <c r="E38" s="218"/>
      <c r="F38" s="219"/>
      <c r="G38" s="219"/>
      <c r="H38" s="219"/>
      <c r="I38" s="221"/>
      <c r="J38" s="222"/>
      <c r="K38" s="223"/>
    </row>
    <row r="39" spans="1:11" ht="37.5" customHeight="1">
      <c r="A39" s="153" t="s">
        <v>1039</v>
      </c>
      <c r="B39" s="157"/>
      <c r="C39" s="233"/>
      <c r="D39" s="233"/>
      <c r="E39" s="157"/>
      <c r="F39" s="233"/>
      <c r="G39" s="233"/>
      <c r="H39" s="233"/>
      <c r="I39" s="161"/>
      <c r="J39" s="162"/>
      <c r="K39" s="166"/>
    </row>
    <row r="40" spans="1:11" ht="37.5" customHeight="1">
      <c r="A40" s="153" t="s">
        <v>1039</v>
      </c>
      <c r="B40" s="157"/>
      <c r="C40" s="233"/>
      <c r="D40" s="233"/>
      <c r="E40" s="157"/>
      <c r="F40" s="233"/>
      <c r="G40" s="233"/>
      <c r="H40" s="233"/>
      <c r="I40" s="161"/>
      <c r="J40" s="162"/>
      <c r="K40" s="166"/>
    </row>
    <row r="41" spans="1:11" ht="37.5" customHeight="1" thickBot="1">
      <c r="A41" s="234" t="s">
        <v>1039</v>
      </c>
      <c r="B41" s="210"/>
      <c r="C41" s="235"/>
      <c r="D41" s="235"/>
      <c r="E41" s="210"/>
      <c r="F41" s="235"/>
      <c r="G41" s="235"/>
      <c r="H41" s="235"/>
      <c r="I41" s="211"/>
      <c r="J41" s="212"/>
      <c r="K41" s="213"/>
    </row>
    <row r="42" spans="1:11" ht="37.5" customHeight="1">
      <c r="A42" s="214" t="s">
        <v>1040</v>
      </c>
      <c r="B42" s="218"/>
      <c r="C42" s="236"/>
      <c r="D42" s="236"/>
      <c r="E42" s="218"/>
      <c r="F42" s="236"/>
      <c r="G42" s="236"/>
      <c r="H42" s="236"/>
      <c r="I42" s="221"/>
      <c r="J42" s="222"/>
      <c r="K42" s="223"/>
    </row>
    <row r="43" spans="1:11" ht="37.5" customHeight="1" thickBot="1">
      <c r="A43" s="234" t="s">
        <v>1040</v>
      </c>
      <c r="B43" s="210"/>
      <c r="C43" s="235"/>
      <c r="D43" s="235"/>
      <c r="E43" s="210"/>
      <c r="F43" s="235"/>
      <c r="G43" s="235"/>
      <c r="H43" s="235"/>
      <c r="I43" s="211"/>
      <c r="J43" s="212"/>
      <c r="K43" s="213"/>
    </row>
    <row r="44" spans="1:11" ht="37.5" customHeight="1">
      <c r="A44" s="237" t="s">
        <v>1041</v>
      </c>
      <c r="B44" s="218"/>
      <c r="C44" s="236"/>
      <c r="D44" s="238"/>
      <c r="E44" s="218"/>
      <c r="F44" s="238"/>
      <c r="G44" s="236"/>
      <c r="H44" s="236"/>
      <c r="I44" s="221"/>
      <c r="J44" s="222"/>
      <c r="K44" s="223"/>
    </row>
    <row r="45" spans="1:11" ht="37.5" customHeight="1">
      <c r="A45" s="239" t="s">
        <v>1041</v>
      </c>
      <c r="B45" s="157"/>
      <c r="C45" s="240"/>
      <c r="D45" s="241"/>
      <c r="E45" s="157"/>
      <c r="F45" s="241"/>
      <c r="G45" s="240"/>
      <c r="H45" s="240"/>
      <c r="I45" s="242"/>
      <c r="J45" s="243"/>
      <c r="K45" s="244"/>
    </row>
    <row r="46" spans="1:11" ht="37.5" customHeight="1">
      <c r="A46" s="239" t="s">
        <v>1041</v>
      </c>
      <c r="B46" s="157"/>
      <c r="C46" s="240"/>
      <c r="D46" s="241"/>
      <c r="E46" s="157"/>
      <c r="F46" s="245"/>
      <c r="G46" s="246"/>
      <c r="H46" s="246"/>
      <c r="I46" s="247"/>
      <c r="J46" s="248"/>
      <c r="K46" s="249"/>
    </row>
    <row r="47" spans="1:11" ht="37.5" customHeight="1" thickBot="1">
      <c r="A47" s="250" t="s">
        <v>1041</v>
      </c>
      <c r="B47" s="210"/>
      <c r="C47" s="251"/>
      <c r="D47" s="252"/>
      <c r="E47" s="210"/>
      <c r="F47" s="253"/>
      <c r="G47" s="254"/>
      <c r="H47" s="254"/>
      <c r="I47" s="255"/>
      <c r="J47" s="256"/>
      <c r="K47" s="257"/>
    </row>
    <row r="48" spans="1:11" s="267" customFormat="1" ht="37.5" customHeight="1" thickBot="1">
      <c r="A48" s="258">
        <v>42867</v>
      </c>
      <c r="B48" s="258">
        <v>42868</v>
      </c>
      <c r="C48" s="259">
        <v>42869</v>
      </c>
      <c r="D48" s="260"/>
      <c r="E48" s="261"/>
      <c r="F48" s="262" t="s">
        <v>1042</v>
      </c>
      <c r="G48" s="263"/>
      <c r="H48" s="263" t="s">
        <v>1043</v>
      </c>
      <c r="I48" s="264" t="s">
        <v>1044</v>
      </c>
      <c r="J48" s="265" t="s">
        <v>1045</v>
      </c>
      <c r="K48" s="266" t="s">
        <v>1046</v>
      </c>
    </row>
    <row r="49" spans="1:11" ht="37.5" customHeight="1" thickBot="1">
      <c r="A49" s="268" t="s">
        <v>1047</v>
      </c>
      <c r="B49" s="268" t="s">
        <v>1047</v>
      </c>
      <c r="C49" s="269" t="s">
        <v>1048</v>
      </c>
      <c r="D49" s="270" t="s">
        <v>1049</v>
      </c>
      <c r="E49" s="271"/>
      <c r="F49" s="272"/>
      <c r="G49" s="273"/>
      <c r="H49" s="273"/>
      <c r="I49" s="274"/>
      <c r="J49" s="275"/>
      <c r="K49" s="276"/>
    </row>
    <row r="50" spans="1:11" ht="37.5" customHeight="1" thickBot="1">
      <c r="A50" s="268" t="s">
        <v>1047</v>
      </c>
      <c r="B50" s="268" t="s">
        <v>1047</v>
      </c>
      <c r="C50" s="277" t="s">
        <v>1048</v>
      </c>
      <c r="D50" s="270" t="s">
        <v>1050</v>
      </c>
      <c r="E50" s="271"/>
      <c r="F50" s="272"/>
      <c r="G50" s="273"/>
      <c r="H50" s="273"/>
      <c r="I50" s="274"/>
      <c r="J50" s="275"/>
      <c r="K50" s="276"/>
    </row>
    <row r="51" spans="1:11" ht="37.5" customHeight="1" thickBot="1">
      <c r="A51" s="278" t="s">
        <v>1047</v>
      </c>
      <c r="B51" s="268" t="s">
        <v>1047</v>
      </c>
      <c r="C51" s="279" t="s">
        <v>1051</v>
      </c>
      <c r="D51" s="280" t="s">
        <v>1052</v>
      </c>
      <c r="E51" s="157"/>
      <c r="F51" s="241"/>
      <c r="G51" s="240"/>
      <c r="H51" s="240"/>
      <c r="I51" s="242"/>
      <c r="J51" s="243"/>
      <c r="K51" s="244"/>
    </row>
    <row r="52" spans="1:11" ht="37.5" customHeight="1" thickTop="1" thickBot="1">
      <c r="A52" s="269" t="s">
        <v>1048</v>
      </c>
      <c r="B52" s="268" t="s">
        <v>1047</v>
      </c>
      <c r="C52" s="268" t="s">
        <v>1047</v>
      </c>
      <c r="D52" s="281" t="s">
        <v>1053</v>
      </c>
      <c r="E52" s="157"/>
      <c r="F52" s="241"/>
      <c r="G52" s="240"/>
      <c r="H52" s="240"/>
      <c r="I52" s="242"/>
      <c r="J52" s="243"/>
      <c r="K52" s="244"/>
    </row>
    <row r="53" spans="1:11" ht="37.5" customHeight="1" thickTop="1" thickBot="1">
      <c r="A53" s="268" t="s">
        <v>1047</v>
      </c>
      <c r="B53" s="268" t="s">
        <v>1047</v>
      </c>
      <c r="C53" s="278" t="s">
        <v>1047</v>
      </c>
      <c r="D53" s="282" t="s">
        <v>1054</v>
      </c>
      <c r="E53" s="157"/>
      <c r="F53" s="241"/>
      <c r="G53" s="240"/>
      <c r="H53" s="240"/>
      <c r="I53" s="242"/>
      <c r="J53" s="243"/>
      <c r="K53" s="244"/>
    </row>
    <row r="54" spans="1:11" ht="37.5" customHeight="1" thickBot="1">
      <c r="A54" s="268" t="s">
        <v>1047</v>
      </c>
      <c r="B54" s="268" t="s">
        <v>1047</v>
      </c>
      <c r="C54" s="269" t="s">
        <v>1048</v>
      </c>
      <c r="D54" s="283" t="s">
        <v>1055</v>
      </c>
      <c r="E54" s="157"/>
      <c r="F54" s="245"/>
      <c r="G54" s="246"/>
      <c r="H54" s="246"/>
      <c r="I54" s="247"/>
      <c r="J54" s="284"/>
      <c r="K54" s="249"/>
    </row>
    <row r="55" spans="1:11" ht="37.5" customHeight="1" thickBot="1">
      <c r="A55" s="268" t="s">
        <v>1047</v>
      </c>
      <c r="B55" s="268" t="s">
        <v>1047</v>
      </c>
      <c r="C55" s="268" t="s">
        <v>1047</v>
      </c>
      <c r="D55" s="283" t="s">
        <v>1056</v>
      </c>
      <c r="E55" s="157"/>
      <c r="F55" s="245"/>
      <c r="G55" s="246"/>
      <c r="H55" s="246"/>
      <c r="I55" s="247"/>
      <c r="J55" s="284"/>
      <c r="K55" s="249"/>
    </row>
    <row r="56" spans="1:11" ht="37.5" customHeight="1" thickBot="1">
      <c r="A56" s="268" t="s">
        <v>1047</v>
      </c>
      <c r="B56" s="268" t="s">
        <v>1047</v>
      </c>
      <c r="C56" s="268" t="s">
        <v>1047</v>
      </c>
      <c r="D56" s="285" t="s">
        <v>1057</v>
      </c>
      <c r="E56" s="157"/>
      <c r="F56" s="245"/>
      <c r="G56" s="246"/>
      <c r="H56" s="246"/>
      <c r="I56" s="247"/>
      <c r="J56" s="284"/>
      <c r="K56" s="249"/>
    </row>
    <row r="57" spans="1:11" ht="37.5" customHeight="1" thickBot="1">
      <c r="A57" s="278" t="s">
        <v>1047</v>
      </c>
      <c r="B57" s="268" t="s">
        <v>1047</v>
      </c>
      <c r="C57" s="268" t="s">
        <v>1047</v>
      </c>
      <c r="D57" s="285" t="s">
        <v>1058</v>
      </c>
      <c r="E57" s="157"/>
      <c r="F57" s="241"/>
      <c r="G57" s="240"/>
      <c r="H57" s="240"/>
      <c r="I57" s="242"/>
      <c r="J57" s="243"/>
      <c r="K57" s="244"/>
    </row>
    <row r="58" spans="1:11" ht="37.5" customHeight="1" thickTop="1" thickBot="1">
      <c r="A58" s="269" t="s">
        <v>1048</v>
      </c>
      <c r="B58" s="268" t="s">
        <v>1047</v>
      </c>
      <c r="C58" s="278" t="s">
        <v>1047</v>
      </c>
      <c r="D58" s="286" t="s">
        <v>1059</v>
      </c>
      <c r="E58" s="157"/>
      <c r="F58" s="245"/>
      <c r="G58" s="246"/>
      <c r="H58" s="246"/>
      <c r="I58" s="247"/>
      <c r="J58" s="248"/>
      <c r="K58" s="249"/>
    </row>
    <row r="59" spans="1:11" ht="37.5" customHeight="1" thickTop="1" thickBot="1">
      <c r="A59" s="268" t="s">
        <v>1047</v>
      </c>
      <c r="B59" s="268" t="s">
        <v>1047</v>
      </c>
      <c r="C59" s="269" t="s">
        <v>1048</v>
      </c>
      <c r="D59" s="287" t="s">
        <v>1060</v>
      </c>
      <c r="E59" s="157"/>
      <c r="F59" s="245"/>
      <c r="G59" s="246"/>
      <c r="H59" s="246"/>
      <c r="I59" s="247"/>
      <c r="J59" s="248"/>
      <c r="K59" s="249"/>
    </row>
    <row r="60" spans="1:11" ht="37.5" customHeight="1">
      <c r="A60" s="239" t="s">
        <v>1061</v>
      </c>
      <c r="B60" s="157"/>
      <c r="C60" s="240"/>
      <c r="D60" s="241"/>
      <c r="E60" s="157"/>
      <c r="F60" s="245"/>
      <c r="G60" s="246"/>
      <c r="H60" s="246"/>
      <c r="I60" s="247"/>
      <c r="J60" s="248"/>
      <c r="K60" s="249"/>
    </row>
    <row r="61" spans="1:11" ht="37.5" customHeight="1">
      <c r="A61" s="239" t="s">
        <v>1061</v>
      </c>
      <c r="B61" s="157"/>
      <c r="C61" s="240"/>
      <c r="D61" s="241"/>
      <c r="E61" s="157"/>
      <c r="F61" s="245"/>
      <c r="G61" s="246"/>
      <c r="H61" s="246"/>
      <c r="I61" s="247"/>
      <c r="J61" s="248"/>
      <c r="K61" s="249"/>
    </row>
    <row r="62" spans="1:11" ht="37.5" customHeight="1">
      <c r="A62" s="239" t="s">
        <v>1061</v>
      </c>
      <c r="B62" s="157"/>
      <c r="C62" s="240"/>
      <c r="D62" s="241"/>
      <c r="E62" s="157"/>
      <c r="F62" s="245"/>
      <c r="G62" s="246"/>
      <c r="H62" s="246"/>
      <c r="I62" s="247"/>
      <c r="J62" s="248"/>
      <c r="K62" s="249"/>
    </row>
    <row r="63" spans="1:11" ht="37.5" customHeight="1">
      <c r="A63" s="239" t="s">
        <v>1061</v>
      </c>
      <c r="B63" s="157"/>
      <c r="C63" s="240"/>
      <c r="D63" s="241"/>
      <c r="E63" s="157"/>
      <c r="F63" s="245"/>
      <c r="G63" s="246"/>
      <c r="H63" s="246"/>
      <c r="I63" s="247"/>
      <c r="J63" s="248"/>
      <c r="K63" s="249"/>
    </row>
    <row r="64" spans="1:11" ht="37.5" customHeight="1">
      <c r="A64" s="239" t="s">
        <v>1061</v>
      </c>
      <c r="B64" s="157"/>
      <c r="C64" s="240"/>
      <c r="D64" s="241"/>
      <c r="E64" s="157"/>
      <c r="F64" s="245"/>
      <c r="G64" s="246"/>
      <c r="H64" s="246"/>
      <c r="I64" s="247"/>
      <c r="J64" s="248"/>
      <c r="K64" s="288"/>
    </row>
    <row r="65" spans="1:11" ht="37.5" customHeight="1">
      <c r="A65" s="239" t="s">
        <v>1061</v>
      </c>
      <c r="B65" s="157"/>
      <c r="C65" s="233"/>
      <c r="D65" s="289"/>
      <c r="E65" s="157"/>
      <c r="F65" s="233"/>
      <c r="G65" s="233"/>
      <c r="H65" s="233"/>
      <c r="I65" s="161"/>
      <c r="J65" s="162"/>
      <c r="K65" s="166"/>
    </row>
    <row r="66" spans="1:11" ht="37.5" customHeight="1" thickBot="1">
      <c r="A66" s="290"/>
      <c r="B66" s="178"/>
      <c r="C66" s="291"/>
      <c r="D66" s="291"/>
      <c r="E66" s="178"/>
      <c r="F66" s="291"/>
      <c r="G66" s="291"/>
      <c r="H66" s="291"/>
      <c r="I66" s="199"/>
      <c r="J66" s="192"/>
      <c r="K66" s="202"/>
    </row>
    <row r="67" spans="1:11" ht="37.5" customHeight="1" thickBot="1">
      <c r="A67" s="292"/>
      <c r="B67" s="293"/>
      <c r="C67" s="294"/>
      <c r="D67" s="294"/>
      <c r="E67" s="293"/>
      <c r="F67" s="294"/>
      <c r="G67" s="294"/>
      <c r="H67" s="294"/>
      <c r="I67" s="295"/>
      <c r="J67" s="296"/>
      <c r="K67" s="297"/>
    </row>
    <row r="68" spans="1:11" ht="37.5" customHeight="1">
      <c r="A68" s="298" t="s">
        <v>1062</v>
      </c>
      <c r="B68" s="299"/>
      <c r="C68" s="300"/>
      <c r="D68" s="301"/>
      <c r="E68" s="299"/>
      <c r="F68" s="302" t="s">
        <v>1063</v>
      </c>
      <c r="G68" s="303" t="s">
        <v>89</v>
      </c>
      <c r="H68" s="303" t="s">
        <v>1064</v>
      </c>
      <c r="I68" s="242" t="s">
        <v>1065</v>
      </c>
      <c r="J68" s="304"/>
      <c r="K68" s="305" t="s">
        <v>1066</v>
      </c>
    </row>
    <row r="69" spans="1:11" ht="37.5" customHeight="1">
      <c r="A69" s="306"/>
      <c r="B69" s="157"/>
      <c r="C69" s="307"/>
      <c r="D69" s="307"/>
      <c r="E69" s="157"/>
      <c r="F69" s="307"/>
      <c r="G69" s="307"/>
      <c r="H69" s="307"/>
      <c r="I69" s="239" t="s">
        <v>1067</v>
      </c>
      <c r="J69" s="308">
        <v>0.28125</v>
      </c>
      <c r="K69" s="309"/>
    </row>
    <row r="70" spans="1:11" ht="37.5" customHeight="1">
      <c r="A70" s="306"/>
      <c r="B70" s="157"/>
      <c r="C70" s="307"/>
      <c r="D70" s="307"/>
      <c r="E70" s="157"/>
      <c r="F70" s="170" t="s">
        <v>1068</v>
      </c>
      <c r="G70" s="159" t="s">
        <v>31</v>
      </c>
      <c r="H70" s="171" t="s">
        <v>1069</v>
      </c>
      <c r="I70" s="239" t="s">
        <v>1070</v>
      </c>
      <c r="J70" s="308">
        <v>0.28125</v>
      </c>
      <c r="K70" s="309" t="s">
        <v>1071</v>
      </c>
    </row>
    <row r="71" spans="1:11" ht="37.5" customHeight="1">
      <c r="A71" s="306"/>
      <c r="B71" s="157"/>
      <c r="C71" s="307"/>
      <c r="D71" s="307"/>
      <c r="E71" s="157"/>
      <c r="F71" s="158" t="s">
        <v>1072</v>
      </c>
      <c r="G71" s="159" t="s">
        <v>31</v>
      </c>
      <c r="H71" s="159" t="s">
        <v>1073</v>
      </c>
      <c r="I71" s="239" t="s">
        <v>1074</v>
      </c>
      <c r="J71" s="308">
        <v>0.28125</v>
      </c>
      <c r="K71" s="309" t="s">
        <v>1075</v>
      </c>
    </row>
    <row r="72" spans="1:11" ht="37.5" customHeight="1">
      <c r="A72" s="306"/>
      <c r="B72" s="157"/>
      <c r="C72" s="307"/>
      <c r="D72" s="307"/>
      <c r="E72" s="157"/>
      <c r="F72" s="302" t="s">
        <v>1076</v>
      </c>
      <c r="G72" s="303" t="s">
        <v>89</v>
      </c>
      <c r="H72" s="303" t="s">
        <v>1077</v>
      </c>
      <c r="I72" s="239" t="s">
        <v>1078</v>
      </c>
      <c r="J72" s="308">
        <v>0.28125</v>
      </c>
      <c r="K72" s="309" t="s">
        <v>1079</v>
      </c>
    </row>
    <row r="73" spans="1:11" ht="37.5" customHeight="1">
      <c r="A73" s="306"/>
      <c r="B73" s="157"/>
      <c r="C73" s="307"/>
      <c r="D73" s="307"/>
      <c r="E73" s="157"/>
      <c r="F73" s="170" t="s">
        <v>1080</v>
      </c>
      <c r="G73" s="159" t="s">
        <v>31</v>
      </c>
      <c r="H73" s="159" t="s">
        <v>1081</v>
      </c>
      <c r="I73" s="239" t="s">
        <v>1082</v>
      </c>
      <c r="J73" s="308">
        <v>0.28125</v>
      </c>
      <c r="K73" s="309" t="s">
        <v>1079</v>
      </c>
    </row>
    <row r="74" spans="1:11" ht="37.5" customHeight="1">
      <c r="A74" s="306"/>
      <c r="B74" s="157"/>
      <c r="C74" s="307"/>
      <c r="D74" s="307"/>
      <c r="E74" s="157"/>
      <c r="F74" s="310" t="s">
        <v>1083</v>
      </c>
      <c r="G74" s="160" t="s">
        <v>89</v>
      </c>
      <c r="H74" s="160" t="s">
        <v>1084</v>
      </c>
      <c r="I74" s="239" t="s">
        <v>1085</v>
      </c>
      <c r="J74" s="308" t="s">
        <v>1086</v>
      </c>
      <c r="K74" s="309" t="s">
        <v>1079</v>
      </c>
    </row>
    <row r="75" spans="1:11" ht="37.5" customHeight="1">
      <c r="A75" s="306"/>
      <c r="B75" s="157"/>
      <c r="C75" s="307"/>
      <c r="D75" s="307"/>
      <c r="E75" s="157"/>
      <c r="F75" s="191" t="s">
        <v>1087</v>
      </c>
      <c r="G75" s="175" t="s">
        <v>31</v>
      </c>
      <c r="H75" s="175" t="s">
        <v>1088</v>
      </c>
      <c r="I75" s="239" t="s">
        <v>1089</v>
      </c>
      <c r="J75" s="308">
        <v>0.28125</v>
      </c>
      <c r="K75" s="309"/>
    </row>
    <row r="76" spans="1:11" ht="37.5" customHeight="1" thickBot="1">
      <c r="A76" s="311"/>
      <c r="B76" s="178"/>
      <c r="C76" s="312"/>
      <c r="D76" s="312"/>
      <c r="E76" s="178"/>
      <c r="I76" s="313" t="s">
        <v>1090</v>
      </c>
      <c r="J76" s="314">
        <v>0.28125</v>
      </c>
      <c r="K76" s="315" t="s">
        <v>1091</v>
      </c>
    </row>
    <row r="77" spans="1:11" ht="37.5" customHeight="1">
      <c r="A77" s="316" t="s">
        <v>1092</v>
      </c>
      <c r="B77" s="317"/>
      <c r="C77" s="318"/>
      <c r="D77" s="318"/>
      <c r="E77" s="317"/>
      <c r="F77" s="318"/>
      <c r="G77" s="318"/>
      <c r="H77" s="318"/>
      <c r="I77" s="319" t="s">
        <v>1093</v>
      </c>
      <c r="J77" s="320" t="s">
        <v>1094</v>
      </c>
      <c r="K77" s="321"/>
    </row>
    <row r="78" spans="1:11" ht="37.5" customHeight="1">
      <c r="A78" s="322" t="s">
        <v>1092</v>
      </c>
      <c r="B78" s="323"/>
      <c r="C78" s="324"/>
      <c r="D78" s="324"/>
      <c r="E78" s="323"/>
      <c r="F78" s="324"/>
      <c r="G78" s="324"/>
      <c r="H78" s="324"/>
      <c r="I78" s="325" t="s">
        <v>1095</v>
      </c>
      <c r="J78" s="326" t="s">
        <v>1094</v>
      </c>
      <c r="K78" s="327"/>
    </row>
    <row r="79" spans="1:11" ht="37.5" customHeight="1" thickBot="1">
      <c r="A79" s="328" t="s">
        <v>1092</v>
      </c>
      <c r="B79" s="329"/>
      <c r="C79" s="330"/>
      <c r="D79" s="331"/>
      <c r="E79" s="329"/>
      <c r="F79" s="332"/>
      <c r="G79" s="333"/>
      <c r="H79" s="333"/>
      <c r="I79" s="334" t="s">
        <v>1096</v>
      </c>
      <c r="J79" s="335" t="s">
        <v>1097</v>
      </c>
      <c r="K79" s="336"/>
    </row>
    <row r="80" spans="1:11" ht="37.5" customHeight="1">
      <c r="A80" s="337" t="s">
        <v>1098</v>
      </c>
      <c r="B80" s="338"/>
      <c r="C80" s="339"/>
      <c r="D80" s="340"/>
      <c r="E80" s="338"/>
      <c r="F80" s="158" t="s">
        <v>1099</v>
      </c>
      <c r="G80" s="159" t="s">
        <v>17</v>
      </c>
      <c r="H80" s="159" t="s">
        <v>1100</v>
      </c>
      <c r="I80" s="341" t="s">
        <v>1101</v>
      </c>
      <c r="J80" s="342"/>
      <c r="K80" s="343" t="s">
        <v>1066</v>
      </c>
    </row>
    <row r="81" spans="1:11" ht="37.5" customHeight="1">
      <c r="A81" s="344"/>
      <c r="B81" s="345"/>
      <c r="C81" s="346"/>
      <c r="D81" s="347"/>
      <c r="E81" s="345"/>
      <c r="F81" s="348"/>
      <c r="G81" s="349"/>
      <c r="H81" s="350"/>
      <c r="I81" s="351" t="s">
        <v>1067</v>
      </c>
      <c r="J81" s="352">
        <v>0.26041666666666669</v>
      </c>
      <c r="K81" s="353"/>
    </row>
    <row r="82" spans="1:11" ht="37.5" customHeight="1">
      <c r="A82" s="344"/>
      <c r="B82" s="345"/>
      <c r="C82" s="346"/>
      <c r="D82" s="347"/>
      <c r="E82" s="345"/>
      <c r="F82" s="354"/>
      <c r="G82" s="354"/>
      <c r="H82" s="354"/>
      <c r="I82" s="351" t="s">
        <v>1102</v>
      </c>
      <c r="J82" s="352">
        <v>0.26041666666666669</v>
      </c>
      <c r="K82" s="353" t="s">
        <v>1079</v>
      </c>
    </row>
    <row r="83" spans="1:11" ht="37.5" customHeight="1">
      <c r="A83" s="344"/>
      <c r="B83" s="345"/>
      <c r="C83" s="346"/>
      <c r="D83" s="347"/>
      <c r="E83" s="345"/>
      <c r="I83" s="355" t="s">
        <v>1103</v>
      </c>
      <c r="J83" s="352">
        <v>0.26041666666666669</v>
      </c>
      <c r="K83" s="353" t="s">
        <v>1079</v>
      </c>
    </row>
    <row r="84" spans="1:11" ht="37.5" customHeight="1">
      <c r="A84" s="344"/>
      <c r="B84" s="345"/>
      <c r="C84" s="346"/>
      <c r="D84" s="347"/>
      <c r="E84" s="345"/>
      <c r="F84" s="179" t="s">
        <v>1104</v>
      </c>
      <c r="G84" s="181" t="s">
        <v>17</v>
      </c>
      <c r="H84" s="181" t="s">
        <v>1105</v>
      </c>
      <c r="I84" s="356" t="s">
        <v>1106</v>
      </c>
      <c r="J84" s="352">
        <v>0.26041666666666669</v>
      </c>
      <c r="K84" s="353" t="s">
        <v>1079</v>
      </c>
    </row>
    <row r="85" spans="1:11" ht="37.5" customHeight="1">
      <c r="A85" s="344"/>
      <c r="B85" s="345"/>
      <c r="C85" s="346"/>
      <c r="D85" s="347"/>
      <c r="E85" s="345"/>
      <c r="F85" s="158" t="s">
        <v>1107</v>
      </c>
      <c r="G85" s="357" t="s">
        <v>17</v>
      </c>
      <c r="H85" s="358" t="s">
        <v>1108</v>
      </c>
      <c r="I85" s="359" t="s">
        <v>1109</v>
      </c>
      <c r="J85" s="352">
        <v>0.26041666666666669</v>
      </c>
      <c r="K85" s="353" t="s">
        <v>1079</v>
      </c>
    </row>
    <row r="86" spans="1:11" ht="37.5" customHeight="1">
      <c r="A86" s="344"/>
      <c r="B86" s="345"/>
      <c r="C86" s="346"/>
      <c r="D86" s="347"/>
      <c r="E86" s="345"/>
      <c r="F86" s="245"/>
      <c r="G86" s="246"/>
      <c r="H86" s="360"/>
      <c r="I86" s="359" t="s">
        <v>1110</v>
      </c>
      <c r="J86" s="352">
        <v>0.26041666666666669</v>
      </c>
      <c r="K86" s="353" t="s">
        <v>1079</v>
      </c>
    </row>
    <row r="87" spans="1:11" ht="37.5" customHeight="1">
      <c r="A87" s="344"/>
      <c r="B87" s="345"/>
      <c r="C87" s="346"/>
      <c r="D87" s="347"/>
      <c r="E87" s="345"/>
      <c r="F87" s="354"/>
      <c r="G87" s="354"/>
      <c r="H87" s="354"/>
      <c r="I87" s="359" t="s">
        <v>1111</v>
      </c>
      <c r="J87" s="352">
        <v>0.26041666666666669</v>
      </c>
      <c r="K87" s="353" t="s">
        <v>1079</v>
      </c>
    </row>
    <row r="88" spans="1:11" ht="37.5" customHeight="1">
      <c r="A88" s="344"/>
      <c r="B88" s="345"/>
      <c r="C88" s="346"/>
      <c r="D88" s="347"/>
      <c r="E88" s="345"/>
      <c r="F88" s="354"/>
      <c r="G88" s="354"/>
      <c r="H88" s="354"/>
      <c r="I88" s="359" t="s">
        <v>1112</v>
      </c>
      <c r="J88" s="352">
        <v>0.26041666666666669</v>
      </c>
      <c r="K88" s="353" t="s">
        <v>1079</v>
      </c>
    </row>
    <row r="89" spans="1:11" ht="37.5" customHeight="1">
      <c r="A89" s="344"/>
      <c r="B89" s="345"/>
      <c r="C89" s="346"/>
      <c r="D89" s="347"/>
      <c r="E89" s="345"/>
      <c r="F89" s="354"/>
      <c r="G89" s="354"/>
      <c r="H89" s="354"/>
      <c r="I89" s="359" t="s">
        <v>1113</v>
      </c>
      <c r="J89" s="352">
        <v>0.26041666666666669</v>
      </c>
      <c r="K89" s="353" t="s">
        <v>1079</v>
      </c>
    </row>
    <row r="90" spans="1:11" ht="37.5" customHeight="1">
      <c r="A90" s="344"/>
      <c r="B90" s="345"/>
      <c r="C90" s="346"/>
      <c r="D90" s="347"/>
      <c r="E90" s="361"/>
      <c r="F90" s="347"/>
      <c r="G90" s="347"/>
      <c r="H90" s="347"/>
      <c r="I90" s="359" t="s">
        <v>1114</v>
      </c>
      <c r="J90" s="352">
        <v>0.26041666666666669</v>
      </c>
      <c r="K90" s="353" t="s">
        <v>1079</v>
      </c>
    </row>
    <row r="91" spans="1:11" ht="37.5" customHeight="1">
      <c r="A91" s="344"/>
      <c r="B91" s="345"/>
      <c r="C91" s="346"/>
      <c r="D91" s="347"/>
      <c r="E91" s="361"/>
      <c r="F91" s="197" t="s">
        <v>1115</v>
      </c>
      <c r="G91" s="159" t="s">
        <v>17</v>
      </c>
      <c r="H91" s="160" t="s">
        <v>1116</v>
      </c>
      <c r="I91" s="351" t="s">
        <v>1117</v>
      </c>
      <c r="J91" s="352">
        <v>0.26041666666666669</v>
      </c>
      <c r="K91" s="353" t="s">
        <v>1079</v>
      </c>
    </row>
    <row r="92" spans="1:11" ht="37.5" customHeight="1">
      <c r="A92" s="344"/>
      <c r="B92" s="345"/>
      <c r="C92" s="346"/>
      <c r="D92" s="347"/>
      <c r="E92" s="361"/>
      <c r="I92" s="351" t="s">
        <v>1117</v>
      </c>
      <c r="J92" s="352">
        <v>0.26041666666666669</v>
      </c>
      <c r="K92" s="353" t="s">
        <v>1079</v>
      </c>
    </row>
    <row r="93" spans="1:11" ht="37.5" customHeight="1">
      <c r="A93" s="344"/>
      <c r="B93" s="345"/>
      <c r="C93" s="346"/>
      <c r="D93" s="347"/>
      <c r="E93" s="361"/>
      <c r="F93" s="362" t="s">
        <v>1118</v>
      </c>
      <c r="G93" s="187" t="s">
        <v>17</v>
      </c>
      <c r="H93" s="363" t="s">
        <v>1119</v>
      </c>
      <c r="I93" s="351" t="s">
        <v>1120</v>
      </c>
      <c r="J93" s="352">
        <v>0.26041666666666669</v>
      </c>
      <c r="K93" s="353" t="s">
        <v>1079</v>
      </c>
    </row>
    <row r="94" spans="1:11" ht="37.5" customHeight="1">
      <c r="A94" s="344"/>
      <c r="B94" s="345"/>
      <c r="C94" s="346"/>
      <c r="D94" s="347"/>
      <c r="E94" s="361"/>
      <c r="F94" s="186" t="s">
        <v>1121</v>
      </c>
      <c r="G94" s="160" t="s">
        <v>17</v>
      </c>
      <c r="H94" s="160" t="s">
        <v>1122</v>
      </c>
      <c r="I94" s="351" t="s">
        <v>1123</v>
      </c>
      <c r="J94" s="352">
        <v>0.26041666666666669</v>
      </c>
      <c r="K94" s="353" t="s">
        <v>1079</v>
      </c>
    </row>
    <row r="95" spans="1:11" ht="37.5" customHeight="1">
      <c r="A95" s="344"/>
      <c r="B95" s="345"/>
      <c r="C95" s="346"/>
      <c r="D95" s="347"/>
      <c r="E95" s="345"/>
      <c r="F95" s="186" t="s">
        <v>1124</v>
      </c>
      <c r="G95" s="160" t="s">
        <v>17</v>
      </c>
      <c r="H95" s="160" t="s">
        <v>1125</v>
      </c>
      <c r="I95" s="351" t="s">
        <v>1126</v>
      </c>
      <c r="J95" s="352">
        <v>0.26041666666666669</v>
      </c>
      <c r="K95" s="353" t="s">
        <v>1079</v>
      </c>
    </row>
    <row r="96" spans="1:11" ht="37.5" customHeight="1">
      <c r="A96" s="344"/>
      <c r="B96" s="345"/>
      <c r="C96" s="346"/>
      <c r="D96" s="347"/>
      <c r="E96" s="345"/>
      <c r="F96" s="197" t="s">
        <v>1115</v>
      </c>
      <c r="G96" s="159" t="s">
        <v>17</v>
      </c>
      <c r="H96" s="171" t="s">
        <v>1116</v>
      </c>
      <c r="I96" s="351" t="s">
        <v>1127</v>
      </c>
      <c r="J96" s="352">
        <v>0.26041666666666669</v>
      </c>
      <c r="K96" s="353" t="s">
        <v>1079</v>
      </c>
    </row>
    <row r="97" spans="1:11" ht="37.5" customHeight="1" thickBot="1">
      <c r="A97" s="328" t="s">
        <v>1128</v>
      </c>
      <c r="B97" s="364"/>
      <c r="C97" s="365"/>
      <c r="D97" s="366"/>
      <c r="E97" s="364"/>
      <c r="F97" s="367"/>
      <c r="G97" s="367"/>
      <c r="H97" s="367"/>
      <c r="I97" s="334" t="s">
        <v>1096</v>
      </c>
      <c r="J97" s="335" t="s">
        <v>1097</v>
      </c>
      <c r="K97" s="368"/>
    </row>
    <row r="98" spans="1:11" ht="37.5" customHeight="1" thickBot="1">
      <c r="A98" s="369"/>
      <c r="B98" s="293"/>
      <c r="C98" s="370"/>
      <c r="D98" s="371"/>
      <c r="E98" s="293"/>
      <c r="F98" s="372"/>
      <c r="G98" s="372"/>
      <c r="H98" s="372"/>
      <c r="I98" s="373"/>
      <c r="J98" s="374"/>
      <c r="K98" s="375"/>
    </row>
    <row r="99" spans="1:11" ht="37.5" customHeight="1" thickBot="1">
      <c r="A99" s="376" t="s">
        <v>1129</v>
      </c>
      <c r="B99" s="377"/>
      <c r="C99" s="378"/>
      <c r="D99" s="379"/>
      <c r="E99" s="377"/>
      <c r="F99" s="380"/>
      <c r="G99" s="381"/>
      <c r="H99" s="381"/>
      <c r="I99" s="382"/>
      <c r="J99" s="383"/>
      <c r="K99" s="384"/>
    </row>
    <row r="100" spans="1:11" ht="37.5" customHeight="1" thickBot="1">
      <c r="A100" s="385" t="s">
        <v>1130</v>
      </c>
      <c r="B100" s="218"/>
      <c r="C100" s="216"/>
      <c r="D100" s="219"/>
      <c r="E100" s="218"/>
      <c r="F100" s="158" t="s">
        <v>1131</v>
      </c>
      <c r="G100" s="159" t="s">
        <v>187</v>
      </c>
      <c r="H100" s="159" t="s">
        <v>1132</v>
      </c>
      <c r="I100" s="386"/>
      <c r="J100" s="387" t="s">
        <v>1133</v>
      </c>
      <c r="K100" s="388"/>
    </row>
    <row r="101" spans="1:11" ht="37.5" customHeight="1" thickBot="1">
      <c r="A101" s="389"/>
      <c r="B101" s="176" t="s">
        <v>698</v>
      </c>
      <c r="C101" s="177" t="s">
        <v>914</v>
      </c>
      <c r="D101" s="169" t="s">
        <v>915</v>
      </c>
      <c r="E101" s="157"/>
      <c r="F101" s="179" t="s">
        <v>916</v>
      </c>
      <c r="G101" s="180" t="s">
        <v>187</v>
      </c>
      <c r="H101" s="181" t="s">
        <v>917</v>
      </c>
      <c r="I101" s="390"/>
      <c r="J101" s="391"/>
      <c r="K101" s="392"/>
    </row>
    <row r="102" spans="1:11" ht="37.5" customHeight="1">
      <c r="A102" s="393"/>
      <c r="B102" s="157"/>
      <c r="C102" s="164"/>
      <c r="D102" s="225"/>
      <c r="E102" s="157"/>
      <c r="F102" s="394"/>
      <c r="G102" s="395"/>
      <c r="H102" s="396"/>
      <c r="I102" s="397"/>
      <c r="J102" s="398"/>
      <c r="K102" s="399"/>
    </row>
    <row r="103" spans="1:11" ht="37.5" customHeight="1" thickBot="1">
      <c r="A103" s="400"/>
      <c r="B103" s="210"/>
      <c r="C103" s="208"/>
      <c r="D103" s="209"/>
      <c r="E103" s="210"/>
      <c r="F103" s="401"/>
      <c r="G103" s="402"/>
      <c r="H103" s="403"/>
      <c r="I103" s="404"/>
      <c r="J103" s="405"/>
      <c r="K103" s="406"/>
    </row>
    <row r="104" spans="1:11" ht="37.5" customHeight="1">
      <c r="A104" s="385" t="s">
        <v>1134</v>
      </c>
      <c r="B104" s="218"/>
      <c r="C104" s="216"/>
      <c r="D104" s="219"/>
      <c r="E104" s="218"/>
      <c r="F104" s="158" t="s">
        <v>1135</v>
      </c>
      <c r="G104" s="159" t="s">
        <v>220</v>
      </c>
      <c r="H104" s="159" t="s">
        <v>1136</v>
      </c>
      <c r="I104" s="386"/>
      <c r="J104" s="387">
        <v>0.32291666666666669</v>
      </c>
      <c r="K104" s="407"/>
    </row>
    <row r="105" spans="1:11" ht="37.5" customHeight="1">
      <c r="A105" s="408"/>
      <c r="B105" s="157"/>
      <c r="C105" s="164"/>
      <c r="D105" s="225"/>
      <c r="E105" s="157"/>
      <c r="F105" s="174" t="s">
        <v>1137</v>
      </c>
      <c r="G105" s="409" t="s">
        <v>220</v>
      </c>
      <c r="H105" s="175" t="s">
        <v>1138</v>
      </c>
      <c r="I105" s="410"/>
      <c r="J105" s="411"/>
      <c r="K105" s="412"/>
    </row>
    <row r="106" spans="1:11" ht="37.5" customHeight="1" thickBot="1">
      <c r="A106" s="413"/>
      <c r="B106" s="210"/>
      <c r="C106" s="208"/>
      <c r="D106" s="209"/>
      <c r="E106" s="210"/>
      <c r="F106" s="401"/>
      <c r="G106" s="402"/>
      <c r="H106" s="403"/>
      <c r="I106" s="414"/>
      <c r="J106" s="405"/>
      <c r="K106" s="415"/>
    </row>
    <row r="107" spans="1:11" ht="37.5" customHeight="1" thickBot="1">
      <c r="A107" s="385" t="s">
        <v>1139</v>
      </c>
      <c r="B107" s="172" t="s">
        <v>908</v>
      </c>
      <c r="C107" s="173" t="s">
        <v>909</v>
      </c>
      <c r="D107" s="165" t="s">
        <v>910</v>
      </c>
      <c r="E107" s="218"/>
      <c r="F107" s="158" t="s">
        <v>1140</v>
      </c>
      <c r="G107" s="159" t="s">
        <v>89</v>
      </c>
      <c r="H107" s="159" t="s">
        <v>1141</v>
      </c>
      <c r="I107" s="416"/>
      <c r="J107" s="387">
        <v>0.27083333333333331</v>
      </c>
      <c r="K107" s="407"/>
    </row>
    <row r="108" spans="1:11" ht="37.5" customHeight="1">
      <c r="A108" s="417"/>
      <c r="B108" s="157"/>
      <c r="C108" s="164"/>
      <c r="D108" s="225"/>
      <c r="E108" s="157"/>
      <c r="F108" s="418" t="s">
        <v>1142</v>
      </c>
      <c r="G108" s="159" t="s">
        <v>89</v>
      </c>
      <c r="H108" s="160" t="s">
        <v>1143</v>
      </c>
      <c r="I108" s="173"/>
      <c r="J108" s="391"/>
      <c r="K108" s="419"/>
    </row>
    <row r="109" spans="1:11" ht="37.5" customHeight="1" thickBot="1">
      <c r="A109" s="420"/>
      <c r="B109" s="210"/>
      <c r="C109" s="208"/>
      <c r="D109" s="209"/>
      <c r="E109" s="210"/>
      <c r="F109" s="401"/>
      <c r="G109" s="402"/>
      <c r="H109" s="403"/>
      <c r="I109" s="414"/>
      <c r="J109" s="421"/>
      <c r="K109" s="415"/>
    </row>
  </sheetData>
  <customSheetViews>
    <customSheetView guid="{9778F56C-973C-7541-8161-D43DA95ADD11}" scale="90" topLeftCell="A2">
      <selection activeCell="D13" sqref="D13"/>
    </customSheetView>
    <customSheetView guid="{A103F095-7DA4-4408-879C-290B47F228DB}" scale="90">
      <selection activeCell="D9" sqref="D9"/>
    </customSheetView>
    <customSheetView guid="{E344F02B-8DEB-4443-BA96-9E788370444B}" scale="90" topLeftCell="A4">
      <selection activeCell="D11" sqref="D11"/>
    </customSheetView>
    <customSheetView guid="{5D9737A7-FAB4-4ED9-9A80-BDC2CF91F8AD}" scale="90">
      <selection activeCell="C15" sqref="C15"/>
    </customSheetView>
    <customSheetView guid="{7343038C-C44B-4A23-9415-52518878E5A6}" scale="90">
      <selection activeCell="B17" sqref="B17"/>
    </customSheetView>
    <customSheetView guid="{CAA1661D-9E62-4E75-9F9E-C43A2BB4CF03}" scale="90">
      <selection activeCell="D9" sqref="D9"/>
    </customSheetView>
  </customSheetViews>
  <mergeCells count="2">
    <mergeCell ref="A1:K1"/>
    <mergeCell ref="A2:K2"/>
  </mergeCells>
  <phoneticPr fontId="100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0" zoomScaleNormal="80" zoomScalePageLayoutView="80" workbookViewId="0">
      <selection activeCell="J13" sqref="J13"/>
    </sheetView>
  </sheetViews>
  <sheetFormatPr baseColWidth="10" defaultColWidth="8.83203125" defaultRowHeight="39.75" customHeight="1" x14ac:dyDescent="0"/>
  <cols>
    <col min="1" max="1" width="10.5" customWidth="1"/>
    <col min="2" max="2" width="31.5" customWidth="1"/>
    <col min="3" max="3" width="39.33203125" customWidth="1"/>
    <col min="4" max="4" width="43.5" customWidth="1"/>
    <col min="5" max="5" width="10.5" customWidth="1"/>
    <col min="6" max="6" width="10.66406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51.5" customWidth="1"/>
    <col min="13" max="13" width="18.1640625" customWidth="1"/>
  </cols>
  <sheetData>
    <row r="1" spans="1:14" ht="39.75" customHeight="1" thickBot="1">
      <c r="A1" s="756" t="s">
        <v>308</v>
      </c>
      <c r="B1" s="757"/>
      <c r="C1" s="757"/>
      <c r="D1" s="757"/>
      <c r="E1" s="757"/>
      <c r="F1" s="757"/>
      <c r="G1" s="757" t="s">
        <v>549</v>
      </c>
      <c r="H1" s="757"/>
      <c r="I1" s="757"/>
      <c r="J1" s="758"/>
      <c r="K1" s="759"/>
    </row>
    <row r="2" spans="1:14" ht="39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39.75" customHeight="1">
      <c r="A3" s="100">
        <v>56</v>
      </c>
      <c r="B3" s="92" t="s">
        <v>647</v>
      </c>
      <c r="C3" s="100"/>
      <c r="D3" s="101"/>
      <c r="E3" s="100"/>
      <c r="F3" s="100"/>
      <c r="G3" s="100"/>
      <c r="H3" s="100"/>
      <c r="I3" s="102"/>
      <c r="J3" s="100"/>
      <c r="K3" s="105" t="s">
        <v>648</v>
      </c>
      <c r="M3" s="10" t="s">
        <v>21</v>
      </c>
      <c r="N3" s="10">
        <f>N2-N14</f>
        <v>1</v>
      </c>
    </row>
    <row r="4" spans="1:14" ht="39.75" customHeight="1">
      <c r="A4" s="11">
        <v>1</v>
      </c>
      <c r="B4" s="7" t="s">
        <v>282</v>
      </c>
      <c r="C4" s="52" t="s">
        <v>649</v>
      </c>
      <c r="D4" s="8" t="s">
        <v>650</v>
      </c>
      <c r="E4" s="7">
        <v>4</v>
      </c>
      <c r="F4" s="7">
        <v>1</v>
      </c>
      <c r="G4" s="7" t="s">
        <v>220</v>
      </c>
      <c r="H4" s="7" t="s">
        <v>553</v>
      </c>
      <c r="I4" s="9">
        <v>42868</v>
      </c>
      <c r="J4" s="7" t="s">
        <v>651</v>
      </c>
      <c r="K4" s="6" t="s">
        <v>652</v>
      </c>
      <c r="M4" t="s">
        <v>27</v>
      </c>
      <c r="N4">
        <f>SUMIFS(E:E,G:G,"CTT")</f>
        <v>0</v>
      </c>
    </row>
    <row r="5" spans="1:14" ht="39.75" customHeight="1">
      <c r="A5" s="11">
        <v>2</v>
      </c>
      <c r="B5" s="12" t="s">
        <v>484</v>
      </c>
      <c r="C5" s="12">
        <v>2709</v>
      </c>
      <c r="D5" s="78" t="s">
        <v>653</v>
      </c>
      <c r="E5" s="12">
        <v>2</v>
      </c>
      <c r="F5" s="12">
        <v>1</v>
      </c>
      <c r="G5" s="11" t="s">
        <v>220</v>
      </c>
      <c r="H5" s="12" t="s">
        <v>553</v>
      </c>
      <c r="I5" s="15">
        <v>42868</v>
      </c>
      <c r="J5" s="12" t="s">
        <v>654</v>
      </c>
      <c r="K5" s="11"/>
      <c r="M5" t="s">
        <v>33</v>
      </c>
      <c r="N5">
        <f>SUMIFS(E:E,G:G,"FLU")</f>
        <v>0</v>
      </c>
    </row>
    <row r="6" spans="1:14" ht="39.75" customHeight="1">
      <c r="A6" s="11">
        <v>3</v>
      </c>
      <c r="B6" s="7" t="s">
        <v>44</v>
      </c>
      <c r="C6" s="7" t="s">
        <v>655</v>
      </c>
      <c r="D6" s="8" t="s">
        <v>656</v>
      </c>
      <c r="E6" s="7">
        <v>3</v>
      </c>
      <c r="F6" s="7">
        <v>1</v>
      </c>
      <c r="G6" s="7" t="s">
        <v>220</v>
      </c>
      <c r="H6" s="7" t="s">
        <v>553</v>
      </c>
      <c r="I6" s="9">
        <v>42868</v>
      </c>
      <c r="J6" s="9" t="s">
        <v>47</v>
      </c>
      <c r="K6" s="6"/>
      <c r="M6" t="s">
        <v>37</v>
      </c>
      <c r="N6">
        <f>SUMIFS(E:E,G:G,"JCC")</f>
        <v>51</v>
      </c>
    </row>
    <row r="7" spans="1:14" ht="39.75" customHeight="1">
      <c r="A7" s="11">
        <v>4</v>
      </c>
      <c r="B7" s="12" t="s">
        <v>44</v>
      </c>
      <c r="C7" s="12" t="s">
        <v>657</v>
      </c>
      <c r="D7" s="13" t="s">
        <v>658</v>
      </c>
      <c r="E7" s="12">
        <v>3</v>
      </c>
      <c r="F7" s="12">
        <v>1</v>
      </c>
      <c r="G7" s="11" t="s">
        <v>220</v>
      </c>
      <c r="H7" s="12" t="s">
        <v>553</v>
      </c>
      <c r="I7" s="15">
        <v>42868</v>
      </c>
      <c r="J7" s="12" t="s">
        <v>47</v>
      </c>
      <c r="K7" s="11"/>
      <c r="M7" t="s">
        <v>43</v>
      </c>
      <c r="N7">
        <f>SUMIFS(E:E,G:G,"EDI")</f>
        <v>0</v>
      </c>
    </row>
    <row r="8" spans="1:14" ht="39.75" customHeight="1">
      <c r="A8" s="11">
        <v>5</v>
      </c>
      <c r="B8" s="7" t="s">
        <v>22</v>
      </c>
      <c r="C8" s="7" t="s">
        <v>659</v>
      </c>
      <c r="D8" s="8" t="s">
        <v>660</v>
      </c>
      <c r="E8" s="7">
        <v>2</v>
      </c>
      <c r="F8" s="7">
        <v>1</v>
      </c>
      <c r="G8" s="7" t="s">
        <v>220</v>
      </c>
      <c r="H8" s="7" t="s">
        <v>553</v>
      </c>
      <c r="I8" s="9">
        <v>42868</v>
      </c>
      <c r="J8" s="9" t="s">
        <v>661</v>
      </c>
      <c r="K8" s="6"/>
      <c r="M8" t="s">
        <v>48</v>
      </c>
      <c r="N8">
        <f>SUMIFS(E:E,G:G,"par")</f>
        <v>4</v>
      </c>
    </row>
    <row r="9" spans="1:14" ht="39.75" customHeight="1">
      <c r="A9" s="11">
        <v>6</v>
      </c>
      <c r="B9" s="7" t="s">
        <v>44</v>
      </c>
      <c r="C9" s="7" t="s">
        <v>662</v>
      </c>
      <c r="D9" s="8" t="s">
        <v>663</v>
      </c>
      <c r="E9" s="7">
        <v>2</v>
      </c>
      <c r="F9" s="7">
        <v>1</v>
      </c>
      <c r="G9" s="7" t="s">
        <v>220</v>
      </c>
      <c r="H9" s="7" t="s">
        <v>553</v>
      </c>
      <c r="I9" s="9">
        <v>42868</v>
      </c>
      <c r="J9" s="9" t="s">
        <v>47</v>
      </c>
      <c r="K9" s="6"/>
      <c r="M9" t="s">
        <v>53</v>
      </c>
      <c r="N9">
        <f>SUMIFS(E:E,G:G,"phi")</f>
        <v>0</v>
      </c>
    </row>
    <row r="10" spans="1:14" ht="39.75" customHeight="1">
      <c r="A10" s="11">
        <v>7</v>
      </c>
      <c r="B10" s="12" t="s">
        <v>44</v>
      </c>
      <c r="C10" s="12" t="s">
        <v>664</v>
      </c>
      <c r="D10" s="13" t="s">
        <v>665</v>
      </c>
      <c r="E10" s="12">
        <v>4</v>
      </c>
      <c r="F10" s="12">
        <v>2</v>
      </c>
      <c r="G10" s="48" t="s">
        <v>220</v>
      </c>
      <c r="H10" s="12" t="s">
        <v>553</v>
      </c>
      <c r="I10" s="15">
        <v>42868</v>
      </c>
      <c r="J10" s="40" t="s">
        <v>47</v>
      </c>
      <c r="K10" s="11"/>
      <c r="M10" t="s">
        <v>58</v>
      </c>
      <c r="N10">
        <f>SUMIFS(E:E,G:G,"BRK")</f>
        <v>0</v>
      </c>
    </row>
    <row r="11" spans="1:14" ht="39.75" customHeight="1">
      <c r="A11" s="11">
        <v>8</v>
      </c>
      <c r="B11" s="7" t="s">
        <v>44</v>
      </c>
      <c r="C11" s="7" t="s">
        <v>666</v>
      </c>
      <c r="D11" s="8" t="s">
        <v>667</v>
      </c>
      <c r="E11" s="7">
        <v>3</v>
      </c>
      <c r="F11" s="7">
        <v>1</v>
      </c>
      <c r="G11" s="7" t="s">
        <v>220</v>
      </c>
      <c r="H11" s="7" t="s">
        <v>553</v>
      </c>
      <c r="I11" s="9">
        <v>42868</v>
      </c>
      <c r="J11" s="9" t="s">
        <v>47</v>
      </c>
      <c r="K11" s="6"/>
      <c r="M11" s="17" t="s">
        <v>59</v>
      </c>
      <c r="N11" s="17">
        <f>SUMIFS(E:E,G:G,"SPC")</f>
        <v>0</v>
      </c>
    </row>
    <row r="12" spans="1:14" ht="39.75" customHeight="1">
      <c r="A12" s="11">
        <v>9</v>
      </c>
      <c r="B12" s="7" t="s">
        <v>44</v>
      </c>
      <c r="C12" s="7" t="s">
        <v>668</v>
      </c>
      <c r="D12" s="8" t="s">
        <v>669</v>
      </c>
      <c r="E12" s="7">
        <v>3</v>
      </c>
      <c r="F12" s="7">
        <v>1</v>
      </c>
      <c r="G12" s="7" t="s">
        <v>220</v>
      </c>
      <c r="H12" s="7" t="s">
        <v>553</v>
      </c>
      <c r="I12" s="9">
        <v>42868</v>
      </c>
      <c r="J12" s="7" t="s">
        <v>47</v>
      </c>
      <c r="K12" s="6"/>
      <c r="M12" s="18" t="s">
        <v>60</v>
      </c>
      <c r="N12" s="18">
        <f>SUMIFS(E:E,G:G,"H")</f>
        <v>0</v>
      </c>
    </row>
    <row r="13" spans="1:14" ht="39.75" customHeight="1">
      <c r="A13" s="11">
        <v>10</v>
      </c>
      <c r="B13" s="7" t="s">
        <v>22</v>
      </c>
      <c r="C13" s="7" t="s">
        <v>670</v>
      </c>
      <c r="D13" s="8" t="s">
        <v>671</v>
      </c>
      <c r="E13" s="7">
        <v>2</v>
      </c>
      <c r="F13" s="7">
        <v>1</v>
      </c>
      <c r="G13" s="7" t="s">
        <v>220</v>
      </c>
      <c r="H13" s="7" t="s">
        <v>553</v>
      </c>
      <c r="I13" s="9">
        <v>42868</v>
      </c>
      <c r="J13" s="7" t="s">
        <v>672</v>
      </c>
      <c r="K13" s="6"/>
      <c r="M13" s="18"/>
      <c r="N13" s="18"/>
    </row>
    <row r="14" spans="1:14" ht="39.75" customHeight="1">
      <c r="A14" s="11">
        <v>11</v>
      </c>
      <c r="B14" s="44" t="s">
        <v>44</v>
      </c>
      <c r="C14" s="49" t="s">
        <v>673</v>
      </c>
      <c r="D14" s="78" t="s">
        <v>674</v>
      </c>
      <c r="E14" s="49">
        <v>6</v>
      </c>
      <c r="F14" s="49">
        <v>2</v>
      </c>
      <c r="G14" s="49" t="s">
        <v>220</v>
      </c>
      <c r="H14" s="44" t="s">
        <v>553</v>
      </c>
      <c r="I14" s="76">
        <v>42868</v>
      </c>
      <c r="J14" s="76" t="s">
        <v>47</v>
      </c>
      <c r="K14" s="106" t="s">
        <v>675</v>
      </c>
      <c r="M14" s="19" t="s">
        <v>61</v>
      </c>
      <c r="N14" s="19">
        <f>SUM(M4:N12)</f>
        <v>55</v>
      </c>
    </row>
    <row r="15" spans="1:14" ht="39.75" customHeight="1">
      <c r="A15" s="11">
        <v>12</v>
      </c>
      <c r="B15" s="44" t="s">
        <v>44</v>
      </c>
      <c r="C15" s="44" t="s">
        <v>676</v>
      </c>
      <c r="D15" s="107">
        <v>6467244205</v>
      </c>
      <c r="E15" s="44">
        <v>1</v>
      </c>
      <c r="F15" s="44">
        <v>1</v>
      </c>
      <c r="G15" s="44" t="s">
        <v>220</v>
      </c>
      <c r="H15" s="44" t="s">
        <v>553</v>
      </c>
      <c r="I15" s="76">
        <v>42868</v>
      </c>
      <c r="J15" s="76" t="s">
        <v>47</v>
      </c>
      <c r="K15" s="108"/>
    </row>
    <row r="16" spans="1:14" ht="39.75" customHeight="1">
      <c r="A16" s="11">
        <v>13</v>
      </c>
      <c r="B16" s="49" t="s">
        <v>282</v>
      </c>
      <c r="C16" s="109" t="s">
        <v>677</v>
      </c>
      <c r="D16" s="78" t="s">
        <v>678</v>
      </c>
      <c r="E16" s="49">
        <v>1</v>
      </c>
      <c r="F16" s="49">
        <v>1</v>
      </c>
      <c r="G16" s="49" t="s">
        <v>220</v>
      </c>
      <c r="H16" s="44" t="s">
        <v>553</v>
      </c>
      <c r="I16" s="76">
        <v>42868</v>
      </c>
      <c r="J16" s="44" t="s">
        <v>679</v>
      </c>
      <c r="K16" s="77"/>
      <c r="M16" t="s">
        <v>590</v>
      </c>
    </row>
    <row r="17" spans="1:13" ht="39.75" customHeight="1">
      <c r="A17" s="11">
        <v>14</v>
      </c>
      <c r="B17" s="44" t="s">
        <v>44</v>
      </c>
      <c r="C17" s="44" t="s">
        <v>680</v>
      </c>
      <c r="D17" s="75" t="s">
        <v>681</v>
      </c>
      <c r="E17" s="44">
        <v>1</v>
      </c>
      <c r="F17" s="44">
        <v>1</v>
      </c>
      <c r="G17" s="44" t="s">
        <v>565</v>
      </c>
      <c r="H17" s="44" t="s">
        <v>553</v>
      </c>
      <c r="I17" s="76">
        <v>42868</v>
      </c>
      <c r="J17" s="44" t="s">
        <v>47</v>
      </c>
      <c r="K17" s="82"/>
      <c r="M17" t="s">
        <v>593</v>
      </c>
    </row>
    <row r="18" spans="1:13" ht="39.75" customHeight="1">
      <c r="A18" s="11">
        <v>15</v>
      </c>
      <c r="B18" s="44" t="s">
        <v>44</v>
      </c>
      <c r="C18" s="44" t="s">
        <v>695</v>
      </c>
      <c r="D18" s="111" t="s">
        <v>696</v>
      </c>
      <c r="E18" s="44">
        <v>3</v>
      </c>
      <c r="F18" s="44">
        <v>1</v>
      </c>
      <c r="G18" s="44" t="s">
        <v>565</v>
      </c>
      <c r="H18" s="44" t="s">
        <v>553</v>
      </c>
      <c r="I18" s="76">
        <v>42868</v>
      </c>
      <c r="J18" s="76" t="s">
        <v>47</v>
      </c>
      <c r="K18" s="82"/>
      <c r="M18" t="s">
        <v>596</v>
      </c>
    </row>
    <row r="19" spans="1:13" ht="39.75" customHeight="1">
      <c r="A19" s="11">
        <v>16</v>
      </c>
      <c r="B19" s="7" t="s">
        <v>44</v>
      </c>
      <c r="C19" s="7" t="s">
        <v>682</v>
      </c>
      <c r="D19" s="8" t="s">
        <v>683</v>
      </c>
      <c r="E19" s="7">
        <v>2</v>
      </c>
      <c r="F19" s="7">
        <v>1</v>
      </c>
      <c r="G19" s="7" t="s">
        <v>220</v>
      </c>
      <c r="H19" s="7" t="s">
        <v>553</v>
      </c>
      <c r="I19" s="9">
        <v>42868</v>
      </c>
      <c r="J19" s="45" t="s">
        <v>47</v>
      </c>
      <c r="K19" s="6"/>
      <c r="M19" t="s">
        <v>597</v>
      </c>
    </row>
    <row r="20" spans="1:13" ht="39.75" customHeight="1">
      <c r="A20" s="11">
        <v>17</v>
      </c>
      <c r="B20" s="44" t="s">
        <v>44</v>
      </c>
      <c r="C20" s="110" t="s">
        <v>684</v>
      </c>
      <c r="D20" s="75" t="s">
        <v>685</v>
      </c>
      <c r="E20" s="44">
        <v>3</v>
      </c>
      <c r="F20" s="44">
        <v>1</v>
      </c>
      <c r="G20" s="44" t="s">
        <v>220</v>
      </c>
      <c r="H20" s="44" t="s">
        <v>553</v>
      </c>
      <c r="I20" s="76">
        <v>42868</v>
      </c>
      <c r="J20" s="44" t="s">
        <v>47</v>
      </c>
      <c r="K20" s="82"/>
      <c r="M20" t="s">
        <v>598</v>
      </c>
    </row>
    <row r="21" spans="1:13" ht="39.75" customHeight="1">
      <c r="A21" s="11">
        <v>18</v>
      </c>
      <c r="B21" s="7" t="s">
        <v>44</v>
      </c>
      <c r="C21" s="52" t="s">
        <v>686</v>
      </c>
      <c r="D21" s="8" t="s">
        <v>687</v>
      </c>
      <c r="E21" s="7">
        <v>4</v>
      </c>
      <c r="F21" s="7">
        <v>2</v>
      </c>
      <c r="G21" s="7" t="s">
        <v>220</v>
      </c>
      <c r="H21" s="7" t="s">
        <v>553</v>
      </c>
      <c r="I21" s="9">
        <v>42868</v>
      </c>
      <c r="J21" s="7" t="s">
        <v>47</v>
      </c>
      <c r="K21" s="6"/>
    </row>
    <row r="22" spans="1:13" ht="39.75" customHeight="1">
      <c r="A22" s="11">
        <v>19</v>
      </c>
      <c r="B22" s="44" t="s">
        <v>282</v>
      </c>
      <c r="C22" s="110" t="s">
        <v>688</v>
      </c>
      <c r="D22" s="75" t="s">
        <v>689</v>
      </c>
      <c r="E22" s="44">
        <v>1</v>
      </c>
      <c r="F22" s="44">
        <v>1</v>
      </c>
      <c r="G22" s="44" t="s">
        <v>220</v>
      </c>
      <c r="H22" s="44" t="s">
        <v>553</v>
      </c>
      <c r="I22" s="76">
        <v>42868</v>
      </c>
      <c r="J22" s="44" t="s">
        <v>690</v>
      </c>
      <c r="K22" s="82"/>
    </row>
    <row r="23" spans="1:13" ht="39.75" customHeight="1">
      <c r="A23" s="11">
        <v>20</v>
      </c>
      <c r="B23" s="44" t="s">
        <v>44</v>
      </c>
      <c r="C23" s="44" t="s">
        <v>691</v>
      </c>
      <c r="D23" s="75" t="s">
        <v>692</v>
      </c>
      <c r="E23" s="44">
        <v>2</v>
      </c>
      <c r="F23" s="44">
        <v>1</v>
      </c>
      <c r="G23" s="44" t="s">
        <v>220</v>
      </c>
      <c r="H23" s="44" t="s">
        <v>553</v>
      </c>
      <c r="I23" s="76">
        <v>42868</v>
      </c>
      <c r="J23" s="76" t="s">
        <v>47</v>
      </c>
      <c r="K23" s="82"/>
    </row>
    <row r="24" spans="1:13" ht="39.75" customHeight="1">
      <c r="A24" s="11">
        <v>21</v>
      </c>
      <c r="B24" s="44" t="s">
        <v>44</v>
      </c>
      <c r="C24" s="44" t="s">
        <v>693</v>
      </c>
      <c r="D24" s="111" t="s">
        <v>694</v>
      </c>
      <c r="E24" s="44">
        <v>3</v>
      </c>
      <c r="F24" s="44">
        <v>1</v>
      </c>
      <c r="G24" s="44" t="s">
        <v>220</v>
      </c>
      <c r="H24" s="44" t="s">
        <v>553</v>
      </c>
      <c r="I24" s="76">
        <v>42868</v>
      </c>
      <c r="J24" s="76" t="s">
        <v>47</v>
      </c>
      <c r="K24" s="82"/>
    </row>
    <row r="25" spans="1:13" ht="39.75" customHeight="1">
      <c r="A25" s="11"/>
      <c r="B25" s="44"/>
      <c r="C25" s="44"/>
      <c r="D25" s="8"/>
      <c r="E25" s="36">
        <f>SUM(E4:E24)</f>
        <v>55</v>
      </c>
      <c r="F25" s="36">
        <f>SUM(F4:F24)</f>
        <v>24</v>
      </c>
      <c r="G25" s="7"/>
      <c r="H25" s="7"/>
      <c r="I25" s="9"/>
      <c r="J25" s="116"/>
      <c r="K25" s="61"/>
    </row>
    <row r="26" spans="1:13" ht="39.75" customHeight="1">
      <c r="A26" s="11"/>
      <c r="B26" s="44"/>
      <c r="C26" s="44"/>
      <c r="D26" s="8"/>
      <c r="E26" s="7"/>
      <c r="F26" s="7"/>
      <c r="G26" s="7"/>
      <c r="H26" s="7"/>
      <c r="I26" s="9"/>
      <c r="J26" s="116"/>
      <c r="K26" s="61"/>
    </row>
    <row r="27" spans="1:13" ht="39.75" customHeight="1">
      <c r="A27" s="11"/>
      <c r="B27" s="44"/>
      <c r="C27" s="44"/>
      <c r="D27" s="8"/>
      <c r="E27" s="7"/>
      <c r="F27" s="7"/>
      <c r="G27" s="7"/>
      <c r="H27" s="7"/>
      <c r="I27" s="9"/>
      <c r="J27" s="116"/>
      <c r="K27" s="61"/>
    </row>
  </sheetData>
  <customSheetViews>
    <customSheetView guid="{9778F56C-973C-7541-8161-D43DA95ADD11}" scale="80">
      <selection activeCell="J13" sqref="J13"/>
    </customSheetView>
    <customSheetView guid="{A103F095-7DA4-4408-879C-290B47F228DB}" scale="80">
      <selection activeCell="D26" sqref="D26"/>
    </customSheetView>
    <customSheetView guid="{E344F02B-8DEB-4443-BA96-9E788370444B}" scale="80">
      <selection activeCell="D26" sqref="D26"/>
    </customSheetView>
    <customSheetView guid="{5D9737A7-FAB4-4ED9-9A80-BDC2CF91F8AD}" scale="80">
      <selection activeCell="D26" sqref="D26"/>
    </customSheetView>
    <customSheetView guid="{7343038C-C44B-4A23-9415-52518878E5A6}" scale="80">
      <selection activeCell="K8" sqref="K8"/>
    </customSheetView>
    <customSheetView guid="{CAA1661D-9E62-4E75-9F9E-C43A2BB4CF03}" scale="80">
      <selection activeCell="D26" sqref="D26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0" zoomScaleNormal="80" zoomScalePageLayoutView="80" workbookViewId="0">
      <selection activeCell="K14" sqref="K14"/>
    </sheetView>
  </sheetViews>
  <sheetFormatPr baseColWidth="10" defaultColWidth="8.83203125" defaultRowHeight="39.75" customHeight="1" x14ac:dyDescent="0"/>
  <cols>
    <col min="1" max="1" width="10.5" customWidth="1"/>
    <col min="2" max="2" width="31.5" customWidth="1"/>
    <col min="3" max="3" width="39.33203125" customWidth="1"/>
    <col min="4" max="4" width="43.5" customWidth="1"/>
    <col min="5" max="5" width="10.5" customWidth="1"/>
    <col min="6" max="6" width="10.66406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0.5" customWidth="1"/>
    <col min="13" max="13" width="18.1640625" customWidth="1"/>
  </cols>
  <sheetData>
    <row r="1" spans="1:14" ht="39.75" customHeight="1" thickBot="1">
      <c r="A1" s="756" t="s">
        <v>308</v>
      </c>
      <c r="B1" s="757"/>
      <c r="C1" s="757"/>
      <c r="D1" s="757"/>
      <c r="E1" s="757"/>
      <c r="F1" s="757"/>
      <c r="G1" s="757" t="s">
        <v>549</v>
      </c>
      <c r="H1" s="757"/>
      <c r="I1" s="757"/>
      <c r="J1" s="758"/>
      <c r="K1" s="759"/>
    </row>
    <row r="2" spans="1:14" ht="39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39.75" customHeight="1">
      <c r="A3" s="100">
        <v>60</v>
      </c>
      <c r="B3" s="92" t="s">
        <v>599</v>
      </c>
      <c r="C3" s="100"/>
      <c r="D3" s="101"/>
      <c r="E3" s="100"/>
      <c r="F3" s="100"/>
      <c r="G3" s="100"/>
      <c r="H3" s="100"/>
      <c r="I3" s="102"/>
      <c r="J3" s="100"/>
      <c r="K3" s="100" t="s">
        <v>782</v>
      </c>
      <c r="M3" s="10" t="s">
        <v>21</v>
      </c>
      <c r="N3" s="10">
        <f>N2-N14</f>
        <v>5</v>
      </c>
    </row>
    <row r="4" spans="1:14" ht="39.75" customHeight="1">
      <c r="A4" s="11">
        <v>1</v>
      </c>
      <c r="B4" s="12" t="s">
        <v>44</v>
      </c>
      <c r="C4" s="14" t="s">
        <v>600</v>
      </c>
      <c r="D4" s="13" t="s">
        <v>601</v>
      </c>
      <c r="E4" s="12">
        <v>4</v>
      </c>
      <c r="F4" s="12">
        <v>1</v>
      </c>
      <c r="G4" s="48" t="s">
        <v>31</v>
      </c>
      <c r="H4" s="12" t="s">
        <v>553</v>
      </c>
      <c r="I4" s="15">
        <v>42868</v>
      </c>
      <c r="J4" s="7" t="s">
        <v>47</v>
      </c>
      <c r="K4" s="6"/>
      <c r="M4" t="s">
        <v>27</v>
      </c>
      <c r="N4">
        <f>SUMIFS(E:E,G:G,"CTT")</f>
        <v>47</v>
      </c>
    </row>
    <row r="5" spans="1:14" ht="39.75" customHeight="1">
      <c r="A5" s="6">
        <v>2</v>
      </c>
      <c r="B5" s="12" t="s">
        <v>22</v>
      </c>
      <c r="C5" s="52" t="s">
        <v>602</v>
      </c>
      <c r="D5" s="26" t="s">
        <v>603</v>
      </c>
      <c r="E5" s="41">
        <v>2</v>
      </c>
      <c r="F5" s="7">
        <v>1</v>
      </c>
      <c r="G5" s="7" t="s">
        <v>31</v>
      </c>
      <c r="H5" s="12" t="s">
        <v>553</v>
      </c>
      <c r="I5" s="15">
        <v>42868</v>
      </c>
      <c r="J5" s="7" t="s">
        <v>604</v>
      </c>
      <c r="K5" s="103"/>
      <c r="M5" t="s">
        <v>33</v>
      </c>
      <c r="N5">
        <f>SUMIFS(E:E,G:G,"FLU")</f>
        <v>0</v>
      </c>
    </row>
    <row r="6" spans="1:14" ht="39.75" customHeight="1">
      <c r="A6" s="11">
        <v>3</v>
      </c>
      <c r="B6" s="7" t="s">
        <v>44</v>
      </c>
      <c r="C6" s="7" t="s">
        <v>605</v>
      </c>
      <c r="D6" s="26" t="s">
        <v>606</v>
      </c>
      <c r="E6" s="7">
        <v>1</v>
      </c>
      <c r="F6" s="7">
        <v>1</v>
      </c>
      <c r="G6" s="7" t="s">
        <v>31</v>
      </c>
      <c r="H6" s="7" t="s">
        <v>553</v>
      </c>
      <c r="I6" s="9">
        <v>42868</v>
      </c>
      <c r="J6" s="9" t="s">
        <v>47</v>
      </c>
      <c r="K6" s="6" t="s">
        <v>607</v>
      </c>
      <c r="M6" t="s">
        <v>37</v>
      </c>
      <c r="N6">
        <f>SUMIFS(E:E,G:G,"JCC")</f>
        <v>0</v>
      </c>
    </row>
    <row r="7" spans="1:14" ht="39.75" customHeight="1">
      <c r="A7" s="6">
        <v>4</v>
      </c>
      <c r="B7" s="12" t="s">
        <v>44</v>
      </c>
      <c r="C7" s="12" t="s">
        <v>608</v>
      </c>
      <c r="D7" s="13" t="s">
        <v>609</v>
      </c>
      <c r="E7" s="12">
        <v>3</v>
      </c>
      <c r="F7" s="12">
        <v>1</v>
      </c>
      <c r="G7" s="12" t="s">
        <v>31</v>
      </c>
      <c r="H7" s="12" t="s">
        <v>553</v>
      </c>
      <c r="I7" s="15">
        <v>42868</v>
      </c>
      <c r="J7" s="15" t="s">
        <v>47</v>
      </c>
      <c r="K7" s="11"/>
      <c r="M7" t="s">
        <v>43</v>
      </c>
      <c r="N7">
        <f>SUMIFS(E:E,G:G,"EDI")</f>
        <v>0</v>
      </c>
    </row>
    <row r="8" spans="1:14" ht="39.75" customHeight="1">
      <c r="A8" s="11">
        <v>5</v>
      </c>
      <c r="B8" s="7" t="s">
        <v>44</v>
      </c>
      <c r="C8" s="7" t="s">
        <v>610</v>
      </c>
      <c r="D8" s="8" t="s">
        <v>611</v>
      </c>
      <c r="E8" s="7">
        <v>4</v>
      </c>
      <c r="F8" s="7">
        <v>1</v>
      </c>
      <c r="G8" s="7" t="s">
        <v>31</v>
      </c>
      <c r="H8" s="7" t="s">
        <v>553</v>
      </c>
      <c r="I8" s="9">
        <v>42868</v>
      </c>
      <c r="J8" s="7" t="s">
        <v>47</v>
      </c>
      <c r="K8" s="6"/>
      <c r="M8" t="s">
        <v>48</v>
      </c>
      <c r="N8">
        <f>SUMIFS(E:E,G:G,"par")</f>
        <v>0</v>
      </c>
    </row>
    <row r="9" spans="1:14" ht="39.75" customHeight="1">
      <c r="A9" s="6">
        <v>6</v>
      </c>
      <c r="B9" s="7" t="s">
        <v>44</v>
      </c>
      <c r="C9" s="7" t="s">
        <v>612</v>
      </c>
      <c r="D9" s="8" t="s">
        <v>613</v>
      </c>
      <c r="E9" s="7">
        <v>2</v>
      </c>
      <c r="F9" s="7">
        <v>1</v>
      </c>
      <c r="G9" s="7" t="s">
        <v>31</v>
      </c>
      <c r="H9" s="7" t="s">
        <v>553</v>
      </c>
      <c r="I9" s="9">
        <v>42868</v>
      </c>
      <c r="J9" s="7" t="s">
        <v>47</v>
      </c>
      <c r="K9" s="6"/>
      <c r="M9" t="s">
        <v>53</v>
      </c>
      <c r="N9">
        <f>SUMIFS(E:E,G:G,"phi")</f>
        <v>0</v>
      </c>
    </row>
    <row r="10" spans="1:14" ht="39.75" customHeight="1">
      <c r="A10" s="11">
        <v>7</v>
      </c>
      <c r="B10" s="7" t="s">
        <v>44</v>
      </c>
      <c r="C10" s="7" t="s">
        <v>614</v>
      </c>
      <c r="D10" s="8" t="s">
        <v>615</v>
      </c>
      <c r="E10" s="7">
        <v>3</v>
      </c>
      <c r="F10" s="7">
        <v>1</v>
      </c>
      <c r="G10" s="7" t="s">
        <v>31</v>
      </c>
      <c r="H10" s="7" t="s">
        <v>553</v>
      </c>
      <c r="I10" s="9">
        <v>42868</v>
      </c>
      <c r="J10" s="9" t="s">
        <v>47</v>
      </c>
      <c r="K10" s="6"/>
      <c r="M10" t="s">
        <v>58</v>
      </c>
      <c r="N10">
        <f>SUMIFS(E:E,G:G,"BRK")</f>
        <v>8</v>
      </c>
    </row>
    <row r="11" spans="1:14" ht="39.75" customHeight="1">
      <c r="A11" s="6">
        <v>8</v>
      </c>
      <c r="B11" s="7" t="s">
        <v>44</v>
      </c>
      <c r="C11" s="12" t="s">
        <v>616</v>
      </c>
      <c r="D11" s="13" t="s">
        <v>617</v>
      </c>
      <c r="E11" s="12">
        <v>2</v>
      </c>
      <c r="F11" s="12">
        <v>1</v>
      </c>
      <c r="G11" s="48" t="s">
        <v>31</v>
      </c>
      <c r="H11" s="7" t="s">
        <v>553</v>
      </c>
      <c r="I11" s="9">
        <v>42868</v>
      </c>
      <c r="J11" s="7" t="s">
        <v>47</v>
      </c>
      <c r="K11" s="6"/>
      <c r="M11" s="17" t="s">
        <v>59</v>
      </c>
      <c r="N11" s="17">
        <f>SUMIFS(E:E,G:G,"SPC")</f>
        <v>0</v>
      </c>
    </row>
    <row r="12" spans="1:14" ht="39.75" customHeight="1">
      <c r="A12" s="11">
        <v>9</v>
      </c>
      <c r="B12" s="7" t="s">
        <v>618</v>
      </c>
      <c r="C12" s="7" t="s">
        <v>619</v>
      </c>
      <c r="D12" s="8" t="s">
        <v>620</v>
      </c>
      <c r="E12" s="7">
        <v>3</v>
      </c>
      <c r="F12" s="7">
        <v>1</v>
      </c>
      <c r="G12" s="7" t="s">
        <v>31</v>
      </c>
      <c r="H12" s="7" t="s">
        <v>553</v>
      </c>
      <c r="I12" s="9">
        <v>42868</v>
      </c>
      <c r="J12" s="9" t="s">
        <v>621</v>
      </c>
      <c r="K12" s="6"/>
      <c r="M12" s="18" t="s">
        <v>60</v>
      </c>
      <c r="N12" s="18">
        <f>SUMIFS(E:E,G:G,"H")</f>
        <v>0</v>
      </c>
    </row>
    <row r="13" spans="1:14" ht="39.75" customHeight="1">
      <c r="A13" s="6">
        <v>10</v>
      </c>
      <c r="B13" s="7" t="s">
        <v>282</v>
      </c>
      <c r="C13" s="7" t="s">
        <v>622</v>
      </c>
      <c r="D13" s="8" t="s">
        <v>623</v>
      </c>
      <c r="E13" s="7">
        <v>2</v>
      </c>
      <c r="F13" s="7">
        <v>1</v>
      </c>
      <c r="G13" s="7" t="s">
        <v>89</v>
      </c>
      <c r="H13" s="7" t="s">
        <v>553</v>
      </c>
      <c r="I13" s="9">
        <v>42868</v>
      </c>
      <c r="J13" s="7" t="s">
        <v>624</v>
      </c>
      <c r="K13" s="6"/>
      <c r="M13" s="18"/>
      <c r="N13" s="18"/>
    </row>
    <row r="14" spans="1:14" ht="39.75" customHeight="1">
      <c r="A14" s="11">
        <v>11</v>
      </c>
      <c r="B14" s="7" t="s">
        <v>625</v>
      </c>
      <c r="C14" s="7">
        <v>2781</v>
      </c>
      <c r="D14" s="8" t="s">
        <v>626</v>
      </c>
      <c r="E14" s="7">
        <v>3</v>
      </c>
      <c r="F14" s="7">
        <v>1</v>
      </c>
      <c r="G14" s="7" t="s">
        <v>31</v>
      </c>
      <c r="H14" s="7" t="s">
        <v>553</v>
      </c>
      <c r="I14" s="9">
        <v>42868</v>
      </c>
      <c r="J14" s="9" t="s">
        <v>627</v>
      </c>
      <c r="K14" s="6"/>
      <c r="M14" s="19" t="s">
        <v>61</v>
      </c>
      <c r="N14" s="19">
        <f>SUM(M4:N12)</f>
        <v>55</v>
      </c>
    </row>
    <row r="15" spans="1:14" ht="39.75" customHeight="1">
      <c r="A15" s="6">
        <v>12</v>
      </c>
      <c r="B15" s="7" t="s">
        <v>44</v>
      </c>
      <c r="C15" s="7" t="s">
        <v>628</v>
      </c>
      <c r="D15" s="8" t="s">
        <v>629</v>
      </c>
      <c r="E15" s="7">
        <v>2</v>
      </c>
      <c r="F15" s="7">
        <v>1</v>
      </c>
      <c r="G15" s="7" t="s">
        <v>31</v>
      </c>
      <c r="H15" s="7" t="s">
        <v>553</v>
      </c>
      <c r="I15" s="9">
        <v>42868</v>
      </c>
      <c r="J15" s="9" t="s">
        <v>47</v>
      </c>
      <c r="K15" s="6"/>
    </row>
    <row r="16" spans="1:14" ht="39.75" customHeight="1">
      <c r="A16" s="11">
        <v>13</v>
      </c>
      <c r="B16" s="7" t="s">
        <v>44</v>
      </c>
      <c r="C16" s="7" t="s">
        <v>630</v>
      </c>
      <c r="D16" s="8" t="s">
        <v>631</v>
      </c>
      <c r="E16" s="7">
        <v>3</v>
      </c>
      <c r="F16" s="7">
        <v>1</v>
      </c>
      <c r="G16" s="7" t="s">
        <v>31</v>
      </c>
      <c r="H16" s="7" t="s">
        <v>553</v>
      </c>
      <c r="I16" s="9">
        <v>42868</v>
      </c>
      <c r="J16" s="9" t="s">
        <v>47</v>
      </c>
      <c r="K16" s="6"/>
      <c r="M16" t="s">
        <v>590</v>
      </c>
    </row>
    <row r="17" spans="1:13" ht="39.75" customHeight="1">
      <c r="A17" s="6">
        <v>14</v>
      </c>
      <c r="B17" s="7" t="s">
        <v>44</v>
      </c>
      <c r="C17" s="7" t="s">
        <v>632</v>
      </c>
      <c r="D17" s="26" t="s">
        <v>633</v>
      </c>
      <c r="E17" s="7">
        <v>3</v>
      </c>
      <c r="F17" s="7">
        <v>1</v>
      </c>
      <c r="G17" s="7" t="s">
        <v>31</v>
      </c>
      <c r="H17" s="7" t="s">
        <v>553</v>
      </c>
      <c r="I17" s="9">
        <v>42868</v>
      </c>
      <c r="J17" s="9" t="s">
        <v>47</v>
      </c>
      <c r="K17" s="6"/>
      <c r="M17" t="s">
        <v>593</v>
      </c>
    </row>
    <row r="18" spans="1:13" ht="39.75" customHeight="1">
      <c r="A18" s="11">
        <v>15</v>
      </c>
      <c r="B18" s="44" t="s">
        <v>44</v>
      </c>
      <c r="C18" s="44" t="s">
        <v>634</v>
      </c>
      <c r="D18" s="75" t="s">
        <v>635</v>
      </c>
      <c r="E18" s="44">
        <v>3</v>
      </c>
      <c r="F18" s="44">
        <v>1</v>
      </c>
      <c r="G18" s="44" t="s">
        <v>31</v>
      </c>
      <c r="H18" s="44" t="s">
        <v>553</v>
      </c>
      <c r="I18" s="76">
        <v>42868</v>
      </c>
      <c r="J18" s="76" t="s">
        <v>47</v>
      </c>
      <c r="K18" s="82"/>
      <c r="M18" t="s">
        <v>596</v>
      </c>
    </row>
    <row r="19" spans="1:13" ht="39.75" customHeight="1">
      <c r="A19" s="6">
        <v>16</v>
      </c>
      <c r="B19" s="12" t="s">
        <v>44</v>
      </c>
      <c r="C19" s="7" t="s">
        <v>636</v>
      </c>
      <c r="D19" s="26" t="s">
        <v>637</v>
      </c>
      <c r="E19" s="7">
        <v>3</v>
      </c>
      <c r="F19" s="7">
        <v>1</v>
      </c>
      <c r="G19" s="7" t="s">
        <v>31</v>
      </c>
      <c r="H19" s="7" t="s">
        <v>553</v>
      </c>
      <c r="I19" s="9">
        <v>42868</v>
      </c>
      <c r="J19" s="7" t="s">
        <v>47</v>
      </c>
      <c r="K19" s="6"/>
      <c r="M19" t="s">
        <v>597</v>
      </c>
    </row>
    <row r="20" spans="1:13" ht="39.75" customHeight="1">
      <c r="A20" s="11">
        <v>17</v>
      </c>
      <c r="B20" s="49" t="s">
        <v>44</v>
      </c>
      <c r="C20" s="44" t="s">
        <v>638</v>
      </c>
      <c r="D20" s="75" t="s">
        <v>639</v>
      </c>
      <c r="E20" s="44">
        <v>3</v>
      </c>
      <c r="F20" s="44">
        <v>1</v>
      </c>
      <c r="G20" s="44" t="s">
        <v>89</v>
      </c>
      <c r="H20" s="44" t="s">
        <v>553</v>
      </c>
      <c r="I20" s="76">
        <v>42868</v>
      </c>
      <c r="J20" s="76" t="s">
        <v>47</v>
      </c>
      <c r="K20" s="82"/>
      <c r="M20" t="s">
        <v>598</v>
      </c>
    </row>
    <row r="21" spans="1:13" ht="39.75" customHeight="1">
      <c r="A21" s="6">
        <v>18</v>
      </c>
      <c r="B21" s="44" t="s">
        <v>22</v>
      </c>
      <c r="C21" s="44" t="s">
        <v>640</v>
      </c>
      <c r="D21" s="75" t="s">
        <v>641</v>
      </c>
      <c r="E21" s="44">
        <v>3</v>
      </c>
      <c r="F21" s="44">
        <v>1</v>
      </c>
      <c r="G21" s="44" t="s">
        <v>89</v>
      </c>
      <c r="H21" s="44" t="s">
        <v>553</v>
      </c>
      <c r="I21" s="76">
        <v>42868</v>
      </c>
      <c r="J21" s="76" t="s">
        <v>642</v>
      </c>
      <c r="K21" s="82"/>
    </row>
    <row r="22" spans="1:13" ht="39.75" customHeight="1">
      <c r="A22" s="11">
        <v>19</v>
      </c>
      <c r="B22" s="7" t="s">
        <v>44</v>
      </c>
      <c r="C22" s="7" t="s">
        <v>643</v>
      </c>
      <c r="D22" s="8" t="s">
        <v>644</v>
      </c>
      <c r="E22" s="7">
        <v>4</v>
      </c>
      <c r="F22" s="7">
        <v>1</v>
      </c>
      <c r="G22" s="7" t="s">
        <v>31</v>
      </c>
      <c r="H22" s="7" t="s">
        <v>553</v>
      </c>
      <c r="I22" s="9">
        <v>42868</v>
      </c>
      <c r="J22" s="45" t="s">
        <v>47</v>
      </c>
      <c r="K22" s="6"/>
    </row>
    <row r="23" spans="1:13" ht="39.75" customHeight="1">
      <c r="A23" s="6">
        <v>20</v>
      </c>
      <c r="B23" s="7" t="s">
        <v>44</v>
      </c>
      <c r="C23" s="7" t="s">
        <v>645</v>
      </c>
      <c r="D23" s="8" t="s">
        <v>646</v>
      </c>
      <c r="E23" s="7">
        <v>2</v>
      </c>
      <c r="F23" s="7">
        <v>1</v>
      </c>
      <c r="G23" s="7" t="s">
        <v>31</v>
      </c>
      <c r="H23" s="7" t="s">
        <v>553</v>
      </c>
      <c r="I23" s="9">
        <v>42868</v>
      </c>
      <c r="J23" s="9" t="s">
        <v>47</v>
      </c>
      <c r="K23" s="6"/>
    </row>
    <row r="24" spans="1:13" ht="39.75" customHeight="1">
      <c r="A24" s="6"/>
      <c r="B24" s="7"/>
      <c r="C24" s="7"/>
      <c r="D24" s="8"/>
      <c r="E24" s="7"/>
      <c r="F24" s="7"/>
      <c r="G24" s="7"/>
      <c r="H24" s="7"/>
      <c r="I24" s="9"/>
      <c r="J24" s="45"/>
      <c r="K24" s="6"/>
    </row>
    <row r="25" spans="1:13" ht="39.75" customHeight="1">
      <c r="A25" s="6"/>
      <c r="B25" s="7"/>
      <c r="C25" s="7"/>
      <c r="D25" s="8"/>
      <c r="E25" s="7"/>
      <c r="F25" s="7"/>
      <c r="G25" s="7"/>
      <c r="H25" s="7"/>
      <c r="I25" s="9"/>
      <c r="J25" s="45"/>
      <c r="K25" s="6"/>
    </row>
    <row r="26" spans="1:13" ht="39.75" customHeight="1">
      <c r="A26" s="6"/>
      <c r="B26" s="7"/>
      <c r="C26" s="7"/>
      <c r="D26" s="8"/>
      <c r="E26" s="36">
        <f>SUM(E4:E25)</f>
        <v>55</v>
      </c>
      <c r="F26" s="36">
        <f>SUM(F4:F25)</f>
        <v>20</v>
      </c>
      <c r="G26" s="7"/>
      <c r="H26" s="7"/>
      <c r="I26" s="9"/>
      <c r="J26" s="45"/>
      <c r="K26" s="6"/>
    </row>
    <row r="27" spans="1:13" ht="39.75" customHeight="1">
      <c r="A27" s="6"/>
      <c r="B27" s="7"/>
      <c r="C27" s="7"/>
      <c r="D27" s="8"/>
      <c r="E27" s="7"/>
      <c r="F27" s="7"/>
      <c r="G27" s="7"/>
      <c r="H27" s="7"/>
      <c r="I27" s="9"/>
      <c r="J27" s="45"/>
      <c r="K27" s="6"/>
    </row>
  </sheetData>
  <customSheetViews>
    <customSheetView guid="{9778F56C-973C-7541-8161-D43DA95ADD11}" scale="80">
      <selection activeCell="K14" sqref="K14"/>
    </customSheetView>
    <customSheetView guid="{A103F095-7DA4-4408-879C-290B47F228DB}" scale="80">
      <selection activeCell="C19" sqref="C19"/>
    </customSheetView>
    <customSheetView guid="{E344F02B-8DEB-4443-BA96-9E788370444B}" scale="80">
      <selection activeCell="C19" sqref="C19"/>
    </customSheetView>
    <customSheetView guid="{5D9737A7-FAB4-4ED9-9A80-BDC2CF91F8AD}" scale="80">
      <selection activeCell="C19" sqref="C19"/>
    </customSheetView>
    <customSheetView guid="{7343038C-C44B-4A23-9415-52518878E5A6}" scale="80">
      <selection activeCell="C19" sqref="C19"/>
    </customSheetView>
    <customSheetView guid="{CAA1661D-9E62-4E75-9F9E-C43A2BB4CF03}" scale="80">
      <selection activeCell="C19" sqref="C19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0" zoomScaleNormal="80" zoomScalePageLayoutView="80" workbookViewId="0">
      <selection activeCell="J12" sqref="J12"/>
    </sheetView>
  </sheetViews>
  <sheetFormatPr baseColWidth="10" defaultColWidth="8.83203125" defaultRowHeight="39" customHeight="1" x14ac:dyDescent="0"/>
  <cols>
    <col min="1" max="1" width="10.5" customWidth="1"/>
    <col min="2" max="2" width="31.5" customWidth="1"/>
    <col min="3" max="3" width="39.33203125" customWidth="1"/>
    <col min="4" max="4" width="43.5" customWidth="1"/>
    <col min="5" max="5" width="10.5" customWidth="1"/>
    <col min="6" max="6" width="10.66406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7.6640625" customWidth="1"/>
    <col min="13" max="13" width="18.1640625" customWidth="1"/>
  </cols>
  <sheetData>
    <row r="1" spans="1:14" ht="45.75" customHeight="1" thickBot="1">
      <c r="A1" s="756" t="s">
        <v>308</v>
      </c>
      <c r="B1" s="757"/>
      <c r="C1" s="757"/>
      <c r="D1" s="757"/>
      <c r="E1" s="757"/>
      <c r="F1" s="757"/>
      <c r="G1" s="757" t="s">
        <v>549</v>
      </c>
      <c r="H1" s="757"/>
      <c r="I1" s="757"/>
      <c r="J1" s="758"/>
      <c r="K1" s="759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4" ht="39" customHeight="1">
      <c r="A3" s="92">
        <v>57</v>
      </c>
      <c r="B3" s="100" t="s">
        <v>550</v>
      </c>
      <c r="C3" s="100"/>
      <c r="D3" s="101"/>
      <c r="E3" s="100"/>
      <c r="F3" s="100"/>
      <c r="G3" s="100"/>
      <c r="H3" s="100"/>
      <c r="I3" s="102"/>
      <c r="J3" s="100"/>
      <c r="K3" s="100" t="s">
        <v>781</v>
      </c>
      <c r="M3" s="10" t="s">
        <v>21</v>
      </c>
      <c r="N3" s="10">
        <f>N2-N14</f>
        <v>3</v>
      </c>
    </row>
    <row r="4" spans="1:14" ht="39" customHeight="1">
      <c r="A4" s="11">
        <v>1</v>
      </c>
      <c r="B4" s="12" t="s">
        <v>44</v>
      </c>
      <c r="C4" s="12" t="s">
        <v>551</v>
      </c>
      <c r="D4" s="13" t="s">
        <v>552</v>
      </c>
      <c r="E4" s="12">
        <v>6</v>
      </c>
      <c r="F4" s="12">
        <v>2</v>
      </c>
      <c r="G4" s="12" t="s">
        <v>17</v>
      </c>
      <c r="H4" s="7" t="s">
        <v>553</v>
      </c>
      <c r="I4" s="9">
        <v>42868</v>
      </c>
      <c r="J4" s="15" t="s">
        <v>47</v>
      </c>
      <c r="K4" s="11"/>
      <c r="M4" t="s">
        <v>27</v>
      </c>
      <c r="N4">
        <f>SUMIFS(E:E,G:G,"CTT")</f>
        <v>5</v>
      </c>
    </row>
    <row r="5" spans="1:14" ht="39" customHeight="1">
      <c r="A5" s="11">
        <v>2</v>
      </c>
      <c r="B5" s="12" t="s">
        <v>44</v>
      </c>
      <c r="C5" s="12" t="s">
        <v>554</v>
      </c>
      <c r="D5" s="13" t="s">
        <v>555</v>
      </c>
      <c r="E5" s="12">
        <v>3</v>
      </c>
      <c r="F5" s="12">
        <v>1</v>
      </c>
      <c r="G5" s="48" t="s">
        <v>17</v>
      </c>
      <c r="H5" s="12" t="s">
        <v>553</v>
      </c>
      <c r="I5" s="15">
        <v>42868</v>
      </c>
      <c r="J5" s="7" t="s">
        <v>47</v>
      </c>
      <c r="K5" s="6"/>
      <c r="M5" t="s">
        <v>33</v>
      </c>
      <c r="N5">
        <f>SUMIFS(E:E,G:G,"FLU")</f>
        <v>28</v>
      </c>
    </row>
    <row r="6" spans="1:14" ht="39" customHeight="1">
      <c r="A6" s="11">
        <v>3</v>
      </c>
      <c r="B6" s="7" t="s">
        <v>44</v>
      </c>
      <c r="C6" s="7" t="s">
        <v>556</v>
      </c>
      <c r="D6" s="8" t="s">
        <v>557</v>
      </c>
      <c r="E6" s="7">
        <v>3</v>
      </c>
      <c r="F6" s="7">
        <v>1</v>
      </c>
      <c r="G6" s="7" t="s">
        <v>17</v>
      </c>
      <c r="H6" s="7" t="s">
        <v>553</v>
      </c>
      <c r="I6" s="9">
        <v>42868</v>
      </c>
      <c r="J6" s="7" t="s">
        <v>47</v>
      </c>
      <c r="K6" s="6"/>
      <c r="M6" t="s">
        <v>37</v>
      </c>
      <c r="N6">
        <f>SUMIFS(E:E,G:G,"JCC")</f>
        <v>0</v>
      </c>
    </row>
    <row r="7" spans="1:14" ht="39" customHeight="1">
      <c r="A7" s="11">
        <v>4</v>
      </c>
      <c r="B7" s="7" t="s">
        <v>558</v>
      </c>
      <c r="C7" s="7" t="s">
        <v>559</v>
      </c>
      <c r="D7" s="8" t="s">
        <v>560</v>
      </c>
      <c r="E7" s="7">
        <v>3</v>
      </c>
      <c r="F7" s="7">
        <v>1</v>
      </c>
      <c r="G7" s="7" t="s">
        <v>17</v>
      </c>
      <c r="H7" s="7" t="s">
        <v>553</v>
      </c>
      <c r="I7" s="9">
        <v>42868</v>
      </c>
      <c r="J7" s="7" t="s">
        <v>561</v>
      </c>
      <c r="K7" s="6"/>
      <c r="M7" t="s">
        <v>43</v>
      </c>
      <c r="N7">
        <f>SUMIFS(E:E,G:G,"EDI")</f>
        <v>0</v>
      </c>
    </row>
    <row r="8" spans="1:14" ht="39" customHeight="1">
      <c r="A8" s="11">
        <v>5</v>
      </c>
      <c r="B8" s="7" t="s">
        <v>562</v>
      </c>
      <c r="C8" s="7" t="s">
        <v>563</v>
      </c>
      <c r="D8" s="8" t="s">
        <v>564</v>
      </c>
      <c r="E8" s="41">
        <v>9</v>
      </c>
      <c r="F8" s="7">
        <v>3</v>
      </c>
      <c r="G8" s="7" t="s">
        <v>565</v>
      </c>
      <c r="H8" s="7" t="s">
        <v>553</v>
      </c>
      <c r="I8" s="9">
        <v>42868</v>
      </c>
      <c r="J8" s="7" t="s">
        <v>566</v>
      </c>
      <c r="K8" s="103" t="s">
        <v>567</v>
      </c>
      <c r="M8" t="s">
        <v>48</v>
      </c>
      <c r="N8">
        <f>SUMIFS(E:E,G:G,"par")</f>
        <v>21</v>
      </c>
    </row>
    <row r="9" spans="1:14" ht="39" customHeight="1">
      <c r="A9" s="11">
        <v>6</v>
      </c>
      <c r="B9" s="44" t="s">
        <v>22</v>
      </c>
      <c r="C9" s="44" t="s">
        <v>568</v>
      </c>
      <c r="D9" s="75" t="s">
        <v>569</v>
      </c>
      <c r="E9" s="44">
        <v>2</v>
      </c>
      <c r="F9" s="44">
        <v>1</v>
      </c>
      <c r="G9" s="44" t="s">
        <v>565</v>
      </c>
      <c r="H9" s="44" t="s">
        <v>553</v>
      </c>
      <c r="I9" s="76">
        <v>42868</v>
      </c>
      <c r="J9" s="76" t="s">
        <v>570</v>
      </c>
      <c r="K9" s="61"/>
      <c r="M9" t="s">
        <v>53</v>
      </c>
      <c r="N9">
        <f>SUMIFS(E:E,G:G,"phi")</f>
        <v>0</v>
      </c>
    </row>
    <row r="10" spans="1:14" ht="39" customHeight="1">
      <c r="A10" s="11">
        <v>7</v>
      </c>
      <c r="B10" s="12" t="s">
        <v>571</v>
      </c>
      <c r="C10" s="7">
        <v>7840</v>
      </c>
      <c r="D10" s="8" t="s">
        <v>572</v>
      </c>
      <c r="E10" s="7">
        <v>3</v>
      </c>
      <c r="F10" s="7">
        <v>1</v>
      </c>
      <c r="G10" s="7" t="s">
        <v>31</v>
      </c>
      <c r="H10" s="12" t="s">
        <v>553</v>
      </c>
      <c r="I10" s="15">
        <v>42868</v>
      </c>
      <c r="J10" s="7" t="s">
        <v>573</v>
      </c>
      <c r="K10" s="7" t="s">
        <v>574</v>
      </c>
      <c r="M10" t="s">
        <v>58</v>
      </c>
      <c r="N10">
        <f>SUMIFS(E:E,G:G,"BRK")</f>
        <v>0</v>
      </c>
    </row>
    <row r="11" spans="1:14" ht="39" customHeight="1">
      <c r="A11" s="11">
        <v>8</v>
      </c>
      <c r="B11" s="7" t="s">
        <v>282</v>
      </c>
      <c r="C11" s="7" t="s">
        <v>575</v>
      </c>
      <c r="D11" s="8" t="s">
        <v>576</v>
      </c>
      <c r="E11" s="7">
        <v>3</v>
      </c>
      <c r="F11" s="7">
        <v>1</v>
      </c>
      <c r="G11" s="7" t="s">
        <v>17</v>
      </c>
      <c r="H11" s="7" t="s">
        <v>553</v>
      </c>
      <c r="I11" s="9">
        <v>42868</v>
      </c>
      <c r="J11" s="9" t="s">
        <v>577</v>
      </c>
      <c r="K11" s="6"/>
      <c r="M11" s="17" t="s">
        <v>59</v>
      </c>
      <c r="N11" s="17">
        <f>SUMIFS(E:E,G:G,"SPC")</f>
        <v>0</v>
      </c>
    </row>
    <row r="12" spans="1:14" ht="39" customHeight="1">
      <c r="A12" s="11">
        <v>9</v>
      </c>
      <c r="B12" s="7" t="s">
        <v>282</v>
      </c>
      <c r="C12" s="7" t="s">
        <v>578</v>
      </c>
      <c r="D12" s="8" t="s">
        <v>579</v>
      </c>
      <c r="E12" s="7">
        <v>3</v>
      </c>
      <c r="F12" s="7">
        <v>1</v>
      </c>
      <c r="G12" s="7" t="s">
        <v>17</v>
      </c>
      <c r="H12" s="7" t="s">
        <v>553</v>
      </c>
      <c r="I12" s="9">
        <v>42868</v>
      </c>
      <c r="J12" s="9" t="s">
        <v>580</v>
      </c>
      <c r="K12" s="6" t="s">
        <v>581</v>
      </c>
      <c r="M12" s="18" t="s">
        <v>60</v>
      </c>
      <c r="N12" s="18">
        <f>SUMIFS(E:E,G:G,"H")</f>
        <v>0</v>
      </c>
    </row>
    <row r="13" spans="1:14" ht="39" customHeight="1">
      <c r="A13" s="11">
        <v>10</v>
      </c>
      <c r="B13" s="7" t="s">
        <v>44</v>
      </c>
      <c r="C13" s="7" t="s">
        <v>582</v>
      </c>
      <c r="D13" s="8" t="s">
        <v>583</v>
      </c>
      <c r="E13" s="7">
        <v>4</v>
      </c>
      <c r="F13" s="7">
        <v>2</v>
      </c>
      <c r="G13" s="7" t="s">
        <v>17</v>
      </c>
      <c r="H13" s="7" t="s">
        <v>553</v>
      </c>
      <c r="I13" s="9">
        <v>42868</v>
      </c>
      <c r="J13" s="9" t="s">
        <v>47</v>
      </c>
      <c r="K13" s="6"/>
      <c r="M13" s="18"/>
      <c r="N13" s="18"/>
    </row>
    <row r="14" spans="1:14" ht="39" customHeight="1">
      <c r="A14" s="11">
        <v>11</v>
      </c>
      <c r="B14" s="7" t="s">
        <v>44</v>
      </c>
      <c r="C14" s="7" t="s">
        <v>584</v>
      </c>
      <c r="D14" s="8" t="s">
        <v>585</v>
      </c>
      <c r="E14" s="7">
        <v>3</v>
      </c>
      <c r="F14" s="7">
        <v>1</v>
      </c>
      <c r="G14" s="7" t="s">
        <v>17</v>
      </c>
      <c r="H14" s="7" t="s">
        <v>553</v>
      </c>
      <c r="I14" s="9">
        <v>42868</v>
      </c>
      <c r="J14" s="9" t="s">
        <v>47</v>
      </c>
      <c r="K14" s="6"/>
      <c r="M14" s="19" t="s">
        <v>61</v>
      </c>
      <c r="N14" s="19">
        <f>SUM(M4:N12)</f>
        <v>54</v>
      </c>
    </row>
    <row r="15" spans="1:14" ht="39" customHeight="1">
      <c r="A15" s="11">
        <v>12</v>
      </c>
      <c r="B15" s="12" t="s">
        <v>44</v>
      </c>
      <c r="C15" s="12" t="s">
        <v>586</v>
      </c>
      <c r="D15" s="13" t="s">
        <v>587</v>
      </c>
      <c r="E15" s="12">
        <v>3</v>
      </c>
      <c r="F15" s="12">
        <v>1</v>
      </c>
      <c r="G15" s="48" t="s">
        <v>565</v>
      </c>
      <c r="H15" s="12" t="s">
        <v>553</v>
      </c>
      <c r="I15" s="15">
        <v>42868</v>
      </c>
      <c r="J15" s="40" t="s">
        <v>47</v>
      </c>
      <c r="K15" s="6"/>
    </row>
    <row r="16" spans="1:14" ht="39" customHeight="1">
      <c r="A16" s="11">
        <v>13</v>
      </c>
      <c r="B16" s="12" t="s">
        <v>44</v>
      </c>
      <c r="C16" s="7" t="s">
        <v>588</v>
      </c>
      <c r="D16" s="8" t="s">
        <v>589</v>
      </c>
      <c r="E16" s="7">
        <v>3</v>
      </c>
      <c r="F16" s="7">
        <v>1</v>
      </c>
      <c r="G16" s="7" t="s">
        <v>565</v>
      </c>
      <c r="H16" s="40" t="s">
        <v>553</v>
      </c>
      <c r="I16" s="15">
        <v>42868</v>
      </c>
      <c r="J16" s="40" t="s">
        <v>47</v>
      </c>
      <c r="K16" s="6"/>
      <c r="M16" t="s">
        <v>590</v>
      </c>
    </row>
    <row r="17" spans="1:13" ht="39" customHeight="1">
      <c r="A17" s="11">
        <v>14</v>
      </c>
      <c r="B17" s="7" t="s">
        <v>44</v>
      </c>
      <c r="C17" s="7" t="s">
        <v>591</v>
      </c>
      <c r="D17" s="8" t="s">
        <v>592</v>
      </c>
      <c r="E17" s="7">
        <v>4</v>
      </c>
      <c r="F17" s="7">
        <v>1</v>
      </c>
      <c r="G17" s="7" t="s">
        <v>565</v>
      </c>
      <c r="H17" s="7" t="s">
        <v>553</v>
      </c>
      <c r="I17" s="9">
        <v>42868</v>
      </c>
      <c r="J17" s="9" t="s">
        <v>47</v>
      </c>
      <c r="K17" s="6"/>
      <c r="M17" t="s">
        <v>593</v>
      </c>
    </row>
    <row r="18" spans="1:13" ht="39" customHeight="1">
      <c r="A18" s="11">
        <v>15</v>
      </c>
      <c r="B18" s="7" t="s">
        <v>44</v>
      </c>
      <c r="C18" s="7" t="s">
        <v>594</v>
      </c>
      <c r="D18" s="8" t="s">
        <v>595</v>
      </c>
      <c r="E18" s="7">
        <v>2</v>
      </c>
      <c r="F18" s="7">
        <v>1</v>
      </c>
      <c r="G18" s="7" t="s">
        <v>31</v>
      </c>
      <c r="H18" s="7" t="s">
        <v>553</v>
      </c>
      <c r="I18" s="9">
        <v>42868</v>
      </c>
      <c r="J18" s="9" t="s">
        <v>47</v>
      </c>
      <c r="K18" s="6"/>
      <c r="M18" t="s">
        <v>596</v>
      </c>
    </row>
    <row r="19" spans="1:13" ht="39" customHeight="1">
      <c r="A19" s="6"/>
      <c r="B19" s="7"/>
      <c r="C19" s="7"/>
      <c r="D19" s="26"/>
      <c r="E19" s="7"/>
      <c r="F19" s="7"/>
      <c r="G19" s="7"/>
      <c r="H19" s="7"/>
      <c r="I19" s="9"/>
      <c r="J19" s="9"/>
      <c r="K19" s="6"/>
      <c r="M19" t="s">
        <v>597</v>
      </c>
    </row>
    <row r="20" spans="1:13" ht="39" customHeight="1">
      <c r="A20" s="7"/>
      <c r="B20" s="7"/>
      <c r="C20" s="7"/>
      <c r="D20" s="26"/>
      <c r="E20" s="36"/>
      <c r="F20" s="36"/>
      <c r="G20" s="7"/>
      <c r="H20" s="9"/>
      <c r="I20" s="117"/>
      <c r="J20" s="9"/>
      <c r="K20" s="7"/>
      <c r="M20" t="s">
        <v>598</v>
      </c>
    </row>
    <row r="21" spans="1:13" ht="39" customHeight="1">
      <c r="A21" s="6"/>
      <c r="B21" s="7"/>
      <c r="C21" s="7"/>
      <c r="D21" s="8"/>
      <c r="E21" s="36">
        <f>SUM(E4:E20)</f>
        <v>54</v>
      </c>
      <c r="F21" s="36">
        <f>SUM(F4:F20)</f>
        <v>19</v>
      </c>
      <c r="G21" s="7"/>
      <c r="H21" s="45"/>
      <c r="I21" s="104"/>
      <c r="J21" s="9"/>
      <c r="K21" s="6"/>
    </row>
    <row r="22" spans="1:13" ht="39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</sheetData>
  <customSheetViews>
    <customSheetView guid="{9778F56C-973C-7541-8161-D43DA95ADD11}" scale="80">
      <selection activeCell="J12" sqref="J12"/>
      <pageSetup paperSize="9" scale="16" orientation="portrait"/>
    </customSheetView>
    <customSheetView guid="{A103F095-7DA4-4408-879C-290B47F228DB}" scale="80" topLeftCell="A10">
      <selection activeCell="D18" sqref="D18"/>
      <pageSetup paperSize="9" scale="16" orientation="portrait"/>
    </customSheetView>
    <customSheetView guid="{E344F02B-8DEB-4443-BA96-9E788370444B}" scale="80">
      <selection activeCell="D20" sqref="D20"/>
      <pageSetup paperSize="9" scale="16" orientation="portrait"/>
    </customSheetView>
    <customSheetView guid="{5D9737A7-FAB4-4ED9-9A80-BDC2CF91F8AD}" scale="80" topLeftCell="A10">
      <selection activeCell="D18" sqref="D18"/>
      <pageSetup paperSize="9" scale="16" orientation="portrait"/>
    </customSheetView>
    <customSheetView guid="{7343038C-C44B-4A23-9415-52518878E5A6}" scale="80" showPageBreaks="1" printArea="1" topLeftCell="A10">
      <selection activeCell="D18" sqref="D18"/>
      <pageSetup paperSize="9" scale="16" orientation="portrait"/>
    </customSheetView>
    <customSheetView guid="{CAA1661D-9E62-4E75-9F9E-C43A2BB4CF03}" scale="80" showPageBreaks="1" printArea="1" topLeftCell="A10">
      <selection activeCell="D18" sqref="D18"/>
      <pageSetup paperSize="9" scale="16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scale="1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70" zoomScaleNormal="80" zoomScalePageLayoutView="80" workbookViewId="0">
      <selection activeCell="K15" sqref="K15"/>
    </sheetView>
  </sheetViews>
  <sheetFormatPr baseColWidth="10" defaultColWidth="8.83203125" defaultRowHeight="42.75" customHeight="1" x14ac:dyDescent="0"/>
  <cols>
    <col min="1" max="1" width="13" customWidth="1"/>
    <col min="2" max="2" width="35.83203125" customWidth="1"/>
    <col min="3" max="3" width="38.6640625" customWidth="1"/>
    <col min="4" max="4" width="39.5" customWidth="1"/>
    <col min="5" max="5" width="10.5" customWidth="1"/>
    <col min="6" max="6" width="10.33203125" customWidth="1"/>
    <col min="7" max="7" width="15.1640625" customWidth="1"/>
    <col min="8" max="8" width="14.5" customWidth="1"/>
    <col min="9" max="9" width="16" customWidth="1"/>
    <col min="10" max="10" width="15.1640625" customWidth="1"/>
    <col min="11" max="11" width="60.5" customWidth="1"/>
    <col min="13" max="13" width="18.1640625" customWidth="1"/>
  </cols>
  <sheetData>
    <row r="1" spans="1:15" ht="42.75" customHeight="1" thickBot="1">
      <c r="A1" s="742" t="s">
        <v>62</v>
      </c>
      <c r="B1" s="743"/>
      <c r="C1" s="743"/>
      <c r="D1" s="743"/>
      <c r="E1" s="743"/>
      <c r="F1" s="743"/>
      <c r="G1" s="743" t="s">
        <v>431</v>
      </c>
      <c r="H1" s="743"/>
      <c r="I1" s="743"/>
      <c r="J1" s="750"/>
      <c r="K1" s="751"/>
    </row>
    <row r="2" spans="1:15" ht="42.75" customHeight="1" thickBot="1">
      <c r="A2" s="88" t="s">
        <v>2</v>
      </c>
      <c r="B2" s="89" t="s">
        <v>3</v>
      </c>
      <c r="C2" s="89" t="s">
        <v>4</v>
      </c>
      <c r="D2" s="90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91" t="s">
        <v>12</v>
      </c>
      <c r="M2" s="5" t="s">
        <v>13</v>
      </c>
      <c r="N2" s="5">
        <v>58</v>
      </c>
    </row>
    <row r="3" spans="1:15" ht="42.75" customHeight="1">
      <c r="A3" s="92">
        <v>58</v>
      </c>
      <c r="B3" s="92" t="s">
        <v>503</v>
      </c>
      <c r="C3" s="92"/>
      <c r="D3" s="93"/>
      <c r="E3" s="92"/>
      <c r="F3" s="92"/>
      <c r="G3" s="92"/>
      <c r="H3" s="92"/>
      <c r="I3" s="94"/>
      <c r="J3" s="92"/>
      <c r="K3" s="92"/>
      <c r="M3" s="10" t="s">
        <v>21</v>
      </c>
      <c r="N3" s="10">
        <f>N2-N14</f>
        <v>2</v>
      </c>
      <c r="O3" s="95"/>
    </row>
    <row r="4" spans="1:15" ht="42.75" customHeight="1">
      <c r="A4" s="11">
        <v>1</v>
      </c>
      <c r="B4" s="12" t="s">
        <v>44</v>
      </c>
      <c r="C4" s="12" t="s">
        <v>504</v>
      </c>
      <c r="D4" s="13" t="s">
        <v>505</v>
      </c>
      <c r="E4" s="12">
        <v>3</v>
      </c>
      <c r="F4" s="12">
        <v>1</v>
      </c>
      <c r="G4" s="12" t="s">
        <v>220</v>
      </c>
      <c r="H4" s="12" t="s">
        <v>435</v>
      </c>
      <c r="I4" s="15">
        <v>42868</v>
      </c>
      <c r="J4" s="12" t="s">
        <v>47</v>
      </c>
      <c r="K4" s="11"/>
      <c r="M4" t="s">
        <v>27</v>
      </c>
      <c r="N4">
        <f>SUMIFS(E:E,G:G,"CTT")</f>
        <v>13</v>
      </c>
    </row>
    <row r="5" spans="1:15" ht="42.75" customHeight="1">
      <c r="A5" s="6">
        <v>2</v>
      </c>
      <c r="B5" s="7" t="s">
        <v>22</v>
      </c>
      <c r="C5" s="7" t="s">
        <v>506</v>
      </c>
      <c r="D5" s="8" t="s">
        <v>507</v>
      </c>
      <c r="E5" s="7">
        <v>6</v>
      </c>
      <c r="F5" s="7">
        <v>2</v>
      </c>
      <c r="G5" s="7" t="s">
        <v>220</v>
      </c>
      <c r="H5" s="7" t="s">
        <v>435</v>
      </c>
      <c r="I5" s="9">
        <v>42868</v>
      </c>
      <c r="J5" s="7" t="s">
        <v>508</v>
      </c>
      <c r="K5" s="6" t="s">
        <v>509</v>
      </c>
      <c r="M5" t="s">
        <v>33</v>
      </c>
      <c r="N5">
        <f>SUMIFS(E:E,G:G,"FLU")</f>
        <v>0</v>
      </c>
    </row>
    <row r="6" spans="1:15" ht="42.75" customHeight="1">
      <c r="A6" s="11">
        <v>3</v>
      </c>
      <c r="B6" s="12" t="s">
        <v>44</v>
      </c>
      <c r="C6" s="12" t="s">
        <v>510</v>
      </c>
      <c r="D6" s="13" t="s">
        <v>511</v>
      </c>
      <c r="E6" s="12">
        <v>4</v>
      </c>
      <c r="F6" s="12">
        <v>1</v>
      </c>
      <c r="G6" s="12" t="s">
        <v>220</v>
      </c>
      <c r="H6" s="12" t="s">
        <v>435</v>
      </c>
      <c r="I6" s="15">
        <v>42868</v>
      </c>
      <c r="J6" s="12" t="s">
        <v>47</v>
      </c>
      <c r="K6" s="11" t="s">
        <v>512</v>
      </c>
      <c r="M6" t="s">
        <v>37</v>
      </c>
      <c r="N6">
        <f>SUMIFS(E:E,G:G,"JCC")</f>
        <v>30</v>
      </c>
    </row>
    <row r="7" spans="1:15" ht="42.75" customHeight="1">
      <c r="A7" s="6">
        <v>4</v>
      </c>
      <c r="B7" s="7" t="s">
        <v>484</v>
      </c>
      <c r="C7" s="7">
        <v>2667</v>
      </c>
      <c r="D7" s="8" t="s">
        <v>513</v>
      </c>
      <c r="E7" s="7">
        <v>5</v>
      </c>
      <c r="F7" s="7">
        <v>2</v>
      </c>
      <c r="G7" s="7" t="s">
        <v>220</v>
      </c>
      <c r="H7" s="7" t="s">
        <v>435</v>
      </c>
      <c r="I7" s="9">
        <v>42868</v>
      </c>
      <c r="J7" s="7" t="s">
        <v>514</v>
      </c>
      <c r="K7" s="6"/>
      <c r="M7" t="s">
        <v>43</v>
      </c>
      <c r="N7">
        <f>SUMIFS(E:E,G:G,"EDI")</f>
        <v>13</v>
      </c>
    </row>
    <row r="8" spans="1:15" ht="42.75" customHeight="1">
      <c r="A8" s="11">
        <v>5</v>
      </c>
      <c r="B8" s="7" t="s">
        <v>22</v>
      </c>
      <c r="C8" s="7" t="s">
        <v>515</v>
      </c>
      <c r="D8" s="26" t="s">
        <v>516</v>
      </c>
      <c r="E8" s="7">
        <v>2</v>
      </c>
      <c r="F8" s="7">
        <v>1</v>
      </c>
      <c r="G8" s="7" t="s">
        <v>220</v>
      </c>
      <c r="H8" s="7" t="s">
        <v>435</v>
      </c>
      <c r="I8" s="9">
        <v>42868</v>
      </c>
      <c r="J8" s="7" t="s">
        <v>517</v>
      </c>
      <c r="K8" s="6"/>
      <c r="M8" t="s">
        <v>48</v>
      </c>
      <c r="N8">
        <f>SUMIFS(E:E,G:G,"par")</f>
        <v>0</v>
      </c>
    </row>
    <row r="9" spans="1:15" ht="42.75" customHeight="1">
      <c r="A9" s="6">
        <v>6</v>
      </c>
      <c r="B9" s="12" t="s">
        <v>22</v>
      </c>
      <c r="C9" s="12" t="s">
        <v>518</v>
      </c>
      <c r="D9" s="64" t="s">
        <v>519</v>
      </c>
      <c r="E9" s="12">
        <v>3</v>
      </c>
      <c r="F9" s="12">
        <v>1</v>
      </c>
      <c r="G9" s="11" t="s">
        <v>31</v>
      </c>
      <c r="H9" s="12" t="s">
        <v>435</v>
      </c>
      <c r="I9" s="15">
        <v>42868</v>
      </c>
      <c r="J9" s="7" t="s">
        <v>520</v>
      </c>
      <c r="K9" s="6"/>
      <c r="M9" t="s">
        <v>53</v>
      </c>
      <c r="N9">
        <f>SUMIFS(E:E,G:G,"phi")</f>
        <v>0</v>
      </c>
    </row>
    <row r="10" spans="1:15" ht="42.75" customHeight="1">
      <c r="A10" s="11">
        <v>7</v>
      </c>
      <c r="B10" s="12" t="s">
        <v>22</v>
      </c>
      <c r="C10" s="12" t="s">
        <v>521</v>
      </c>
      <c r="D10" s="13" t="s">
        <v>522</v>
      </c>
      <c r="E10" s="12">
        <v>3</v>
      </c>
      <c r="F10" s="12">
        <v>1</v>
      </c>
      <c r="G10" s="11" t="s">
        <v>31</v>
      </c>
      <c r="H10" s="12" t="s">
        <v>435</v>
      </c>
      <c r="I10" s="15">
        <v>42868</v>
      </c>
      <c r="J10" s="12" t="s">
        <v>523</v>
      </c>
      <c r="K10" s="11"/>
      <c r="M10" t="s">
        <v>58</v>
      </c>
      <c r="N10">
        <f>SUMIFS(E:E,G:G,"BRK")</f>
        <v>0</v>
      </c>
    </row>
    <row r="11" spans="1:15" ht="42.75" customHeight="1">
      <c r="A11" s="6">
        <v>8</v>
      </c>
      <c r="B11" s="7" t="s">
        <v>524</v>
      </c>
      <c r="C11" s="7" t="s">
        <v>525</v>
      </c>
      <c r="D11" s="26" t="s">
        <v>526</v>
      </c>
      <c r="E11" s="7">
        <v>5</v>
      </c>
      <c r="F11" s="7">
        <v>2</v>
      </c>
      <c r="G11" s="7" t="s">
        <v>31</v>
      </c>
      <c r="H11" s="12" t="s">
        <v>435</v>
      </c>
      <c r="I11" s="15">
        <v>42868</v>
      </c>
      <c r="J11" s="9" t="s">
        <v>527</v>
      </c>
      <c r="K11" s="6"/>
      <c r="M11" s="17" t="s">
        <v>59</v>
      </c>
      <c r="N11" s="17">
        <f>SUMIFS(E:E,G:G,"SPC")</f>
        <v>0</v>
      </c>
    </row>
    <row r="12" spans="1:15" ht="42.75" customHeight="1">
      <c r="A12" s="11">
        <v>9</v>
      </c>
      <c r="B12" s="12" t="s">
        <v>44</v>
      </c>
      <c r="C12" s="12" t="s">
        <v>528</v>
      </c>
      <c r="D12" s="13" t="s">
        <v>529</v>
      </c>
      <c r="E12" s="12">
        <v>7</v>
      </c>
      <c r="F12" s="12">
        <v>2</v>
      </c>
      <c r="G12" s="11" t="s">
        <v>187</v>
      </c>
      <c r="H12" s="12" t="s">
        <v>435</v>
      </c>
      <c r="I12" s="15">
        <v>42868</v>
      </c>
      <c r="J12" s="12" t="s">
        <v>47</v>
      </c>
      <c r="K12" s="11"/>
      <c r="M12" s="18" t="s">
        <v>60</v>
      </c>
      <c r="N12" s="18">
        <f>SUMIFS(E:E,G:G,"H")</f>
        <v>0</v>
      </c>
    </row>
    <row r="13" spans="1:15" ht="42.75" customHeight="1">
      <c r="A13" s="6">
        <v>10</v>
      </c>
      <c r="B13" s="12" t="s">
        <v>330</v>
      </c>
      <c r="C13" s="11" t="s">
        <v>530</v>
      </c>
      <c r="D13" s="13" t="s">
        <v>531</v>
      </c>
      <c r="E13" s="12">
        <v>3</v>
      </c>
      <c r="F13" s="12">
        <v>1</v>
      </c>
      <c r="G13" s="12" t="s">
        <v>220</v>
      </c>
      <c r="H13" s="12" t="s">
        <v>435</v>
      </c>
      <c r="I13" s="15">
        <v>42868</v>
      </c>
      <c r="J13" s="15" t="s">
        <v>532</v>
      </c>
      <c r="K13" s="11"/>
      <c r="M13" s="18"/>
      <c r="N13" s="18"/>
    </row>
    <row r="14" spans="1:15" ht="42.75" customHeight="1">
      <c r="A14" s="11">
        <v>11</v>
      </c>
      <c r="B14" s="12" t="s">
        <v>44</v>
      </c>
      <c r="C14" s="12" t="s">
        <v>533</v>
      </c>
      <c r="D14" s="13" t="s">
        <v>534</v>
      </c>
      <c r="E14" s="12">
        <v>3</v>
      </c>
      <c r="F14" s="12">
        <v>1</v>
      </c>
      <c r="G14" s="11" t="s">
        <v>220</v>
      </c>
      <c r="H14" s="12" t="s">
        <v>435</v>
      </c>
      <c r="I14" s="15">
        <v>42868</v>
      </c>
      <c r="J14" s="12" t="s">
        <v>47</v>
      </c>
      <c r="K14" s="11"/>
      <c r="M14" s="19" t="s">
        <v>61</v>
      </c>
      <c r="N14" s="19">
        <f>SUM(M4:N12)</f>
        <v>56</v>
      </c>
    </row>
    <row r="15" spans="1:15" ht="42.75" customHeight="1">
      <c r="A15" s="6">
        <v>12</v>
      </c>
      <c r="B15" s="12" t="s">
        <v>44</v>
      </c>
      <c r="C15" s="12" t="s">
        <v>535</v>
      </c>
      <c r="D15" s="13" t="s">
        <v>536</v>
      </c>
      <c r="E15" s="12">
        <v>2</v>
      </c>
      <c r="F15" s="12">
        <v>1</v>
      </c>
      <c r="G15" s="11" t="s">
        <v>220</v>
      </c>
      <c r="H15" s="12" t="s">
        <v>435</v>
      </c>
      <c r="I15" s="15">
        <v>42868</v>
      </c>
      <c r="J15" s="12" t="s">
        <v>47</v>
      </c>
      <c r="K15" s="11"/>
    </row>
    <row r="16" spans="1:15" ht="42.75" customHeight="1">
      <c r="A16" s="11">
        <v>13</v>
      </c>
      <c r="B16" s="12" t="s">
        <v>484</v>
      </c>
      <c r="C16" s="12">
        <v>2795</v>
      </c>
      <c r="D16" s="13" t="s">
        <v>537</v>
      </c>
      <c r="E16" s="12">
        <v>6</v>
      </c>
      <c r="F16" s="12">
        <v>2</v>
      </c>
      <c r="G16" s="11" t="s">
        <v>187</v>
      </c>
      <c r="H16" s="12" t="s">
        <v>435</v>
      </c>
      <c r="I16" s="15">
        <v>42868</v>
      </c>
      <c r="J16" s="12" t="s">
        <v>538</v>
      </c>
      <c r="K16" s="11"/>
      <c r="M16" s="73" t="s">
        <v>475</v>
      </c>
    </row>
    <row r="17" spans="1:11" ht="42.75" customHeight="1">
      <c r="A17" s="6">
        <v>14</v>
      </c>
      <c r="B17" s="7" t="s">
        <v>484</v>
      </c>
      <c r="C17" s="7">
        <v>2801</v>
      </c>
      <c r="D17" s="8" t="s">
        <v>539</v>
      </c>
      <c r="E17" s="7">
        <v>2</v>
      </c>
      <c r="F17" s="7">
        <v>1</v>
      </c>
      <c r="G17" s="7" t="s">
        <v>220</v>
      </c>
      <c r="H17" s="12" t="s">
        <v>435</v>
      </c>
      <c r="I17" s="15">
        <v>42868</v>
      </c>
      <c r="J17" s="9" t="s">
        <v>540</v>
      </c>
      <c r="K17" s="6" t="s">
        <v>541</v>
      </c>
    </row>
    <row r="18" spans="1:11" ht="42.75" customHeight="1">
      <c r="A18" s="48">
        <v>15</v>
      </c>
      <c r="B18" s="7" t="s">
        <v>542</v>
      </c>
      <c r="C18" s="7">
        <v>102435</v>
      </c>
      <c r="D18" s="8" t="s">
        <v>543</v>
      </c>
      <c r="E18" s="7">
        <v>1</v>
      </c>
      <c r="F18" s="7">
        <v>1</v>
      </c>
      <c r="G18" s="7" t="s">
        <v>31</v>
      </c>
      <c r="H18" s="7" t="s">
        <v>435</v>
      </c>
      <c r="I18" s="9">
        <v>42868</v>
      </c>
      <c r="J18" s="9" t="s">
        <v>544</v>
      </c>
      <c r="K18" s="7" t="s">
        <v>545</v>
      </c>
    </row>
    <row r="19" spans="1:11" ht="42.75" customHeight="1">
      <c r="A19" s="51">
        <v>16</v>
      </c>
      <c r="B19" s="7" t="s">
        <v>282</v>
      </c>
      <c r="C19" s="52" t="s">
        <v>546</v>
      </c>
      <c r="D19" s="8" t="s">
        <v>547</v>
      </c>
      <c r="E19" s="7">
        <v>1</v>
      </c>
      <c r="F19" s="7">
        <v>1</v>
      </c>
      <c r="G19" s="7" t="s">
        <v>31</v>
      </c>
      <c r="H19" s="7" t="s">
        <v>435</v>
      </c>
      <c r="I19" s="9">
        <v>42868</v>
      </c>
      <c r="J19" s="9" t="s">
        <v>548</v>
      </c>
      <c r="K19" s="51"/>
    </row>
    <row r="20" spans="1:11" ht="42.75" customHeight="1">
      <c r="A20" s="51"/>
      <c r="B20" s="7"/>
      <c r="C20" s="52"/>
      <c r="D20" s="8"/>
      <c r="E20" s="7"/>
      <c r="F20" s="7"/>
      <c r="G20" s="7"/>
      <c r="H20" s="7"/>
      <c r="I20" s="9"/>
      <c r="J20" s="9"/>
      <c r="K20" s="51"/>
    </row>
    <row r="21" spans="1:11" ht="42.75" customHeight="1">
      <c r="A21" s="11"/>
      <c r="B21" s="12"/>
      <c r="C21" s="12"/>
      <c r="D21" s="13"/>
      <c r="E21" s="74">
        <f>SUM(E4:E19)</f>
        <v>56</v>
      </c>
      <c r="F21" s="74">
        <f>SUM(F4:F19)</f>
        <v>21</v>
      </c>
      <c r="G21" s="12"/>
      <c r="H21" s="37" t="s">
        <v>502</v>
      </c>
      <c r="I21" s="15"/>
      <c r="J21" s="15"/>
      <c r="K21" s="11"/>
    </row>
    <row r="22" spans="1:11" ht="42.75" customHeight="1">
      <c r="A22" s="6"/>
      <c r="B22" s="7"/>
      <c r="C22" s="7"/>
      <c r="D22" s="8"/>
      <c r="E22" s="7"/>
      <c r="F22" s="7"/>
      <c r="G22" s="7"/>
      <c r="H22" s="7"/>
      <c r="I22" s="7"/>
      <c r="J22" s="7"/>
      <c r="K22" s="6"/>
    </row>
    <row r="23" spans="1:11" ht="42.75" customHeight="1">
      <c r="A23" s="12"/>
      <c r="B23" s="12"/>
      <c r="C23" s="12"/>
      <c r="D23" s="13"/>
      <c r="E23" s="12"/>
      <c r="F23" s="12"/>
      <c r="G23" s="12"/>
      <c r="H23" s="12"/>
      <c r="I23" s="15"/>
      <c r="J23" s="12"/>
      <c r="K23" s="12"/>
    </row>
  </sheetData>
  <customSheetViews>
    <customSheetView guid="{9778F56C-973C-7541-8161-D43DA95ADD11}" scale="70">
      <selection activeCell="K15" sqref="K15"/>
      <pageSetup paperSize="9" orientation="portrait"/>
    </customSheetView>
    <customSheetView guid="{A103F095-7DA4-4408-879C-290B47F228DB}" scale="70" topLeftCell="D4">
      <selection activeCell="K17" sqref="K17"/>
      <pageSetup paperSize="9" orientation="portrait"/>
    </customSheetView>
    <customSheetView guid="{E344F02B-8DEB-4443-BA96-9E788370444B}" scale="70">
      <selection activeCell="C22" sqref="C22"/>
      <pageSetup paperSize="9" orientation="portrait"/>
    </customSheetView>
    <customSheetView guid="{5D9737A7-FAB4-4ED9-9A80-BDC2CF91F8AD}" scale="70" topLeftCell="D4">
      <selection activeCell="K17" sqref="K17"/>
      <pageSetup paperSize="9" orientation="portrait"/>
    </customSheetView>
    <customSheetView guid="{7343038C-C44B-4A23-9415-52518878E5A6}" scale="70" topLeftCell="D4">
      <selection activeCell="K17" sqref="K17"/>
      <pageSetup paperSize="9" orientation="portrait"/>
    </customSheetView>
    <customSheetView guid="{CAA1661D-9E62-4E75-9F9E-C43A2BB4CF03}" scale="70" topLeftCell="D4">
      <selection activeCell="K17" sqref="K17"/>
      <pageSetup paperSize="9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80" zoomScalePageLayoutView="80" workbookViewId="0">
      <selection activeCell="G18" sqref="G18"/>
    </sheetView>
  </sheetViews>
  <sheetFormatPr baseColWidth="10" defaultColWidth="8.83203125" defaultRowHeight="48.75" customHeight="1" x14ac:dyDescent="0"/>
  <cols>
    <col min="1" max="1" width="10.6640625" customWidth="1"/>
    <col min="2" max="2" width="37.5" customWidth="1"/>
    <col min="3" max="3" width="32.1640625" customWidth="1"/>
    <col min="4" max="4" width="39.5" customWidth="1"/>
    <col min="5" max="5" width="10.5" customWidth="1"/>
    <col min="6" max="6" width="10.33203125" customWidth="1"/>
    <col min="7" max="7" width="15.1640625" customWidth="1"/>
    <col min="8" max="8" width="14.5" customWidth="1"/>
    <col min="9" max="9" width="16" customWidth="1"/>
    <col min="10" max="10" width="15.1640625" customWidth="1"/>
    <col min="11" max="11" width="60.5" customWidth="1"/>
    <col min="13" max="13" width="18.1640625" customWidth="1"/>
  </cols>
  <sheetData>
    <row r="1" spans="1:15" ht="48.75" customHeight="1" thickBot="1">
      <c r="A1" s="742" t="s">
        <v>62</v>
      </c>
      <c r="B1" s="743"/>
      <c r="C1" s="743"/>
      <c r="D1" s="743"/>
      <c r="E1" s="743"/>
      <c r="F1" s="743"/>
      <c r="G1" s="743" t="s">
        <v>431</v>
      </c>
      <c r="H1" s="743"/>
      <c r="I1" s="743"/>
      <c r="J1" s="750"/>
      <c r="K1" s="751"/>
    </row>
    <row r="2" spans="1:15" ht="48.75" customHeight="1" thickBot="1">
      <c r="A2" s="88" t="s">
        <v>2</v>
      </c>
      <c r="B2" s="89" t="s">
        <v>3</v>
      </c>
      <c r="C2" s="89" t="s">
        <v>4</v>
      </c>
      <c r="D2" s="90" t="s">
        <v>5</v>
      </c>
      <c r="E2" s="89" t="s">
        <v>6</v>
      </c>
      <c r="F2" s="89" t="s">
        <v>7</v>
      </c>
      <c r="G2" s="89" t="s">
        <v>8</v>
      </c>
      <c r="H2" s="89" t="s">
        <v>9</v>
      </c>
      <c r="I2" s="89" t="s">
        <v>10</v>
      </c>
      <c r="J2" s="89" t="s">
        <v>11</v>
      </c>
      <c r="K2" s="91" t="s">
        <v>12</v>
      </c>
      <c r="M2" s="5" t="s">
        <v>13</v>
      </c>
      <c r="N2" s="5">
        <v>59</v>
      </c>
    </row>
    <row r="3" spans="1:15" ht="48.75" customHeight="1">
      <c r="A3" s="92"/>
      <c r="B3" s="92" t="s">
        <v>432</v>
      </c>
      <c r="C3" s="92"/>
      <c r="D3" s="93"/>
      <c r="E3" s="92"/>
      <c r="F3" s="92"/>
      <c r="G3" s="92"/>
      <c r="H3" s="92"/>
      <c r="I3" s="94"/>
      <c r="J3" s="92"/>
      <c r="K3" s="92"/>
      <c r="M3" s="10" t="s">
        <v>21</v>
      </c>
      <c r="N3" s="10">
        <f>N2-N14</f>
        <v>0</v>
      </c>
      <c r="O3" s="95"/>
    </row>
    <row r="4" spans="1:15" ht="48.75" customHeight="1">
      <c r="A4" s="6">
        <v>1</v>
      </c>
      <c r="B4" s="7" t="s">
        <v>22</v>
      </c>
      <c r="C4" s="7" t="s">
        <v>433</v>
      </c>
      <c r="D4" s="8" t="s">
        <v>434</v>
      </c>
      <c r="E4" s="7">
        <v>3</v>
      </c>
      <c r="F4" s="7">
        <v>1</v>
      </c>
      <c r="G4" s="7" t="s">
        <v>31</v>
      </c>
      <c r="H4" s="7" t="s">
        <v>435</v>
      </c>
      <c r="I4" s="9">
        <v>42868</v>
      </c>
      <c r="J4" s="7" t="s">
        <v>436</v>
      </c>
      <c r="K4" s="6"/>
      <c r="M4" t="s">
        <v>27</v>
      </c>
      <c r="N4">
        <f>SUMIFS(E:E,G:G,"CTT")</f>
        <v>35</v>
      </c>
    </row>
    <row r="5" spans="1:15" ht="48.75" customHeight="1">
      <c r="A5" s="11">
        <v>2</v>
      </c>
      <c r="B5" s="12" t="s">
        <v>437</v>
      </c>
      <c r="C5" s="12" t="s">
        <v>438</v>
      </c>
      <c r="D5" s="13" t="s">
        <v>439</v>
      </c>
      <c r="E5" s="12">
        <v>3</v>
      </c>
      <c r="F5" s="12">
        <v>1</v>
      </c>
      <c r="G5" s="12" t="s">
        <v>17</v>
      </c>
      <c r="H5" s="12" t="s">
        <v>435</v>
      </c>
      <c r="I5" s="15">
        <v>42868</v>
      </c>
      <c r="J5" s="15" t="s">
        <v>440</v>
      </c>
      <c r="K5" s="96" t="s">
        <v>441</v>
      </c>
      <c r="M5" t="s">
        <v>33</v>
      </c>
      <c r="N5">
        <f>SUMIFS(E:E,G:G,"FLU")</f>
        <v>20</v>
      </c>
    </row>
    <row r="6" spans="1:15" ht="48.75" customHeight="1">
      <c r="A6" s="6">
        <v>3</v>
      </c>
      <c r="B6" s="7" t="s">
        <v>22</v>
      </c>
      <c r="C6" s="7" t="s">
        <v>442</v>
      </c>
      <c r="D6" s="8" t="s">
        <v>443</v>
      </c>
      <c r="E6" s="7">
        <v>4</v>
      </c>
      <c r="F6" s="7">
        <v>1</v>
      </c>
      <c r="G6" s="7" t="s">
        <v>31</v>
      </c>
      <c r="H6" s="7" t="s">
        <v>435</v>
      </c>
      <c r="I6" s="9">
        <v>42868</v>
      </c>
      <c r="J6" s="7" t="s">
        <v>444</v>
      </c>
      <c r="K6" s="97"/>
      <c r="M6" t="s">
        <v>37</v>
      </c>
      <c r="N6">
        <f>SUMIFS(E:E,G:G,"JCC")</f>
        <v>0</v>
      </c>
    </row>
    <row r="7" spans="1:15" ht="48.75" customHeight="1">
      <c r="A7" s="11">
        <v>4</v>
      </c>
      <c r="B7" s="7" t="s">
        <v>22</v>
      </c>
      <c r="C7" s="7" t="s">
        <v>445</v>
      </c>
      <c r="D7" s="8" t="s">
        <v>446</v>
      </c>
      <c r="E7" s="7">
        <v>3</v>
      </c>
      <c r="F7" s="7">
        <v>1</v>
      </c>
      <c r="G7" s="7" t="s">
        <v>31</v>
      </c>
      <c r="H7" s="7" t="s">
        <v>435</v>
      </c>
      <c r="I7" s="9">
        <v>42868</v>
      </c>
      <c r="J7" s="7" t="s">
        <v>447</v>
      </c>
      <c r="K7" s="6"/>
      <c r="M7" t="s">
        <v>43</v>
      </c>
      <c r="N7">
        <f>SUMIFS(E:E,G:G,"EDI")</f>
        <v>0</v>
      </c>
    </row>
    <row r="8" spans="1:15" ht="48.75" customHeight="1">
      <c r="A8" s="6">
        <v>5</v>
      </c>
      <c r="B8" s="12" t="s">
        <v>99</v>
      </c>
      <c r="C8" s="12" t="s">
        <v>448</v>
      </c>
      <c r="D8" s="13" t="s">
        <v>449</v>
      </c>
      <c r="E8" s="12">
        <v>4</v>
      </c>
      <c r="F8" s="12">
        <v>1</v>
      </c>
      <c r="G8" s="11" t="s">
        <v>17</v>
      </c>
      <c r="H8" s="12" t="s">
        <v>435</v>
      </c>
      <c r="I8" s="15">
        <v>42868</v>
      </c>
      <c r="J8" s="12" t="s">
        <v>450</v>
      </c>
      <c r="K8" s="11"/>
      <c r="M8" t="s">
        <v>48</v>
      </c>
      <c r="N8">
        <f>SUMIFS(E:E,G:G,"par")</f>
        <v>0</v>
      </c>
    </row>
    <row r="9" spans="1:15" ht="48.75" customHeight="1">
      <c r="A9" s="11">
        <v>6</v>
      </c>
      <c r="B9" s="12" t="s">
        <v>44</v>
      </c>
      <c r="C9" s="12" t="s">
        <v>451</v>
      </c>
      <c r="D9" s="13" t="s">
        <v>452</v>
      </c>
      <c r="E9" s="12">
        <v>2</v>
      </c>
      <c r="F9" s="12">
        <v>1</v>
      </c>
      <c r="G9" s="12" t="s">
        <v>31</v>
      </c>
      <c r="H9" s="12" t="s">
        <v>435</v>
      </c>
      <c r="I9" s="15">
        <v>42868</v>
      </c>
      <c r="J9" s="15" t="s">
        <v>47</v>
      </c>
      <c r="K9" s="11"/>
      <c r="M9" t="s">
        <v>53</v>
      </c>
      <c r="N9">
        <f>SUMIFS(E:E,G:G,"phi")</f>
        <v>0</v>
      </c>
    </row>
    <row r="10" spans="1:15" ht="48.75" customHeight="1">
      <c r="A10" s="6">
        <v>7</v>
      </c>
      <c r="B10" s="12" t="s">
        <v>44</v>
      </c>
      <c r="C10" s="12" t="s">
        <v>453</v>
      </c>
      <c r="D10" s="13" t="s">
        <v>454</v>
      </c>
      <c r="E10" s="12">
        <v>3</v>
      </c>
      <c r="F10" s="12">
        <v>1</v>
      </c>
      <c r="G10" s="11" t="s">
        <v>31</v>
      </c>
      <c r="H10" s="12" t="s">
        <v>435</v>
      </c>
      <c r="I10" s="15">
        <v>42868</v>
      </c>
      <c r="J10" s="15" t="s">
        <v>47</v>
      </c>
      <c r="K10" s="11"/>
      <c r="M10" t="s">
        <v>58</v>
      </c>
      <c r="N10">
        <f>SUMIFS(E:E,G:G,"BRK")</f>
        <v>4</v>
      </c>
    </row>
    <row r="11" spans="1:15" ht="48.75" customHeight="1">
      <c r="A11" s="11">
        <v>8</v>
      </c>
      <c r="B11" s="12" t="s">
        <v>44</v>
      </c>
      <c r="C11" s="12" t="s">
        <v>455</v>
      </c>
      <c r="D11" s="13" t="s">
        <v>456</v>
      </c>
      <c r="E11" s="12">
        <v>1</v>
      </c>
      <c r="F11" s="12">
        <v>1</v>
      </c>
      <c r="G11" s="11" t="s">
        <v>17</v>
      </c>
      <c r="H11" s="12" t="s">
        <v>435</v>
      </c>
      <c r="I11" s="15">
        <v>42868</v>
      </c>
      <c r="J11" s="15" t="s">
        <v>47</v>
      </c>
      <c r="K11" s="11"/>
      <c r="M11" s="17" t="s">
        <v>59</v>
      </c>
      <c r="N11" s="17">
        <f>SUMIFS(E:E,G:G,"SPC")</f>
        <v>0</v>
      </c>
    </row>
    <row r="12" spans="1:15" ht="48.75" customHeight="1">
      <c r="A12" s="6">
        <v>9</v>
      </c>
      <c r="B12" s="7" t="s">
        <v>22</v>
      </c>
      <c r="C12" s="7" t="s">
        <v>457</v>
      </c>
      <c r="D12" s="8" t="s">
        <v>458</v>
      </c>
      <c r="E12" s="7">
        <v>2</v>
      </c>
      <c r="F12" s="7">
        <v>1</v>
      </c>
      <c r="G12" s="7" t="s">
        <v>31</v>
      </c>
      <c r="H12" s="7" t="s">
        <v>435</v>
      </c>
      <c r="I12" s="9">
        <v>42868</v>
      </c>
      <c r="J12" s="7" t="s">
        <v>459</v>
      </c>
      <c r="K12" s="6"/>
      <c r="M12" s="18" t="s">
        <v>60</v>
      </c>
      <c r="N12" s="18">
        <f>SUMIFS(E:E,G:G,"H")</f>
        <v>0</v>
      </c>
    </row>
    <row r="13" spans="1:15" ht="48.75" customHeight="1">
      <c r="A13" s="11">
        <v>10</v>
      </c>
      <c r="B13" s="12" t="s">
        <v>22</v>
      </c>
      <c r="C13" s="12" t="s">
        <v>460</v>
      </c>
      <c r="D13" s="13" t="s">
        <v>461</v>
      </c>
      <c r="E13" s="12">
        <v>3</v>
      </c>
      <c r="F13" s="12">
        <v>1</v>
      </c>
      <c r="G13" s="11" t="s">
        <v>31</v>
      </c>
      <c r="H13" s="12" t="s">
        <v>435</v>
      </c>
      <c r="I13" s="15">
        <v>42868</v>
      </c>
      <c r="J13" s="12" t="s">
        <v>462</v>
      </c>
      <c r="K13" s="11"/>
      <c r="M13" s="18"/>
      <c r="N13" s="18"/>
    </row>
    <row r="14" spans="1:15" ht="48.75" customHeight="1">
      <c r="A14" s="6">
        <v>11</v>
      </c>
      <c r="B14" s="12" t="s">
        <v>44</v>
      </c>
      <c r="C14" s="12" t="s">
        <v>463</v>
      </c>
      <c r="D14" s="13" t="s">
        <v>464</v>
      </c>
      <c r="E14" s="12">
        <v>2</v>
      </c>
      <c r="F14" s="12">
        <v>1</v>
      </c>
      <c r="G14" s="11" t="s">
        <v>17</v>
      </c>
      <c r="H14" s="12" t="s">
        <v>435</v>
      </c>
      <c r="I14" s="15">
        <v>42868</v>
      </c>
      <c r="J14" s="12" t="s">
        <v>47</v>
      </c>
      <c r="K14" s="11"/>
      <c r="M14" s="19" t="s">
        <v>61</v>
      </c>
      <c r="N14" s="19">
        <f>SUM(M4:N12)</f>
        <v>59</v>
      </c>
    </row>
    <row r="15" spans="1:15" ht="48.75" customHeight="1">
      <c r="A15" s="11">
        <v>12</v>
      </c>
      <c r="B15" s="12" t="s">
        <v>465</v>
      </c>
      <c r="C15" s="12" t="s">
        <v>466</v>
      </c>
      <c r="D15" s="13" t="s">
        <v>467</v>
      </c>
      <c r="E15" s="12">
        <v>2</v>
      </c>
      <c r="F15" s="12">
        <v>1</v>
      </c>
      <c r="G15" s="12" t="s">
        <v>17</v>
      </c>
      <c r="H15" s="12" t="s">
        <v>435</v>
      </c>
      <c r="I15" s="15">
        <v>42868</v>
      </c>
      <c r="J15" s="12" t="s">
        <v>468</v>
      </c>
      <c r="K15" s="38" t="s">
        <v>469</v>
      </c>
    </row>
    <row r="16" spans="1:15" ht="48.75" customHeight="1">
      <c r="A16" s="98" t="s">
        <v>470</v>
      </c>
      <c r="B16" s="98" t="s">
        <v>277</v>
      </c>
      <c r="C16" s="12" t="s">
        <v>471</v>
      </c>
      <c r="D16" s="13" t="s">
        <v>472</v>
      </c>
      <c r="E16" s="12">
        <v>2</v>
      </c>
      <c r="F16" s="12">
        <v>1</v>
      </c>
      <c r="G16" s="12" t="s">
        <v>31</v>
      </c>
      <c r="H16" s="7" t="s">
        <v>435</v>
      </c>
      <c r="I16" s="9">
        <v>42868</v>
      </c>
      <c r="J16" s="12" t="s">
        <v>473</v>
      </c>
      <c r="K16" s="38" t="s">
        <v>474</v>
      </c>
      <c r="M16" s="73" t="s">
        <v>475</v>
      </c>
    </row>
    <row r="17" spans="1:11" ht="48.75" customHeight="1">
      <c r="A17" s="98" t="s">
        <v>476</v>
      </c>
      <c r="B17" s="98" t="s">
        <v>277</v>
      </c>
      <c r="C17" s="12" t="s">
        <v>471</v>
      </c>
      <c r="D17" s="13" t="s">
        <v>472</v>
      </c>
      <c r="E17" s="12">
        <v>2</v>
      </c>
      <c r="F17" s="12">
        <v>0</v>
      </c>
      <c r="G17" s="12" t="s">
        <v>17</v>
      </c>
      <c r="H17" s="12"/>
      <c r="I17" s="12"/>
      <c r="J17" s="12"/>
      <c r="K17" s="12"/>
    </row>
    <row r="18" spans="1:11" ht="48.75" customHeight="1">
      <c r="A18" s="11">
        <v>14</v>
      </c>
      <c r="B18" s="12" t="s">
        <v>102</v>
      </c>
      <c r="C18" s="12" t="s">
        <v>477</v>
      </c>
      <c r="D18" s="13" t="s">
        <v>478</v>
      </c>
      <c r="E18" s="12">
        <v>3</v>
      </c>
      <c r="F18" s="12">
        <v>1</v>
      </c>
      <c r="G18" s="11" t="s">
        <v>17</v>
      </c>
      <c r="H18" s="12" t="s">
        <v>435</v>
      </c>
      <c r="I18" s="15">
        <v>42868</v>
      </c>
      <c r="J18" s="12" t="s">
        <v>479</v>
      </c>
      <c r="K18" s="99" t="s">
        <v>480</v>
      </c>
    </row>
    <row r="19" spans="1:11" ht="48.75" customHeight="1">
      <c r="A19" s="11">
        <v>15</v>
      </c>
      <c r="B19" s="12" t="s">
        <v>22</v>
      </c>
      <c r="C19" s="11" t="s">
        <v>481</v>
      </c>
      <c r="D19" s="13" t="s">
        <v>482</v>
      </c>
      <c r="E19" s="12">
        <v>3</v>
      </c>
      <c r="F19" s="12">
        <v>1</v>
      </c>
      <c r="G19" s="12" t="s">
        <v>31</v>
      </c>
      <c r="H19" s="12" t="s">
        <v>435</v>
      </c>
      <c r="I19" s="15">
        <v>42868</v>
      </c>
      <c r="J19" s="9" t="s">
        <v>483</v>
      </c>
      <c r="K19" s="11"/>
    </row>
    <row r="20" spans="1:11" ht="48.75" customHeight="1">
      <c r="A20" s="48">
        <v>16</v>
      </c>
      <c r="B20" s="7" t="s">
        <v>484</v>
      </c>
      <c r="C20" s="7">
        <v>2769</v>
      </c>
      <c r="D20" s="8" t="s">
        <v>485</v>
      </c>
      <c r="E20" s="7">
        <v>1</v>
      </c>
      <c r="F20" s="7">
        <v>1</v>
      </c>
      <c r="G20" s="7" t="s">
        <v>31</v>
      </c>
      <c r="H20" s="7" t="s">
        <v>435</v>
      </c>
      <c r="I20" s="9">
        <v>42868</v>
      </c>
      <c r="J20" s="9" t="s">
        <v>486</v>
      </c>
      <c r="K20" s="7"/>
    </row>
    <row r="21" spans="1:11" ht="48.75" customHeight="1">
      <c r="A21" s="11">
        <v>17</v>
      </c>
      <c r="B21" s="12" t="s">
        <v>44</v>
      </c>
      <c r="C21" s="52" t="s">
        <v>487</v>
      </c>
      <c r="D21" s="8" t="s">
        <v>488</v>
      </c>
      <c r="E21" s="7">
        <v>4</v>
      </c>
      <c r="F21" s="7">
        <v>1</v>
      </c>
      <c r="G21" s="7" t="s">
        <v>89</v>
      </c>
      <c r="H21" s="7" t="s">
        <v>435</v>
      </c>
      <c r="I21" s="9">
        <v>42868</v>
      </c>
      <c r="J21" s="7" t="s">
        <v>47</v>
      </c>
      <c r="K21" s="6"/>
    </row>
    <row r="22" spans="1:11" ht="48.75" customHeight="1">
      <c r="A22" s="11">
        <v>18</v>
      </c>
      <c r="B22" s="12" t="s">
        <v>44</v>
      </c>
      <c r="C22" s="12" t="s">
        <v>489</v>
      </c>
      <c r="D22" s="13" t="s">
        <v>490</v>
      </c>
      <c r="E22" s="12">
        <v>7</v>
      </c>
      <c r="F22" s="12">
        <v>2</v>
      </c>
      <c r="G22" s="11" t="s">
        <v>31</v>
      </c>
      <c r="H22" s="12" t="s">
        <v>435</v>
      </c>
      <c r="I22" s="15">
        <v>42868</v>
      </c>
      <c r="J22" s="12" t="s">
        <v>47</v>
      </c>
      <c r="K22" s="11"/>
    </row>
    <row r="23" spans="1:11" ht="48.75" customHeight="1">
      <c r="A23" s="11">
        <v>19</v>
      </c>
      <c r="B23" s="7" t="s">
        <v>22</v>
      </c>
      <c r="C23" s="7" t="s">
        <v>491</v>
      </c>
      <c r="D23" s="26" t="s">
        <v>492</v>
      </c>
      <c r="E23" s="7">
        <v>2</v>
      </c>
      <c r="F23" s="7">
        <v>1</v>
      </c>
      <c r="G23" s="7" t="s">
        <v>31</v>
      </c>
      <c r="H23" s="12" t="s">
        <v>435</v>
      </c>
      <c r="I23" s="15">
        <v>42868</v>
      </c>
      <c r="J23" s="9" t="s">
        <v>493</v>
      </c>
      <c r="K23" s="6"/>
    </row>
    <row r="24" spans="1:11" ht="48.75" customHeight="1">
      <c r="A24" s="48">
        <v>20</v>
      </c>
      <c r="B24" s="12" t="s">
        <v>494</v>
      </c>
      <c r="C24" s="12" t="s">
        <v>495</v>
      </c>
      <c r="D24" s="13" t="s">
        <v>496</v>
      </c>
      <c r="E24" s="12">
        <v>1</v>
      </c>
      <c r="F24" s="12">
        <v>1</v>
      </c>
      <c r="G24" s="12" t="s">
        <v>17</v>
      </c>
      <c r="H24" s="12" t="s">
        <v>435</v>
      </c>
      <c r="I24" s="15">
        <v>42868</v>
      </c>
      <c r="J24" s="12" t="s">
        <v>497</v>
      </c>
      <c r="K24" s="38" t="s">
        <v>498</v>
      </c>
    </row>
    <row r="25" spans="1:11" ht="48.75" customHeight="1">
      <c r="A25" s="11">
        <v>21</v>
      </c>
      <c r="B25" s="7" t="s">
        <v>499</v>
      </c>
      <c r="C25" s="7">
        <v>102478</v>
      </c>
      <c r="D25" s="8" t="s">
        <v>500</v>
      </c>
      <c r="E25" s="7">
        <v>2</v>
      </c>
      <c r="F25" s="7">
        <v>1</v>
      </c>
      <c r="G25" s="7" t="s">
        <v>17</v>
      </c>
      <c r="H25" s="7" t="s">
        <v>435</v>
      </c>
      <c r="I25" s="9">
        <v>42868</v>
      </c>
      <c r="J25" s="9" t="s">
        <v>501</v>
      </c>
      <c r="K25" s="6"/>
    </row>
    <row r="26" spans="1:11" ht="48.75" customHeight="1">
      <c r="A26" s="6"/>
      <c r="B26" s="7"/>
      <c r="C26" s="7"/>
      <c r="D26" s="8"/>
      <c r="E26" s="36">
        <f>SUM(E4:E25)</f>
        <v>59</v>
      </c>
      <c r="F26" s="36">
        <f>SUM(F4:F25)</f>
        <v>22</v>
      </c>
      <c r="G26" s="7"/>
      <c r="H26" s="37" t="s">
        <v>502</v>
      </c>
      <c r="I26" s="9"/>
      <c r="J26" s="9"/>
      <c r="K26" s="6"/>
    </row>
    <row r="27" spans="1:11" ht="48.75" customHeight="1">
      <c r="A27" s="6"/>
      <c r="B27" s="7"/>
      <c r="C27" s="7"/>
      <c r="D27" s="8"/>
      <c r="E27" s="7"/>
      <c r="F27" s="7"/>
      <c r="G27" s="7"/>
      <c r="H27" s="7"/>
      <c r="I27" s="9"/>
      <c r="J27" s="9"/>
      <c r="K27" s="6"/>
    </row>
    <row r="28" spans="1:11" ht="48.75" customHeight="1">
      <c r="A28" s="6"/>
      <c r="B28" s="7"/>
      <c r="C28" s="7"/>
      <c r="D28" s="8"/>
      <c r="E28" s="7"/>
      <c r="F28" s="7"/>
      <c r="G28" s="7"/>
      <c r="H28" s="7"/>
      <c r="I28" s="9"/>
      <c r="J28" s="9"/>
      <c r="K28" s="6"/>
    </row>
    <row r="29" spans="1:11" ht="48.75" customHeight="1">
      <c r="A29" s="11"/>
      <c r="B29" s="12"/>
      <c r="C29" s="12"/>
      <c r="D29" s="13"/>
      <c r="E29" s="12"/>
      <c r="F29" s="12"/>
      <c r="G29" s="11"/>
      <c r="H29" s="12"/>
      <c r="I29" s="12"/>
      <c r="J29" s="12"/>
      <c r="K29" s="11"/>
    </row>
    <row r="30" spans="1:11" ht="48.75" customHeight="1">
      <c r="A30" s="11"/>
      <c r="B30" s="12"/>
      <c r="C30" s="12"/>
      <c r="D30" s="13"/>
      <c r="E30" s="12"/>
      <c r="F30" s="12"/>
      <c r="G30" s="11"/>
      <c r="H30" s="12"/>
      <c r="I30" s="12"/>
      <c r="J30" s="12"/>
      <c r="K30" s="11"/>
    </row>
  </sheetData>
  <customSheetViews>
    <customSheetView guid="{9778F56C-973C-7541-8161-D43DA95ADD11}" scale="70">
      <selection activeCell="G18" sqref="G18"/>
      <pageSetup paperSize="9" orientation="portrait"/>
    </customSheetView>
    <customSheetView guid="{A103F095-7DA4-4408-879C-290B47F228DB}" scale="70">
      <selection activeCell="K12" sqref="K12"/>
      <pageSetup paperSize="9" orientation="portrait"/>
    </customSheetView>
    <customSheetView guid="{E344F02B-8DEB-4443-BA96-9E788370444B}" scale="70">
      <selection activeCell="K12" sqref="K12"/>
      <pageSetup paperSize="9" orientation="portrait"/>
    </customSheetView>
    <customSheetView guid="{5D9737A7-FAB4-4ED9-9A80-BDC2CF91F8AD}" scale="70">
      <selection activeCell="K12" sqref="K12"/>
      <pageSetup paperSize="9" orientation="portrait"/>
    </customSheetView>
    <customSheetView guid="{7343038C-C44B-4A23-9415-52518878E5A6}" scale="70">
      <selection activeCell="K12" sqref="K12"/>
      <pageSetup paperSize="9" orientation="portrait"/>
    </customSheetView>
    <customSheetView guid="{CAA1661D-9E62-4E75-9F9E-C43A2BB4CF03}" scale="70">
      <selection activeCell="K12" sqref="K12"/>
      <pageSetup paperSize="9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zoomScale="70" zoomScaleNormal="90" zoomScalePageLayoutView="90" workbookViewId="0">
      <selection activeCell="K25" sqref="K25"/>
    </sheetView>
  </sheetViews>
  <sheetFormatPr baseColWidth="10" defaultColWidth="8.83203125" defaultRowHeight="41.25" customHeight="1" x14ac:dyDescent="0"/>
  <cols>
    <col min="2" max="2" width="31.1640625" customWidth="1"/>
    <col min="3" max="3" width="38.33203125" customWidth="1"/>
    <col min="4" max="4" width="35" customWidth="1"/>
    <col min="5" max="5" width="10.5" customWidth="1"/>
    <col min="6" max="6" width="10.33203125" customWidth="1"/>
    <col min="7" max="7" width="15.1640625" customWidth="1"/>
    <col min="8" max="8" width="10.6640625" customWidth="1"/>
    <col min="9" max="9" width="16" customWidth="1"/>
    <col min="10" max="10" width="15.1640625" customWidth="1"/>
    <col min="11" max="11" width="55.83203125" customWidth="1"/>
    <col min="13" max="13" width="18.1640625" customWidth="1"/>
  </cols>
  <sheetData>
    <row r="1" spans="1:14" ht="41.25" customHeight="1" thickBot="1">
      <c r="A1" s="760" t="s">
        <v>308</v>
      </c>
      <c r="B1" s="761"/>
      <c r="C1" s="761"/>
      <c r="D1" s="761"/>
      <c r="E1" s="761"/>
      <c r="F1" s="762"/>
      <c r="G1" s="763" t="s">
        <v>783</v>
      </c>
      <c r="H1" s="761"/>
      <c r="I1" s="761"/>
      <c r="J1" s="761"/>
      <c r="K1" s="761"/>
    </row>
    <row r="2" spans="1:14" ht="41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1.25" customHeight="1">
      <c r="A3" s="127"/>
      <c r="B3" s="128" t="s">
        <v>784</v>
      </c>
      <c r="C3" s="129"/>
      <c r="D3" s="130"/>
      <c r="E3" s="129"/>
      <c r="F3" s="129"/>
      <c r="G3" s="129"/>
      <c r="H3" s="129"/>
      <c r="I3" s="131"/>
      <c r="J3" s="129"/>
      <c r="K3" s="129"/>
      <c r="M3" s="10" t="s">
        <v>21</v>
      </c>
      <c r="N3" s="10">
        <f>N2-N14</f>
        <v>4</v>
      </c>
    </row>
    <row r="4" spans="1:14" ht="41.25" customHeight="1">
      <c r="A4" s="119"/>
      <c r="B4" s="119" t="s">
        <v>169</v>
      </c>
      <c r="C4" s="119" t="s">
        <v>826</v>
      </c>
      <c r="D4" s="120"/>
      <c r="E4" s="119"/>
      <c r="F4" s="119"/>
      <c r="G4" s="119"/>
      <c r="H4" s="119"/>
      <c r="I4" s="121"/>
      <c r="J4" s="119"/>
      <c r="K4" s="121"/>
      <c r="M4" t="s">
        <v>27</v>
      </c>
      <c r="N4">
        <f>SUMIFS(E:E,G:G,"CTT")</f>
        <v>20</v>
      </c>
    </row>
    <row r="5" spans="1:14" ht="41.25" customHeight="1">
      <c r="A5" s="461" t="s">
        <v>827</v>
      </c>
      <c r="B5" s="461" t="s">
        <v>828</v>
      </c>
      <c r="C5" s="461" t="s">
        <v>829</v>
      </c>
      <c r="D5" s="462" t="s">
        <v>830</v>
      </c>
      <c r="E5" s="461">
        <v>2</v>
      </c>
      <c r="F5" s="461">
        <v>1</v>
      </c>
      <c r="G5" s="461" t="s">
        <v>40</v>
      </c>
      <c r="H5" s="461" t="s">
        <v>788</v>
      </c>
      <c r="I5" s="463">
        <v>42868</v>
      </c>
      <c r="J5" s="463"/>
      <c r="K5" s="464" t="s">
        <v>1220</v>
      </c>
      <c r="M5" t="s">
        <v>33</v>
      </c>
      <c r="N5">
        <f>SUMIFS(E:E,G:G,"FLU")</f>
        <v>0</v>
      </c>
    </row>
    <row r="6" spans="1:14" ht="41.25" customHeight="1">
      <c r="A6" s="11">
        <v>1</v>
      </c>
      <c r="B6" s="12" t="s">
        <v>282</v>
      </c>
      <c r="C6" s="14" t="s">
        <v>831</v>
      </c>
      <c r="D6" s="13" t="s">
        <v>832</v>
      </c>
      <c r="E6" s="12">
        <v>4</v>
      </c>
      <c r="F6" s="12">
        <v>2</v>
      </c>
      <c r="G6" s="12" t="s">
        <v>31</v>
      </c>
      <c r="H6" s="12" t="s">
        <v>788</v>
      </c>
      <c r="I6" s="9">
        <v>42868</v>
      </c>
      <c r="J6" s="12" t="s">
        <v>833</v>
      </c>
      <c r="K6" s="11"/>
      <c r="M6" t="s">
        <v>37</v>
      </c>
      <c r="N6">
        <f>SUMIFS(E:E,G:G,"JCC")</f>
        <v>21</v>
      </c>
    </row>
    <row r="7" spans="1:14" ht="41.25" customHeight="1">
      <c r="A7" s="11">
        <v>2</v>
      </c>
      <c r="B7" s="12" t="s">
        <v>44</v>
      </c>
      <c r="C7" s="12" t="s">
        <v>834</v>
      </c>
      <c r="D7" s="13" t="s">
        <v>835</v>
      </c>
      <c r="E7" s="12">
        <v>4</v>
      </c>
      <c r="F7" s="12">
        <v>1</v>
      </c>
      <c r="G7" s="48" t="s">
        <v>31</v>
      </c>
      <c r="H7" s="12" t="s">
        <v>788</v>
      </c>
      <c r="I7" s="9">
        <v>42868</v>
      </c>
      <c r="J7" s="15" t="s">
        <v>47</v>
      </c>
      <c r="K7" s="11"/>
      <c r="M7" t="s">
        <v>43</v>
      </c>
      <c r="N7">
        <f>SUMIFS(E:E,G:G,"EDI")</f>
        <v>8</v>
      </c>
    </row>
    <row r="8" spans="1:14" ht="41.25" customHeight="1">
      <c r="A8" s="11">
        <v>3</v>
      </c>
      <c r="B8" s="12" t="s">
        <v>44</v>
      </c>
      <c r="C8" s="12" t="s">
        <v>836</v>
      </c>
      <c r="D8" s="13" t="s">
        <v>837</v>
      </c>
      <c r="E8" s="12">
        <v>3</v>
      </c>
      <c r="F8" s="12">
        <v>1</v>
      </c>
      <c r="G8" s="48" t="s">
        <v>31</v>
      </c>
      <c r="H8" s="12" t="s">
        <v>788</v>
      </c>
      <c r="I8" s="15">
        <v>42868</v>
      </c>
      <c r="J8" s="40" t="s">
        <v>47</v>
      </c>
      <c r="K8" s="123"/>
      <c r="M8" t="s">
        <v>48</v>
      </c>
      <c r="N8">
        <f>SUMIFS(E:E,G:G,"par")</f>
        <v>0</v>
      </c>
    </row>
    <row r="9" spans="1:14" ht="41.25" customHeight="1">
      <c r="A9" s="11">
        <v>4</v>
      </c>
      <c r="B9" s="7" t="s">
        <v>44</v>
      </c>
      <c r="C9" s="7" t="s">
        <v>838</v>
      </c>
      <c r="D9" s="8" t="s">
        <v>839</v>
      </c>
      <c r="E9" s="44">
        <v>2</v>
      </c>
      <c r="F9" s="7">
        <v>1</v>
      </c>
      <c r="G9" s="7" t="s">
        <v>31</v>
      </c>
      <c r="H9" s="7" t="s">
        <v>788</v>
      </c>
      <c r="I9" s="9">
        <v>42868</v>
      </c>
      <c r="J9" s="7" t="s">
        <v>47</v>
      </c>
      <c r="K9" s="6"/>
      <c r="M9" t="s">
        <v>53</v>
      </c>
      <c r="N9">
        <f>SUMIFS(E:E,G:G,"phi")</f>
        <v>0</v>
      </c>
    </row>
    <row r="10" spans="1:14" ht="41.25" customHeight="1">
      <c r="A10" s="11">
        <v>5</v>
      </c>
      <c r="B10" s="7" t="s">
        <v>22</v>
      </c>
      <c r="C10" s="7" t="s">
        <v>840</v>
      </c>
      <c r="D10" s="8" t="s">
        <v>841</v>
      </c>
      <c r="E10" s="7">
        <v>2</v>
      </c>
      <c r="F10" s="7">
        <v>1</v>
      </c>
      <c r="G10" s="7" t="s">
        <v>31</v>
      </c>
      <c r="H10" s="7" t="s">
        <v>788</v>
      </c>
      <c r="I10" s="9">
        <v>42868</v>
      </c>
      <c r="J10" s="45" t="s">
        <v>842</v>
      </c>
      <c r="K10" s="6"/>
      <c r="M10" t="s">
        <v>58</v>
      </c>
      <c r="N10">
        <f>SUMIFS(E:E,G:G,"BRK")</f>
        <v>0</v>
      </c>
    </row>
    <row r="11" spans="1:14" ht="41.25" customHeight="1">
      <c r="A11" s="11">
        <v>6</v>
      </c>
      <c r="B11" s="12" t="s">
        <v>44</v>
      </c>
      <c r="C11" s="12" t="s">
        <v>843</v>
      </c>
      <c r="D11" s="13" t="s">
        <v>844</v>
      </c>
      <c r="E11" s="12">
        <v>3</v>
      </c>
      <c r="F11" s="12">
        <v>1</v>
      </c>
      <c r="G11" s="12" t="s">
        <v>220</v>
      </c>
      <c r="H11" s="12" t="s">
        <v>788</v>
      </c>
      <c r="I11" s="9">
        <v>42868</v>
      </c>
      <c r="J11" s="15" t="s">
        <v>47</v>
      </c>
      <c r="K11" s="11"/>
      <c r="M11" s="17" t="s">
        <v>59</v>
      </c>
      <c r="N11" s="17">
        <f>SUMIFS(E:E,G:G,"SPC")</f>
        <v>2</v>
      </c>
    </row>
    <row r="12" spans="1:14" ht="41.25" customHeight="1">
      <c r="A12" s="11">
        <v>7</v>
      </c>
      <c r="B12" s="7" t="s">
        <v>44</v>
      </c>
      <c r="C12" s="7" t="s">
        <v>845</v>
      </c>
      <c r="D12" s="8" t="s">
        <v>846</v>
      </c>
      <c r="E12" s="7">
        <v>4</v>
      </c>
      <c r="F12" s="7">
        <v>1</v>
      </c>
      <c r="G12" s="7" t="s">
        <v>220</v>
      </c>
      <c r="H12" s="7" t="s">
        <v>788</v>
      </c>
      <c r="I12" s="9">
        <v>42868</v>
      </c>
      <c r="J12" s="7" t="s">
        <v>47</v>
      </c>
      <c r="K12" s="61"/>
      <c r="M12" s="18" t="s">
        <v>60</v>
      </c>
      <c r="N12" s="18">
        <f>SUMIFS(E:E,G:G,"H")</f>
        <v>0</v>
      </c>
    </row>
    <row r="13" spans="1:14" ht="41.25" customHeight="1">
      <c r="A13" s="11">
        <v>8</v>
      </c>
      <c r="B13" s="12" t="s">
        <v>22</v>
      </c>
      <c r="C13" s="12" t="s">
        <v>847</v>
      </c>
      <c r="D13" s="64" t="s">
        <v>848</v>
      </c>
      <c r="E13" s="12">
        <v>2</v>
      </c>
      <c r="F13" s="12">
        <v>1</v>
      </c>
      <c r="G13" s="12" t="s">
        <v>220</v>
      </c>
      <c r="H13" s="12" t="s">
        <v>788</v>
      </c>
      <c r="I13" s="15">
        <v>42868</v>
      </c>
      <c r="J13" s="12" t="s">
        <v>849</v>
      </c>
      <c r="K13" s="12"/>
      <c r="M13" s="18"/>
      <c r="N13" s="18"/>
    </row>
    <row r="14" spans="1:14" ht="41.25" customHeight="1">
      <c r="A14" s="11">
        <v>9</v>
      </c>
      <c r="B14" s="7" t="s">
        <v>44</v>
      </c>
      <c r="C14" s="7" t="s">
        <v>850</v>
      </c>
      <c r="D14" s="8" t="s">
        <v>851</v>
      </c>
      <c r="E14" s="7">
        <v>7</v>
      </c>
      <c r="F14" s="7">
        <v>2</v>
      </c>
      <c r="G14" s="7" t="s">
        <v>220</v>
      </c>
      <c r="H14" s="7" t="s">
        <v>788</v>
      </c>
      <c r="I14" s="9">
        <v>42868</v>
      </c>
      <c r="J14" s="7" t="s">
        <v>47</v>
      </c>
      <c r="K14" s="6"/>
      <c r="M14" s="19" t="s">
        <v>61</v>
      </c>
      <c r="N14" s="19">
        <f>SUM(M4:N12)</f>
        <v>51</v>
      </c>
    </row>
    <row r="15" spans="1:14" ht="41.25" customHeight="1">
      <c r="A15" s="11">
        <v>10</v>
      </c>
      <c r="B15" s="12" t="s">
        <v>22</v>
      </c>
      <c r="C15" s="12" t="s">
        <v>852</v>
      </c>
      <c r="D15" s="13" t="s">
        <v>853</v>
      </c>
      <c r="E15" s="12">
        <v>1</v>
      </c>
      <c r="F15" s="12">
        <v>1</v>
      </c>
      <c r="G15" s="12" t="s">
        <v>187</v>
      </c>
      <c r="H15" s="7" t="s">
        <v>788</v>
      </c>
      <c r="I15" s="9">
        <v>42868</v>
      </c>
      <c r="J15" s="15" t="s">
        <v>854</v>
      </c>
      <c r="K15" s="11" t="s">
        <v>855</v>
      </c>
    </row>
    <row r="16" spans="1:14" ht="41.25" customHeight="1">
      <c r="A16" s="11">
        <v>11</v>
      </c>
      <c r="B16" s="12" t="s">
        <v>44</v>
      </c>
      <c r="C16" s="12" t="s">
        <v>856</v>
      </c>
      <c r="D16" s="13" t="s">
        <v>857</v>
      </c>
      <c r="E16" s="12">
        <v>4</v>
      </c>
      <c r="F16" s="12">
        <v>1</v>
      </c>
      <c r="G16" s="12" t="s">
        <v>187</v>
      </c>
      <c r="H16" s="12" t="s">
        <v>788</v>
      </c>
      <c r="I16" s="9">
        <v>42868</v>
      </c>
      <c r="J16" s="15" t="s">
        <v>47</v>
      </c>
      <c r="K16" s="11"/>
      <c r="M16" s="122" t="s">
        <v>824</v>
      </c>
    </row>
    <row r="17" spans="1:13" ht="41.25" customHeight="1">
      <c r="A17" s="11">
        <v>12</v>
      </c>
      <c r="B17" s="12" t="s">
        <v>44</v>
      </c>
      <c r="C17" s="12" t="s">
        <v>858</v>
      </c>
      <c r="D17" s="13" t="s">
        <v>859</v>
      </c>
      <c r="E17" s="12">
        <v>3</v>
      </c>
      <c r="F17" s="12">
        <v>1</v>
      </c>
      <c r="G17" s="12" t="s">
        <v>187</v>
      </c>
      <c r="H17" s="12" t="s">
        <v>788</v>
      </c>
      <c r="I17" s="15">
        <v>42868</v>
      </c>
      <c r="J17" s="12" t="s">
        <v>47</v>
      </c>
      <c r="K17" s="12"/>
      <c r="M17" t="s">
        <v>825</v>
      </c>
    </row>
    <row r="18" spans="1:13" ht="41.25" customHeight="1">
      <c r="A18" s="28" t="s">
        <v>860</v>
      </c>
      <c r="B18" s="28" t="s">
        <v>282</v>
      </c>
      <c r="C18" s="14" t="s">
        <v>861</v>
      </c>
      <c r="D18" s="13" t="s">
        <v>862</v>
      </c>
      <c r="E18" s="12">
        <v>1</v>
      </c>
      <c r="F18" s="12">
        <v>1</v>
      </c>
      <c r="G18" s="11" t="s">
        <v>220</v>
      </c>
      <c r="H18" s="12" t="s">
        <v>788</v>
      </c>
      <c r="I18" s="15">
        <v>42868</v>
      </c>
      <c r="J18" s="12" t="s">
        <v>863</v>
      </c>
      <c r="K18" s="12"/>
    </row>
    <row r="19" spans="1:13" ht="41.25" customHeight="1">
      <c r="A19" s="28" t="s">
        <v>864</v>
      </c>
      <c r="B19" s="28" t="s">
        <v>282</v>
      </c>
      <c r="C19" s="14" t="s">
        <v>865</v>
      </c>
      <c r="D19" s="64" t="s">
        <v>866</v>
      </c>
      <c r="E19" s="12">
        <v>4</v>
      </c>
      <c r="F19" s="12">
        <v>1</v>
      </c>
      <c r="G19" s="12" t="s">
        <v>220</v>
      </c>
      <c r="H19" s="12" t="s">
        <v>788</v>
      </c>
      <c r="I19" s="15">
        <v>42868</v>
      </c>
      <c r="J19" s="12" t="s">
        <v>867</v>
      </c>
      <c r="K19" s="11"/>
    </row>
    <row r="20" spans="1:13" ht="41.25" customHeight="1">
      <c r="A20" s="11">
        <v>14</v>
      </c>
      <c r="B20" s="12" t="s">
        <v>22</v>
      </c>
      <c r="C20" s="12" t="s">
        <v>868</v>
      </c>
      <c r="D20" s="64" t="s">
        <v>869</v>
      </c>
      <c r="E20" s="12">
        <v>3</v>
      </c>
      <c r="F20" s="12">
        <v>1</v>
      </c>
      <c r="G20" s="12" t="s">
        <v>31</v>
      </c>
      <c r="H20" s="12" t="s">
        <v>788</v>
      </c>
      <c r="I20" s="15">
        <v>42868</v>
      </c>
      <c r="J20" s="12" t="s">
        <v>870</v>
      </c>
      <c r="K20" s="11"/>
    </row>
    <row r="21" spans="1:13" ht="41.25" customHeight="1">
      <c r="A21" s="16">
        <v>15</v>
      </c>
      <c r="B21" s="12" t="s">
        <v>1645</v>
      </c>
      <c r="C21" s="12" t="s">
        <v>1646</v>
      </c>
      <c r="D21" s="64" t="s">
        <v>1647</v>
      </c>
      <c r="E21" s="12">
        <v>2</v>
      </c>
      <c r="F21" s="12">
        <v>1</v>
      </c>
      <c r="G21" s="12" t="s">
        <v>31</v>
      </c>
      <c r="H21" s="12" t="s">
        <v>788</v>
      </c>
      <c r="I21" s="15">
        <v>42868</v>
      </c>
      <c r="J21" s="12" t="s">
        <v>1648</v>
      </c>
      <c r="K21" s="11"/>
    </row>
    <row r="22" spans="1:13" ht="41.25" customHeight="1">
      <c r="A22" s="16"/>
      <c r="B22" s="12"/>
      <c r="C22" s="12"/>
      <c r="D22" s="64"/>
      <c r="E22" s="12"/>
      <c r="F22" s="12"/>
      <c r="G22" s="12"/>
      <c r="H22" s="12"/>
      <c r="I22" s="15"/>
      <c r="J22" s="12"/>
      <c r="K22" s="11"/>
    </row>
    <row r="23" spans="1:13" ht="41.25" customHeight="1">
      <c r="B23" s="12"/>
      <c r="C23" s="12"/>
      <c r="D23" s="64"/>
      <c r="E23" s="12"/>
      <c r="F23" s="12"/>
      <c r="G23" s="12"/>
      <c r="H23" s="12"/>
      <c r="I23" s="15"/>
      <c r="J23" s="12"/>
      <c r="K23" s="11"/>
    </row>
    <row r="24" spans="1:13" ht="41.25" customHeight="1">
      <c r="A24" s="11"/>
      <c r="B24" s="12"/>
      <c r="C24" s="12"/>
      <c r="D24" s="13"/>
      <c r="E24" s="74">
        <f>SUM(E5:E21)</f>
        <v>51</v>
      </c>
      <c r="F24" s="74">
        <f>SUM(F5:F21)</f>
        <v>19</v>
      </c>
      <c r="G24" s="11"/>
      <c r="H24" s="12"/>
      <c r="I24" s="12"/>
      <c r="J24" s="12"/>
      <c r="K24" s="11"/>
    </row>
    <row r="25" spans="1:13" ht="41.25" customHeight="1">
      <c r="A25" s="12"/>
      <c r="B25" s="12"/>
      <c r="C25" s="12"/>
      <c r="D25" s="64"/>
      <c r="E25" s="12"/>
      <c r="F25" s="12"/>
      <c r="G25" s="12"/>
      <c r="H25" s="12"/>
      <c r="I25" s="15"/>
      <c r="J25" s="12"/>
      <c r="K25" s="12"/>
    </row>
    <row r="26" spans="1:13" ht="41.25" customHeight="1">
      <c r="A26" s="6"/>
      <c r="B26" s="7"/>
      <c r="C26" s="7"/>
      <c r="D26" s="8"/>
      <c r="E26" s="7"/>
      <c r="F26" s="7"/>
      <c r="G26" s="7"/>
      <c r="H26" s="7"/>
      <c r="I26" s="9"/>
      <c r="J26" s="7"/>
      <c r="K26" s="6"/>
    </row>
    <row r="27" spans="1:13" ht="41.25" customHeight="1">
      <c r="A27" s="123"/>
      <c r="B27" s="124"/>
      <c r="C27" s="124"/>
      <c r="D27" s="125"/>
      <c r="E27" s="124"/>
      <c r="F27" s="124"/>
      <c r="G27" s="124"/>
      <c r="H27" s="69"/>
      <c r="I27" s="104"/>
      <c r="J27" s="126"/>
      <c r="K27" s="123"/>
    </row>
  </sheetData>
  <customSheetViews>
    <customSheetView guid="{9778F56C-973C-7541-8161-D43DA95ADD11}" scale="70" topLeftCell="A10">
      <selection activeCell="K25" sqref="K25"/>
    </customSheetView>
    <customSheetView guid="{A103F095-7DA4-4408-879C-290B47F228DB}" scale="70" topLeftCell="A4">
      <selection activeCell="D10" sqref="D10"/>
    </customSheetView>
    <customSheetView guid="{E344F02B-8DEB-4443-BA96-9E788370444B}" scale="70" topLeftCell="A4">
      <selection activeCell="F16" sqref="F16"/>
    </customSheetView>
    <customSheetView guid="{5D9737A7-FAB4-4ED9-9A80-BDC2CF91F8AD}" scale="70" topLeftCell="A4">
      <selection activeCell="D10" sqref="D10"/>
    </customSheetView>
    <customSheetView guid="{7343038C-C44B-4A23-9415-52518878E5A6}" scale="70">
      <selection activeCell="I16" sqref="I16"/>
    </customSheetView>
    <customSheetView guid="{CAA1661D-9E62-4E75-9F9E-C43A2BB4CF03}" scale="70" topLeftCell="A4">
      <selection activeCell="D10" sqref="D10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70" zoomScaleNormal="90" zoomScalePageLayoutView="90" workbookViewId="0">
      <selection activeCell="K11" sqref="K11"/>
    </sheetView>
  </sheetViews>
  <sheetFormatPr baseColWidth="10" defaultColWidth="8.83203125" defaultRowHeight="41.25" customHeight="1" x14ac:dyDescent="0"/>
  <cols>
    <col min="1" max="1" width="12.6640625" customWidth="1"/>
    <col min="2" max="2" width="31.1640625" customWidth="1"/>
    <col min="3" max="3" width="34" customWidth="1"/>
    <col min="4" max="4" width="37.83203125" customWidth="1"/>
    <col min="5" max="5" width="10.5" customWidth="1"/>
    <col min="6" max="6" width="10.33203125" customWidth="1"/>
    <col min="7" max="7" width="15.1640625" customWidth="1"/>
    <col min="8" max="8" width="10.6640625" customWidth="1"/>
    <col min="9" max="9" width="16" customWidth="1"/>
    <col min="10" max="10" width="15.1640625" customWidth="1"/>
    <col min="11" max="11" width="60.5" customWidth="1"/>
    <col min="13" max="13" width="18.1640625" customWidth="1"/>
  </cols>
  <sheetData>
    <row r="1" spans="1:14" ht="41.25" customHeight="1" thickBot="1">
      <c r="A1" s="760" t="s">
        <v>308</v>
      </c>
      <c r="B1" s="761"/>
      <c r="C1" s="761"/>
      <c r="D1" s="761"/>
      <c r="E1" s="761"/>
      <c r="F1" s="762"/>
      <c r="G1" s="763" t="s">
        <v>783</v>
      </c>
      <c r="H1" s="761"/>
      <c r="I1" s="761"/>
      <c r="J1" s="761"/>
      <c r="K1" s="761"/>
    </row>
    <row r="2" spans="1:14" ht="41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41.25" customHeight="1">
      <c r="A3" s="127"/>
      <c r="B3" s="128" t="s">
        <v>784</v>
      </c>
      <c r="C3" s="129"/>
      <c r="D3" s="130"/>
      <c r="E3" s="129"/>
      <c r="F3" s="129"/>
      <c r="G3" s="129"/>
      <c r="H3" s="129"/>
      <c r="I3" s="131"/>
      <c r="J3" s="129"/>
      <c r="K3" s="129"/>
      <c r="M3" s="10" t="s">
        <v>21</v>
      </c>
      <c r="N3" s="10">
        <f>N2-N14</f>
        <v>11</v>
      </c>
    </row>
    <row r="4" spans="1:14" ht="41.25" customHeight="1">
      <c r="A4" s="119"/>
      <c r="B4" s="119" t="s">
        <v>785</v>
      </c>
      <c r="C4" s="119"/>
      <c r="D4" s="120"/>
      <c r="E4" s="119"/>
      <c r="F4" s="119"/>
      <c r="G4" s="119"/>
      <c r="H4" s="119"/>
      <c r="I4" s="121"/>
      <c r="J4" s="119"/>
      <c r="K4" s="121"/>
      <c r="M4" t="s">
        <v>27</v>
      </c>
      <c r="N4">
        <f>SUMIFS(E:E,G:G,"CTT")</f>
        <v>0</v>
      </c>
    </row>
    <row r="5" spans="1:14" ht="41.25" customHeight="1">
      <c r="A5" s="6">
        <v>1</v>
      </c>
      <c r="B5" s="7" t="s">
        <v>22</v>
      </c>
      <c r="C5" s="7" t="s">
        <v>786</v>
      </c>
      <c r="D5" s="8" t="s">
        <v>787</v>
      </c>
      <c r="E5" s="7">
        <v>2</v>
      </c>
      <c r="F5" s="7">
        <v>1</v>
      </c>
      <c r="G5" s="7" t="s">
        <v>89</v>
      </c>
      <c r="H5" s="12" t="s">
        <v>788</v>
      </c>
      <c r="I5" s="9">
        <v>42868</v>
      </c>
      <c r="J5" s="45" t="s">
        <v>789</v>
      </c>
      <c r="K5" s="6" t="s">
        <v>790</v>
      </c>
      <c r="M5" t="s">
        <v>33</v>
      </c>
      <c r="N5">
        <f>SUMIFS(E:E,G:G,"FLU")</f>
        <v>40</v>
      </c>
    </row>
    <row r="6" spans="1:14" ht="41.25" customHeight="1">
      <c r="A6" s="11">
        <v>2</v>
      </c>
      <c r="B6" s="12" t="s">
        <v>44</v>
      </c>
      <c r="C6" s="12" t="s">
        <v>791</v>
      </c>
      <c r="D6" s="13" t="s">
        <v>792</v>
      </c>
      <c r="E6" s="12">
        <v>5</v>
      </c>
      <c r="F6" s="12">
        <v>2</v>
      </c>
      <c r="G6" s="12" t="s">
        <v>17</v>
      </c>
      <c r="H6" s="12" t="s">
        <v>788</v>
      </c>
      <c r="I6" s="9">
        <v>42868</v>
      </c>
      <c r="J6" s="15" t="s">
        <v>47</v>
      </c>
      <c r="K6" s="59"/>
      <c r="M6" t="s">
        <v>37</v>
      </c>
      <c r="N6">
        <f>SUMIFS(E:E,G:G,"JCC")</f>
        <v>0</v>
      </c>
    </row>
    <row r="7" spans="1:14" ht="41.25" customHeight="1">
      <c r="A7" s="6">
        <v>3</v>
      </c>
      <c r="B7" s="7" t="s">
        <v>22</v>
      </c>
      <c r="C7" s="7" t="s">
        <v>793</v>
      </c>
      <c r="D7" s="8" t="s">
        <v>794</v>
      </c>
      <c r="E7" s="46">
        <v>10</v>
      </c>
      <c r="F7" s="7">
        <v>5</v>
      </c>
      <c r="G7" s="7" t="s">
        <v>17</v>
      </c>
      <c r="H7" s="7" t="s">
        <v>788</v>
      </c>
      <c r="I7" s="9">
        <v>42868</v>
      </c>
      <c r="J7" s="7" t="s">
        <v>795</v>
      </c>
      <c r="K7" s="51" t="s">
        <v>796</v>
      </c>
      <c r="M7" t="s">
        <v>43</v>
      </c>
      <c r="N7">
        <f>SUMIFS(E:E,G:G,"EDI")</f>
        <v>0</v>
      </c>
    </row>
    <row r="8" spans="1:14" ht="41.25" customHeight="1">
      <c r="A8" s="11">
        <v>4</v>
      </c>
      <c r="B8" s="12" t="s">
        <v>44</v>
      </c>
      <c r="C8" s="12" t="s">
        <v>797</v>
      </c>
      <c r="D8" s="13" t="s">
        <v>798</v>
      </c>
      <c r="E8" s="12">
        <v>3</v>
      </c>
      <c r="F8" s="12">
        <v>1</v>
      </c>
      <c r="G8" s="48" t="s">
        <v>89</v>
      </c>
      <c r="H8" s="12" t="s">
        <v>788</v>
      </c>
      <c r="I8" s="15">
        <v>42868</v>
      </c>
      <c r="J8" s="12" t="s">
        <v>47</v>
      </c>
      <c r="K8" s="11"/>
      <c r="M8" t="s">
        <v>48</v>
      </c>
      <c r="N8">
        <f>SUMIFS(E:E,G:G,"par")</f>
        <v>0</v>
      </c>
    </row>
    <row r="9" spans="1:14" ht="41.25" customHeight="1">
      <c r="A9" s="6">
        <v>5</v>
      </c>
      <c r="B9" s="12" t="s">
        <v>263</v>
      </c>
      <c r="C9" s="12" t="s">
        <v>799</v>
      </c>
      <c r="D9" s="13" t="s">
        <v>800</v>
      </c>
      <c r="E9" s="12">
        <v>2</v>
      </c>
      <c r="F9" s="12">
        <v>1</v>
      </c>
      <c r="G9" s="12" t="s">
        <v>17</v>
      </c>
      <c r="H9" s="12" t="s">
        <v>788</v>
      </c>
      <c r="I9" s="15">
        <v>42868</v>
      </c>
      <c r="J9" s="45" t="s">
        <v>801</v>
      </c>
      <c r="K9" s="46" t="s">
        <v>802</v>
      </c>
      <c r="M9" t="s">
        <v>53</v>
      </c>
      <c r="N9">
        <f>SUMIFS(E:E,G:G,"phi")</f>
        <v>0</v>
      </c>
    </row>
    <row r="10" spans="1:14" ht="41.25" customHeight="1">
      <c r="A10" s="11">
        <v>6</v>
      </c>
      <c r="B10" s="12" t="s">
        <v>44</v>
      </c>
      <c r="C10" s="12" t="s">
        <v>803</v>
      </c>
      <c r="D10" s="64" t="s">
        <v>804</v>
      </c>
      <c r="E10" s="12">
        <v>7</v>
      </c>
      <c r="F10" s="12">
        <v>2</v>
      </c>
      <c r="G10" s="12" t="s">
        <v>17</v>
      </c>
      <c r="H10" s="12" t="s">
        <v>788</v>
      </c>
      <c r="I10" s="15">
        <v>42868</v>
      </c>
      <c r="J10" s="40" t="s">
        <v>47</v>
      </c>
      <c r="K10" s="11"/>
      <c r="M10" t="s">
        <v>58</v>
      </c>
      <c r="N10">
        <f>SUMIFS(E:E,G:G,"BRK")</f>
        <v>9</v>
      </c>
    </row>
    <row r="11" spans="1:14" ht="41.25" customHeight="1">
      <c r="A11" s="6">
        <v>7</v>
      </c>
      <c r="B11" s="12" t="s">
        <v>22</v>
      </c>
      <c r="C11" s="12" t="s">
        <v>805</v>
      </c>
      <c r="D11" s="13" t="s">
        <v>806</v>
      </c>
      <c r="E11" s="12">
        <v>2</v>
      </c>
      <c r="F11" s="12">
        <v>1</v>
      </c>
      <c r="G11" s="11" t="s">
        <v>17</v>
      </c>
      <c r="H11" s="7" t="s">
        <v>788</v>
      </c>
      <c r="I11" s="9">
        <v>42868</v>
      </c>
      <c r="J11" s="12" t="s">
        <v>807</v>
      </c>
      <c r="K11" s="11"/>
      <c r="M11" s="17" t="s">
        <v>59</v>
      </c>
      <c r="N11" s="17">
        <f>SUMIFS(E:E,G:G,"SPC")</f>
        <v>0</v>
      </c>
    </row>
    <row r="12" spans="1:14" ht="41.25" customHeight="1">
      <c r="A12" s="11">
        <v>8</v>
      </c>
      <c r="B12" s="12" t="s">
        <v>808</v>
      </c>
      <c r="C12" s="12" t="s">
        <v>809</v>
      </c>
      <c r="D12" s="13" t="s">
        <v>810</v>
      </c>
      <c r="E12" s="72">
        <v>6</v>
      </c>
      <c r="F12" s="12">
        <v>3</v>
      </c>
      <c r="G12" s="12" t="s">
        <v>17</v>
      </c>
      <c r="H12" s="12" t="s">
        <v>788</v>
      </c>
      <c r="I12" s="15">
        <v>42868</v>
      </c>
      <c r="J12" s="12" t="s">
        <v>811</v>
      </c>
      <c r="K12" s="49" t="s">
        <v>812</v>
      </c>
      <c r="M12" s="18" t="s">
        <v>60</v>
      </c>
      <c r="N12" s="18">
        <f>SUMIFS(E:E,G:G,"H")</f>
        <v>0</v>
      </c>
    </row>
    <row r="13" spans="1:14" ht="41.25" customHeight="1">
      <c r="A13" s="6">
        <v>9</v>
      </c>
      <c r="B13" s="12" t="s">
        <v>813</v>
      </c>
      <c r="C13" s="14" t="s">
        <v>814</v>
      </c>
      <c r="D13" s="64" t="s">
        <v>815</v>
      </c>
      <c r="E13" s="12">
        <v>4</v>
      </c>
      <c r="F13" s="12">
        <v>1</v>
      </c>
      <c r="G13" s="12" t="s">
        <v>17</v>
      </c>
      <c r="H13" s="12" t="s">
        <v>788</v>
      </c>
      <c r="I13" s="15">
        <v>42868</v>
      </c>
      <c r="J13" s="12" t="s">
        <v>816</v>
      </c>
      <c r="K13" s="38" t="s">
        <v>817</v>
      </c>
      <c r="M13" s="18"/>
      <c r="N13" s="18"/>
    </row>
    <row r="14" spans="1:14" ht="41.25" customHeight="1">
      <c r="A14" s="11">
        <v>10</v>
      </c>
      <c r="B14" s="12" t="s">
        <v>818</v>
      </c>
      <c r="C14" s="12" t="s">
        <v>819</v>
      </c>
      <c r="D14" s="64" t="s">
        <v>820</v>
      </c>
      <c r="E14" s="12">
        <v>3</v>
      </c>
      <c r="F14" s="12">
        <v>1</v>
      </c>
      <c r="G14" s="12" t="s">
        <v>89</v>
      </c>
      <c r="H14" s="12" t="s">
        <v>788</v>
      </c>
      <c r="I14" s="15">
        <v>42868</v>
      </c>
      <c r="J14" s="12" t="s">
        <v>821</v>
      </c>
      <c r="K14" s="11"/>
      <c r="M14" s="19" t="s">
        <v>61</v>
      </c>
      <c r="N14" s="19">
        <f>SUM(M4:N12)</f>
        <v>49</v>
      </c>
    </row>
    <row r="15" spans="1:14" ht="41.25" customHeight="1">
      <c r="A15" s="6">
        <v>11</v>
      </c>
      <c r="B15" s="7" t="s">
        <v>44</v>
      </c>
      <c r="C15" s="12" t="s">
        <v>822</v>
      </c>
      <c r="D15" s="13" t="s">
        <v>823</v>
      </c>
      <c r="E15" s="12">
        <v>4</v>
      </c>
      <c r="F15" s="12">
        <v>2</v>
      </c>
      <c r="G15" s="48" t="s">
        <v>17</v>
      </c>
      <c r="H15" s="7" t="s">
        <v>788</v>
      </c>
      <c r="I15" s="9">
        <v>42868</v>
      </c>
      <c r="J15" s="7" t="s">
        <v>47</v>
      </c>
      <c r="K15" s="11"/>
    </row>
    <row r="16" spans="1:14" ht="41.25" customHeight="1">
      <c r="A16" s="6">
        <v>12</v>
      </c>
      <c r="B16" s="7" t="s">
        <v>44</v>
      </c>
      <c r="C16" s="7" t="s">
        <v>1144</v>
      </c>
      <c r="D16" s="8" t="s">
        <v>1145</v>
      </c>
      <c r="E16" s="7">
        <v>1</v>
      </c>
      <c r="F16" s="7">
        <v>1</v>
      </c>
      <c r="G16" s="7" t="s">
        <v>89</v>
      </c>
      <c r="H16" s="7" t="s">
        <v>788</v>
      </c>
      <c r="I16" s="9">
        <v>42868</v>
      </c>
      <c r="J16" s="7" t="s">
        <v>47</v>
      </c>
      <c r="K16" s="6"/>
      <c r="M16" s="122" t="s">
        <v>824</v>
      </c>
    </row>
    <row r="17" spans="1:13" ht="41.25" customHeight="1">
      <c r="A17" s="6"/>
      <c r="B17" s="7"/>
      <c r="C17" s="7"/>
      <c r="D17" s="8"/>
      <c r="E17" s="7"/>
      <c r="F17" s="7"/>
      <c r="G17" s="7"/>
      <c r="H17" s="7"/>
      <c r="I17" s="9"/>
      <c r="J17" s="7"/>
      <c r="K17" s="6"/>
      <c r="M17" t="s">
        <v>825</v>
      </c>
    </row>
    <row r="18" spans="1:13" ht="41.25" customHeight="1">
      <c r="A18" s="6"/>
      <c r="B18" s="7"/>
      <c r="C18" s="7"/>
      <c r="D18" s="8"/>
      <c r="E18" s="7"/>
      <c r="F18" s="7"/>
      <c r="G18" s="7"/>
      <c r="H18" s="7"/>
      <c r="I18" s="9"/>
      <c r="J18" s="7"/>
      <c r="K18" s="6"/>
    </row>
    <row r="19" spans="1:13" ht="41.25" customHeight="1">
      <c r="A19" s="6"/>
      <c r="B19" s="7"/>
      <c r="C19" s="7"/>
      <c r="D19" s="8"/>
      <c r="E19" s="7"/>
      <c r="F19" s="7"/>
      <c r="G19" s="7"/>
      <c r="H19" s="7"/>
      <c r="I19" s="9"/>
      <c r="J19" s="7"/>
      <c r="K19" s="6"/>
    </row>
    <row r="20" spans="1:13" ht="41.25" customHeight="1">
      <c r="A20" s="6"/>
      <c r="B20" s="7"/>
      <c r="C20" s="7"/>
      <c r="D20" s="8"/>
      <c r="E20" s="36">
        <f>SUM(E5:E18)</f>
        <v>49</v>
      </c>
      <c r="F20" s="36">
        <f>SUM(F5:F18)</f>
        <v>21</v>
      </c>
      <c r="G20" s="7"/>
      <c r="H20" s="7"/>
      <c r="I20" s="9"/>
      <c r="J20" s="46"/>
      <c r="K20" s="6"/>
    </row>
    <row r="21" spans="1:13" ht="41.25" customHeight="1">
      <c r="A21" s="6"/>
      <c r="B21" s="7"/>
      <c r="C21" s="7"/>
      <c r="D21" s="8"/>
      <c r="E21" s="7"/>
      <c r="F21" s="7"/>
      <c r="G21" s="7"/>
      <c r="H21" s="7"/>
      <c r="I21" s="7"/>
      <c r="J21" s="7"/>
      <c r="K21" s="6"/>
    </row>
    <row r="22" spans="1:13" ht="41.25" customHeight="1">
      <c r="A22" s="6"/>
      <c r="B22" s="7"/>
      <c r="C22" s="7"/>
      <c r="D22" s="8"/>
      <c r="E22" s="7"/>
      <c r="F22" s="7"/>
      <c r="G22" s="7"/>
      <c r="H22" s="7"/>
      <c r="I22" s="9"/>
      <c r="J22" s="7"/>
      <c r="K22" s="6"/>
    </row>
    <row r="23" spans="1:13" ht="41.25" customHeight="1">
      <c r="A23" s="123"/>
      <c r="B23" s="124"/>
      <c r="C23" s="124"/>
      <c r="D23" s="125"/>
      <c r="E23" s="124"/>
      <c r="F23" s="124"/>
      <c r="G23" s="124"/>
      <c r="H23" s="69"/>
      <c r="I23" s="104"/>
      <c r="J23" s="126"/>
      <c r="K23" s="123"/>
    </row>
  </sheetData>
  <customSheetViews>
    <customSheetView guid="{9778F56C-973C-7541-8161-D43DA95ADD11}" scale="70">
      <selection activeCell="K11" sqref="K11"/>
    </customSheetView>
    <customSheetView guid="{A103F095-7DA4-4408-879C-290B47F228DB}" scale="70">
      <selection activeCell="D20" sqref="D20"/>
    </customSheetView>
    <customSheetView guid="{E344F02B-8DEB-4443-BA96-9E788370444B}" scale="70" topLeftCell="D1">
      <selection activeCell="K16" sqref="K16"/>
    </customSheetView>
    <customSheetView guid="{5D9737A7-FAB4-4ED9-9A80-BDC2CF91F8AD}" scale="70">
      <selection activeCell="D20" sqref="D20"/>
    </customSheetView>
    <customSheetView guid="{7343038C-C44B-4A23-9415-52518878E5A6}" scale="70">
      <selection activeCell="D20" sqref="D20"/>
    </customSheetView>
    <customSheetView guid="{CAA1661D-9E62-4E75-9F9E-C43A2BB4CF03}" scale="70">
      <selection activeCell="D20" sqref="D20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zoomScalePageLayoutView="90" workbookViewId="0">
      <selection activeCell="I14" sqref="I14"/>
    </sheetView>
  </sheetViews>
  <sheetFormatPr baseColWidth="10" defaultColWidth="8.83203125" defaultRowHeight="37.5" customHeight="1" x14ac:dyDescent="0"/>
  <cols>
    <col min="2" max="3" width="25.33203125" customWidth="1"/>
    <col min="4" max="4" width="28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3.5" customWidth="1"/>
    <col min="13" max="13" width="18.1640625" customWidth="1"/>
  </cols>
  <sheetData>
    <row r="1" spans="1:14" ht="37.5" customHeight="1" thickBot="1">
      <c r="A1" s="764" t="s">
        <v>308</v>
      </c>
      <c r="B1" s="765"/>
      <c r="C1" s="765"/>
      <c r="D1" s="765"/>
      <c r="E1" s="765"/>
      <c r="F1" s="765"/>
      <c r="G1" s="766" t="s">
        <v>380</v>
      </c>
      <c r="H1" s="766"/>
      <c r="I1" s="766"/>
      <c r="J1" s="767"/>
      <c r="K1" s="768"/>
    </row>
    <row r="2" spans="1:14" ht="37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7.5" customHeight="1">
      <c r="A3" s="44">
        <v>1</v>
      </c>
      <c r="B3" s="44" t="s">
        <v>44</v>
      </c>
      <c r="C3" s="44" t="s">
        <v>381</v>
      </c>
      <c r="D3" s="75" t="s">
        <v>382</v>
      </c>
      <c r="E3" s="44">
        <v>2</v>
      </c>
      <c r="F3" s="44">
        <v>1</v>
      </c>
      <c r="G3" s="44" t="s">
        <v>31</v>
      </c>
      <c r="H3" s="44" t="s">
        <v>383</v>
      </c>
      <c r="I3" s="76">
        <v>42868</v>
      </c>
      <c r="J3" s="44" t="s">
        <v>47</v>
      </c>
      <c r="K3" s="46" t="s">
        <v>384</v>
      </c>
      <c r="M3" s="10" t="s">
        <v>21</v>
      </c>
      <c r="N3" s="10">
        <f>N2-N14</f>
        <v>18</v>
      </c>
    </row>
    <row r="4" spans="1:14" ht="37.5" customHeight="1">
      <c r="A4" s="77">
        <v>2</v>
      </c>
      <c r="B4" s="49" t="s">
        <v>385</v>
      </c>
      <c r="C4" s="49" t="s">
        <v>386</v>
      </c>
      <c r="D4" s="78" t="s">
        <v>387</v>
      </c>
      <c r="E4" s="49">
        <v>3</v>
      </c>
      <c r="F4" s="49">
        <v>1</v>
      </c>
      <c r="G4" s="49" t="s">
        <v>17</v>
      </c>
      <c r="H4" s="49" t="s">
        <v>383</v>
      </c>
      <c r="I4" s="79">
        <v>42868</v>
      </c>
      <c r="J4" s="49" t="s">
        <v>388</v>
      </c>
      <c r="K4" s="38" t="s">
        <v>389</v>
      </c>
      <c r="M4" t="s">
        <v>27</v>
      </c>
      <c r="N4">
        <f>SUMIFS(E:E,G:G,"CTT")</f>
        <v>16</v>
      </c>
    </row>
    <row r="5" spans="1:14" ht="37.5" customHeight="1">
      <c r="A5" s="44">
        <v>3</v>
      </c>
      <c r="B5" s="44" t="s">
        <v>390</v>
      </c>
      <c r="C5" s="44" t="s">
        <v>391</v>
      </c>
      <c r="D5" s="75" t="s">
        <v>392</v>
      </c>
      <c r="E5" s="44">
        <v>3</v>
      </c>
      <c r="F5" s="44">
        <v>1</v>
      </c>
      <c r="G5" s="44" t="s">
        <v>31</v>
      </c>
      <c r="H5" s="44" t="s">
        <v>383</v>
      </c>
      <c r="I5" s="76">
        <v>42868</v>
      </c>
      <c r="J5" s="44" t="s">
        <v>393</v>
      </c>
      <c r="K5" s="44" t="s">
        <v>394</v>
      </c>
      <c r="M5" t="s">
        <v>33</v>
      </c>
      <c r="N5">
        <f>SUMIFS(E:E,G:G,"FLU")</f>
        <v>11</v>
      </c>
    </row>
    <row r="6" spans="1:14" ht="37.5" customHeight="1">
      <c r="A6" s="77" t="s">
        <v>395</v>
      </c>
      <c r="B6" s="80" t="s">
        <v>396</v>
      </c>
      <c r="C6" s="49" t="s">
        <v>397</v>
      </c>
      <c r="D6" s="78" t="s">
        <v>398</v>
      </c>
      <c r="E6" s="49">
        <v>6</v>
      </c>
      <c r="F6" s="49">
        <v>4</v>
      </c>
      <c r="G6" s="49" t="s">
        <v>31</v>
      </c>
      <c r="H6" s="49" t="s">
        <v>383</v>
      </c>
      <c r="I6" s="79">
        <v>42868</v>
      </c>
      <c r="J6" s="79" t="s">
        <v>399</v>
      </c>
      <c r="K6" s="38" t="s">
        <v>400</v>
      </c>
      <c r="M6" t="s">
        <v>37</v>
      </c>
      <c r="N6">
        <f>SUMIFS(E:E,G:G,"JCC")</f>
        <v>0</v>
      </c>
    </row>
    <row r="7" spans="1:14" ht="37.5" customHeight="1">
      <c r="A7" s="77" t="s">
        <v>401</v>
      </c>
      <c r="B7" s="80" t="s">
        <v>402</v>
      </c>
      <c r="C7" s="49" t="s">
        <v>397</v>
      </c>
      <c r="D7" s="78" t="s">
        <v>398</v>
      </c>
      <c r="E7" s="49">
        <v>1</v>
      </c>
      <c r="F7" s="49">
        <v>0</v>
      </c>
      <c r="G7" s="49" t="s">
        <v>17</v>
      </c>
      <c r="H7" s="49" t="s">
        <v>383</v>
      </c>
      <c r="I7" s="79">
        <v>42868</v>
      </c>
      <c r="J7" s="81"/>
      <c r="K7" s="81" t="s">
        <v>403</v>
      </c>
      <c r="M7" t="s">
        <v>43</v>
      </c>
      <c r="N7">
        <f>SUMIFS(E:E,G:G,"EDI")</f>
        <v>0</v>
      </c>
    </row>
    <row r="8" spans="1:14" ht="37.5" customHeight="1">
      <c r="A8" s="82">
        <v>5</v>
      </c>
      <c r="B8" s="44" t="s">
        <v>404</v>
      </c>
      <c r="C8" s="44">
        <v>99783</v>
      </c>
      <c r="D8" s="75" t="s">
        <v>405</v>
      </c>
      <c r="E8" s="44">
        <v>3</v>
      </c>
      <c r="F8" s="44">
        <v>1</v>
      </c>
      <c r="G8" s="44" t="s">
        <v>17</v>
      </c>
      <c r="H8" s="44" t="s">
        <v>383</v>
      </c>
      <c r="I8" s="76">
        <v>42868</v>
      </c>
      <c r="J8" s="44" t="s">
        <v>406</v>
      </c>
      <c r="K8" s="44" t="s">
        <v>407</v>
      </c>
      <c r="M8" t="s">
        <v>48</v>
      </c>
      <c r="N8">
        <f>SUMIFS(E:E,G:G,"par")</f>
        <v>0</v>
      </c>
    </row>
    <row r="9" spans="1:14" ht="37.5" customHeight="1">
      <c r="A9" s="77">
        <v>6</v>
      </c>
      <c r="B9" s="49" t="s">
        <v>408</v>
      </c>
      <c r="C9" s="49">
        <v>102075</v>
      </c>
      <c r="D9" s="78" t="s">
        <v>409</v>
      </c>
      <c r="E9" s="49">
        <v>1</v>
      </c>
      <c r="F9" s="49">
        <v>1</v>
      </c>
      <c r="G9" s="49" t="s">
        <v>31</v>
      </c>
      <c r="H9" s="49" t="s">
        <v>383</v>
      </c>
      <c r="I9" s="79">
        <v>42868</v>
      </c>
      <c r="J9" s="49" t="s">
        <v>410</v>
      </c>
      <c r="K9" s="38" t="s">
        <v>411</v>
      </c>
      <c r="M9" t="s">
        <v>53</v>
      </c>
      <c r="N9">
        <f>SUMIFS(E:E,G:G,"phi")</f>
        <v>0</v>
      </c>
    </row>
    <row r="10" spans="1:14" ht="37.5" customHeight="1">
      <c r="A10" s="82">
        <v>7</v>
      </c>
      <c r="B10" s="49" t="s">
        <v>412</v>
      </c>
      <c r="C10" s="49" t="s">
        <v>413</v>
      </c>
      <c r="D10" s="78" t="s">
        <v>414</v>
      </c>
      <c r="E10" s="49">
        <v>2</v>
      </c>
      <c r="F10" s="49">
        <v>1</v>
      </c>
      <c r="G10" s="49" t="s">
        <v>31</v>
      </c>
      <c r="H10" s="49" t="s">
        <v>383</v>
      </c>
      <c r="I10" s="79">
        <v>42868</v>
      </c>
      <c r="J10" s="49" t="s">
        <v>415</v>
      </c>
      <c r="K10" s="38" t="s">
        <v>416</v>
      </c>
      <c r="M10" t="s">
        <v>58</v>
      </c>
      <c r="N10">
        <f>SUMIFS(E:E,G:G,"BRK")</f>
        <v>10</v>
      </c>
    </row>
    <row r="11" spans="1:14" ht="37.5" customHeight="1">
      <c r="A11" s="77">
        <v>8</v>
      </c>
      <c r="B11" s="49" t="s">
        <v>417</v>
      </c>
      <c r="C11" s="49" t="s">
        <v>418</v>
      </c>
      <c r="D11" s="78" t="s">
        <v>419</v>
      </c>
      <c r="E11" s="49">
        <v>7</v>
      </c>
      <c r="F11" s="49">
        <v>2</v>
      </c>
      <c r="G11" s="49" t="s">
        <v>89</v>
      </c>
      <c r="H11" s="49" t="s">
        <v>383</v>
      </c>
      <c r="I11" s="79">
        <v>42868</v>
      </c>
      <c r="J11" s="49" t="s">
        <v>420</v>
      </c>
      <c r="K11" s="49" t="s">
        <v>421</v>
      </c>
      <c r="M11" s="17" t="s">
        <v>59</v>
      </c>
      <c r="N11" s="17">
        <f>SUMIFS(E:E,G:G,"SPC")</f>
        <v>0</v>
      </c>
    </row>
    <row r="12" spans="1:14" ht="37.5" customHeight="1">
      <c r="A12" s="82">
        <v>9</v>
      </c>
      <c r="B12" s="49" t="s">
        <v>422</v>
      </c>
      <c r="C12" s="49">
        <v>102082</v>
      </c>
      <c r="D12" s="78" t="s">
        <v>423</v>
      </c>
      <c r="E12" s="49">
        <v>3</v>
      </c>
      <c r="F12" s="49">
        <v>1</v>
      </c>
      <c r="G12" s="49" t="s">
        <v>89</v>
      </c>
      <c r="H12" s="49" t="s">
        <v>383</v>
      </c>
      <c r="I12" s="79">
        <v>42868</v>
      </c>
      <c r="J12" s="44" t="s">
        <v>424</v>
      </c>
      <c r="K12" s="46" t="s">
        <v>425</v>
      </c>
      <c r="M12" s="18" t="s">
        <v>60</v>
      </c>
      <c r="N12" s="18">
        <f>SUMIFS(E:E,G:G,"H")</f>
        <v>0</v>
      </c>
    </row>
    <row r="13" spans="1:14" ht="37.5" customHeight="1">
      <c r="A13" s="83">
        <v>10</v>
      </c>
      <c r="B13" s="84" t="s">
        <v>295</v>
      </c>
      <c r="C13" s="44" t="s">
        <v>426</v>
      </c>
      <c r="D13" s="75" t="s">
        <v>427</v>
      </c>
      <c r="E13" s="44">
        <v>4</v>
      </c>
      <c r="F13" s="44">
        <v>2</v>
      </c>
      <c r="G13" s="44" t="s">
        <v>17</v>
      </c>
      <c r="H13" s="44" t="s">
        <v>383</v>
      </c>
      <c r="I13" s="76">
        <v>42868</v>
      </c>
      <c r="J13" s="44" t="s">
        <v>428</v>
      </c>
      <c r="K13" s="44" t="s">
        <v>429</v>
      </c>
      <c r="M13" s="18"/>
      <c r="N13" s="18"/>
    </row>
    <row r="14" spans="1:14" ht="37.5" customHeight="1">
      <c r="A14" s="83"/>
      <c r="B14" s="84" t="s">
        <v>295</v>
      </c>
      <c r="C14" s="44" t="s">
        <v>426</v>
      </c>
      <c r="D14" s="75" t="s">
        <v>427</v>
      </c>
      <c r="E14" s="49">
        <v>2</v>
      </c>
      <c r="F14" s="49">
        <v>0</v>
      </c>
      <c r="G14" s="77" t="s">
        <v>31</v>
      </c>
      <c r="H14" s="49"/>
      <c r="I14" s="49"/>
      <c r="J14" s="44"/>
      <c r="K14" s="82"/>
      <c r="M14" s="19" t="s">
        <v>61</v>
      </c>
      <c r="N14" s="19">
        <f>SUM(M4:N12)</f>
        <v>37</v>
      </c>
    </row>
    <row r="15" spans="1:14" ht="37.5" customHeight="1">
      <c r="A15" s="77"/>
      <c r="B15" s="49"/>
      <c r="C15" s="49"/>
      <c r="D15" s="78"/>
      <c r="E15" s="49"/>
      <c r="F15" s="49"/>
      <c r="G15" s="77"/>
      <c r="H15" s="49"/>
      <c r="I15" s="49"/>
      <c r="J15" s="44"/>
      <c r="K15" s="82"/>
    </row>
    <row r="16" spans="1:14" ht="37.5" customHeight="1">
      <c r="A16" s="77"/>
      <c r="B16" s="44"/>
      <c r="C16" s="44"/>
      <c r="D16" s="75"/>
      <c r="E16" s="44"/>
      <c r="F16" s="44"/>
      <c r="G16" s="44"/>
      <c r="H16" s="44"/>
      <c r="I16" s="44"/>
      <c r="J16" s="44"/>
      <c r="K16" s="46"/>
      <c r="M16" s="73"/>
    </row>
    <row r="17" spans="1:13" ht="37.5" customHeight="1">
      <c r="A17" s="11"/>
      <c r="B17" s="12"/>
      <c r="C17" s="12"/>
      <c r="D17" s="13"/>
      <c r="E17" s="12"/>
      <c r="F17" s="12"/>
      <c r="G17" s="12"/>
      <c r="H17" s="12"/>
      <c r="I17" s="15"/>
      <c r="J17" s="15"/>
      <c r="K17" s="11"/>
      <c r="M17" s="73"/>
    </row>
    <row r="18" spans="1:13" ht="37.5" customHeight="1">
      <c r="A18" s="11"/>
      <c r="B18" s="12"/>
      <c r="C18" s="12"/>
      <c r="D18" s="13"/>
      <c r="E18" s="38">
        <f>SUM(E3:E17)</f>
        <v>37</v>
      </c>
      <c r="F18" s="74">
        <f>SUM(F3:F17)</f>
        <v>15</v>
      </c>
      <c r="G18" s="12"/>
      <c r="H18" s="85" t="s">
        <v>430</v>
      </c>
      <c r="I18" s="86"/>
      <c r="J18" s="87"/>
      <c r="K18" s="87"/>
      <c r="M18" s="73"/>
    </row>
    <row r="19" spans="1:13" ht="37.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  <c r="M19" s="73"/>
    </row>
    <row r="20" spans="1:13" ht="37.5" customHeight="1">
      <c r="A20" s="11"/>
      <c r="B20" s="12"/>
      <c r="C20" s="12"/>
      <c r="D20" s="13"/>
      <c r="E20" s="12"/>
      <c r="F20" s="12"/>
      <c r="G20" s="11"/>
      <c r="H20" s="12"/>
      <c r="I20" s="12"/>
      <c r="J20" s="12"/>
      <c r="K20" s="11"/>
    </row>
    <row r="21" spans="1:13" ht="37.5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3" ht="37.5" customHeight="1">
      <c r="A22" s="6"/>
      <c r="B22" s="7"/>
      <c r="C22" s="7"/>
      <c r="D22" s="8"/>
      <c r="E22" s="7"/>
      <c r="F22" s="7"/>
      <c r="G22" s="7"/>
      <c r="H22" s="7"/>
      <c r="I22" s="7"/>
      <c r="J22" s="7"/>
      <c r="K22" s="6"/>
    </row>
  </sheetData>
  <customSheetViews>
    <customSheetView guid="{9778F56C-973C-7541-8161-D43DA95ADD11}" scale="90">
      <selection activeCell="I14" sqref="I14"/>
      <pageSetup orientation="portrait" horizontalDpi="0" verticalDpi="0" copies="0"/>
    </customSheetView>
    <customSheetView guid="{A103F095-7DA4-4408-879C-290B47F228DB}" scale="90">
      <selection activeCell="E18" sqref="E18"/>
      <pageSetup orientation="portrait" horizontalDpi="0" verticalDpi="0" copies="0"/>
    </customSheetView>
    <customSheetView guid="{E344F02B-8DEB-4443-BA96-9E788370444B}" scale="90">
      <selection activeCell="E18" sqref="E18"/>
      <pageSetup orientation="portrait" horizontalDpi="0" verticalDpi="0" copies="0"/>
    </customSheetView>
    <customSheetView guid="{5D9737A7-FAB4-4ED9-9A80-BDC2CF91F8AD}" scale="90">
      <selection activeCell="E18" sqref="E18"/>
      <pageSetup orientation="portrait" horizontalDpi="0" verticalDpi="0" copies="0"/>
    </customSheetView>
    <customSheetView guid="{7343038C-C44B-4A23-9415-52518878E5A6}" scale="90">
      <selection activeCell="E18" sqref="E18"/>
      <pageSetup orientation="portrait" horizontalDpi="0" verticalDpi="0" copies="0"/>
    </customSheetView>
    <customSheetView guid="{CAA1661D-9E62-4E75-9F9E-C43A2BB4CF03}" scale="90">
      <selection activeCell="E18" sqref="E18"/>
      <pageSetup orientation="portrait" horizontalDpi="0" verticalDpi="0" copies="0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90" zoomScalePageLayoutView="90" workbookViewId="0">
      <selection activeCell="I8" sqref="I8"/>
    </sheetView>
  </sheetViews>
  <sheetFormatPr baseColWidth="10" defaultColWidth="8.83203125" defaultRowHeight="42.75" customHeight="1" x14ac:dyDescent="0"/>
  <cols>
    <col min="2" max="2" width="30.33203125" customWidth="1"/>
    <col min="3" max="3" width="34.1640625" customWidth="1"/>
    <col min="4" max="4" width="34.5" customWidth="1"/>
    <col min="5" max="5" width="14.83203125" customWidth="1"/>
    <col min="6" max="6" width="10.33203125" customWidth="1"/>
    <col min="7" max="7" width="15.1640625" customWidth="1"/>
    <col min="8" max="8" width="12.6640625" customWidth="1"/>
    <col min="9" max="9" width="16" customWidth="1"/>
    <col min="10" max="10" width="15.1640625" customWidth="1"/>
    <col min="11" max="11" width="60.6640625" customWidth="1"/>
    <col min="13" max="13" width="18.1640625" customWidth="1"/>
  </cols>
  <sheetData>
    <row r="1" spans="1:15" ht="42.75" customHeight="1" thickBot="1">
      <c r="A1" s="746" t="s">
        <v>308</v>
      </c>
      <c r="B1" s="747"/>
      <c r="C1" s="747"/>
      <c r="D1" s="747"/>
      <c r="E1" s="747"/>
      <c r="F1" s="747"/>
      <c r="G1" s="747" t="s">
        <v>309</v>
      </c>
      <c r="H1" s="747"/>
      <c r="I1" s="747"/>
      <c r="J1" s="748"/>
      <c r="K1" s="749"/>
    </row>
    <row r="2" spans="1:15" ht="42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2.75" customHeight="1">
      <c r="A3" s="6">
        <v>1</v>
      </c>
      <c r="B3" s="7" t="s">
        <v>44</v>
      </c>
      <c r="C3" s="7" t="s">
        <v>310</v>
      </c>
      <c r="D3" s="26" t="s">
        <v>311</v>
      </c>
      <c r="E3" s="7">
        <v>4</v>
      </c>
      <c r="F3" s="7">
        <v>0</v>
      </c>
      <c r="G3" s="7" t="s">
        <v>17</v>
      </c>
      <c r="H3" s="7" t="s">
        <v>312</v>
      </c>
      <c r="I3" s="9">
        <v>42868</v>
      </c>
      <c r="J3" s="7" t="s">
        <v>47</v>
      </c>
      <c r="K3" s="67" t="s">
        <v>313</v>
      </c>
      <c r="M3" s="10" t="s">
        <v>21</v>
      </c>
      <c r="N3" s="10">
        <f>N2-N14</f>
        <v>2</v>
      </c>
      <c r="O3" s="68"/>
    </row>
    <row r="4" spans="1:15" ht="42.75" customHeight="1">
      <c r="A4" s="11">
        <v>2</v>
      </c>
      <c r="B4" s="12" t="s">
        <v>314</v>
      </c>
      <c r="C4" s="12" t="s">
        <v>315</v>
      </c>
      <c r="D4" s="13" t="s">
        <v>316</v>
      </c>
      <c r="E4" s="12">
        <v>2</v>
      </c>
      <c r="F4" s="12">
        <v>0</v>
      </c>
      <c r="G4" s="12" t="s">
        <v>17</v>
      </c>
      <c r="H4" s="12" t="s">
        <v>312</v>
      </c>
      <c r="I4" s="15">
        <v>42868</v>
      </c>
      <c r="J4" s="15" t="s">
        <v>317</v>
      </c>
      <c r="K4" s="11" t="s">
        <v>318</v>
      </c>
      <c r="M4" t="s">
        <v>27</v>
      </c>
      <c r="N4">
        <f>SUMIFS(E:E,G:G,"CTT")</f>
        <v>8</v>
      </c>
    </row>
    <row r="5" spans="1:15" ht="42.75" customHeight="1">
      <c r="A5" s="6">
        <v>3</v>
      </c>
      <c r="B5" s="7" t="s">
        <v>122</v>
      </c>
      <c r="C5" s="7" t="s">
        <v>319</v>
      </c>
      <c r="D5" s="8" t="s">
        <v>320</v>
      </c>
      <c r="E5" s="7">
        <v>2</v>
      </c>
      <c r="F5" s="7">
        <v>0</v>
      </c>
      <c r="G5" s="7" t="s">
        <v>17</v>
      </c>
      <c r="H5" s="7" t="s">
        <v>312</v>
      </c>
      <c r="I5" s="9">
        <v>42868</v>
      </c>
      <c r="J5" s="15" t="s">
        <v>321</v>
      </c>
      <c r="K5" s="7" t="s">
        <v>322</v>
      </c>
      <c r="M5" t="s">
        <v>33</v>
      </c>
      <c r="N5">
        <f>SUMIFS(E:E,G:G,"FLU")</f>
        <v>37</v>
      </c>
    </row>
    <row r="6" spans="1:15" ht="42.75" customHeight="1">
      <c r="A6" s="11">
        <v>4</v>
      </c>
      <c r="B6" s="12" t="s">
        <v>277</v>
      </c>
      <c r="C6" s="12" t="s">
        <v>323</v>
      </c>
      <c r="D6" s="13" t="s">
        <v>324</v>
      </c>
      <c r="E6" s="12">
        <v>1</v>
      </c>
      <c r="F6" s="12">
        <v>0</v>
      </c>
      <c r="G6" s="12" t="s">
        <v>31</v>
      </c>
      <c r="H6" s="12" t="s">
        <v>312</v>
      </c>
      <c r="I6" s="15">
        <v>42868</v>
      </c>
      <c r="J6" s="12" t="s">
        <v>325</v>
      </c>
      <c r="K6" s="12" t="s">
        <v>326</v>
      </c>
      <c r="M6" t="s">
        <v>37</v>
      </c>
      <c r="N6">
        <f>SUMIFS(E:E,G:G,"JCC")</f>
        <v>0</v>
      </c>
    </row>
    <row r="7" spans="1:15" ht="42.75" customHeight="1">
      <c r="A7" s="6">
        <v>5</v>
      </c>
      <c r="B7" s="7" t="s">
        <v>122</v>
      </c>
      <c r="C7" s="7" t="s">
        <v>327</v>
      </c>
      <c r="D7" s="8" t="s">
        <v>328</v>
      </c>
      <c r="E7" s="7">
        <v>1</v>
      </c>
      <c r="F7" s="7">
        <v>0</v>
      </c>
      <c r="G7" s="7" t="s">
        <v>31</v>
      </c>
      <c r="H7" s="7" t="s">
        <v>312</v>
      </c>
      <c r="I7" s="9">
        <v>42868</v>
      </c>
      <c r="J7" s="7" t="s">
        <v>329</v>
      </c>
      <c r="K7" s="69"/>
      <c r="M7" t="s">
        <v>43</v>
      </c>
      <c r="N7">
        <f>SUMIFS(E:E,G:G,"EDI")</f>
        <v>0</v>
      </c>
    </row>
    <row r="8" spans="1:15" ht="42.75" customHeight="1">
      <c r="A8" s="11">
        <v>6</v>
      </c>
      <c r="B8" s="12" t="s">
        <v>330</v>
      </c>
      <c r="C8" s="12" t="s">
        <v>331</v>
      </c>
      <c r="D8" s="13" t="s">
        <v>332</v>
      </c>
      <c r="E8" s="12">
        <v>1</v>
      </c>
      <c r="F8" s="12">
        <v>0</v>
      </c>
      <c r="G8" s="11" t="s">
        <v>31</v>
      </c>
      <c r="H8" s="12" t="s">
        <v>312</v>
      </c>
      <c r="I8" s="70">
        <v>42868</v>
      </c>
      <c r="J8" s="12" t="s">
        <v>333</v>
      </c>
      <c r="K8" s="11"/>
      <c r="M8" t="s">
        <v>48</v>
      </c>
      <c r="N8">
        <f>SUMIFS(E:E,G:G,"par")</f>
        <v>0</v>
      </c>
    </row>
    <row r="9" spans="1:15" ht="42.75" customHeight="1">
      <c r="A9" s="6">
        <v>7</v>
      </c>
      <c r="B9" s="7" t="s">
        <v>78</v>
      </c>
      <c r="C9" s="7" t="s">
        <v>334</v>
      </c>
      <c r="D9" s="8" t="s">
        <v>335</v>
      </c>
      <c r="E9" s="7">
        <v>2</v>
      </c>
      <c r="F9" s="7">
        <v>0</v>
      </c>
      <c r="G9" s="7" t="s">
        <v>17</v>
      </c>
      <c r="H9" s="7" t="s">
        <v>312</v>
      </c>
      <c r="I9" s="9">
        <v>42868</v>
      </c>
      <c r="J9" s="7" t="s">
        <v>336</v>
      </c>
      <c r="K9" s="7"/>
      <c r="M9" t="s">
        <v>53</v>
      </c>
      <c r="N9">
        <f>SUMIFS(E:E,G:G,"phi")</f>
        <v>0</v>
      </c>
    </row>
    <row r="10" spans="1:15" ht="42.75" customHeight="1">
      <c r="A10" s="11">
        <v>8</v>
      </c>
      <c r="B10" s="7" t="s">
        <v>337</v>
      </c>
      <c r="C10" s="7">
        <v>10391</v>
      </c>
      <c r="D10" s="8" t="s">
        <v>338</v>
      </c>
      <c r="E10" s="7">
        <v>4</v>
      </c>
      <c r="F10" s="7">
        <v>0</v>
      </c>
      <c r="G10" s="7" t="s">
        <v>89</v>
      </c>
      <c r="H10" s="7" t="s">
        <v>312</v>
      </c>
      <c r="I10" s="9">
        <v>42868</v>
      </c>
      <c r="J10" s="7" t="s">
        <v>339</v>
      </c>
      <c r="K10" s="7"/>
      <c r="M10" t="s">
        <v>58</v>
      </c>
      <c r="N10">
        <f>SUMIFS(E:E,G:G,"BRK")</f>
        <v>8</v>
      </c>
    </row>
    <row r="11" spans="1:15" ht="42.75" customHeight="1">
      <c r="A11" s="6">
        <v>9</v>
      </c>
      <c r="B11" s="7" t="s">
        <v>44</v>
      </c>
      <c r="C11" s="12" t="s">
        <v>340</v>
      </c>
      <c r="D11" s="13" t="s">
        <v>341</v>
      </c>
      <c r="E11" s="12">
        <v>2</v>
      </c>
      <c r="F11" s="12">
        <v>0</v>
      </c>
      <c r="G11" s="11" t="s">
        <v>17</v>
      </c>
      <c r="H11" s="7" t="s">
        <v>312</v>
      </c>
      <c r="I11" s="9">
        <v>42868</v>
      </c>
      <c r="J11" s="7" t="s">
        <v>47</v>
      </c>
      <c r="K11" s="6" t="s">
        <v>342</v>
      </c>
      <c r="M11" s="17" t="s">
        <v>59</v>
      </c>
      <c r="N11" s="17">
        <f>SUMIFS(E:E,G:G,"SPC")</f>
        <v>0</v>
      </c>
    </row>
    <row r="12" spans="1:15" ht="42.75" customHeight="1">
      <c r="A12" s="11">
        <v>10</v>
      </c>
      <c r="B12" s="7" t="s">
        <v>44</v>
      </c>
      <c r="C12" s="7" t="s">
        <v>343</v>
      </c>
      <c r="D12" s="8" t="s">
        <v>344</v>
      </c>
      <c r="E12" s="7">
        <v>2</v>
      </c>
      <c r="F12" s="7">
        <v>0</v>
      </c>
      <c r="G12" s="7" t="s">
        <v>31</v>
      </c>
      <c r="H12" s="7" t="s">
        <v>312</v>
      </c>
      <c r="I12" s="9">
        <v>42868</v>
      </c>
      <c r="J12" s="7" t="s">
        <v>47</v>
      </c>
      <c r="K12" s="6"/>
      <c r="M12" s="18" t="s">
        <v>60</v>
      </c>
      <c r="N12" s="18">
        <f>SUMIFS(E:E,G:G,"H")</f>
        <v>0</v>
      </c>
    </row>
    <row r="13" spans="1:15" ht="42.75" customHeight="1">
      <c r="A13" s="6">
        <v>11</v>
      </c>
      <c r="B13" s="55" t="s">
        <v>44</v>
      </c>
      <c r="C13" s="55" t="s">
        <v>345</v>
      </c>
      <c r="D13" s="8" t="s">
        <v>346</v>
      </c>
      <c r="E13" s="7">
        <v>2</v>
      </c>
      <c r="F13" s="7">
        <v>0</v>
      </c>
      <c r="G13" s="7" t="s">
        <v>17</v>
      </c>
      <c r="H13" s="7" t="s">
        <v>312</v>
      </c>
      <c r="I13" s="9">
        <v>42868</v>
      </c>
      <c r="J13" s="7" t="s">
        <v>47</v>
      </c>
      <c r="K13" s="6"/>
      <c r="M13" s="18"/>
      <c r="N13" s="18"/>
    </row>
    <row r="14" spans="1:15" ht="42.75" customHeight="1">
      <c r="A14" s="11">
        <v>12</v>
      </c>
      <c r="B14" s="55" t="s">
        <v>44</v>
      </c>
      <c r="C14" s="55" t="s">
        <v>347</v>
      </c>
      <c r="D14" s="8" t="s">
        <v>348</v>
      </c>
      <c r="E14" s="7">
        <v>8</v>
      </c>
      <c r="F14" s="7">
        <v>0</v>
      </c>
      <c r="G14" s="7" t="s">
        <v>17</v>
      </c>
      <c r="H14" s="7" t="s">
        <v>312</v>
      </c>
      <c r="I14" s="9">
        <v>42868</v>
      </c>
      <c r="J14" s="7" t="s">
        <v>47</v>
      </c>
      <c r="K14" s="6"/>
      <c r="M14" s="19" t="s">
        <v>61</v>
      </c>
      <c r="N14" s="19">
        <f>SUM(M4:N12)</f>
        <v>53</v>
      </c>
    </row>
    <row r="15" spans="1:15" ht="42.75" customHeight="1">
      <c r="A15" s="6">
        <v>13</v>
      </c>
      <c r="B15" s="55" t="s">
        <v>44</v>
      </c>
      <c r="C15" s="55" t="s">
        <v>349</v>
      </c>
      <c r="D15" s="8" t="s">
        <v>350</v>
      </c>
      <c r="E15" s="7">
        <v>2</v>
      </c>
      <c r="F15" s="7">
        <v>0</v>
      </c>
      <c r="G15" s="7" t="s">
        <v>17</v>
      </c>
      <c r="H15" s="7" t="s">
        <v>312</v>
      </c>
      <c r="I15" s="9">
        <v>42868</v>
      </c>
      <c r="J15" s="7" t="s">
        <v>47</v>
      </c>
      <c r="K15" s="6"/>
    </row>
    <row r="16" spans="1:15" ht="42.75" customHeight="1">
      <c r="A16" s="11">
        <v>14</v>
      </c>
      <c r="B16" s="57" t="s">
        <v>44</v>
      </c>
      <c r="C16" s="57" t="s">
        <v>351</v>
      </c>
      <c r="D16" s="13" t="s">
        <v>348</v>
      </c>
      <c r="E16" s="12">
        <v>2</v>
      </c>
      <c r="F16" s="12">
        <v>0</v>
      </c>
      <c r="G16" s="11" t="s">
        <v>17</v>
      </c>
      <c r="H16" s="12" t="s">
        <v>312</v>
      </c>
      <c r="I16" s="15">
        <v>42868</v>
      </c>
      <c r="J16" s="12" t="s">
        <v>47</v>
      </c>
      <c r="K16" s="11"/>
      <c r="M16" s="71" t="s">
        <v>352</v>
      </c>
    </row>
    <row r="17" spans="1:13" ht="42.75" customHeight="1">
      <c r="A17" s="6">
        <v>15</v>
      </c>
      <c r="B17" s="57" t="s">
        <v>44</v>
      </c>
      <c r="C17" s="57" t="s">
        <v>353</v>
      </c>
      <c r="D17" s="13" t="s">
        <v>346</v>
      </c>
      <c r="E17" s="12">
        <v>3</v>
      </c>
      <c r="F17" s="12">
        <v>0</v>
      </c>
      <c r="G17" s="11" t="s">
        <v>17</v>
      </c>
      <c r="H17" s="12" t="s">
        <v>312</v>
      </c>
      <c r="I17" s="15">
        <v>42868</v>
      </c>
      <c r="J17" s="12" t="s">
        <v>47</v>
      </c>
      <c r="K17" s="11"/>
    </row>
    <row r="18" spans="1:13" ht="42.75" customHeight="1">
      <c r="A18" s="11">
        <v>16</v>
      </c>
      <c r="B18" s="12" t="s">
        <v>277</v>
      </c>
      <c r="C18" s="12" t="s">
        <v>354</v>
      </c>
      <c r="D18" s="13" t="s">
        <v>355</v>
      </c>
      <c r="E18" s="72">
        <v>2</v>
      </c>
      <c r="F18" s="12">
        <v>0</v>
      </c>
      <c r="G18" s="12" t="s">
        <v>17</v>
      </c>
      <c r="H18" s="12" t="s">
        <v>312</v>
      </c>
      <c r="I18" s="15">
        <v>42868</v>
      </c>
      <c r="J18" s="12" t="s">
        <v>356</v>
      </c>
      <c r="K18" s="12" t="s">
        <v>357</v>
      </c>
      <c r="M18" s="71"/>
    </row>
    <row r="19" spans="1:13" ht="42.75" customHeight="1">
      <c r="A19" s="6">
        <v>17</v>
      </c>
      <c r="B19" s="12" t="s">
        <v>277</v>
      </c>
      <c r="C19" s="12" t="s">
        <v>358</v>
      </c>
      <c r="D19" s="13" t="s">
        <v>359</v>
      </c>
      <c r="E19" s="12">
        <v>1</v>
      </c>
      <c r="F19" s="12">
        <v>0</v>
      </c>
      <c r="G19" s="12" t="s">
        <v>17</v>
      </c>
      <c r="H19" s="12" t="s">
        <v>312</v>
      </c>
      <c r="I19" s="15">
        <v>42868</v>
      </c>
      <c r="J19" s="12" t="s">
        <v>360</v>
      </c>
      <c r="K19" s="12"/>
      <c r="M19" s="73"/>
    </row>
    <row r="20" spans="1:13" ht="42.75" customHeight="1">
      <c r="A20" s="11">
        <v>18</v>
      </c>
      <c r="B20" s="12" t="s">
        <v>44</v>
      </c>
      <c r="C20" s="12" t="s">
        <v>361</v>
      </c>
      <c r="D20" s="13" t="s">
        <v>362</v>
      </c>
      <c r="E20" s="12">
        <v>2</v>
      </c>
      <c r="F20" s="12">
        <v>0</v>
      </c>
      <c r="G20" s="11" t="s">
        <v>17</v>
      </c>
      <c r="H20" s="12" t="s">
        <v>312</v>
      </c>
      <c r="I20" s="15">
        <v>42868</v>
      </c>
      <c r="J20" s="12" t="s">
        <v>47</v>
      </c>
      <c r="K20" s="11"/>
      <c r="M20" s="73"/>
    </row>
    <row r="21" spans="1:13" ht="42.75" customHeight="1">
      <c r="A21" s="6">
        <v>19</v>
      </c>
      <c r="B21" s="12" t="s">
        <v>191</v>
      </c>
      <c r="C21" s="12" t="s">
        <v>363</v>
      </c>
      <c r="D21" s="13" t="s">
        <v>364</v>
      </c>
      <c r="E21" s="12">
        <v>2</v>
      </c>
      <c r="F21" s="12">
        <v>0</v>
      </c>
      <c r="G21" s="12" t="s">
        <v>89</v>
      </c>
      <c r="H21" s="12" t="s">
        <v>312</v>
      </c>
      <c r="I21" s="15">
        <v>42868</v>
      </c>
      <c r="J21" s="12" t="s">
        <v>365</v>
      </c>
      <c r="K21" s="12"/>
      <c r="M21" s="73"/>
    </row>
    <row r="22" spans="1:13" ht="42.75" customHeight="1">
      <c r="A22" s="11">
        <v>20</v>
      </c>
      <c r="B22" s="12" t="s">
        <v>282</v>
      </c>
      <c r="C22" s="14" t="s">
        <v>366</v>
      </c>
      <c r="D22" s="13" t="s">
        <v>367</v>
      </c>
      <c r="E22" s="12">
        <v>2</v>
      </c>
      <c r="F22" s="12">
        <v>0</v>
      </c>
      <c r="G22" s="12" t="s">
        <v>89</v>
      </c>
      <c r="H22" s="12" t="s">
        <v>312</v>
      </c>
      <c r="I22" s="15">
        <v>42868</v>
      </c>
      <c r="J22" s="49" t="s">
        <v>368</v>
      </c>
      <c r="K22" s="49"/>
    </row>
    <row r="23" spans="1:13" ht="42.75" customHeight="1">
      <c r="A23" s="6">
        <v>21</v>
      </c>
      <c r="B23" s="12" t="s">
        <v>44</v>
      </c>
      <c r="C23" s="12" t="s">
        <v>369</v>
      </c>
      <c r="D23" s="13" t="s">
        <v>370</v>
      </c>
      <c r="E23" s="12">
        <v>1</v>
      </c>
      <c r="F23" s="12">
        <v>0</v>
      </c>
      <c r="G23" s="12" t="s">
        <v>31</v>
      </c>
      <c r="H23" s="12" t="s">
        <v>312</v>
      </c>
      <c r="I23" s="15">
        <v>42868</v>
      </c>
      <c r="J23" s="12" t="s">
        <v>47</v>
      </c>
      <c r="K23" s="12"/>
    </row>
    <row r="24" spans="1:13" ht="42.75" customHeight="1">
      <c r="A24" s="11">
        <v>22</v>
      </c>
      <c r="B24" s="12" t="s">
        <v>22</v>
      </c>
      <c r="C24" s="12" t="s">
        <v>371</v>
      </c>
      <c r="D24" s="13" t="s">
        <v>372</v>
      </c>
      <c r="E24" s="12">
        <v>2</v>
      </c>
      <c r="F24" s="12">
        <v>0</v>
      </c>
      <c r="G24" s="12" t="s">
        <v>31</v>
      </c>
      <c r="H24" s="12" t="s">
        <v>312</v>
      </c>
      <c r="I24" s="15">
        <v>42868</v>
      </c>
      <c r="J24" s="12" t="s">
        <v>373</v>
      </c>
      <c r="K24" s="12"/>
    </row>
    <row r="25" spans="1:13" ht="42.75" customHeight="1">
      <c r="A25" s="6">
        <v>23</v>
      </c>
      <c r="B25" s="12" t="s">
        <v>374</v>
      </c>
      <c r="C25" s="12">
        <v>102076</v>
      </c>
      <c r="D25" s="13" t="s">
        <v>375</v>
      </c>
      <c r="E25" s="12">
        <v>1</v>
      </c>
      <c r="F25" s="12">
        <v>0</v>
      </c>
      <c r="G25" s="12" t="s">
        <v>17</v>
      </c>
      <c r="H25" s="12" t="s">
        <v>312</v>
      </c>
      <c r="I25" s="15">
        <v>42868</v>
      </c>
      <c r="J25" s="12" t="s">
        <v>376</v>
      </c>
      <c r="K25" s="12"/>
    </row>
    <row r="26" spans="1:13" ht="42.75" customHeight="1">
      <c r="A26" s="11">
        <v>24</v>
      </c>
      <c r="B26" s="12" t="s">
        <v>377</v>
      </c>
      <c r="C26" s="12">
        <v>102446</v>
      </c>
      <c r="D26" s="64" t="s">
        <v>378</v>
      </c>
      <c r="E26" s="12">
        <v>2</v>
      </c>
      <c r="F26" s="12">
        <v>0</v>
      </c>
      <c r="G26" s="12" t="s">
        <v>17</v>
      </c>
      <c r="H26" s="12" t="s">
        <v>312</v>
      </c>
      <c r="I26" s="15">
        <v>42868</v>
      </c>
      <c r="J26" s="12" t="s">
        <v>379</v>
      </c>
      <c r="K26" s="7"/>
    </row>
    <row r="27" spans="1:13" ht="42.75" customHeight="1">
      <c r="A27" s="11"/>
      <c r="B27" s="12"/>
      <c r="C27" s="12"/>
      <c r="D27" s="13"/>
      <c r="E27" s="12"/>
      <c r="F27" s="12"/>
      <c r="G27" s="12"/>
      <c r="H27" s="12"/>
      <c r="I27" s="15"/>
      <c r="J27" s="12"/>
      <c r="K27" s="12"/>
    </row>
    <row r="28" spans="1:13" ht="42.75" customHeight="1">
      <c r="A28" s="11"/>
      <c r="B28" s="12"/>
      <c r="C28" s="12"/>
      <c r="D28" s="13"/>
      <c r="E28" s="12"/>
      <c r="F28" s="12"/>
      <c r="G28" s="12"/>
      <c r="H28" s="12"/>
      <c r="I28" s="15"/>
      <c r="J28" s="12"/>
      <c r="K28" s="12"/>
    </row>
    <row r="29" spans="1:13" ht="42.75" customHeight="1">
      <c r="A29" s="11"/>
      <c r="B29" s="12"/>
      <c r="C29" s="12"/>
      <c r="D29" s="13"/>
      <c r="E29" s="74">
        <f>SUM(E3:E27)</f>
        <v>53</v>
      </c>
      <c r="F29" s="74"/>
      <c r="G29" s="12"/>
      <c r="H29" s="12"/>
      <c r="I29" s="15"/>
      <c r="J29" s="12"/>
      <c r="K29" s="12"/>
    </row>
    <row r="30" spans="1:13" ht="42.75" customHeight="1">
      <c r="A30" s="11"/>
      <c r="B30" s="12"/>
      <c r="C30" s="12"/>
      <c r="D30" s="13"/>
      <c r="E30" s="12"/>
      <c r="F30" s="12"/>
      <c r="G30" s="12"/>
      <c r="H30" s="12"/>
      <c r="I30" s="15"/>
      <c r="J30" s="12"/>
      <c r="K30" s="12"/>
    </row>
  </sheetData>
  <customSheetViews>
    <customSheetView guid="{9778F56C-973C-7541-8161-D43DA95ADD11}" scale="70">
      <selection activeCell="I8" sqref="I8"/>
    </customSheetView>
    <customSheetView guid="{A103F095-7DA4-4408-879C-290B47F228DB}" scale="70">
      <selection activeCell="E36" sqref="E36"/>
    </customSheetView>
    <customSheetView guid="{E344F02B-8DEB-4443-BA96-9E788370444B}" scale="70">
      <selection activeCell="E36" sqref="E36"/>
    </customSheetView>
    <customSheetView guid="{5D9737A7-FAB4-4ED9-9A80-BDC2CF91F8AD}" scale="70">
      <selection activeCell="E36" sqref="E36"/>
    </customSheetView>
    <customSheetView guid="{7343038C-C44B-4A23-9415-52518878E5A6}" scale="70">
      <selection activeCell="E36" sqref="E36"/>
    </customSheetView>
    <customSheetView guid="{CAA1661D-9E62-4E75-9F9E-C43A2BB4CF03}" scale="70">
      <selection activeCell="E36" sqref="E36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31" workbookViewId="0">
      <selection activeCell="F43" sqref="F43"/>
    </sheetView>
  </sheetViews>
  <sheetFormatPr baseColWidth="10" defaultColWidth="8.83203125" defaultRowHeight="34.5" customHeight="1" x14ac:dyDescent="0"/>
  <cols>
    <col min="1" max="1" width="12.33203125" customWidth="1"/>
    <col min="2" max="2" width="29.1640625" customWidth="1"/>
    <col min="3" max="3" width="35.5" customWidth="1"/>
    <col min="4" max="4" width="37.83203125" customWidth="1"/>
    <col min="5" max="5" width="17.5" customWidth="1"/>
    <col min="6" max="6" width="12.33203125" customWidth="1"/>
    <col min="7" max="7" width="14" customWidth="1"/>
    <col min="8" max="8" width="21.83203125" customWidth="1"/>
    <col min="9" max="9" width="19.33203125" customWidth="1"/>
    <col min="10" max="10" width="21.1640625" customWidth="1"/>
    <col min="11" max="11" width="52.5" customWidth="1"/>
  </cols>
  <sheetData>
    <row r="1" spans="1:11" ht="34.5" customHeight="1">
      <c r="A1" s="132" t="s">
        <v>871</v>
      </c>
      <c r="B1" s="133"/>
      <c r="C1" s="134"/>
      <c r="D1" s="135"/>
      <c r="E1" s="136"/>
      <c r="F1" s="117"/>
      <c r="G1" s="117"/>
      <c r="H1" s="117"/>
      <c r="I1" s="117"/>
      <c r="J1" s="117"/>
      <c r="K1" s="117"/>
    </row>
    <row r="2" spans="1:11" ht="34.5" customHeight="1" thickBot="1">
      <c r="A2" s="31" t="s">
        <v>872</v>
      </c>
      <c r="B2" s="137"/>
      <c r="C2" s="137"/>
      <c r="D2" s="138"/>
      <c r="E2" s="139"/>
      <c r="F2" s="140"/>
      <c r="G2" s="140"/>
      <c r="H2" s="140"/>
      <c r="I2" s="140"/>
      <c r="J2" s="140"/>
      <c r="K2" s="140"/>
    </row>
    <row r="3" spans="1:11" ht="34.5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873</v>
      </c>
    </row>
    <row r="4" spans="1:11" ht="34.5" customHeight="1">
      <c r="A4" s="12">
        <v>7</v>
      </c>
      <c r="B4" s="7" t="s">
        <v>22</v>
      </c>
      <c r="C4" s="7" t="s">
        <v>87</v>
      </c>
      <c r="D4" s="26" t="s">
        <v>88</v>
      </c>
      <c r="E4" s="7">
        <v>4</v>
      </c>
      <c r="F4" s="7">
        <v>0</v>
      </c>
      <c r="G4" s="7" t="s">
        <v>89</v>
      </c>
      <c r="H4" s="7" t="s">
        <v>68</v>
      </c>
      <c r="I4" s="9">
        <v>42868</v>
      </c>
      <c r="J4" s="7"/>
      <c r="K4" s="7"/>
    </row>
    <row r="5" spans="1:11" ht="34.5" customHeight="1">
      <c r="A5" s="6">
        <v>2</v>
      </c>
      <c r="B5" s="7" t="s">
        <v>116</v>
      </c>
      <c r="C5" s="7">
        <v>102255</v>
      </c>
      <c r="D5" s="8" t="s">
        <v>117</v>
      </c>
      <c r="E5" s="7">
        <v>2</v>
      </c>
      <c r="F5" s="7">
        <v>1</v>
      </c>
      <c r="G5" s="7" t="s">
        <v>89</v>
      </c>
      <c r="H5" s="36" t="s">
        <v>115</v>
      </c>
      <c r="I5" s="9">
        <v>42868</v>
      </c>
      <c r="J5" s="7" t="s">
        <v>118</v>
      </c>
      <c r="K5" s="7"/>
    </row>
    <row r="6" spans="1:11" ht="34.5" customHeight="1">
      <c r="A6" s="6">
        <v>3</v>
      </c>
      <c r="B6" s="7" t="s">
        <v>116</v>
      </c>
      <c r="C6" s="7" t="s">
        <v>119</v>
      </c>
      <c r="D6" s="8" t="s">
        <v>120</v>
      </c>
      <c r="E6" s="7">
        <v>4</v>
      </c>
      <c r="F6" s="7">
        <v>1</v>
      </c>
      <c r="G6" s="7" t="s">
        <v>89</v>
      </c>
      <c r="H6" s="36" t="s">
        <v>115</v>
      </c>
      <c r="I6" s="9">
        <v>42868</v>
      </c>
      <c r="J6" s="7" t="s">
        <v>121</v>
      </c>
      <c r="K6" s="7"/>
    </row>
    <row r="7" spans="1:11" ht="34.5" customHeight="1">
      <c r="A7" s="6">
        <v>4</v>
      </c>
      <c r="B7" s="7" t="s">
        <v>122</v>
      </c>
      <c r="C7" s="7" t="s">
        <v>123</v>
      </c>
      <c r="D7" s="8" t="s">
        <v>124</v>
      </c>
      <c r="E7" s="7">
        <v>4</v>
      </c>
      <c r="F7" s="7">
        <v>2</v>
      </c>
      <c r="G7" s="7" t="s">
        <v>89</v>
      </c>
      <c r="H7" s="36" t="s">
        <v>115</v>
      </c>
      <c r="I7" s="9">
        <v>42868</v>
      </c>
      <c r="J7" s="7" t="s">
        <v>125</v>
      </c>
      <c r="K7" s="7" t="s">
        <v>126</v>
      </c>
    </row>
    <row r="8" spans="1:11" ht="34.5" customHeight="1">
      <c r="A8" s="11"/>
      <c r="B8" s="12" t="s">
        <v>22</v>
      </c>
      <c r="C8" s="12" t="s">
        <v>137</v>
      </c>
      <c r="D8" s="13" t="s">
        <v>138</v>
      </c>
      <c r="E8" s="12">
        <v>1</v>
      </c>
      <c r="F8" s="12">
        <v>1</v>
      </c>
      <c r="G8" s="11" t="s">
        <v>89</v>
      </c>
      <c r="H8" s="12" t="s">
        <v>133</v>
      </c>
      <c r="I8" s="15">
        <v>42868</v>
      </c>
      <c r="J8" s="12" t="s">
        <v>139</v>
      </c>
      <c r="K8" s="11" t="s">
        <v>140</v>
      </c>
    </row>
    <row r="9" spans="1:11" ht="34.5" customHeight="1">
      <c r="A9" s="47" t="s">
        <v>874</v>
      </c>
      <c r="B9" s="43" t="s">
        <v>130</v>
      </c>
      <c r="C9" s="7" t="s">
        <v>131</v>
      </c>
      <c r="D9" s="75" t="s">
        <v>132</v>
      </c>
      <c r="E9" s="12">
        <v>1</v>
      </c>
      <c r="F9" s="12">
        <v>0</v>
      </c>
      <c r="G9" s="11" t="s">
        <v>89</v>
      </c>
      <c r="H9" s="12"/>
      <c r="I9" s="12"/>
      <c r="J9" s="12"/>
      <c r="K9" s="11"/>
    </row>
    <row r="10" spans="1:11" ht="34.5" customHeight="1">
      <c r="A10" s="11">
        <v>12</v>
      </c>
      <c r="B10" s="12" t="s">
        <v>286</v>
      </c>
      <c r="C10" s="12">
        <v>102450</v>
      </c>
      <c r="D10" s="13" t="s">
        <v>287</v>
      </c>
      <c r="E10" s="12">
        <v>2</v>
      </c>
      <c r="F10" s="12">
        <v>1</v>
      </c>
      <c r="G10" s="12" t="s">
        <v>89</v>
      </c>
      <c r="H10" s="12" t="s">
        <v>250</v>
      </c>
      <c r="I10" s="15">
        <v>42868</v>
      </c>
      <c r="J10" s="7" t="s">
        <v>288</v>
      </c>
      <c r="K10" s="46" t="s">
        <v>289</v>
      </c>
    </row>
    <row r="11" spans="1:11" ht="34.5" customHeight="1">
      <c r="A11" s="11">
        <v>9</v>
      </c>
      <c r="B11" s="7" t="s">
        <v>282</v>
      </c>
      <c r="C11" s="7" t="s">
        <v>622</v>
      </c>
      <c r="D11" s="8" t="s">
        <v>623</v>
      </c>
      <c r="E11" s="7">
        <v>2</v>
      </c>
      <c r="F11" s="7">
        <v>1</v>
      </c>
      <c r="G11" s="7" t="s">
        <v>89</v>
      </c>
      <c r="H11" s="7" t="s">
        <v>553</v>
      </c>
      <c r="I11" s="9">
        <v>42868</v>
      </c>
      <c r="J11" s="7" t="s">
        <v>624</v>
      </c>
      <c r="K11" s="49"/>
    </row>
    <row r="12" spans="1:11" ht="34.5" customHeight="1">
      <c r="A12" s="82">
        <v>16</v>
      </c>
      <c r="B12" s="49" t="s">
        <v>44</v>
      </c>
      <c r="C12" s="44" t="s">
        <v>638</v>
      </c>
      <c r="D12" s="75" t="s">
        <v>639</v>
      </c>
      <c r="E12" s="44">
        <v>3</v>
      </c>
      <c r="F12" s="44">
        <v>1</v>
      </c>
      <c r="G12" s="44" t="s">
        <v>89</v>
      </c>
      <c r="H12" s="44" t="s">
        <v>553</v>
      </c>
      <c r="I12" s="76">
        <v>42868</v>
      </c>
      <c r="J12" s="76" t="s">
        <v>47</v>
      </c>
      <c r="K12" s="11"/>
    </row>
    <row r="13" spans="1:11" ht="34.5" customHeight="1">
      <c r="A13" s="82">
        <v>17</v>
      </c>
      <c r="B13" s="44" t="s">
        <v>22</v>
      </c>
      <c r="C13" s="44" t="s">
        <v>640</v>
      </c>
      <c r="D13" s="75" t="s">
        <v>641</v>
      </c>
      <c r="E13" s="44">
        <v>3</v>
      </c>
      <c r="F13" s="44">
        <v>1</v>
      </c>
      <c r="G13" s="44" t="s">
        <v>89</v>
      </c>
      <c r="H13" s="44" t="s">
        <v>553</v>
      </c>
      <c r="I13" s="76">
        <v>42868</v>
      </c>
      <c r="J13" s="76" t="s">
        <v>642</v>
      </c>
      <c r="K13" s="11"/>
    </row>
    <row r="14" spans="1:11" ht="34.5" customHeight="1">
      <c r="A14" s="6"/>
      <c r="B14" s="12" t="s">
        <v>44</v>
      </c>
      <c r="C14" s="52" t="s">
        <v>487</v>
      </c>
      <c r="D14" s="8" t="s">
        <v>488</v>
      </c>
      <c r="E14" s="7">
        <v>4</v>
      </c>
      <c r="F14" s="7">
        <v>1</v>
      </c>
      <c r="G14" s="7" t="s">
        <v>89</v>
      </c>
      <c r="H14" s="7" t="s">
        <v>435</v>
      </c>
      <c r="I14" s="9">
        <v>42868</v>
      </c>
      <c r="J14" s="7" t="s">
        <v>47</v>
      </c>
      <c r="K14" s="141"/>
    </row>
    <row r="15" spans="1:11" ht="34.5" customHeight="1">
      <c r="A15" s="6"/>
      <c r="B15" s="7" t="s">
        <v>22</v>
      </c>
      <c r="C15" s="7" t="s">
        <v>786</v>
      </c>
      <c r="D15" s="8" t="s">
        <v>787</v>
      </c>
      <c r="E15" s="7">
        <v>2</v>
      </c>
      <c r="F15" s="7">
        <v>1</v>
      </c>
      <c r="G15" s="7" t="s">
        <v>89</v>
      </c>
      <c r="H15" s="12" t="s">
        <v>788</v>
      </c>
      <c r="I15" s="9">
        <v>42868</v>
      </c>
      <c r="J15" s="45" t="s">
        <v>789</v>
      </c>
      <c r="K15" s="11"/>
    </row>
    <row r="16" spans="1:11" ht="34.5" customHeight="1">
      <c r="A16" s="11"/>
      <c r="B16" s="12" t="s">
        <v>44</v>
      </c>
      <c r="C16" s="12" t="s">
        <v>797</v>
      </c>
      <c r="D16" s="13" t="s">
        <v>798</v>
      </c>
      <c r="E16" s="12">
        <v>3</v>
      </c>
      <c r="F16" s="12">
        <v>1</v>
      </c>
      <c r="G16" s="48" t="s">
        <v>89</v>
      </c>
      <c r="H16" s="12" t="s">
        <v>788</v>
      </c>
      <c r="I16" s="15">
        <v>42868</v>
      </c>
      <c r="J16" s="12" t="s">
        <v>47</v>
      </c>
      <c r="K16" s="11"/>
    </row>
    <row r="17" spans="1:11" ht="34.5" customHeight="1">
      <c r="A17" s="77">
        <v>8</v>
      </c>
      <c r="B17" s="49" t="s">
        <v>417</v>
      </c>
      <c r="C17" s="49" t="s">
        <v>418</v>
      </c>
      <c r="D17" s="78" t="s">
        <v>419</v>
      </c>
      <c r="E17" s="49">
        <v>7</v>
      </c>
      <c r="F17" s="49">
        <v>2</v>
      </c>
      <c r="G17" s="49" t="s">
        <v>89</v>
      </c>
      <c r="H17" s="49" t="s">
        <v>383</v>
      </c>
      <c r="I17" s="79">
        <v>42868</v>
      </c>
      <c r="J17" s="49" t="s">
        <v>420</v>
      </c>
      <c r="K17" s="49" t="s">
        <v>421</v>
      </c>
    </row>
    <row r="18" spans="1:11" ht="34.5" customHeight="1">
      <c r="A18" s="82">
        <v>9</v>
      </c>
      <c r="B18" s="49" t="s">
        <v>422</v>
      </c>
      <c r="C18" s="49">
        <v>102082</v>
      </c>
      <c r="D18" s="78" t="s">
        <v>423</v>
      </c>
      <c r="E18" s="49">
        <v>3</v>
      </c>
      <c r="F18" s="49">
        <v>1</v>
      </c>
      <c r="G18" s="49" t="s">
        <v>89</v>
      </c>
      <c r="H18" s="49" t="s">
        <v>383</v>
      </c>
      <c r="I18" s="79">
        <v>42868</v>
      </c>
      <c r="J18" s="44" t="s">
        <v>424</v>
      </c>
      <c r="K18" s="46" t="s">
        <v>425</v>
      </c>
    </row>
    <row r="19" spans="1:11" ht="34.5" customHeight="1">
      <c r="A19" s="11">
        <v>8</v>
      </c>
      <c r="B19" s="7" t="s">
        <v>337</v>
      </c>
      <c r="C19" s="7">
        <v>10391</v>
      </c>
      <c r="D19" s="8" t="s">
        <v>338</v>
      </c>
      <c r="E19" s="7">
        <v>4</v>
      </c>
      <c r="F19" s="7">
        <v>0</v>
      </c>
      <c r="G19" s="7" t="s">
        <v>89</v>
      </c>
      <c r="H19" s="7" t="s">
        <v>312</v>
      </c>
      <c r="I19" s="9">
        <v>42868</v>
      </c>
      <c r="J19" s="7" t="s">
        <v>339</v>
      </c>
      <c r="K19" s="11"/>
    </row>
    <row r="20" spans="1:11" ht="34.5" customHeight="1">
      <c r="A20" s="6">
        <v>19</v>
      </c>
      <c r="B20" s="12" t="s">
        <v>191</v>
      </c>
      <c r="C20" s="12" t="s">
        <v>363</v>
      </c>
      <c r="D20" s="13" t="s">
        <v>364</v>
      </c>
      <c r="E20" s="12">
        <v>2</v>
      </c>
      <c r="F20" s="12">
        <v>0</v>
      </c>
      <c r="G20" s="12" t="s">
        <v>89</v>
      </c>
      <c r="H20" s="12" t="s">
        <v>312</v>
      </c>
      <c r="I20" s="15">
        <v>42868</v>
      </c>
      <c r="J20" s="12" t="s">
        <v>365</v>
      </c>
      <c r="K20" s="11"/>
    </row>
    <row r="21" spans="1:11" ht="34.5" customHeight="1">
      <c r="A21" s="11">
        <v>20</v>
      </c>
      <c r="B21" s="12" t="s">
        <v>282</v>
      </c>
      <c r="C21" s="14" t="s">
        <v>366</v>
      </c>
      <c r="D21" s="13" t="s">
        <v>367</v>
      </c>
      <c r="E21" s="12">
        <v>2</v>
      </c>
      <c r="F21" s="12">
        <v>0</v>
      </c>
      <c r="G21" s="12" t="s">
        <v>89</v>
      </c>
      <c r="H21" s="12" t="s">
        <v>312</v>
      </c>
      <c r="I21" s="15">
        <v>42868</v>
      </c>
      <c r="J21" s="49" t="s">
        <v>368</v>
      </c>
      <c r="K21" s="11"/>
    </row>
    <row r="22" spans="1:11" ht="34.5" customHeight="1">
      <c r="A22" s="11"/>
      <c r="B22" s="12" t="s">
        <v>818</v>
      </c>
      <c r="C22" s="12" t="s">
        <v>819</v>
      </c>
      <c r="D22" s="64" t="s">
        <v>820</v>
      </c>
      <c r="E22" s="12">
        <v>3</v>
      </c>
      <c r="F22" s="12">
        <v>1</v>
      </c>
      <c r="G22" s="12" t="s">
        <v>89</v>
      </c>
      <c r="H22" s="12" t="s">
        <v>788</v>
      </c>
      <c r="I22" s="15">
        <v>42868</v>
      </c>
      <c r="J22" s="12" t="s">
        <v>821</v>
      </c>
      <c r="K22" s="11"/>
    </row>
    <row r="23" spans="1:11" ht="34.5" customHeight="1">
      <c r="A23" s="11"/>
      <c r="B23" s="12" t="s">
        <v>303</v>
      </c>
      <c r="C23" s="12" t="s">
        <v>304</v>
      </c>
      <c r="D23" s="13" t="s">
        <v>305</v>
      </c>
      <c r="E23" s="12">
        <v>2</v>
      </c>
      <c r="F23" s="12">
        <v>1</v>
      </c>
      <c r="G23" s="12" t="s">
        <v>89</v>
      </c>
      <c r="H23" s="12" t="s">
        <v>250</v>
      </c>
      <c r="I23" s="15">
        <v>42868</v>
      </c>
      <c r="J23" s="12" t="s">
        <v>306</v>
      </c>
      <c r="K23" s="11"/>
    </row>
    <row r="24" spans="1:11" ht="34.5" customHeight="1">
      <c r="A24" s="11"/>
      <c r="B24" s="7" t="s">
        <v>44</v>
      </c>
      <c r="C24" s="7" t="s">
        <v>1144</v>
      </c>
      <c r="D24" s="8" t="s">
        <v>1145</v>
      </c>
      <c r="E24" s="7">
        <v>1</v>
      </c>
      <c r="F24" s="7">
        <v>1</v>
      </c>
      <c r="G24" s="7" t="s">
        <v>89</v>
      </c>
      <c r="H24" s="7" t="s">
        <v>788</v>
      </c>
      <c r="I24" s="9">
        <v>42868</v>
      </c>
      <c r="J24" s="44" t="s">
        <v>47</v>
      </c>
      <c r="K24" s="6"/>
    </row>
    <row r="25" spans="1:11" ht="34.5" customHeight="1">
      <c r="A25" s="11"/>
      <c r="B25" s="12"/>
      <c r="C25" s="12"/>
      <c r="D25" s="13"/>
      <c r="E25" s="142">
        <f>SUM(E4:E24)</f>
        <v>59</v>
      </c>
      <c r="F25" s="12"/>
      <c r="G25" s="48"/>
      <c r="H25" s="12"/>
      <c r="I25" s="15"/>
      <c r="J25" s="12"/>
      <c r="K25" s="11"/>
    </row>
    <row r="26" spans="1:11" ht="34.5" customHeight="1">
      <c r="A26" s="12"/>
      <c r="B26" s="12"/>
      <c r="C26" s="12"/>
      <c r="D26" s="13"/>
      <c r="E26" s="12"/>
      <c r="F26" s="12"/>
      <c r="G26" s="12"/>
      <c r="H26" s="12"/>
      <c r="I26" s="15"/>
      <c r="J26" s="15"/>
      <c r="K26" s="11"/>
    </row>
    <row r="27" spans="1:11" ht="34.5" customHeight="1" thickBot="1">
      <c r="A27" s="31" t="s">
        <v>875</v>
      </c>
      <c r="B27" s="137"/>
      <c r="C27" s="137"/>
      <c r="D27" s="138"/>
      <c r="E27" s="139"/>
      <c r="F27" s="140"/>
      <c r="G27" s="140"/>
      <c r="H27" s="140"/>
      <c r="I27" s="140"/>
      <c r="J27" s="140"/>
      <c r="K27" s="140"/>
    </row>
    <row r="28" spans="1:11" ht="34.5" customHeight="1" thickBot="1">
      <c r="A28" s="1" t="s">
        <v>2</v>
      </c>
      <c r="B28" s="2" t="s">
        <v>3</v>
      </c>
      <c r="C28" s="2" t="s">
        <v>4</v>
      </c>
      <c r="D28" s="3" t="s">
        <v>5</v>
      </c>
      <c r="E28" s="2" t="s">
        <v>6</v>
      </c>
      <c r="F28" s="2" t="s">
        <v>7</v>
      </c>
      <c r="G28" s="2" t="s">
        <v>8</v>
      </c>
      <c r="H28" s="2" t="s">
        <v>9</v>
      </c>
      <c r="I28" s="2" t="s">
        <v>10</v>
      </c>
      <c r="J28" s="2" t="s">
        <v>11</v>
      </c>
      <c r="K28" s="4" t="s">
        <v>873</v>
      </c>
    </row>
    <row r="29" spans="1:11" ht="34.5" customHeight="1">
      <c r="A29" s="6"/>
      <c r="B29" s="7" t="s">
        <v>625</v>
      </c>
      <c r="C29" s="7" t="s">
        <v>732</v>
      </c>
      <c r="D29" s="8" t="s">
        <v>733</v>
      </c>
      <c r="E29" s="7">
        <v>2</v>
      </c>
      <c r="F29" s="7">
        <v>1</v>
      </c>
      <c r="G29" s="7" t="s">
        <v>187</v>
      </c>
      <c r="H29" s="45" t="s">
        <v>553</v>
      </c>
      <c r="I29" s="9">
        <v>42868</v>
      </c>
      <c r="J29" s="9" t="s">
        <v>734</v>
      </c>
      <c r="K29" s="6"/>
    </row>
    <row r="30" spans="1:11" ht="34.5" customHeight="1">
      <c r="A30" s="11">
        <v>3</v>
      </c>
      <c r="B30" s="12" t="s">
        <v>484</v>
      </c>
      <c r="C30" s="12">
        <v>2542</v>
      </c>
      <c r="D30" s="13" t="s">
        <v>705</v>
      </c>
      <c r="E30" s="38">
        <v>14</v>
      </c>
      <c r="F30" s="12">
        <v>4</v>
      </c>
      <c r="G30" s="24" t="s">
        <v>187</v>
      </c>
      <c r="H30" s="12" t="s">
        <v>553</v>
      </c>
      <c r="I30" s="15">
        <v>42868</v>
      </c>
      <c r="J30" s="12" t="s">
        <v>706</v>
      </c>
      <c r="K30" s="11"/>
    </row>
    <row r="31" spans="1:11" ht="34.5" customHeight="1">
      <c r="A31" s="11">
        <v>5</v>
      </c>
      <c r="B31" s="7" t="s">
        <v>22</v>
      </c>
      <c r="C31" s="7" t="s">
        <v>710</v>
      </c>
      <c r="D31" s="8" t="s">
        <v>711</v>
      </c>
      <c r="E31" s="7">
        <v>3</v>
      </c>
      <c r="F31" s="7">
        <v>1</v>
      </c>
      <c r="G31" s="63" t="s">
        <v>187</v>
      </c>
      <c r="H31" s="7" t="s">
        <v>553</v>
      </c>
      <c r="I31" s="9">
        <v>42868</v>
      </c>
      <c r="J31" s="7" t="s">
        <v>712</v>
      </c>
      <c r="K31" s="6"/>
    </row>
    <row r="32" spans="1:11" ht="34.5" customHeight="1">
      <c r="A32" s="11">
        <v>9</v>
      </c>
      <c r="B32" s="12" t="s">
        <v>44</v>
      </c>
      <c r="C32" s="7" t="s">
        <v>718</v>
      </c>
      <c r="D32" s="8" t="s">
        <v>719</v>
      </c>
      <c r="E32" s="41">
        <v>5</v>
      </c>
      <c r="F32" s="7">
        <v>2</v>
      </c>
      <c r="G32" s="63" t="s">
        <v>187</v>
      </c>
      <c r="H32" s="12" t="s">
        <v>553</v>
      </c>
      <c r="I32" s="15">
        <v>42868</v>
      </c>
      <c r="J32" s="7" t="s">
        <v>47</v>
      </c>
      <c r="K32" s="103"/>
    </row>
    <row r="33" spans="1:11" ht="34.5" customHeight="1">
      <c r="A33" s="11">
        <v>10</v>
      </c>
      <c r="B33" s="7" t="s">
        <v>44</v>
      </c>
      <c r="C33" s="7" t="s">
        <v>876</v>
      </c>
      <c r="D33" s="8" t="s">
        <v>721</v>
      </c>
      <c r="E33" s="7">
        <v>4</v>
      </c>
      <c r="F33" s="7">
        <v>1</v>
      </c>
      <c r="G33" s="63" t="s">
        <v>187</v>
      </c>
      <c r="H33" s="7" t="s">
        <v>553</v>
      </c>
      <c r="I33" s="9">
        <v>42868</v>
      </c>
      <c r="J33" s="9" t="s">
        <v>47</v>
      </c>
      <c r="K33" s="6"/>
    </row>
    <row r="34" spans="1:11" ht="34.5" customHeight="1">
      <c r="A34" s="11">
        <v>11</v>
      </c>
      <c r="B34" s="7" t="s">
        <v>282</v>
      </c>
      <c r="C34" s="52" t="s">
        <v>722</v>
      </c>
      <c r="D34" s="8" t="s">
        <v>723</v>
      </c>
      <c r="E34" s="7">
        <v>4</v>
      </c>
      <c r="F34" s="7">
        <v>1</v>
      </c>
      <c r="G34" s="63" t="s">
        <v>187</v>
      </c>
      <c r="H34" s="7" t="s">
        <v>553</v>
      </c>
      <c r="I34" s="9">
        <v>42868</v>
      </c>
      <c r="J34" s="9" t="s">
        <v>724</v>
      </c>
      <c r="K34" s="6"/>
    </row>
    <row r="35" spans="1:11" ht="34.5" customHeight="1">
      <c r="A35" s="11">
        <v>12</v>
      </c>
      <c r="B35" s="7" t="s">
        <v>282</v>
      </c>
      <c r="C35" s="52" t="s">
        <v>725</v>
      </c>
      <c r="D35" s="8" t="s">
        <v>726</v>
      </c>
      <c r="E35" s="7">
        <v>4</v>
      </c>
      <c r="F35" s="7">
        <v>2</v>
      </c>
      <c r="G35" s="63" t="s">
        <v>187</v>
      </c>
      <c r="H35" s="7" t="s">
        <v>553</v>
      </c>
      <c r="I35" s="9">
        <v>42868</v>
      </c>
      <c r="J35" s="7" t="s">
        <v>727</v>
      </c>
      <c r="K35" s="6" t="s">
        <v>877</v>
      </c>
    </row>
    <row r="36" spans="1:11" ht="34.5" customHeight="1">
      <c r="A36" s="11">
        <v>13</v>
      </c>
      <c r="B36" s="7" t="s">
        <v>282</v>
      </c>
      <c r="C36" s="52" t="s">
        <v>729</v>
      </c>
      <c r="D36" s="8" t="s">
        <v>730</v>
      </c>
      <c r="E36" s="7">
        <v>4</v>
      </c>
      <c r="F36" s="7">
        <v>1</v>
      </c>
      <c r="G36" s="63" t="s">
        <v>187</v>
      </c>
      <c r="H36" s="7" t="s">
        <v>553</v>
      </c>
      <c r="I36" s="9">
        <v>42868</v>
      </c>
      <c r="J36" s="7" t="s">
        <v>731</v>
      </c>
      <c r="K36" s="6"/>
    </row>
    <row r="37" spans="1:11" ht="34.5" customHeight="1">
      <c r="A37" s="11"/>
      <c r="B37" s="12" t="s">
        <v>44</v>
      </c>
      <c r="C37" s="12" t="s">
        <v>528</v>
      </c>
      <c r="D37" s="13" t="s">
        <v>529</v>
      </c>
      <c r="E37" s="12">
        <v>7</v>
      </c>
      <c r="F37" s="12">
        <v>2</v>
      </c>
      <c r="G37" s="11" t="s">
        <v>187</v>
      </c>
      <c r="H37" s="12" t="s">
        <v>435</v>
      </c>
      <c r="I37" s="15">
        <v>42868</v>
      </c>
      <c r="J37" s="12" t="s">
        <v>47</v>
      </c>
      <c r="K37" s="11"/>
    </row>
    <row r="38" spans="1:11" ht="34.5" customHeight="1">
      <c r="A38" s="11"/>
      <c r="B38" s="12" t="s">
        <v>484</v>
      </c>
      <c r="C38" s="12">
        <v>2795</v>
      </c>
      <c r="D38" s="13" t="s">
        <v>537</v>
      </c>
      <c r="E38" s="12">
        <v>6</v>
      </c>
      <c r="F38" s="12">
        <v>2</v>
      </c>
      <c r="G38" s="11" t="s">
        <v>187</v>
      </c>
      <c r="H38" s="12" t="s">
        <v>435</v>
      </c>
      <c r="I38" s="15">
        <v>42868</v>
      </c>
      <c r="J38" s="12" t="s">
        <v>538</v>
      </c>
      <c r="K38" s="141"/>
    </row>
    <row r="39" spans="1:11" ht="34.5" customHeight="1">
      <c r="A39" s="136"/>
      <c r="B39" s="143"/>
      <c r="C39" s="143"/>
      <c r="D39" s="143"/>
      <c r="E39" s="143"/>
      <c r="F39" s="144"/>
      <c r="G39" s="145"/>
      <c r="H39" s="143"/>
      <c r="I39" s="146"/>
      <c r="J39" s="143"/>
      <c r="K39" s="141"/>
    </row>
    <row r="40" spans="1:11" ht="34.5" customHeight="1">
      <c r="A40" s="12"/>
      <c r="B40" s="12"/>
      <c r="C40" s="12"/>
      <c r="D40" s="13"/>
      <c r="E40" s="142">
        <f>SUM(E29:E39)</f>
        <v>53</v>
      </c>
      <c r="F40" s="12"/>
      <c r="G40" s="425" t="s">
        <v>1147</v>
      </c>
      <c r="H40" s="12"/>
      <c r="I40" s="15"/>
      <c r="J40" s="15"/>
      <c r="K40" s="11"/>
    </row>
    <row r="41" spans="1:11" ht="34.5" customHeight="1">
      <c r="A41" s="136"/>
      <c r="B41" s="143"/>
      <c r="C41" s="143"/>
      <c r="D41" s="143"/>
      <c r="E41" s="143"/>
      <c r="F41" s="144"/>
      <c r="G41" s="145"/>
      <c r="H41" s="143"/>
      <c r="I41" s="146"/>
      <c r="J41" s="143"/>
      <c r="K41" s="141"/>
    </row>
    <row r="42" spans="1:11" ht="34.5" customHeight="1">
      <c r="A42" s="136"/>
      <c r="B42" s="143"/>
      <c r="C42" s="143"/>
      <c r="D42" s="143"/>
      <c r="E42" s="143"/>
      <c r="F42" s="144"/>
      <c r="G42" s="145"/>
      <c r="H42" s="143"/>
      <c r="I42" s="146"/>
      <c r="J42" s="143"/>
      <c r="K42" s="141"/>
    </row>
    <row r="43" spans="1:11" ht="34.5" customHeight="1">
      <c r="A43" s="136"/>
      <c r="B43" s="143"/>
      <c r="C43" s="143"/>
      <c r="D43" s="143"/>
      <c r="E43" s="143"/>
      <c r="F43" s="144"/>
      <c r="G43" s="145"/>
      <c r="H43" s="143"/>
      <c r="I43" s="146"/>
      <c r="J43" s="143"/>
      <c r="K43" s="141"/>
    </row>
  </sheetData>
  <customSheetViews>
    <customSheetView guid="{9778F56C-973C-7541-8161-D43DA95ADD11}" topLeftCell="A31">
      <selection activeCell="F43" sqref="F43"/>
      <pageSetup paperSize="9" orientation="portrait"/>
    </customSheetView>
    <customSheetView guid="{A103F095-7DA4-4408-879C-290B47F228DB}" topLeftCell="A31">
      <selection activeCell="F43" sqref="F43"/>
      <pageSetup paperSize="9" orientation="portrait"/>
    </customSheetView>
    <customSheetView guid="{E344F02B-8DEB-4443-BA96-9E788370444B}" topLeftCell="A31">
      <selection activeCell="I40" sqref="I40"/>
      <pageSetup paperSize="9" orientation="portrait"/>
    </customSheetView>
    <customSheetView guid="{5D9737A7-FAB4-4ED9-9A80-BDC2CF91F8AD}" topLeftCell="A31">
      <selection activeCell="F43" sqref="F43"/>
      <pageSetup paperSize="9" orientation="portrait"/>
    </customSheetView>
    <customSheetView guid="{7343038C-C44B-4A23-9415-52518878E5A6}" topLeftCell="A31">
      <selection activeCell="F43" sqref="F43"/>
      <pageSetup paperSize="9" orientation="portrait"/>
    </customSheetView>
    <customSheetView guid="{CAA1661D-9E62-4E75-9F9E-C43A2BB4CF03}" topLeftCell="A31">
      <selection activeCell="F43" sqref="F43"/>
      <pageSetup paperSize="9" orientation="portrait"/>
    </customSheetView>
  </customSheetViews>
  <phoneticPr fontId="10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D11" sqref="D11"/>
    </sheetView>
  </sheetViews>
  <sheetFormatPr baseColWidth="10" defaultColWidth="8.83203125" defaultRowHeight="42" customHeight="1" x14ac:dyDescent="0"/>
  <cols>
    <col min="2" max="2" width="37.5" customWidth="1"/>
    <col min="3" max="3" width="29.33203125" customWidth="1"/>
    <col min="4" max="4" width="27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" customHeight="1" thickBot="1">
      <c r="A1" s="742" t="s">
        <v>0</v>
      </c>
      <c r="B1" s="743"/>
      <c r="C1" s="743"/>
      <c r="D1" s="743"/>
      <c r="E1" s="743"/>
      <c r="F1" s="743"/>
      <c r="G1" s="744" t="s">
        <v>1</v>
      </c>
      <c r="H1" s="745"/>
      <c r="I1" s="745"/>
      <c r="J1" s="745"/>
      <c r="K1" s="745"/>
    </row>
    <row r="2" spans="1:14" ht="42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30</v>
      </c>
    </row>
    <row r="3" spans="1:14" ht="42" customHeight="1">
      <c r="A3" s="6">
        <v>1</v>
      </c>
      <c r="B3" s="7" t="s">
        <v>14</v>
      </c>
      <c r="C3" s="7" t="s">
        <v>15</v>
      </c>
      <c r="D3" s="8" t="s">
        <v>16</v>
      </c>
      <c r="E3" s="7">
        <v>2</v>
      </c>
      <c r="F3" s="7">
        <v>0</v>
      </c>
      <c r="G3" s="7" t="s">
        <v>17</v>
      </c>
      <c r="H3" s="7" t="s">
        <v>18</v>
      </c>
      <c r="I3" s="9">
        <v>42868</v>
      </c>
      <c r="J3" s="7" t="s">
        <v>19</v>
      </c>
      <c r="K3" s="6" t="s">
        <v>20</v>
      </c>
      <c r="M3" s="10" t="s">
        <v>21</v>
      </c>
      <c r="N3" s="10">
        <f>N2-N14</f>
        <v>12</v>
      </c>
    </row>
    <row r="4" spans="1:14" ht="42" customHeight="1">
      <c r="A4" s="11">
        <v>2</v>
      </c>
      <c r="B4" s="12" t="s">
        <v>22</v>
      </c>
      <c r="C4" s="12" t="s">
        <v>23</v>
      </c>
      <c r="D4" s="13" t="s">
        <v>24</v>
      </c>
      <c r="E4" s="12">
        <v>2</v>
      </c>
      <c r="F4" s="12">
        <v>0</v>
      </c>
      <c r="G4" s="12" t="s">
        <v>17</v>
      </c>
      <c r="H4" s="7" t="s">
        <v>18</v>
      </c>
      <c r="I4" s="9">
        <v>42868</v>
      </c>
      <c r="J4" s="12" t="s">
        <v>25</v>
      </c>
      <c r="K4" s="24" t="s">
        <v>26</v>
      </c>
      <c r="M4" t="s">
        <v>27</v>
      </c>
      <c r="N4">
        <f>SUMIFS(E:E,G:G,"CTT")</f>
        <v>6</v>
      </c>
    </row>
    <row r="5" spans="1:14" ht="42" customHeight="1">
      <c r="A5" s="6">
        <v>3</v>
      </c>
      <c r="B5" s="7" t="s">
        <v>22</v>
      </c>
      <c r="C5" s="7" t="s">
        <v>34</v>
      </c>
      <c r="D5" s="8" t="s">
        <v>35</v>
      </c>
      <c r="E5" s="7">
        <v>1</v>
      </c>
      <c r="F5" s="7">
        <v>0</v>
      </c>
      <c r="G5" s="7" t="s">
        <v>17</v>
      </c>
      <c r="H5" s="12" t="s">
        <v>18</v>
      </c>
      <c r="I5" s="15">
        <v>42868</v>
      </c>
      <c r="J5" s="7" t="s">
        <v>36</v>
      </c>
      <c r="K5" s="6" t="s">
        <v>20</v>
      </c>
      <c r="M5" t="s">
        <v>33</v>
      </c>
      <c r="N5">
        <f>SUMIFS(E:E,G:G,"FLU")</f>
        <v>8</v>
      </c>
    </row>
    <row r="6" spans="1:14" ht="42" customHeight="1">
      <c r="A6" s="11">
        <v>4</v>
      </c>
      <c r="B6" s="7" t="s">
        <v>44</v>
      </c>
      <c r="C6" s="7" t="s">
        <v>45</v>
      </c>
      <c r="D6" s="8" t="s">
        <v>46</v>
      </c>
      <c r="E6" s="7">
        <v>1</v>
      </c>
      <c r="F6" s="7">
        <v>0</v>
      </c>
      <c r="G6" s="7" t="s">
        <v>17</v>
      </c>
      <c r="H6" s="12" t="s">
        <v>18</v>
      </c>
      <c r="I6" s="15">
        <v>42868</v>
      </c>
      <c r="J6" s="7" t="s">
        <v>47</v>
      </c>
      <c r="K6" s="24" t="s">
        <v>26</v>
      </c>
      <c r="M6" t="s">
        <v>37</v>
      </c>
      <c r="N6">
        <f>SUMIFS(E:E,G:G,"JCC")</f>
        <v>0</v>
      </c>
    </row>
    <row r="7" spans="1:14" ht="42" customHeight="1">
      <c r="A7" s="6">
        <v>5</v>
      </c>
      <c r="B7" s="12" t="s">
        <v>1148</v>
      </c>
      <c r="C7" s="12">
        <v>102703</v>
      </c>
      <c r="D7" s="13" t="s">
        <v>1149</v>
      </c>
      <c r="E7" s="12">
        <v>2</v>
      </c>
      <c r="F7" s="12">
        <v>0</v>
      </c>
      <c r="G7" s="11" t="s">
        <v>17</v>
      </c>
      <c r="H7" s="12" t="s">
        <v>18</v>
      </c>
      <c r="I7" s="15">
        <v>42868</v>
      </c>
      <c r="J7" s="12" t="s">
        <v>1150</v>
      </c>
      <c r="K7" s="24" t="s">
        <v>26</v>
      </c>
      <c r="M7" t="s">
        <v>43</v>
      </c>
      <c r="N7">
        <f>SUMIFS(E:E,G:G,"EDI")</f>
        <v>0</v>
      </c>
    </row>
    <row r="8" spans="1:14" ht="42" customHeight="1">
      <c r="A8" s="11">
        <v>6</v>
      </c>
      <c r="B8" s="12" t="s">
        <v>14</v>
      </c>
      <c r="C8" s="12" t="s">
        <v>38</v>
      </c>
      <c r="D8" s="13" t="s">
        <v>39</v>
      </c>
      <c r="E8" s="12">
        <v>1</v>
      </c>
      <c r="F8" s="12">
        <v>0</v>
      </c>
      <c r="G8" s="38" t="s">
        <v>40</v>
      </c>
      <c r="H8" s="12" t="s">
        <v>18</v>
      </c>
      <c r="I8" s="15">
        <v>42868</v>
      </c>
      <c r="J8" s="12" t="s">
        <v>41</v>
      </c>
      <c r="K8" s="426" t="s">
        <v>42</v>
      </c>
      <c r="M8" t="s">
        <v>48</v>
      </c>
      <c r="N8">
        <f>SUMIFS(E:E,G:G,"par")</f>
        <v>0</v>
      </c>
    </row>
    <row r="9" spans="1:14" ht="42" customHeight="1">
      <c r="A9" s="6">
        <v>7</v>
      </c>
      <c r="B9" s="12" t="s">
        <v>49</v>
      </c>
      <c r="C9" s="12" t="s">
        <v>50</v>
      </c>
      <c r="D9" s="13" t="s">
        <v>51</v>
      </c>
      <c r="E9" s="12">
        <v>3</v>
      </c>
      <c r="F9" s="12">
        <v>0</v>
      </c>
      <c r="G9" s="38" t="s">
        <v>40</v>
      </c>
      <c r="H9" s="12" t="s">
        <v>18</v>
      </c>
      <c r="I9" s="15">
        <v>42868</v>
      </c>
      <c r="J9" s="15" t="s">
        <v>52</v>
      </c>
      <c r="K9" s="426" t="s">
        <v>42</v>
      </c>
      <c r="M9" t="s">
        <v>53</v>
      </c>
      <c r="N9">
        <f>SUMIFS(E:E,G:G,"phi")</f>
        <v>0</v>
      </c>
    </row>
    <row r="10" spans="1:14" ht="42" customHeight="1">
      <c r="A10" s="11">
        <v>8</v>
      </c>
      <c r="B10" s="14" t="s">
        <v>28</v>
      </c>
      <c r="C10" s="14" t="s">
        <v>29</v>
      </c>
      <c r="D10" s="13" t="s">
        <v>30</v>
      </c>
      <c r="E10" s="12">
        <v>1</v>
      </c>
      <c r="F10" s="12">
        <v>0</v>
      </c>
      <c r="G10" s="12" t="s">
        <v>31</v>
      </c>
      <c r="H10" s="12" t="s">
        <v>18</v>
      </c>
      <c r="I10" s="15">
        <v>42868</v>
      </c>
      <c r="J10" s="15" t="s">
        <v>32</v>
      </c>
      <c r="K10" s="11"/>
      <c r="M10" t="s">
        <v>58</v>
      </c>
      <c r="N10">
        <f>SUMIFS(E:E,G:G,"BRK")</f>
        <v>0</v>
      </c>
    </row>
    <row r="11" spans="1:14" ht="42" customHeight="1">
      <c r="A11" s="6">
        <v>9</v>
      </c>
      <c r="B11" s="12" t="s">
        <v>54</v>
      </c>
      <c r="C11" s="12" t="s">
        <v>55</v>
      </c>
      <c r="D11" s="13" t="s">
        <v>56</v>
      </c>
      <c r="E11" s="12">
        <v>4</v>
      </c>
      <c r="F11" s="12">
        <v>0</v>
      </c>
      <c r="G11" s="11" t="s">
        <v>31</v>
      </c>
      <c r="H11" s="12" t="s">
        <v>18</v>
      </c>
      <c r="I11" s="15">
        <v>42868</v>
      </c>
      <c r="J11" s="12" t="s">
        <v>57</v>
      </c>
      <c r="K11" s="11"/>
      <c r="M11" s="17" t="s">
        <v>59</v>
      </c>
      <c r="N11" s="17">
        <f>SUMIFS(E:E,G:G,"SPC")</f>
        <v>4</v>
      </c>
    </row>
    <row r="12" spans="1:14" ht="42" customHeight="1">
      <c r="A12" s="11">
        <v>10</v>
      </c>
      <c r="B12" s="12" t="s">
        <v>44</v>
      </c>
      <c r="C12" s="65" t="s">
        <v>1282</v>
      </c>
      <c r="D12" s="13" t="s">
        <v>1283</v>
      </c>
      <c r="E12" s="12">
        <v>1</v>
      </c>
      <c r="F12" s="12">
        <v>1</v>
      </c>
      <c r="G12" s="11" t="s">
        <v>31</v>
      </c>
      <c r="H12" s="12" t="s">
        <v>18</v>
      </c>
      <c r="I12" s="15">
        <v>42868</v>
      </c>
      <c r="J12" s="12" t="s">
        <v>47</v>
      </c>
      <c r="K12" s="11"/>
      <c r="M12" s="18" t="s">
        <v>60</v>
      </c>
      <c r="N12" s="18">
        <f>SUMIFS(E:E,G:G,"H")</f>
        <v>0</v>
      </c>
    </row>
    <row r="13" spans="1:14" ht="42" customHeight="1">
      <c r="A13" s="11"/>
      <c r="B13" s="12"/>
      <c r="C13" s="12"/>
      <c r="D13" s="13"/>
      <c r="E13" s="12"/>
      <c r="F13" s="12"/>
      <c r="G13" s="11"/>
      <c r="H13" s="12"/>
      <c r="I13" s="12"/>
      <c r="J13" s="7"/>
      <c r="K13" s="6"/>
      <c r="M13" s="18"/>
      <c r="N13" s="18"/>
    </row>
    <row r="14" spans="1:14" ht="42" customHeight="1">
      <c r="A14" s="6"/>
      <c r="B14" s="7"/>
      <c r="C14" s="7"/>
      <c r="D14" s="8"/>
      <c r="E14" s="7"/>
      <c r="F14" s="7"/>
      <c r="G14" s="7"/>
      <c r="H14" s="7"/>
      <c r="I14" s="7"/>
      <c r="J14" s="7"/>
      <c r="K14" s="16"/>
      <c r="M14" s="19" t="s">
        <v>61</v>
      </c>
      <c r="N14" s="19">
        <f>SUM(M4:N12)</f>
        <v>18</v>
      </c>
    </row>
    <row r="15" spans="1:14" ht="42" customHeight="1">
      <c r="A15" s="6"/>
      <c r="B15" s="7"/>
      <c r="C15" s="7"/>
      <c r="D15" s="8"/>
      <c r="E15" s="7"/>
      <c r="F15" s="7"/>
      <c r="G15" s="7"/>
      <c r="H15" s="7"/>
      <c r="I15" s="7"/>
      <c r="J15" s="7"/>
      <c r="K15" s="6"/>
    </row>
    <row r="16" spans="1:14" ht="42" customHeight="1">
      <c r="A16" s="11"/>
      <c r="B16" s="12"/>
      <c r="C16" s="12"/>
      <c r="D16" s="13"/>
      <c r="E16" s="12"/>
      <c r="F16" s="12"/>
      <c r="G16" s="12"/>
      <c r="H16" s="12"/>
      <c r="I16" s="15"/>
      <c r="J16" s="12"/>
      <c r="K16" s="11"/>
    </row>
    <row r="17" spans="1:11" ht="42" customHeight="1">
      <c r="A17" s="6"/>
      <c r="B17" s="7"/>
      <c r="C17" s="7"/>
      <c r="D17" s="8"/>
      <c r="E17" s="7"/>
      <c r="F17" s="7"/>
      <c r="G17" s="7"/>
      <c r="H17" s="7"/>
      <c r="I17" s="7"/>
      <c r="J17" s="7"/>
      <c r="K17" s="6"/>
    </row>
    <row r="18" spans="1:11" ht="42" customHeight="1">
      <c r="A18" s="6"/>
      <c r="B18" s="7"/>
      <c r="C18" s="7"/>
      <c r="D18" s="8"/>
      <c r="E18" s="7"/>
      <c r="F18" s="7"/>
      <c r="G18" s="7"/>
      <c r="H18" s="7"/>
      <c r="I18" s="7"/>
      <c r="J18" s="7"/>
      <c r="K18" s="6"/>
    </row>
    <row r="19" spans="1:11" ht="42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1" ht="42" customHeight="1">
      <c r="A20" s="11"/>
      <c r="B20" s="12"/>
      <c r="C20" s="12"/>
      <c r="D20" s="13"/>
      <c r="E20" s="12"/>
      <c r="F20" s="12"/>
      <c r="G20" s="12"/>
      <c r="H20" s="12"/>
      <c r="I20" s="15"/>
      <c r="J20" s="15"/>
      <c r="K20" s="11"/>
    </row>
    <row r="21" spans="1:11" ht="42" customHeight="1">
      <c r="A21" s="11"/>
      <c r="B21" s="12"/>
      <c r="C21" s="12"/>
      <c r="D21" s="13"/>
      <c r="E21" s="12"/>
      <c r="F21" s="12"/>
      <c r="G21" s="12"/>
      <c r="H21" s="12"/>
      <c r="I21" s="15"/>
      <c r="J21" s="15"/>
      <c r="K21" s="11"/>
    </row>
    <row r="22" spans="1:11" ht="42" customHeight="1">
      <c r="A22" s="11"/>
      <c r="B22" s="12"/>
      <c r="C22" s="12"/>
      <c r="D22" s="13"/>
      <c r="E22" s="12"/>
      <c r="F22" s="12"/>
      <c r="G22" s="11"/>
      <c r="H22" s="12"/>
      <c r="I22" s="12"/>
      <c r="J22" s="12"/>
      <c r="K22" s="11"/>
    </row>
    <row r="23" spans="1:11" ht="42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42" customHeight="1">
      <c r="A24" s="11"/>
      <c r="B24" s="12"/>
      <c r="C24" s="12"/>
      <c r="D24" s="13"/>
      <c r="E24" s="12"/>
      <c r="F24" s="12"/>
      <c r="G24" s="11"/>
      <c r="H24" s="12"/>
      <c r="I24" s="12"/>
      <c r="J24" s="12"/>
      <c r="K24" s="11"/>
    </row>
    <row r="25" spans="1:11" ht="42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  <row r="26" spans="1:11" ht="42" customHeight="1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  <row r="27" spans="1:11" ht="42" customHeight="1">
      <c r="A27" s="11"/>
      <c r="B27" s="12"/>
      <c r="C27" s="12"/>
      <c r="D27" s="13"/>
      <c r="E27" s="12"/>
      <c r="F27" s="12"/>
      <c r="G27" s="11"/>
      <c r="H27" s="12"/>
      <c r="I27" s="12"/>
      <c r="J27" s="12"/>
      <c r="K27" s="11"/>
    </row>
    <row r="28" spans="1:11" ht="42" customHeight="1">
      <c r="A28" s="11"/>
      <c r="B28" s="12"/>
      <c r="C28" s="12"/>
      <c r="D28" s="13"/>
      <c r="E28" s="12"/>
      <c r="F28" s="12"/>
      <c r="G28" s="12"/>
      <c r="H28" s="12"/>
      <c r="I28" s="15"/>
      <c r="J28" s="15"/>
      <c r="K28" s="11"/>
    </row>
    <row r="29" spans="1:11" ht="42" customHeight="1">
      <c r="A29" s="6"/>
      <c r="B29" s="7"/>
      <c r="C29" s="7"/>
      <c r="D29" s="8"/>
      <c r="E29" s="7"/>
      <c r="F29" s="7"/>
      <c r="G29" s="7"/>
      <c r="H29" s="7"/>
      <c r="I29" s="7"/>
      <c r="J29" s="7"/>
      <c r="K29" s="6"/>
    </row>
    <row r="30" spans="1:11" ht="42" customHeight="1">
      <c r="A30" s="6"/>
      <c r="B30" s="7"/>
      <c r="C30" s="7"/>
      <c r="D30" s="8"/>
      <c r="E30" s="7"/>
      <c r="F30" s="7"/>
      <c r="G30" s="7"/>
      <c r="H30" s="7"/>
      <c r="I30" s="7"/>
      <c r="J30" s="7"/>
      <c r="K30" s="6"/>
    </row>
    <row r="31" spans="1:11" ht="42" customHeight="1">
      <c r="A31" s="11"/>
      <c r="B31" s="12"/>
      <c r="C31" s="12"/>
      <c r="D31" s="13"/>
      <c r="E31" s="12"/>
      <c r="F31" s="12"/>
      <c r="G31" s="11"/>
      <c r="H31" s="12"/>
      <c r="I31" s="12"/>
      <c r="J31" s="12"/>
      <c r="K31" s="11"/>
    </row>
    <row r="32" spans="1:11" ht="42" customHeight="1">
      <c r="A32" s="11"/>
      <c r="B32" s="12"/>
      <c r="C32" s="12"/>
      <c r="D32" s="13"/>
      <c r="E32" s="12"/>
      <c r="F32" s="12"/>
      <c r="G32" s="12"/>
      <c r="H32" s="12"/>
      <c r="I32" s="15"/>
      <c r="J32" s="15"/>
      <c r="K32" s="11"/>
    </row>
    <row r="33" spans="1:11" ht="42" customHeight="1">
      <c r="A33" s="6"/>
      <c r="B33" s="7"/>
      <c r="C33" s="7"/>
      <c r="D33" s="8"/>
      <c r="E33" s="7"/>
      <c r="F33" s="7"/>
      <c r="G33" s="7"/>
      <c r="H33" s="7"/>
      <c r="I33" s="7"/>
      <c r="J33" s="7"/>
      <c r="K33" s="6"/>
    </row>
    <row r="34" spans="1:11" ht="42" customHeight="1">
      <c r="A34" s="6"/>
      <c r="B34" s="7"/>
      <c r="C34" s="7"/>
      <c r="D34" s="8"/>
      <c r="E34" s="7"/>
      <c r="F34" s="7"/>
      <c r="G34" s="7"/>
      <c r="H34" s="7"/>
      <c r="I34" s="7"/>
      <c r="J34" s="7"/>
      <c r="K34" s="6"/>
    </row>
    <row r="35" spans="1:11" ht="42" customHeight="1">
      <c r="A35" s="11"/>
      <c r="B35" s="12"/>
      <c r="C35" s="12"/>
      <c r="D35" s="13"/>
      <c r="E35" s="12"/>
      <c r="F35" s="12"/>
      <c r="G35" s="11"/>
      <c r="H35" s="12"/>
      <c r="I35" s="12"/>
      <c r="J35" s="12"/>
      <c r="K35" s="11"/>
    </row>
    <row r="36" spans="1:11" ht="42" customHeight="1">
      <c r="A36" s="11"/>
      <c r="B36" s="12"/>
      <c r="C36" s="12"/>
      <c r="D36" s="13"/>
      <c r="E36" s="12"/>
      <c r="F36" s="12"/>
      <c r="G36" s="12"/>
      <c r="H36" s="12"/>
      <c r="I36" s="15"/>
      <c r="J36" s="15"/>
      <c r="K36" s="11"/>
    </row>
    <row r="37" spans="1:11" ht="42" customHeight="1">
      <c r="A37" s="11"/>
      <c r="B37" s="12"/>
      <c r="C37" s="12"/>
      <c r="D37" s="13"/>
      <c r="E37" s="12"/>
      <c r="F37" s="12"/>
      <c r="G37" s="12"/>
      <c r="H37" s="12"/>
      <c r="I37" s="15"/>
      <c r="J37" s="15"/>
      <c r="K37" s="11"/>
    </row>
    <row r="38" spans="1:11" ht="42" customHeight="1">
      <c r="A38" s="11"/>
      <c r="B38" s="12"/>
      <c r="C38" s="12"/>
      <c r="D38" s="13"/>
      <c r="E38" s="12"/>
      <c r="F38" s="12"/>
      <c r="G38" s="11"/>
      <c r="H38" s="12"/>
      <c r="I38" s="12"/>
      <c r="J38" s="12"/>
      <c r="K38" s="11"/>
    </row>
    <row r="39" spans="1:11" ht="42" customHeight="1">
      <c r="A39" s="11"/>
      <c r="B39" s="12"/>
      <c r="C39" s="12"/>
      <c r="D39" s="13"/>
      <c r="E39" s="12"/>
      <c r="F39" s="12"/>
      <c r="G39" s="11"/>
      <c r="H39" s="12"/>
      <c r="I39" s="12"/>
      <c r="J39" s="12"/>
      <c r="K39" s="11"/>
    </row>
    <row r="40" spans="1:11" ht="42" customHeight="1">
      <c r="A40" s="11"/>
      <c r="B40" s="12"/>
      <c r="C40" s="12"/>
      <c r="D40" s="13"/>
      <c r="E40" s="12"/>
      <c r="F40" s="12"/>
      <c r="G40" s="11"/>
      <c r="H40" s="12"/>
      <c r="I40" s="12"/>
      <c r="J40" s="12"/>
      <c r="K40" s="11"/>
    </row>
  </sheetData>
  <customSheetViews>
    <customSheetView guid="{9778F56C-973C-7541-8161-D43DA95ADD11}" scale="90">
      <selection activeCell="D11" sqref="D11"/>
    </customSheetView>
    <customSheetView guid="{A103F095-7DA4-4408-879C-290B47F228DB}" scale="90">
      <selection activeCell="D12" sqref="D12"/>
    </customSheetView>
    <customSheetView guid="{E344F02B-8DEB-4443-BA96-9E788370444B}" scale="90" topLeftCell="D1">
      <selection activeCell="G14" sqref="G14"/>
    </customSheetView>
    <customSheetView guid="{5D9737A7-FAB4-4ED9-9A80-BDC2CF91F8AD}" scale="90" topLeftCell="E1">
      <selection activeCell="J11" sqref="J11"/>
    </customSheetView>
    <customSheetView guid="{7343038C-C44B-4A23-9415-52518878E5A6}" scale="90" topLeftCell="C1">
      <selection activeCell="K12" sqref="K12"/>
    </customSheetView>
    <customSheetView guid="{CAA1661D-9E62-4E75-9F9E-C43A2BB4CF03}" scale="90">
      <selection activeCell="D12" sqref="D12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I20" sqref="I20"/>
    </sheetView>
  </sheetViews>
  <sheetFormatPr baseColWidth="10" defaultColWidth="8.83203125" defaultRowHeight="14" x14ac:dyDescent="0"/>
  <cols>
    <col min="2" max="2" width="42.83203125" customWidth="1"/>
    <col min="3" max="3" width="29.83203125" customWidth="1"/>
    <col min="4" max="4" width="37" customWidth="1"/>
    <col min="5" max="5" width="10.5" customWidth="1"/>
    <col min="6" max="6" width="9" customWidth="1"/>
    <col min="7" max="7" width="13.6640625" customWidth="1"/>
    <col min="8" max="8" width="14.33203125" customWidth="1"/>
    <col min="9" max="9" width="13.5" bestFit="1" customWidth="1"/>
    <col min="10" max="10" width="43.1640625" customWidth="1"/>
    <col min="11" max="11" width="56.6640625" bestFit="1" customWidth="1"/>
    <col min="13" max="13" width="18.1640625" customWidth="1"/>
  </cols>
  <sheetData>
    <row r="1" spans="1:15" ht="34" thickBot="1">
      <c r="A1" s="752" t="s">
        <v>1151</v>
      </c>
      <c r="B1" s="753"/>
      <c r="C1" s="753"/>
      <c r="D1" s="753"/>
      <c r="E1" s="753"/>
      <c r="F1" s="753"/>
      <c r="G1" s="753" t="s">
        <v>1152</v>
      </c>
      <c r="H1" s="753"/>
      <c r="I1" s="753"/>
      <c r="J1" s="754"/>
      <c r="K1" s="755"/>
    </row>
    <row r="2" spans="1:15" ht="20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5" ht="21">
      <c r="A3" s="427"/>
      <c r="B3" s="428" t="s">
        <v>1153</v>
      </c>
      <c r="C3" s="427"/>
      <c r="D3" s="429"/>
      <c r="E3" s="427"/>
      <c r="F3" s="427"/>
      <c r="G3" s="427"/>
      <c r="H3" s="427"/>
      <c r="I3" s="430"/>
      <c r="J3" s="427"/>
      <c r="K3" s="427"/>
      <c r="M3" s="10" t="s">
        <v>21</v>
      </c>
      <c r="N3" s="10">
        <f>N2-N14</f>
        <v>13</v>
      </c>
      <c r="O3" s="431"/>
    </row>
    <row r="4" spans="1:15" ht="15">
      <c r="A4" s="432" t="s">
        <v>1154</v>
      </c>
      <c r="B4" s="433" t="s">
        <v>1155</v>
      </c>
      <c r="C4" s="433" t="s">
        <v>1156</v>
      </c>
      <c r="D4" s="434" t="s">
        <v>1157</v>
      </c>
      <c r="E4" s="433">
        <v>3</v>
      </c>
      <c r="F4" s="433">
        <v>1</v>
      </c>
      <c r="G4" s="433" t="s">
        <v>31</v>
      </c>
      <c r="H4" s="434" t="s">
        <v>1158</v>
      </c>
      <c r="I4" s="435">
        <v>42868</v>
      </c>
      <c r="J4" s="732" t="s">
        <v>1631</v>
      </c>
      <c r="K4" s="436"/>
      <c r="M4" t="s">
        <v>27</v>
      </c>
      <c r="N4">
        <v>33</v>
      </c>
    </row>
    <row r="5" spans="1:15" ht="15">
      <c r="A5" s="432" t="s">
        <v>1159</v>
      </c>
      <c r="B5" s="433" t="s">
        <v>1160</v>
      </c>
      <c r="C5" s="433" t="s">
        <v>1161</v>
      </c>
      <c r="D5" s="434"/>
      <c r="E5" s="433">
        <v>4</v>
      </c>
      <c r="F5" s="433">
        <v>2</v>
      </c>
      <c r="G5" s="433" t="s">
        <v>31</v>
      </c>
      <c r="H5" s="434" t="s">
        <v>1158</v>
      </c>
      <c r="I5" s="435">
        <v>42868</v>
      </c>
      <c r="J5" s="732" t="s">
        <v>1632</v>
      </c>
      <c r="K5" s="437"/>
      <c r="M5" t="s">
        <v>33</v>
      </c>
      <c r="N5">
        <f>SUMIFS(E:E,G:G,"FLU")</f>
        <v>4</v>
      </c>
    </row>
    <row r="6" spans="1:15" ht="15">
      <c r="A6" s="432" t="s">
        <v>1158</v>
      </c>
      <c r="B6" s="433" t="s">
        <v>1162</v>
      </c>
      <c r="C6" s="433" t="s">
        <v>1163</v>
      </c>
      <c r="D6" s="434" t="s">
        <v>1164</v>
      </c>
      <c r="E6" s="433">
        <v>2</v>
      </c>
      <c r="F6" s="433">
        <v>1</v>
      </c>
      <c r="G6" s="433" t="s">
        <v>17</v>
      </c>
      <c r="H6" s="434" t="s">
        <v>1158</v>
      </c>
      <c r="I6" s="435">
        <v>42868</v>
      </c>
      <c r="J6" s="732" t="s">
        <v>1633</v>
      </c>
      <c r="K6" s="437"/>
      <c r="M6" t="s">
        <v>37</v>
      </c>
      <c r="N6">
        <f>SUMIFS(E:E,G:G,"JCC")</f>
        <v>0</v>
      </c>
    </row>
    <row r="7" spans="1:15" ht="15">
      <c r="A7" s="432" t="s">
        <v>1165</v>
      </c>
      <c r="B7" s="433" t="s">
        <v>1166</v>
      </c>
      <c r="C7" s="433" t="s">
        <v>1167</v>
      </c>
      <c r="D7" s="434" t="s">
        <v>1168</v>
      </c>
      <c r="E7" s="433">
        <v>1</v>
      </c>
      <c r="F7" s="433">
        <v>1</v>
      </c>
      <c r="G7" s="433" t="s">
        <v>31</v>
      </c>
      <c r="H7" s="434" t="s">
        <v>1158</v>
      </c>
      <c r="I7" s="435">
        <v>42868</v>
      </c>
      <c r="J7" s="732" t="s">
        <v>1634</v>
      </c>
      <c r="K7" s="437"/>
      <c r="M7" t="s">
        <v>1169</v>
      </c>
      <c r="N7">
        <f>SUMIFS(E:E,G:G,"EDI")</f>
        <v>0</v>
      </c>
    </row>
    <row r="8" spans="1:15" ht="15">
      <c r="A8" s="432" t="s">
        <v>1170</v>
      </c>
      <c r="B8" s="438" t="s">
        <v>1171</v>
      </c>
      <c r="C8" s="433" t="s">
        <v>1172</v>
      </c>
      <c r="D8" s="434" t="s">
        <v>1173</v>
      </c>
      <c r="E8" s="433">
        <v>1</v>
      </c>
      <c r="F8" s="433">
        <v>1</v>
      </c>
      <c r="G8" s="433" t="s">
        <v>1174</v>
      </c>
      <c r="H8" s="434" t="s">
        <v>1158</v>
      </c>
      <c r="I8" s="435">
        <v>42868</v>
      </c>
      <c r="J8" s="732" t="s">
        <v>1635</v>
      </c>
      <c r="K8" s="437"/>
      <c r="M8" t="s">
        <v>48</v>
      </c>
      <c r="N8">
        <v>1</v>
      </c>
    </row>
    <row r="9" spans="1:15" ht="30">
      <c r="A9" s="432" t="s">
        <v>1175</v>
      </c>
      <c r="B9" s="433" t="s">
        <v>1176</v>
      </c>
      <c r="C9" s="433" t="s">
        <v>1177</v>
      </c>
      <c r="D9" s="434" t="s">
        <v>1178</v>
      </c>
      <c r="E9" s="433">
        <v>2</v>
      </c>
      <c r="F9" s="433">
        <v>1</v>
      </c>
      <c r="G9" s="433" t="s">
        <v>31</v>
      </c>
      <c r="H9" s="434" t="s">
        <v>1158</v>
      </c>
      <c r="I9" s="435">
        <v>42868</v>
      </c>
      <c r="J9" s="732" t="s">
        <v>1636</v>
      </c>
      <c r="K9" s="437"/>
      <c r="M9" t="s">
        <v>53</v>
      </c>
      <c r="N9">
        <f>SUMIFS(E:E,G:G,"phi")</f>
        <v>0</v>
      </c>
    </row>
    <row r="10" spans="1:15" ht="15">
      <c r="A10" s="432" t="s">
        <v>1179</v>
      </c>
      <c r="B10" s="433" t="s">
        <v>1180</v>
      </c>
      <c r="C10" s="433" t="s">
        <v>1181</v>
      </c>
      <c r="D10" s="434" t="s">
        <v>1182</v>
      </c>
      <c r="E10" s="433">
        <v>2</v>
      </c>
      <c r="F10" s="433">
        <v>1</v>
      </c>
      <c r="G10" s="433" t="s">
        <v>31</v>
      </c>
      <c r="H10" s="434" t="s">
        <v>1158</v>
      </c>
      <c r="I10" s="435">
        <v>42868</v>
      </c>
      <c r="J10" s="732" t="s">
        <v>1637</v>
      </c>
      <c r="K10" s="437"/>
      <c r="M10" t="s">
        <v>58</v>
      </c>
      <c r="N10">
        <f>SUMIFS(E:E,G:G,"BRK")</f>
        <v>0</v>
      </c>
    </row>
    <row r="11" spans="1:15" ht="15">
      <c r="A11" s="432" t="s">
        <v>1183</v>
      </c>
      <c r="B11" s="433" t="s">
        <v>1184</v>
      </c>
      <c r="C11" s="433" t="s">
        <v>1185</v>
      </c>
      <c r="D11" s="434" t="s">
        <v>1186</v>
      </c>
      <c r="E11" s="433">
        <v>2</v>
      </c>
      <c r="F11" s="433">
        <v>1</v>
      </c>
      <c r="G11" s="433" t="s">
        <v>17</v>
      </c>
      <c r="H11" s="434" t="s">
        <v>1158</v>
      </c>
      <c r="I11" s="435">
        <v>42868</v>
      </c>
      <c r="J11" s="735" t="s">
        <v>1638</v>
      </c>
      <c r="K11" s="437"/>
      <c r="M11" s="17" t="s">
        <v>59</v>
      </c>
      <c r="N11" s="17">
        <v>5</v>
      </c>
    </row>
    <row r="12" spans="1:15" ht="15">
      <c r="A12" s="432" t="s">
        <v>1187</v>
      </c>
      <c r="B12" s="433" t="s">
        <v>1188</v>
      </c>
      <c r="C12" s="433" t="s">
        <v>1189</v>
      </c>
      <c r="D12" s="433" t="s">
        <v>1190</v>
      </c>
      <c r="E12" s="433">
        <v>2</v>
      </c>
      <c r="F12" s="433">
        <v>1</v>
      </c>
      <c r="G12" s="433" t="s">
        <v>31</v>
      </c>
      <c r="H12" s="433" t="s">
        <v>1165</v>
      </c>
      <c r="I12" s="435">
        <v>42868</v>
      </c>
      <c r="J12" s="732" t="s">
        <v>1639</v>
      </c>
      <c r="K12" s="437"/>
      <c r="M12" s="18" t="s">
        <v>60</v>
      </c>
      <c r="N12" s="18">
        <f>SUMIFS(E:E,G:G,"H")</f>
        <v>0</v>
      </c>
    </row>
    <row r="13" spans="1:15" ht="15">
      <c r="A13" s="432" t="s">
        <v>1191</v>
      </c>
      <c r="B13" s="433" t="s">
        <v>1192</v>
      </c>
      <c r="C13" s="433" t="s">
        <v>1193</v>
      </c>
      <c r="D13" s="433" t="s">
        <v>1190</v>
      </c>
      <c r="E13" s="433">
        <v>2</v>
      </c>
      <c r="F13" s="433">
        <v>1</v>
      </c>
      <c r="G13" s="433" t="s">
        <v>31</v>
      </c>
      <c r="H13" s="433" t="s">
        <v>1165</v>
      </c>
      <c r="I13" s="435">
        <v>42868</v>
      </c>
      <c r="J13" s="732" t="s">
        <v>1640</v>
      </c>
      <c r="K13" s="437"/>
      <c r="M13" s="18"/>
      <c r="N13" s="18"/>
    </row>
    <row r="14" spans="1:15" ht="15">
      <c r="A14" s="432" t="s">
        <v>1194</v>
      </c>
      <c r="B14" s="433" t="s">
        <v>1195</v>
      </c>
      <c r="C14" s="433" t="s">
        <v>1196</v>
      </c>
      <c r="D14" s="439" t="s">
        <v>1197</v>
      </c>
      <c r="E14" s="433">
        <v>3</v>
      </c>
      <c r="F14" s="433">
        <v>1</v>
      </c>
      <c r="G14" s="433" t="s">
        <v>31</v>
      </c>
      <c r="H14" s="439" t="s">
        <v>1165</v>
      </c>
      <c r="I14" s="435">
        <v>42868</v>
      </c>
      <c r="J14" s="732" t="s">
        <v>1641</v>
      </c>
      <c r="K14" s="437"/>
      <c r="M14" s="19" t="s">
        <v>61</v>
      </c>
      <c r="N14" s="19">
        <f>SUM(M4:N12)</f>
        <v>43</v>
      </c>
    </row>
    <row r="15" spans="1:15" ht="30">
      <c r="A15" s="432" t="s">
        <v>1198</v>
      </c>
      <c r="B15" s="433" t="s">
        <v>1199</v>
      </c>
      <c r="C15" s="433" t="s">
        <v>1200</v>
      </c>
      <c r="D15" s="440" t="s">
        <v>1201</v>
      </c>
      <c r="E15" s="433">
        <v>10</v>
      </c>
      <c r="F15" s="433">
        <v>5</v>
      </c>
      <c r="G15" s="433" t="s">
        <v>31</v>
      </c>
      <c r="H15" s="441" t="s">
        <v>1165</v>
      </c>
      <c r="I15" s="435">
        <v>42868</v>
      </c>
      <c r="J15" s="732" t="s">
        <v>1642</v>
      </c>
      <c r="K15" s="143"/>
    </row>
    <row r="16" spans="1:15" ht="36">
      <c r="A16" s="556" t="s">
        <v>1617</v>
      </c>
      <c r="B16" s="556" t="s">
        <v>1176</v>
      </c>
      <c r="C16" s="556" t="s">
        <v>1621</v>
      </c>
      <c r="D16" s="728" t="s">
        <v>1626</v>
      </c>
      <c r="E16" s="556">
        <v>3</v>
      </c>
      <c r="F16" s="729">
        <v>1</v>
      </c>
      <c r="G16" s="12" t="s">
        <v>31</v>
      </c>
      <c r="H16" s="556" t="s">
        <v>1629</v>
      </c>
      <c r="I16" s="646">
        <v>42868</v>
      </c>
      <c r="J16" s="733" t="s">
        <v>1643</v>
      </c>
      <c r="K16" s="11"/>
    </row>
    <row r="17" spans="1:17">
      <c r="A17" s="556" t="s">
        <v>1618</v>
      </c>
      <c r="B17" s="730" t="s">
        <v>1625</v>
      </c>
      <c r="C17" s="556" t="s">
        <v>1622</v>
      </c>
      <c r="D17" s="731" t="s">
        <v>1627</v>
      </c>
      <c r="E17" s="556">
        <v>3</v>
      </c>
      <c r="F17" s="729">
        <v>1</v>
      </c>
      <c r="G17" s="12"/>
      <c r="H17" s="556" t="s">
        <v>1630</v>
      </c>
      <c r="I17" s="646">
        <v>42868</v>
      </c>
      <c r="J17" s="734" t="s">
        <v>1644</v>
      </c>
      <c r="K17" s="11"/>
    </row>
    <row r="18" spans="1:17">
      <c r="A18" s="556" t="s">
        <v>1619</v>
      </c>
      <c r="B18" s="730" t="s">
        <v>1625</v>
      </c>
      <c r="C18" s="556" t="s">
        <v>1623</v>
      </c>
      <c r="D18" s="731"/>
      <c r="E18" s="556">
        <v>2</v>
      </c>
      <c r="F18" s="729">
        <v>1</v>
      </c>
      <c r="G18" s="12"/>
      <c r="H18" s="556" t="s">
        <v>1630</v>
      </c>
      <c r="I18" s="646">
        <v>42868</v>
      </c>
      <c r="J18" s="734" t="s">
        <v>1644</v>
      </c>
      <c r="K18" s="11"/>
    </row>
    <row r="19" spans="1:17">
      <c r="A19" s="556" t="s">
        <v>1620</v>
      </c>
      <c r="B19" s="730" t="s">
        <v>1625</v>
      </c>
      <c r="C19" s="556" t="s">
        <v>1624</v>
      </c>
      <c r="D19" s="731" t="s">
        <v>1628</v>
      </c>
      <c r="E19" s="556">
        <v>1</v>
      </c>
      <c r="F19" s="729">
        <v>1</v>
      </c>
      <c r="G19" s="12"/>
      <c r="H19" s="556" t="s">
        <v>1630</v>
      </c>
      <c r="I19" s="646">
        <v>42868</v>
      </c>
      <c r="J19" s="734" t="s">
        <v>1644</v>
      </c>
      <c r="K19" s="11"/>
    </row>
    <row r="20" spans="1:17">
      <c r="A20" s="6"/>
      <c r="B20" s="7"/>
      <c r="C20" s="12"/>
      <c r="D20" s="13"/>
      <c r="E20" s="12"/>
      <c r="F20" s="12"/>
      <c r="G20" s="12"/>
      <c r="H20" s="7"/>
      <c r="I20" s="9"/>
      <c r="J20" s="7"/>
      <c r="K20" s="12"/>
    </row>
    <row r="21" spans="1:17">
      <c r="A21" s="12"/>
      <c r="B21" s="7"/>
      <c r="C21" s="12"/>
      <c r="D21" s="13"/>
      <c r="E21" s="12"/>
      <c r="F21" s="12"/>
      <c r="G21" s="12"/>
      <c r="H21" s="7"/>
      <c r="I21" s="9"/>
      <c r="J21" s="7"/>
      <c r="K21" s="12"/>
    </row>
    <row r="22" spans="1:17">
      <c r="A22" s="11"/>
      <c r="B22" s="12"/>
      <c r="C22" s="12"/>
      <c r="D22" s="13"/>
      <c r="E22" s="12"/>
      <c r="F22" s="12"/>
      <c r="G22" s="12"/>
      <c r="H22" s="7"/>
      <c r="I22" s="9"/>
      <c r="J22" s="7"/>
      <c r="K22" s="12"/>
    </row>
    <row r="23" spans="1:17">
      <c r="A23" s="24"/>
      <c r="B23" s="72"/>
      <c r="C23" s="72"/>
      <c r="D23" s="442"/>
      <c r="E23" s="72"/>
      <c r="F23" s="72"/>
      <c r="G23" s="72"/>
      <c r="H23" s="63"/>
      <c r="I23" s="443"/>
      <c r="J23" s="63"/>
      <c r="K23" s="24"/>
    </row>
    <row r="24" spans="1:17">
      <c r="A24" s="11"/>
      <c r="B24" s="12"/>
      <c r="C24" s="12"/>
      <c r="D24" s="13"/>
      <c r="E24" s="74">
        <f>SUM(E4:E23)</f>
        <v>43</v>
      </c>
      <c r="F24" s="74">
        <f>SUM(F4:F23)</f>
        <v>21</v>
      </c>
      <c r="G24" s="12"/>
      <c r="H24" s="7"/>
      <c r="I24" s="9"/>
      <c r="J24" s="7"/>
      <c r="K24" s="11"/>
    </row>
    <row r="25" spans="1:17">
      <c r="A25" s="11"/>
      <c r="B25" s="12"/>
      <c r="C25" s="12"/>
      <c r="D25" s="13"/>
      <c r="E25" s="12"/>
      <c r="F25" s="12"/>
      <c r="G25" s="12"/>
      <c r="H25" s="7"/>
      <c r="I25" s="9"/>
      <c r="J25" s="7"/>
      <c r="K25" s="11"/>
    </row>
    <row r="26" spans="1:17">
      <c r="A26" s="11"/>
      <c r="B26" s="12"/>
      <c r="C26" s="12"/>
      <c r="D26" s="13"/>
      <c r="E26" s="12"/>
      <c r="F26" s="12"/>
      <c r="G26" s="12"/>
      <c r="H26" s="7"/>
      <c r="I26" s="9"/>
      <c r="J26" s="7"/>
      <c r="K26" s="11"/>
    </row>
    <row r="27" spans="1:17">
      <c r="A27" s="11"/>
      <c r="B27" s="12"/>
      <c r="C27" s="12"/>
      <c r="D27" s="13"/>
      <c r="E27" s="12"/>
      <c r="F27" s="12"/>
      <c r="G27" s="12"/>
      <c r="H27" s="7"/>
      <c r="I27" s="9"/>
      <c r="J27" s="7"/>
      <c r="K27" s="11"/>
    </row>
    <row r="28" spans="1:17" ht="15" thickBot="1"/>
    <row r="29" spans="1:17" ht="21">
      <c r="A29" s="444"/>
      <c r="B29" s="444"/>
      <c r="G29" s="445"/>
      <c r="H29" s="445"/>
      <c r="I29" s="445"/>
      <c r="J29" s="446"/>
      <c r="K29" s="446"/>
      <c r="L29" s="446"/>
      <c r="M29" s="772" t="s">
        <v>1202</v>
      </c>
      <c r="N29" s="773"/>
      <c r="O29" s="774" t="s">
        <v>1203</v>
      </c>
      <c r="P29" s="774"/>
      <c r="Q29" s="775"/>
    </row>
    <row r="30" spans="1:17" ht="22" thickBot="1">
      <c r="A30" s="776" t="s">
        <v>1204</v>
      </c>
      <c r="B30" s="776"/>
      <c r="C30" s="776"/>
      <c r="D30" s="776"/>
      <c r="E30" s="776"/>
      <c r="F30" s="776"/>
      <c r="G30" s="776"/>
      <c r="H30" s="776"/>
      <c r="I30" s="776"/>
      <c r="J30" s="776"/>
      <c r="K30" s="776"/>
      <c r="L30" s="776"/>
      <c r="M30" s="776"/>
      <c r="N30" s="776"/>
      <c r="O30" s="776"/>
      <c r="P30" s="447" t="s">
        <v>1205</v>
      </c>
      <c r="Q30" s="447" t="s">
        <v>1206</v>
      </c>
    </row>
    <row r="31" spans="1:17" ht="22" thickTop="1">
      <c r="A31" s="769" t="s">
        <v>1207</v>
      </c>
      <c r="B31" s="770"/>
      <c r="C31" s="770"/>
      <c r="D31" s="770"/>
      <c r="E31" s="770"/>
      <c r="F31" s="771"/>
      <c r="G31" s="448"/>
      <c r="H31" s="449"/>
      <c r="I31" s="449"/>
      <c r="J31" s="449"/>
      <c r="K31" s="449"/>
      <c r="L31" s="449"/>
      <c r="M31" s="449"/>
      <c r="N31" s="449"/>
      <c r="O31" s="449"/>
      <c r="P31" s="450">
        <v>43</v>
      </c>
      <c r="Q31" s="451">
        <v>21</v>
      </c>
    </row>
    <row r="32" spans="1:17" ht="21">
      <c r="A32" s="452" t="s">
        <v>1208</v>
      </c>
      <c r="B32" s="777" t="s">
        <v>1209</v>
      </c>
      <c r="C32" s="778"/>
      <c r="D32" s="778"/>
      <c r="E32" s="778"/>
      <c r="F32" s="779"/>
      <c r="G32" s="780"/>
      <c r="H32" s="781"/>
      <c r="I32" s="781"/>
      <c r="J32" s="781"/>
      <c r="K32" s="781"/>
      <c r="L32" s="781"/>
      <c r="M32" s="781"/>
      <c r="N32" s="781"/>
      <c r="O32" s="781"/>
      <c r="P32" s="453"/>
      <c r="Q32" s="454"/>
    </row>
    <row r="33" spans="1:18" ht="21">
      <c r="A33" s="455" t="s">
        <v>1210</v>
      </c>
      <c r="B33" s="782" t="s">
        <v>1211</v>
      </c>
      <c r="C33" s="783"/>
      <c r="D33" s="783"/>
      <c r="E33" s="783"/>
      <c r="F33" s="784"/>
      <c r="G33" s="785"/>
      <c r="H33" s="786"/>
      <c r="I33" s="786"/>
      <c r="J33" s="786"/>
      <c r="K33" s="786"/>
      <c r="L33" s="786"/>
      <c r="M33" s="786"/>
      <c r="N33" s="786"/>
      <c r="O33" s="786"/>
      <c r="P33" s="456"/>
      <c r="Q33" s="457"/>
    </row>
    <row r="34" spans="1:18" ht="21">
      <c r="A34" s="452" t="s">
        <v>1210</v>
      </c>
      <c r="B34" s="777" t="s">
        <v>1212</v>
      </c>
      <c r="C34" s="778"/>
      <c r="D34" s="778"/>
      <c r="E34" s="778"/>
      <c r="F34" s="779"/>
      <c r="G34" s="780"/>
      <c r="H34" s="781"/>
      <c r="I34" s="781"/>
      <c r="J34" s="781"/>
      <c r="K34" s="781"/>
      <c r="L34" s="781"/>
      <c r="M34" s="781"/>
      <c r="N34" s="781"/>
      <c r="O34" s="781"/>
      <c r="P34" s="458" t="s">
        <v>1213</v>
      </c>
      <c r="Q34" s="459">
        <v>1</v>
      </c>
    </row>
    <row r="35" spans="1:18" ht="21">
      <c r="A35" s="455" t="s">
        <v>1210</v>
      </c>
      <c r="B35" s="782" t="s">
        <v>1214</v>
      </c>
      <c r="C35" s="783"/>
      <c r="D35" s="783"/>
      <c r="E35" s="783"/>
      <c r="F35" s="784"/>
      <c r="G35" s="785"/>
      <c r="H35" s="786"/>
      <c r="I35" s="786"/>
      <c r="J35" s="786"/>
      <c r="K35" s="786"/>
      <c r="L35" s="786"/>
      <c r="M35" s="786"/>
      <c r="N35" s="786"/>
      <c r="O35" s="786"/>
      <c r="P35" s="456" t="s">
        <v>1215</v>
      </c>
      <c r="Q35" s="457">
        <v>0</v>
      </c>
    </row>
    <row r="36" spans="1:18" ht="24" thickBot="1">
      <c r="A36" s="791" t="s">
        <v>1216</v>
      </c>
      <c r="B36" s="792"/>
      <c r="C36" s="792"/>
      <c r="D36" s="792"/>
      <c r="E36" s="792"/>
      <c r="F36" s="793"/>
      <c r="G36" s="794"/>
      <c r="H36" s="795"/>
      <c r="I36" s="795"/>
      <c r="J36" s="795"/>
      <c r="K36" s="795"/>
      <c r="L36" s="795"/>
      <c r="M36" s="795"/>
      <c r="N36" s="795"/>
      <c r="O36" s="795"/>
      <c r="P36" s="460">
        <f>SUM(P31:P35)</f>
        <v>43</v>
      </c>
      <c r="Q36" s="460">
        <f>SUM(Q31:Q35)</f>
        <v>22</v>
      </c>
      <c r="R36" s="95"/>
    </row>
    <row r="37" spans="1:18" ht="22" thickTop="1">
      <c r="A37" s="796" t="s">
        <v>1217</v>
      </c>
      <c r="B37" s="797"/>
      <c r="C37" s="797"/>
      <c r="D37" s="797"/>
      <c r="E37" s="797"/>
      <c r="F37" s="798"/>
      <c r="G37" s="799" t="s">
        <v>1218</v>
      </c>
      <c r="H37" s="800"/>
      <c r="I37" s="800"/>
      <c r="J37" s="800"/>
      <c r="K37" s="800"/>
      <c r="L37" s="800"/>
      <c r="M37" s="800"/>
      <c r="N37" s="800"/>
      <c r="O37" s="800"/>
      <c r="P37" s="801"/>
      <c r="Q37" s="802"/>
    </row>
    <row r="38" spans="1:18" ht="21">
      <c r="A38" s="787" t="s">
        <v>1219</v>
      </c>
      <c r="B38" s="788"/>
      <c r="C38" s="788"/>
      <c r="D38" s="788"/>
      <c r="E38" s="788"/>
      <c r="F38" s="788"/>
      <c r="G38" s="789"/>
      <c r="H38" s="789"/>
      <c r="I38" s="789"/>
      <c r="J38" s="789"/>
      <c r="K38" s="789"/>
      <c r="L38" s="789"/>
      <c r="M38" s="789"/>
      <c r="N38" s="789"/>
      <c r="O38" s="789"/>
      <c r="P38" s="789"/>
      <c r="Q38" s="790"/>
    </row>
  </sheetData>
  <customSheetViews>
    <customSheetView guid="{9778F56C-973C-7541-8161-D43DA95ADD11}">
      <selection activeCell="I20" sqref="I20"/>
    </customSheetView>
    <customSheetView guid="{A103F095-7DA4-4408-879C-290B47F228DB}">
      <selection activeCell="I20" sqref="I20"/>
    </customSheetView>
    <customSheetView guid="{7343038C-C44B-4A23-9415-52518878E5A6}">
      <selection activeCell="I20" sqref="I20"/>
    </customSheetView>
    <customSheetView guid="{CAA1661D-9E62-4E75-9F9E-C43A2BB4CF03}">
      <selection activeCell="I20" sqref="I20"/>
    </customSheetView>
  </customSheetViews>
  <mergeCells count="19">
    <mergeCell ref="A38:Q38"/>
    <mergeCell ref="B35:F35"/>
    <mergeCell ref="G35:O35"/>
    <mergeCell ref="A36:F36"/>
    <mergeCell ref="G36:O36"/>
    <mergeCell ref="A37:F37"/>
    <mergeCell ref="G37:Q37"/>
    <mergeCell ref="B32:F32"/>
    <mergeCell ref="G32:O32"/>
    <mergeCell ref="B33:F33"/>
    <mergeCell ref="G33:O33"/>
    <mergeCell ref="B34:F34"/>
    <mergeCell ref="G34:O34"/>
    <mergeCell ref="A31:F31"/>
    <mergeCell ref="A1:F1"/>
    <mergeCell ref="G1:K1"/>
    <mergeCell ref="M29:N29"/>
    <mergeCell ref="O29:Q29"/>
    <mergeCell ref="A30:O30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H26" sqref="H26"/>
    </sheetView>
  </sheetViews>
  <sheetFormatPr baseColWidth="10" defaultColWidth="8.83203125" defaultRowHeight="19" x14ac:dyDescent="0"/>
  <cols>
    <col min="1" max="1" width="18.5" style="477" customWidth="1"/>
    <col min="2" max="2" width="13.33203125" style="477" customWidth="1"/>
    <col min="3" max="3" width="51" style="477" customWidth="1"/>
    <col min="4" max="7" width="14.6640625" style="613" customWidth="1"/>
    <col min="8" max="8" width="52.5" style="477" bestFit="1" customWidth="1"/>
    <col min="9" max="9" width="9.83203125" style="614" customWidth="1"/>
    <col min="10" max="10" width="9.6640625" style="614" customWidth="1"/>
    <col min="11" max="11" width="8.1640625" style="614" customWidth="1"/>
    <col min="12" max="12" width="10.5" style="614" customWidth="1"/>
    <col min="13" max="13" width="12.83203125" style="614" customWidth="1"/>
    <col min="14" max="14" width="11" style="477" customWidth="1"/>
    <col min="15" max="15" width="10.83203125" style="477" customWidth="1"/>
    <col min="16" max="16" width="13.5" style="477" bestFit="1" customWidth="1"/>
    <col min="17" max="17" width="13" style="477" customWidth="1"/>
    <col min="18" max="18" width="48.33203125" style="615" customWidth="1"/>
    <col min="19" max="19" width="47.5" style="477" customWidth="1"/>
    <col min="20" max="16384" width="8.83203125" style="477"/>
  </cols>
  <sheetData>
    <row r="1" spans="1:19">
      <c r="A1" s="465"/>
      <c r="B1" s="466" t="s">
        <v>1221</v>
      </c>
      <c r="C1" s="467">
        <v>42868</v>
      </c>
      <c r="D1" s="468" t="s">
        <v>503</v>
      </c>
      <c r="E1" s="469"/>
      <c r="F1" s="468" t="s">
        <v>432</v>
      </c>
      <c r="G1" s="469"/>
      <c r="H1" s="470"/>
      <c r="I1" s="471"/>
      <c r="J1" s="472"/>
      <c r="K1" s="472"/>
      <c r="L1" s="473"/>
      <c r="M1" s="474"/>
      <c r="N1" s="472"/>
      <c r="O1" s="472"/>
      <c r="P1" s="473"/>
      <c r="Q1" s="473"/>
      <c r="R1" s="475"/>
      <c r="S1" s="476"/>
    </row>
    <row r="2" spans="1:19">
      <c r="A2" s="478"/>
      <c r="B2" s="479"/>
      <c r="C2" s="480" t="s">
        <v>1222</v>
      </c>
      <c r="D2" s="468" t="s">
        <v>1223</v>
      </c>
      <c r="E2" s="469"/>
      <c r="F2" s="468" t="s">
        <v>1224</v>
      </c>
      <c r="G2" s="469"/>
      <c r="H2" s="481"/>
      <c r="I2" s="482"/>
      <c r="J2" s="483"/>
      <c r="K2" s="483"/>
      <c r="L2" s="484"/>
      <c r="M2" s="485"/>
      <c r="N2" s="483"/>
      <c r="O2" s="483"/>
      <c r="P2" s="484"/>
      <c r="Q2" s="484"/>
      <c r="R2" s="486"/>
      <c r="S2" s="487"/>
    </row>
    <row r="3" spans="1:19" ht="20" thickBot="1">
      <c r="A3" s="478"/>
      <c r="B3" s="479"/>
      <c r="C3" s="488" t="s">
        <v>1225</v>
      </c>
      <c r="D3" s="468" t="s">
        <v>1009</v>
      </c>
      <c r="E3" s="469"/>
      <c r="F3" s="468" t="s">
        <v>1015</v>
      </c>
      <c r="G3" s="469"/>
      <c r="H3" s="481"/>
      <c r="I3" s="482"/>
      <c r="J3" s="483"/>
      <c r="K3" s="483"/>
      <c r="L3" s="484"/>
      <c r="M3" s="485"/>
      <c r="N3" s="483"/>
      <c r="O3" s="483"/>
      <c r="P3" s="484"/>
      <c r="Q3" s="484"/>
      <c r="R3" s="486"/>
      <c r="S3" s="487"/>
    </row>
    <row r="4" spans="1:19">
      <c r="A4" s="489"/>
      <c r="B4" s="490" t="s">
        <v>1226</v>
      </c>
      <c r="C4" s="491"/>
      <c r="D4" s="468"/>
      <c r="E4" s="469"/>
      <c r="F4" s="468"/>
      <c r="G4" s="469"/>
      <c r="H4" s="492"/>
      <c r="I4" s="493"/>
      <c r="J4" s="493"/>
      <c r="K4" s="494"/>
      <c r="L4" s="495"/>
      <c r="M4" s="493"/>
      <c r="N4" s="494"/>
      <c r="O4" s="494"/>
      <c r="P4" s="496"/>
      <c r="Q4" s="496"/>
      <c r="R4" s="497"/>
      <c r="S4" s="498"/>
    </row>
    <row r="5" spans="1:19">
      <c r="A5" s="499" t="s">
        <v>11</v>
      </c>
      <c r="B5" s="500" t="s">
        <v>1227</v>
      </c>
      <c r="C5" s="501" t="s">
        <v>1228</v>
      </c>
      <c r="D5" s="502" t="s">
        <v>1229</v>
      </c>
      <c r="E5" s="502" t="s">
        <v>1230</v>
      </c>
      <c r="F5" s="502" t="s">
        <v>1229</v>
      </c>
      <c r="G5" s="502" t="s">
        <v>1230</v>
      </c>
      <c r="H5" s="503" t="s">
        <v>1231</v>
      </c>
      <c r="I5" s="504" t="s">
        <v>1232</v>
      </c>
      <c r="J5" s="500" t="s">
        <v>1233</v>
      </c>
      <c r="K5" s="500" t="s">
        <v>1234</v>
      </c>
      <c r="L5" s="505" t="s">
        <v>1235</v>
      </c>
      <c r="M5" s="504" t="s">
        <v>1236</v>
      </c>
      <c r="N5" s="500" t="s">
        <v>1233</v>
      </c>
      <c r="O5" s="500" t="s">
        <v>1234</v>
      </c>
      <c r="P5" s="505" t="s">
        <v>1235</v>
      </c>
      <c r="Q5" s="505" t="s">
        <v>1237</v>
      </c>
      <c r="R5" s="506" t="s">
        <v>1238</v>
      </c>
      <c r="S5" s="500" t="s">
        <v>1239</v>
      </c>
    </row>
    <row r="6" spans="1:19" s="516" customFormat="1" ht="17">
      <c r="A6" s="507" t="s">
        <v>1240</v>
      </c>
      <c r="B6" s="508" t="s">
        <v>1241</v>
      </c>
      <c r="C6" s="509" t="s">
        <v>1242</v>
      </c>
      <c r="D6" s="510"/>
      <c r="E6" s="510"/>
      <c r="F6" s="511">
        <v>2</v>
      </c>
      <c r="G6" s="512">
        <v>1</v>
      </c>
      <c r="H6" s="509" t="s">
        <v>1243</v>
      </c>
      <c r="I6" s="513">
        <v>42868</v>
      </c>
      <c r="J6" s="509" t="s">
        <v>1244</v>
      </c>
      <c r="K6" s="509"/>
      <c r="L6" s="514">
        <v>0.33333333333333331</v>
      </c>
      <c r="M6" s="513">
        <v>42872</v>
      </c>
      <c r="N6" s="509" t="s">
        <v>1245</v>
      </c>
      <c r="O6" s="509" t="s">
        <v>1246</v>
      </c>
      <c r="P6" s="514">
        <v>0.82986111111111116</v>
      </c>
      <c r="Q6" s="509" t="s">
        <v>1247</v>
      </c>
      <c r="R6" s="509" t="s">
        <v>1248</v>
      </c>
      <c r="S6" s="515" t="s">
        <v>1249</v>
      </c>
    </row>
    <row r="7" spans="1:19" s="516" customFormat="1" ht="17">
      <c r="A7" s="507" t="s">
        <v>1250</v>
      </c>
      <c r="B7" s="508" t="s">
        <v>1251</v>
      </c>
      <c r="C7" s="509" t="s">
        <v>1252</v>
      </c>
      <c r="D7" s="517"/>
      <c r="E7" s="512"/>
      <c r="F7" s="511">
        <v>5</v>
      </c>
      <c r="G7" s="512">
        <v>2</v>
      </c>
      <c r="H7" s="509" t="s">
        <v>1253</v>
      </c>
      <c r="I7" s="513">
        <v>42868</v>
      </c>
      <c r="J7" s="509" t="s">
        <v>1244</v>
      </c>
      <c r="K7" s="509"/>
      <c r="L7" s="514">
        <v>0.33333333333333331</v>
      </c>
      <c r="M7" s="513">
        <v>42872</v>
      </c>
      <c r="N7" s="509"/>
      <c r="O7" s="509"/>
      <c r="P7" s="514"/>
      <c r="Q7" s="509" t="s">
        <v>1247</v>
      </c>
      <c r="R7" s="509"/>
      <c r="S7" s="515" t="s">
        <v>1254</v>
      </c>
    </row>
    <row r="8" spans="1:19">
      <c r="A8" s="518"/>
      <c r="B8" s="519"/>
      <c r="C8" s="520"/>
      <c r="D8" s="521"/>
      <c r="E8" s="521"/>
      <c r="F8" s="522"/>
      <c r="G8" s="522"/>
      <c r="H8" s="523"/>
      <c r="I8" s="524"/>
      <c r="J8" s="525"/>
      <c r="K8" s="525"/>
      <c r="L8" s="526"/>
      <c r="M8" s="524"/>
      <c r="N8" s="525"/>
      <c r="O8" s="525"/>
      <c r="P8" s="526"/>
      <c r="Q8" s="525"/>
      <c r="R8" s="527"/>
      <c r="S8" s="528"/>
    </row>
    <row r="9" spans="1:19" ht="20" thickBot="1">
      <c r="A9" s="529"/>
      <c r="B9" s="530" t="s">
        <v>1255</v>
      </c>
      <c r="C9" s="531"/>
      <c r="D9" s="532">
        <f>D6+D7</f>
        <v>0</v>
      </c>
      <c r="E9" s="532">
        <f>E6+E7</f>
        <v>0</v>
      </c>
      <c r="F9" s="532">
        <f>F6+F7</f>
        <v>7</v>
      </c>
      <c r="G9" s="532">
        <f>G6+G7</f>
        <v>3</v>
      </c>
      <c r="H9" s="533"/>
      <c r="I9" s="534"/>
      <c r="J9" s="534"/>
      <c r="K9" s="534"/>
      <c r="L9" s="534"/>
      <c r="M9" s="534"/>
      <c r="N9" s="529"/>
      <c r="O9" s="529"/>
      <c r="P9" s="535"/>
      <c r="Q9" s="535"/>
      <c r="R9" s="536"/>
      <c r="S9" s="537"/>
    </row>
    <row r="10" spans="1:19" ht="20" thickBot="1">
      <c r="A10" s="538"/>
      <c r="B10" s="539"/>
      <c r="C10" s="539"/>
      <c r="D10" s="540"/>
      <c r="E10" s="540"/>
      <c r="F10" s="541"/>
      <c r="G10" s="541"/>
      <c r="H10" s="539"/>
      <c r="I10" s="542"/>
      <c r="J10" s="542"/>
      <c r="K10" s="542"/>
      <c r="L10" s="542"/>
      <c r="M10" s="542"/>
      <c r="N10" s="539"/>
      <c r="O10" s="539"/>
      <c r="P10" s="539"/>
      <c r="Q10" s="539"/>
      <c r="R10" s="543"/>
      <c r="S10" s="544"/>
    </row>
    <row r="11" spans="1:19">
      <c r="A11" s="545"/>
      <c r="B11" s="490" t="s">
        <v>1256</v>
      </c>
      <c r="C11" s="546"/>
      <c r="D11" s="547"/>
      <c r="E11" s="547"/>
      <c r="F11" s="547"/>
      <c r="G11" s="547"/>
      <c r="H11" s="548"/>
      <c r="I11" s="549"/>
      <c r="J11" s="550"/>
      <c r="K11" s="550"/>
      <c r="L11" s="550"/>
      <c r="M11" s="550"/>
      <c r="N11" s="550"/>
      <c r="O11" s="550"/>
      <c r="P11" s="551"/>
      <c r="Q11" s="551"/>
      <c r="R11" s="552"/>
      <c r="S11" s="537"/>
    </row>
    <row r="12" spans="1:19" s="516" customFormat="1" ht="17">
      <c r="A12" s="507" t="s">
        <v>1257</v>
      </c>
      <c r="B12" s="508" t="s">
        <v>1258</v>
      </c>
      <c r="C12" s="509" t="s">
        <v>1259</v>
      </c>
      <c r="D12" s="511">
        <v>4</v>
      </c>
      <c r="E12" s="511">
        <v>1</v>
      </c>
      <c r="F12" s="511"/>
      <c r="G12" s="511"/>
      <c r="H12" s="509" t="s">
        <v>1260</v>
      </c>
      <c r="I12" s="513">
        <v>42868</v>
      </c>
      <c r="J12" s="509" t="s">
        <v>17</v>
      </c>
      <c r="K12" s="509"/>
      <c r="L12" s="514">
        <v>0.29166666666666669</v>
      </c>
      <c r="M12" s="513">
        <v>42872</v>
      </c>
      <c r="N12" s="509"/>
      <c r="O12" s="509"/>
      <c r="P12" s="514"/>
      <c r="Q12" s="509" t="s">
        <v>1247</v>
      </c>
      <c r="R12" s="509"/>
      <c r="S12" s="515" t="s">
        <v>1261</v>
      </c>
    </row>
    <row r="13" spans="1:19" s="516" customFormat="1" ht="17">
      <c r="A13" s="507" t="s">
        <v>1262</v>
      </c>
      <c r="B13" s="508" t="s">
        <v>1263</v>
      </c>
      <c r="C13" s="509" t="s">
        <v>1264</v>
      </c>
      <c r="D13" s="511"/>
      <c r="E13" s="511"/>
      <c r="F13" s="511">
        <v>2</v>
      </c>
      <c r="G13" s="511">
        <v>1</v>
      </c>
      <c r="H13" s="509" t="s">
        <v>1265</v>
      </c>
      <c r="I13" s="513">
        <v>42868</v>
      </c>
      <c r="J13" s="509" t="s">
        <v>17</v>
      </c>
      <c r="K13" s="509"/>
      <c r="L13" s="514">
        <v>0.29166666666666669</v>
      </c>
      <c r="M13" s="513">
        <v>42872</v>
      </c>
      <c r="N13" s="509" t="s">
        <v>1266</v>
      </c>
      <c r="O13" s="509"/>
      <c r="P13" s="514"/>
      <c r="Q13" s="509" t="s">
        <v>1267</v>
      </c>
      <c r="R13" s="509"/>
      <c r="S13" s="515" t="s">
        <v>1268</v>
      </c>
    </row>
    <row r="14" spans="1:19" s="516" customFormat="1" ht="17">
      <c r="A14" s="507" t="s">
        <v>1269</v>
      </c>
      <c r="B14" s="508" t="s">
        <v>1270</v>
      </c>
      <c r="C14" s="509" t="s">
        <v>1271</v>
      </c>
      <c r="D14" s="511">
        <v>3</v>
      </c>
      <c r="E14" s="511">
        <v>1</v>
      </c>
      <c r="F14" s="511"/>
      <c r="G14" s="511"/>
      <c r="H14" s="509" t="s">
        <v>1272</v>
      </c>
      <c r="I14" s="513">
        <v>42868</v>
      </c>
      <c r="J14" s="509" t="s">
        <v>17</v>
      </c>
      <c r="K14" s="509"/>
      <c r="L14" s="514">
        <v>0.29166666666666669</v>
      </c>
      <c r="M14" s="513">
        <v>42872</v>
      </c>
      <c r="N14" s="509"/>
      <c r="O14" s="509"/>
      <c r="P14" s="514"/>
      <c r="Q14" s="509" t="s">
        <v>1247</v>
      </c>
      <c r="R14" s="509"/>
      <c r="S14" s="515" t="s">
        <v>1273</v>
      </c>
    </row>
    <row r="15" spans="1:19">
      <c r="A15" s="553"/>
      <c r="B15" s="554"/>
      <c r="C15" s="555"/>
      <c r="D15" s="556"/>
      <c r="E15" s="557"/>
      <c r="F15" s="558"/>
      <c r="G15" s="558"/>
      <c r="H15" s="559"/>
      <c r="I15" s="560"/>
      <c r="J15" s="561"/>
      <c r="K15" s="561"/>
      <c r="L15" s="562"/>
      <c r="M15" s="560"/>
      <c r="N15" s="561"/>
      <c r="O15" s="561"/>
      <c r="P15" s="562"/>
      <c r="Q15" s="561"/>
      <c r="R15" s="563"/>
      <c r="S15" s="564"/>
    </row>
    <row r="16" spans="1:19" ht="20" thickBot="1">
      <c r="A16" s="529"/>
      <c r="B16" s="530" t="s">
        <v>1255</v>
      </c>
      <c r="C16" s="531"/>
      <c r="D16" s="532">
        <f>SUM(D12:D15)</f>
        <v>7</v>
      </c>
      <c r="E16" s="532">
        <f>SUM(E12:E15)</f>
        <v>2</v>
      </c>
      <c r="F16" s="532">
        <f>SUM(F12:F15)</f>
        <v>2</v>
      </c>
      <c r="G16" s="532">
        <f>G12+G13</f>
        <v>1</v>
      </c>
      <c r="H16" s="533"/>
      <c r="I16" s="534"/>
      <c r="J16" s="534"/>
      <c r="K16" s="534"/>
      <c r="L16" s="534"/>
      <c r="M16" s="534"/>
      <c r="N16" s="529"/>
      <c r="O16" s="529"/>
      <c r="P16" s="535"/>
      <c r="Q16" s="535"/>
      <c r="R16" s="565"/>
      <c r="S16" s="537"/>
    </row>
    <row r="17" spans="1:19" ht="20" thickBot="1">
      <c r="A17" s="566"/>
      <c r="B17" s="567"/>
      <c r="C17" s="567"/>
      <c r="D17" s="568"/>
      <c r="E17" s="569"/>
      <c r="F17" s="569"/>
      <c r="G17" s="569"/>
      <c r="H17" s="570"/>
      <c r="I17" s="571"/>
      <c r="J17" s="571"/>
      <c r="K17" s="571"/>
      <c r="L17" s="571"/>
      <c r="M17" s="571"/>
      <c r="N17" s="570"/>
      <c r="O17" s="570"/>
      <c r="P17" s="539"/>
      <c r="Q17" s="539"/>
      <c r="R17" s="543"/>
      <c r="S17" s="544"/>
    </row>
    <row r="18" spans="1:19">
      <c r="A18" s="545"/>
      <c r="B18" s="490" t="s">
        <v>1274</v>
      </c>
      <c r="C18" s="546"/>
      <c r="D18" s="572"/>
      <c r="E18" s="572"/>
      <c r="F18" s="572"/>
      <c r="G18" s="572"/>
      <c r="H18" s="548"/>
      <c r="I18" s="549"/>
      <c r="J18" s="550"/>
      <c r="K18" s="550"/>
      <c r="L18" s="550"/>
      <c r="M18" s="550"/>
      <c r="N18" s="550"/>
      <c r="O18" s="550"/>
      <c r="P18" s="551"/>
      <c r="Q18" s="551"/>
      <c r="R18" s="573"/>
      <c r="S18" s="551"/>
    </row>
    <row r="19" spans="1:19" s="516" customFormat="1" ht="17">
      <c r="A19" s="507" t="s">
        <v>1275</v>
      </c>
      <c r="B19" s="508" t="s">
        <v>1276</v>
      </c>
      <c r="C19" s="509" t="s">
        <v>1277</v>
      </c>
      <c r="D19" s="510"/>
      <c r="E19" s="510"/>
      <c r="F19" s="511">
        <v>4</v>
      </c>
      <c r="G19" s="511">
        <v>1</v>
      </c>
      <c r="H19" s="509" t="s">
        <v>1176</v>
      </c>
      <c r="I19" s="513">
        <v>42868</v>
      </c>
      <c r="J19" s="509" t="s">
        <v>1278</v>
      </c>
      <c r="K19" s="509"/>
      <c r="L19" s="514">
        <v>0.29166666666666669</v>
      </c>
      <c r="M19" s="513">
        <v>42872</v>
      </c>
      <c r="N19" s="509"/>
      <c r="O19" s="509"/>
      <c r="P19" s="514"/>
      <c r="Q19" s="509" t="s">
        <v>1247</v>
      </c>
      <c r="R19" s="509"/>
      <c r="S19" s="515" t="s">
        <v>1279</v>
      </c>
    </row>
    <row r="20" spans="1:19" s="582" customFormat="1" ht="17">
      <c r="A20" s="574"/>
      <c r="B20" s="575"/>
      <c r="C20" s="576"/>
      <c r="D20" s="572"/>
      <c r="E20" s="572"/>
      <c r="F20" s="572"/>
      <c r="G20" s="572"/>
      <c r="H20" s="577"/>
      <c r="I20" s="578"/>
      <c r="J20" s="579"/>
      <c r="K20" s="579"/>
      <c r="L20" s="580"/>
      <c r="M20" s="578"/>
      <c r="N20" s="579"/>
      <c r="O20" s="579"/>
      <c r="P20" s="580"/>
      <c r="Q20" s="579"/>
      <c r="R20" s="579"/>
      <c r="S20" s="581"/>
    </row>
    <row r="21" spans="1:19" ht="20" thickBot="1">
      <c r="A21" s="529"/>
      <c r="B21" s="530" t="s">
        <v>1255</v>
      </c>
      <c r="C21" s="531"/>
      <c r="D21" s="532">
        <f>SUM(D19:D20)</f>
        <v>0</v>
      </c>
      <c r="E21" s="532">
        <f>SUM(E19:E20)</f>
        <v>0</v>
      </c>
      <c r="F21" s="532">
        <f>F19</f>
        <v>4</v>
      </c>
      <c r="G21" s="532">
        <f>G19</f>
        <v>1</v>
      </c>
      <c r="H21" s="583"/>
      <c r="I21" s="534"/>
      <c r="J21" s="534"/>
      <c r="K21" s="534"/>
      <c r="L21" s="534"/>
      <c r="M21" s="534"/>
      <c r="N21" s="529"/>
      <c r="O21" s="529"/>
      <c r="P21" s="535"/>
      <c r="Q21" s="535"/>
      <c r="R21" s="536"/>
      <c r="S21" s="535"/>
    </row>
    <row r="22" spans="1:19" ht="20" thickBot="1">
      <c r="A22" s="566"/>
      <c r="B22" s="567"/>
      <c r="C22" s="567"/>
      <c r="D22" s="584"/>
      <c r="E22" s="585"/>
      <c r="F22" s="586"/>
      <c r="G22" s="586"/>
      <c r="H22" s="587"/>
      <c r="I22" s="571"/>
      <c r="J22" s="571"/>
      <c r="K22" s="571"/>
      <c r="L22" s="571"/>
      <c r="M22" s="571"/>
      <c r="N22" s="570"/>
      <c r="O22" s="570"/>
      <c r="P22" s="539"/>
      <c r="Q22" s="539"/>
      <c r="R22" s="543"/>
      <c r="S22" s="544"/>
    </row>
    <row r="23" spans="1:19">
      <c r="A23" s="545"/>
      <c r="B23" s="490" t="s">
        <v>1280</v>
      </c>
      <c r="C23" s="546"/>
      <c r="D23" s="588"/>
      <c r="E23" s="572"/>
      <c r="F23" s="572"/>
      <c r="G23" s="572"/>
      <c r="H23" s="589"/>
      <c r="I23" s="549"/>
      <c r="J23" s="550"/>
      <c r="K23" s="550"/>
      <c r="L23" s="550"/>
      <c r="M23" s="550"/>
      <c r="N23" s="550"/>
      <c r="O23" s="550"/>
      <c r="P23" s="551"/>
      <c r="Q23" s="551"/>
      <c r="R23" s="573"/>
      <c r="S23" s="537"/>
    </row>
    <row r="24" spans="1:19" s="582" customFormat="1" ht="17">
      <c r="A24" s="590"/>
      <c r="B24" s="591"/>
      <c r="C24" s="592"/>
      <c r="D24" s="592"/>
      <c r="E24" s="572"/>
      <c r="F24" s="572"/>
      <c r="G24" s="572"/>
      <c r="H24" s="592"/>
      <c r="I24" s="593"/>
      <c r="J24" s="592"/>
      <c r="K24" s="592"/>
      <c r="L24" s="594"/>
      <c r="M24" s="593"/>
      <c r="N24" s="592"/>
      <c r="O24" s="592"/>
      <c r="P24" s="594"/>
      <c r="Q24" s="592"/>
      <c r="R24" s="592"/>
      <c r="S24" s="595"/>
    </row>
    <row r="25" spans="1:19" ht="20" thickBot="1">
      <c r="A25" s="596"/>
      <c r="B25" s="597" t="s">
        <v>1255</v>
      </c>
      <c r="C25" s="598"/>
      <c r="D25" s="599">
        <f>D24</f>
        <v>0</v>
      </c>
      <c r="E25" s="600">
        <f>E24</f>
        <v>0</v>
      </c>
      <c r="F25" s="600">
        <f>F23+F24</f>
        <v>0</v>
      </c>
      <c r="G25" s="600">
        <f>G23+G24</f>
        <v>0</v>
      </c>
      <c r="H25" s="601"/>
      <c r="I25" s="602"/>
      <c r="J25" s="602"/>
      <c r="K25" s="602"/>
      <c r="L25" s="602"/>
      <c r="M25" s="602"/>
      <c r="N25" s="596"/>
      <c r="O25" s="596"/>
      <c r="P25" s="537"/>
      <c r="Q25" s="537"/>
      <c r="R25" s="603"/>
      <c r="S25" s="537"/>
    </row>
    <row r="26" spans="1:19">
      <c r="A26" s="545"/>
      <c r="B26" s="490" t="s">
        <v>1281</v>
      </c>
      <c r="C26" s="546"/>
      <c r="D26" s="547"/>
      <c r="E26" s="547"/>
      <c r="F26" s="604"/>
      <c r="G26" s="604"/>
      <c r="H26" s="548"/>
      <c r="I26" s="549"/>
      <c r="J26" s="550"/>
      <c r="K26" s="550"/>
      <c r="L26" s="550"/>
      <c r="M26" s="550"/>
      <c r="N26" s="550"/>
      <c r="O26" s="550"/>
      <c r="P26" s="551"/>
      <c r="Q26" s="551"/>
      <c r="R26" s="573"/>
      <c r="S26" s="537"/>
    </row>
    <row r="27" spans="1:19">
      <c r="A27" s="605"/>
      <c r="B27" s="606"/>
      <c r="C27" s="607"/>
      <c r="D27" s="608"/>
      <c r="E27" s="608"/>
      <c r="F27" s="608"/>
      <c r="G27" s="608"/>
      <c r="H27" s="607"/>
      <c r="I27" s="609"/>
      <c r="J27" s="607"/>
      <c r="K27" s="607"/>
      <c r="L27" s="610"/>
      <c r="M27" s="609"/>
      <c r="N27" s="607"/>
      <c r="O27" s="607"/>
      <c r="P27" s="610"/>
      <c r="Q27" s="607"/>
      <c r="R27" s="611"/>
      <c r="S27" s="607"/>
    </row>
    <row r="28" spans="1:19">
      <c r="A28" s="596"/>
      <c r="B28" s="597" t="s">
        <v>1255</v>
      </c>
      <c r="C28" s="598"/>
      <c r="D28" s="599"/>
      <c r="E28" s="599"/>
      <c r="F28" s="612"/>
      <c r="G28" s="612"/>
      <c r="H28" s="601"/>
      <c r="I28" s="602"/>
      <c r="J28" s="602"/>
      <c r="K28" s="602"/>
      <c r="L28" s="602"/>
      <c r="M28" s="602"/>
      <c r="N28" s="596"/>
      <c r="O28" s="596"/>
      <c r="P28" s="537"/>
      <c r="Q28" s="537"/>
      <c r="R28" s="603"/>
      <c r="S28" s="537"/>
    </row>
  </sheetData>
  <customSheetViews>
    <customSheetView guid="{9778F56C-973C-7541-8161-D43DA95ADD11}">
      <selection activeCell="H26" sqref="H26"/>
    </customSheetView>
    <customSheetView guid="{A103F095-7DA4-4408-879C-290B47F228DB}">
      <selection activeCell="H26" sqref="H26"/>
    </customSheetView>
    <customSheetView guid="{7343038C-C44B-4A23-9415-52518878E5A6}">
      <selection activeCell="H26" sqref="H26"/>
    </customSheetView>
    <customSheetView guid="{CAA1661D-9E62-4E75-9F9E-C43A2BB4CF03}">
      <selection activeCell="F23" sqref="F23"/>
    </customSheetView>
  </customSheetView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"/>
  <sheetViews>
    <sheetView workbookViewId="0"/>
  </sheetViews>
  <sheetFormatPr baseColWidth="10" defaultColWidth="8.83203125" defaultRowHeight="14" x14ac:dyDescent="0"/>
  <sheetData>
    <row r="1" spans="1:18" ht="21">
      <c r="A1" s="616">
        <v>42868</v>
      </c>
      <c r="Q1" s="617"/>
      <c r="R1" s="617"/>
    </row>
    <row r="2" spans="1:18">
      <c r="Q2" s="617"/>
      <c r="R2" s="617"/>
    </row>
    <row r="3" spans="1:18" ht="23">
      <c r="A3" s="95" t="s">
        <v>1284</v>
      </c>
      <c r="Q3" s="617"/>
      <c r="R3" s="617"/>
    </row>
    <row r="4" spans="1:18" ht="15" thickBot="1">
      <c r="Q4" s="617"/>
      <c r="R4" s="617"/>
    </row>
    <row r="5" spans="1:18" ht="98">
      <c r="A5" s="618" t="s">
        <v>1285</v>
      </c>
      <c r="B5" s="619"/>
      <c r="C5" s="620"/>
      <c r="D5" s="621"/>
      <c r="E5" s="622"/>
      <c r="F5" s="622"/>
      <c r="G5" s="621"/>
      <c r="H5" s="622"/>
      <c r="I5" s="622"/>
      <c r="J5" s="623"/>
      <c r="K5" s="624"/>
      <c r="L5" s="625"/>
      <c r="M5" s="622"/>
      <c r="N5" s="622"/>
      <c r="O5" s="626" t="s">
        <v>1286</v>
      </c>
      <c r="P5" s="627"/>
      <c r="Q5" s="628"/>
      <c r="R5" s="629"/>
    </row>
    <row r="6" spans="1:18">
      <c r="A6" s="630" t="s">
        <v>1227</v>
      </c>
      <c r="B6" s="631" t="s">
        <v>1228</v>
      </c>
      <c r="C6" s="632" t="s">
        <v>1287</v>
      </c>
      <c r="D6" s="633" t="s">
        <v>1288</v>
      </c>
      <c r="E6" s="633" t="s">
        <v>1231</v>
      </c>
      <c r="F6" s="634" t="s">
        <v>1232</v>
      </c>
      <c r="G6" s="633" t="s">
        <v>1233</v>
      </c>
      <c r="H6" s="633" t="s">
        <v>1234</v>
      </c>
      <c r="I6" s="635" t="s">
        <v>1235</v>
      </c>
      <c r="J6" s="634" t="s">
        <v>1236</v>
      </c>
      <c r="K6" s="636" t="s">
        <v>1233</v>
      </c>
      <c r="L6" s="633" t="s">
        <v>1234</v>
      </c>
      <c r="M6" s="635" t="s">
        <v>1235</v>
      </c>
      <c r="N6" s="635" t="s">
        <v>1237</v>
      </c>
      <c r="O6" s="637" t="s">
        <v>1238</v>
      </c>
      <c r="P6" s="638" t="s">
        <v>1239</v>
      </c>
      <c r="Q6" s="637" t="s">
        <v>1289</v>
      </c>
      <c r="R6" s="639" t="s">
        <v>1290</v>
      </c>
    </row>
    <row r="7" spans="1:18" ht="21">
      <c r="A7" s="640" t="s">
        <v>1291</v>
      </c>
      <c r="B7" s="641"/>
      <c r="C7" s="642"/>
      <c r="D7" s="642"/>
      <c r="E7" s="617"/>
      <c r="F7" s="617"/>
      <c r="G7" s="617"/>
      <c r="H7" s="617"/>
      <c r="I7" s="617"/>
      <c r="J7" s="617"/>
      <c r="K7" s="617"/>
      <c r="L7" s="617"/>
      <c r="M7" s="617"/>
      <c r="N7" s="617"/>
      <c r="O7" s="617"/>
      <c r="P7" s="641"/>
      <c r="Q7" s="643"/>
      <c r="R7" s="644"/>
    </row>
    <row r="8" spans="1:18" ht="96">
      <c r="A8" s="645" t="s">
        <v>1292</v>
      </c>
      <c r="B8" s="556" t="s">
        <v>1293</v>
      </c>
      <c r="C8" s="556">
        <v>2</v>
      </c>
      <c r="D8" s="557">
        <v>1</v>
      </c>
      <c r="E8" s="556" t="s">
        <v>1294</v>
      </c>
      <c r="F8" s="646">
        <v>42867</v>
      </c>
      <c r="G8" s="556" t="s">
        <v>1245</v>
      </c>
      <c r="H8" s="556" t="s">
        <v>1295</v>
      </c>
      <c r="I8" s="647">
        <v>0.60069444444444442</v>
      </c>
      <c r="J8" s="646">
        <v>42873</v>
      </c>
      <c r="K8" s="556" t="s">
        <v>1266</v>
      </c>
      <c r="L8" s="556" t="s">
        <v>1296</v>
      </c>
      <c r="M8" s="647" t="s">
        <v>1297</v>
      </c>
      <c r="N8" s="556" t="s">
        <v>1298</v>
      </c>
      <c r="O8" s="648" t="s">
        <v>1299</v>
      </c>
      <c r="P8" s="648" t="s">
        <v>1300</v>
      </c>
      <c r="Q8" s="649" t="s">
        <v>986</v>
      </c>
      <c r="R8" s="650" t="s">
        <v>983</v>
      </c>
    </row>
    <row r="9" spans="1:18">
      <c r="A9" s="645" t="s">
        <v>1301</v>
      </c>
      <c r="B9" s="556" t="s">
        <v>1302</v>
      </c>
      <c r="C9" s="556">
        <v>4</v>
      </c>
      <c r="D9" s="557">
        <v>1</v>
      </c>
      <c r="E9" s="556" t="s">
        <v>1195</v>
      </c>
      <c r="F9" s="646">
        <v>42867</v>
      </c>
      <c r="G9" s="556" t="s">
        <v>1245</v>
      </c>
      <c r="H9" s="556" t="s">
        <v>1303</v>
      </c>
      <c r="I9" s="647">
        <v>0.3125</v>
      </c>
      <c r="J9" s="646">
        <v>42873</v>
      </c>
      <c r="K9" s="556" t="s">
        <v>1245</v>
      </c>
      <c r="L9" s="556" t="s">
        <v>1304</v>
      </c>
      <c r="M9" s="647">
        <v>0.8125</v>
      </c>
      <c r="N9" s="556" t="s">
        <v>1298</v>
      </c>
      <c r="O9" s="556"/>
      <c r="P9" s="556" t="s">
        <v>1305</v>
      </c>
      <c r="Q9" s="649" t="s">
        <v>986</v>
      </c>
      <c r="R9" s="650" t="s">
        <v>983</v>
      </c>
    </row>
    <row r="10" spans="1:18">
      <c r="A10" s="645" t="s">
        <v>1306</v>
      </c>
      <c r="B10" s="556" t="s">
        <v>1307</v>
      </c>
      <c r="C10" s="556">
        <v>2</v>
      </c>
      <c r="D10" s="557">
        <v>1</v>
      </c>
      <c r="E10" s="556" t="s">
        <v>1308</v>
      </c>
      <c r="F10" s="646">
        <v>42867</v>
      </c>
      <c r="G10" s="556" t="s">
        <v>1309</v>
      </c>
      <c r="H10" s="556" t="s">
        <v>1310</v>
      </c>
      <c r="I10" s="647">
        <v>0.69444444444444453</v>
      </c>
      <c r="J10" s="646">
        <v>42873</v>
      </c>
      <c r="K10" s="556" t="s">
        <v>1266</v>
      </c>
      <c r="L10" s="556" t="s">
        <v>1311</v>
      </c>
      <c r="M10" s="647">
        <v>0.70138888888888884</v>
      </c>
      <c r="N10" s="556" t="s">
        <v>1312</v>
      </c>
      <c r="O10" s="556" t="s">
        <v>1313</v>
      </c>
      <c r="P10" s="556" t="s">
        <v>1314</v>
      </c>
      <c r="Q10" s="649" t="s">
        <v>986</v>
      </c>
      <c r="R10" s="650" t="s">
        <v>983</v>
      </c>
    </row>
    <row r="11" spans="1:18" ht="21">
      <c r="A11" s="640" t="s">
        <v>1315</v>
      </c>
      <c r="B11" s="641"/>
      <c r="C11" s="642"/>
      <c r="D11" s="642"/>
      <c r="E11" s="617"/>
      <c r="F11" s="617"/>
      <c r="G11" s="617"/>
      <c r="H11" s="617"/>
      <c r="I11" s="617"/>
      <c r="J11" s="617"/>
      <c r="K11" s="617"/>
      <c r="L11" s="617"/>
      <c r="M11" s="617"/>
      <c r="N11" s="617"/>
      <c r="O11" s="617"/>
      <c r="P11" s="641"/>
      <c r="Q11" s="643"/>
      <c r="R11" s="644"/>
    </row>
    <row r="12" spans="1:18">
      <c r="A12" s="645" t="s">
        <v>1316</v>
      </c>
      <c r="B12" s="556" t="s">
        <v>1317</v>
      </c>
      <c r="C12" s="556">
        <v>4</v>
      </c>
      <c r="D12" s="557">
        <v>1</v>
      </c>
      <c r="E12" s="556" t="s">
        <v>1318</v>
      </c>
      <c r="F12" s="646">
        <v>42867</v>
      </c>
      <c r="G12" s="556" t="s">
        <v>1319</v>
      </c>
      <c r="H12" s="556" t="s">
        <v>1320</v>
      </c>
      <c r="I12" s="647">
        <v>0.56458333333333333</v>
      </c>
      <c r="J12" s="646">
        <v>42873</v>
      </c>
      <c r="K12" s="556" t="s">
        <v>1266</v>
      </c>
      <c r="L12" s="556" t="s">
        <v>1321</v>
      </c>
      <c r="M12" s="647">
        <v>0.65625</v>
      </c>
      <c r="N12" s="556" t="s">
        <v>1322</v>
      </c>
      <c r="O12" s="556"/>
      <c r="P12" s="556" t="s">
        <v>1323</v>
      </c>
      <c r="Q12" s="649" t="s">
        <v>986</v>
      </c>
      <c r="R12" s="650" t="s">
        <v>983</v>
      </c>
    </row>
    <row r="13" spans="1:18" ht="312">
      <c r="A13" s="645" t="s">
        <v>1324</v>
      </c>
      <c r="B13" s="648" t="s">
        <v>1325</v>
      </c>
      <c r="C13" s="556">
        <v>3</v>
      </c>
      <c r="D13" s="557">
        <v>2</v>
      </c>
      <c r="E13" s="556" t="s">
        <v>1326</v>
      </c>
      <c r="F13" s="646">
        <v>42867</v>
      </c>
      <c r="G13" s="556" t="s">
        <v>1327</v>
      </c>
      <c r="H13" s="556"/>
      <c r="I13" s="647"/>
      <c r="J13" s="646">
        <v>42873</v>
      </c>
      <c r="K13" s="556" t="s">
        <v>1266</v>
      </c>
      <c r="L13" s="556" t="s">
        <v>1311</v>
      </c>
      <c r="M13" s="647">
        <v>0.70138888888888884</v>
      </c>
      <c r="N13" s="648" t="s">
        <v>1328</v>
      </c>
      <c r="O13" s="648" t="s">
        <v>1329</v>
      </c>
      <c r="P13" s="648" t="s">
        <v>1330</v>
      </c>
      <c r="Q13" s="649" t="s">
        <v>986</v>
      </c>
      <c r="R13" s="650" t="s">
        <v>983</v>
      </c>
    </row>
    <row r="14" spans="1:18" ht="24">
      <c r="A14" s="645" t="s">
        <v>1331</v>
      </c>
      <c r="B14" s="648" t="s">
        <v>1332</v>
      </c>
      <c r="C14" s="556"/>
      <c r="D14" s="557"/>
      <c r="E14" s="556"/>
      <c r="F14" s="646">
        <v>42867</v>
      </c>
      <c r="G14" s="556" t="s">
        <v>1245</v>
      </c>
      <c r="H14" s="556" t="s">
        <v>1333</v>
      </c>
      <c r="I14" s="647">
        <v>0.66875000000000007</v>
      </c>
      <c r="J14" s="646"/>
      <c r="K14" s="556"/>
      <c r="L14" s="556"/>
      <c r="M14" s="647"/>
      <c r="N14" s="648"/>
      <c r="O14" s="648"/>
      <c r="P14" s="648"/>
      <c r="Q14" s="649" t="s">
        <v>986</v>
      </c>
      <c r="R14" s="650" t="s">
        <v>983</v>
      </c>
    </row>
    <row r="15" spans="1:18" ht="21">
      <c r="A15" s="640" t="s">
        <v>1334</v>
      </c>
      <c r="B15" s="641"/>
      <c r="C15" s="642"/>
      <c r="D15" s="642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41"/>
      <c r="Q15" s="643"/>
      <c r="R15" s="644"/>
    </row>
    <row r="16" spans="1:18" ht="24">
      <c r="A16" s="632" t="s">
        <v>1335</v>
      </c>
      <c r="B16" s="649" t="s">
        <v>1336</v>
      </c>
      <c r="C16" s="651">
        <v>1</v>
      </c>
      <c r="D16" s="652">
        <v>0.1</v>
      </c>
      <c r="E16" s="649" t="s">
        <v>1337</v>
      </c>
      <c r="F16" s="653">
        <v>42867</v>
      </c>
      <c r="G16" s="649" t="s">
        <v>1245</v>
      </c>
      <c r="H16" s="649" t="s">
        <v>1338</v>
      </c>
      <c r="I16" s="654">
        <v>0.21875</v>
      </c>
      <c r="J16" s="653">
        <v>42869</v>
      </c>
      <c r="K16" s="649"/>
      <c r="L16" s="649"/>
      <c r="M16" s="654"/>
      <c r="N16" s="655" t="s">
        <v>1339</v>
      </c>
      <c r="O16" s="655"/>
      <c r="P16" s="655" t="s">
        <v>1340</v>
      </c>
      <c r="Q16" s="649" t="s">
        <v>986</v>
      </c>
      <c r="R16" s="650" t="s">
        <v>983</v>
      </c>
    </row>
    <row r="17" spans="1:18" ht="156">
      <c r="A17" s="645" t="s">
        <v>1341</v>
      </c>
      <c r="B17" s="556" t="s">
        <v>1342</v>
      </c>
      <c r="C17" s="556">
        <v>2</v>
      </c>
      <c r="D17" s="557">
        <v>1</v>
      </c>
      <c r="E17" s="556" t="s">
        <v>1343</v>
      </c>
      <c r="F17" s="646">
        <v>42867</v>
      </c>
      <c r="G17" s="556" t="s">
        <v>1245</v>
      </c>
      <c r="H17" s="556" t="s">
        <v>1344</v>
      </c>
      <c r="I17" s="647">
        <v>0.49652777777777773</v>
      </c>
      <c r="J17" s="646">
        <v>42874</v>
      </c>
      <c r="K17" s="556" t="s">
        <v>1309</v>
      </c>
      <c r="L17" s="556"/>
      <c r="M17" s="647"/>
      <c r="N17" s="556" t="s">
        <v>1345</v>
      </c>
      <c r="O17" s="648" t="s">
        <v>1346</v>
      </c>
      <c r="P17" s="556" t="s">
        <v>1347</v>
      </c>
      <c r="Q17" s="649" t="s">
        <v>986</v>
      </c>
      <c r="R17" s="650" t="s">
        <v>983</v>
      </c>
    </row>
    <row r="18" spans="1:18">
      <c r="A18" s="645" t="s">
        <v>1348</v>
      </c>
      <c r="B18" s="556" t="s">
        <v>1349</v>
      </c>
      <c r="C18" s="556">
        <v>1</v>
      </c>
      <c r="D18" s="557">
        <v>1</v>
      </c>
      <c r="E18" s="556" t="s">
        <v>1195</v>
      </c>
      <c r="F18" s="646">
        <v>42867</v>
      </c>
      <c r="G18" s="556" t="s">
        <v>1245</v>
      </c>
      <c r="H18" s="556" t="s">
        <v>1295</v>
      </c>
      <c r="I18" s="647">
        <v>0.60069444444444442</v>
      </c>
      <c r="J18" s="646">
        <v>42874</v>
      </c>
      <c r="K18" s="556" t="s">
        <v>1350</v>
      </c>
      <c r="L18" s="556"/>
      <c r="M18" s="647"/>
      <c r="N18" s="556" t="s">
        <v>1351</v>
      </c>
      <c r="O18" s="556"/>
      <c r="P18" s="556" t="s">
        <v>1352</v>
      </c>
      <c r="Q18" s="649" t="s">
        <v>986</v>
      </c>
      <c r="R18" s="650" t="s">
        <v>983</v>
      </c>
    </row>
    <row r="19" spans="1:18" ht="48">
      <c r="A19" s="645" t="s">
        <v>1353</v>
      </c>
      <c r="B19" s="556" t="s">
        <v>1354</v>
      </c>
      <c r="C19" s="556">
        <v>2</v>
      </c>
      <c r="D19" s="557">
        <v>1</v>
      </c>
      <c r="E19" s="556" t="s">
        <v>1195</v>
      </c>
      <c r="F19" s="646">
        <v>42867</v>
      </c>
      <c r="G19" s="556" t="s">
        <v>1245</v>
      </c>
      <c r="H19" s="556" t="s">
        <v>1295</v>
      </c>
      <c r="I19" s="647">
        <v>0.60069444444444442</v>
      </c>
      <c r="J19" s="646">
        <v>42874</v>
      </c>
      <c r="K19" s="556" t="s">
        <v>1350</v>
      </c>
      <c r="L19" s="556"/>
      <c r="M19" s="647"/>
      <c r="N19" s="556" t="s">
        <v>1351</v>
      </c>
      <c r="O19" s="556" t="s">
        <v>1355</v>
      </c>
      <c r="P19" s="648" t="s">
        <v>1356</v>
      </c>
      <c r="Q19" s="649" t="s">
        <v>986</v>
      </c>
      <c r="R19" s="650" t="s">
        <v>983</v>
      </c>
    </row>
    <row r="20" spans="1:18">
      <c r="A20" s="645" t="s">
        <v>1357</v>
      </c>
      <c r="B20" s="556" t="s">
        <v>1358</v>
      </c>
      <c r="C20" s="556">
        <v>4</v>
      </c>
      <c r="D20" s="557">
        <v>2</v>
      </c>
      <c r="E20" s="556" t="s">
        <v>1359</v>
      </c>
      <c r="F20" s="646">
        <v>42867</v>
      </c>
      <c r="G20" s="556" t="s">
        <v>1245</v>
      </c>
      <c r="H20" s="556" t="s">
        <v>1360</v>
      </c>
      <c r="I20" s="647">
        <v>0.65347222222222223</v>
      </c>
      <c r="J20" s="646">
        <v>42874</v>
      </c>
      <c r="K20" s="556"/>
      <c r="L20" s="556"/>
      <c r="M20" s="647"/>
      <c r="N20" s="556" t="s">
        <v>1345</v>
      </c>
      <c r="O20" s="556"/>
      <c r="P20" s="556"/>
      <c r="Q20" s="649" t="s">
        <v>986</v>
      </c>
      <c r="R20" s="650" t="s">
        <v>983</v>
      </c>
    </row>
    <row r="21" spans="1:18" ht="24">
      <c r="A21" s="645" t="s">
        <v>1361</v>
      </c>
      <c r="B21" s="556" t="s">
        <v>1362</v>
      </c>
      <c r="C21" s="556">
        <v>2</v>
      </c>
      <c r="D21" s="557">
        <v>1</v>
      </c>
      <c r="E21" s="556" t="s">
        <v>1363</v>
      </c>
      <c r="F21" s="646">
        <v>42867</v>
      </c>
      <c r="G21" s="556" t="s">
        <v>1319</v>
      </c>
      <c r="H21" s="556" t="s">
        <v>1364</v>
      </c>
      <c r="I21" s="647">
        <v>0.55486111111111114</v>
      </c>
      <c r="J21" s="646">
        <v>42874</v>
      </c>
      <c r="K21" s="556" t="s">
        <v>1245</v>
      </c>
      <c r="L21" s="556" t="s">
        <v>1365</v>
      </c>
      <c r="M21" s="647">
        <v>0.875</v>
      </c>
      <c r="N21" s="648" t="s">
        <v>1345</v>
      </c>
      <c r="O21" s="648" t="s">
        <v>1366</v>
      </c>
      <c r="P21" s="648" t="s">
        <v>1367</v>
      </c>
      <c r="Q21" s="649" t="s">
        <v>986</v>
      </c>
      <c r="R21" s="650" t="s">
        <v>983</v>
      </c>
    </row>
    <row r="22" spans="1:18" ht="24">
      <c r="A22" s="645" t="s">
        <v>1368</v>
      </c>
      <c r="B22" s="556" t="s">
        <v>1369</v>
      </c>
      <c r="C22" s="556">
        <v>2</v>
      </c>
      <c r="D22" s="557">
        <v>1</v>
      </c>
      <c r="E22" s="556" t="s">
        <v>1370</v>
      </c>
      <c r="F22" s="646">
        <v>42867</v>
      </c>
      <c r="G22" s="556" t="s">
        <v>1245</v>
      </c>
      <c r="H22" s="556" t="s">
        <v>1371</v>
      </c>
      <c r="I22" s="647">
        <v>0.35416666666666669</v>
      </c>
      <c r="J22" s="646">
        <v>42874</v>
      </c>
      <c r="K22" s="556" t="s">
        <v>1245</v>
      </c>
      <c r="L22" s="556" t="s">
        <v>1372</v>
      </c>
      <c r="M22" s="647">
        <v>0.95833333333333337</v>
      </c>
      <c r="N22" s="648" t="s">
        <v>1345</v>
      </c>
      <c r="O22" s="648"/>
      <c r="P22" s="648" t="s">
        <v>1373</v>
      </c>
      <c r="Q22" s="649" t="s">
        <v>986</v>
      </c>
      <c r="R22" s="650" t="s">
        <v>983</v>
      </c>
    </row>
    <row r="23" spans="1:18">
      <c r="A23" s="645" t="s">
        <v>1374</v>
      </c>
      <c r="B23" s="556" t="s">
        <v>1375</v>
      </c>
      <c r="C23" s="556">
        <v>2</v>
      </c>
      <c r="D23" s="557">
        <v>1</v>
      </c>
      <c r="E23" s="556" t="s">
        <v>1376</v>
      </c>
      <c r="F23" s="646">
        <v>42867</v>
      </c>
      <c r="G23" s="556" t="s">
        <v>1245</v>
      </c>
      <c r="H23" s="556" t="s">
        <v>1377</v>
      </c>
      <c r="I23" s="647">
        <v>0.67013888888888884</v>
      </c>
      <c r="J23" s="646">
        <v>42874</v>
      </c>
      <c r="K23" s="556" t="s">
        <v>1245</v>
      </c>
      <c r="L23" s="556" t="s">
        <v>1378</v>
      </c>
      <c r="M23" s="647">
        <v>0.82986111111111116</v>
      </c>
      <c r="N23" s="648" t="s">
        <v>1345</v>
      </c>
      <c r="O23" s="648"/>
      <c r="P23" s="648"/>
      <c r="Q23" s="649" t="s">
        <v>986</v>
      </c>
      <c r="R23" s="650" t="s">
        <v>983</v>
      </c>
    </row>
    <row r="24" spans="1:18" ht="264">
      <c r="A24" s="645" t="s">
        <v>1379</v>
      </c>
      <c r="B24" s="556" t="s">
        <v>1380</v>
      </c>
      <c r="C24" s="556">
        <v>2</v>
      </c>
      <c r="D24" s="557">
        <v>1</v>
      </c>
      <c r="E24" s="556" t="s">
        <v>1381</v>
      </c>
      <c r="F24" s="646">
        <v>42867</v>
      </c>
      <c r="G24" s="556"/>
      <c r="H24" s="556"/>
      <c r="I24" s="647"/>
      <c r="J24" s="646">
        <v>42874</v>
      </c>
      <c r="K24" s="556" t="s">
        <v>1266</v>
      </c>
      <c r="L24" s="556" t="s">
        <v>1382</v>
      </c>
      <c r="M24" s="647">
        <v>0.52013888888888882</v>
      </c>
      <c r="N24" s="648" t="s">
        <v>1345</v>
      </c>
      <c r="O24" s="648" t="s">
        <v>1383</v>
      </c>
      <c r="P24" s="648"/>
      <c r="Q24" s="649" t="s">
        <v>986</v>
      </c>
      <c r="R24" s="650" t="s">
        <v>983</v>
      </c>
    </row>
    <row r="25" spans="1:18">
      <c r="A25" s="645" t="s">
        <v>1384</v>
      </c>
      <c r="B25" s="556" t="s">
        <v>1385</v>
      </c>
      <c r="C25" s="556">
        <v>5</v>
      </c>
      <c r="D25" s="557">
        <v>2</v>
      </c>
      <c r="E25" s="556" t="s">
        <v>1386</v>
      </c>
      <c r="F25" s="646">
        <v>42867</v>
      </c>
      <c r="G25" s="556" t="s">
        <v>1245</v>
      </c>
      <c r="H25" s="556" t="s">
        <v>1387</v>
      </c>
      <c r="I25" s="647">
        <v>0.29166666666666669</v>
      </c>
      <c r="J25" s="646">
        <v>42875</v>
      </c>
      <c r="K25" s="556" t="s">
        <v>1245</v>
      </c>
      <c r="L25" s="556" t="s">
        <v>1388</v>
      </c>
      <c r="M25" s="647">
        <v>0.91319444444444453</v>
      </c>
      <c r="N25" s="556" t="s">
        <v>1389</v>
      </c>
      <c r="O25" s="556"/>
      <c r="P25" s="556" t="s">
        <v>1390</v>
      </c>
      <c r="Q25" s="649" t="s">
        <v>986</v>
      </c>
      <c r="R25" s="650" t="s">
        <v>983</v>
      </c>
    </row>
    <row r="26" spans="1:18" ht="24">
      <c r="A26" s="645" t="s">
        <v>1391</v>
      </c>
      <c r="B26" s="556" t="s">
        <v>1392</v>
      </c>
      <c r="C26" s="556">
        <v>2</v>
      </c>
      <c r="D26" s="557">
        <v>1</v>
      </c>
      <c r="E26" s="556" t="s">
        <v>1393</v>
      </c>
      <c r="F26" s="646">
        <v>42867</v>
      </c>
      <c r="G26" s="556" t="s">
        <v>1245</v>
      </c>
      <c r="H26" s="556" t="s">
        <v>1394</v>
      </c>
      <c r="I26" s="647">
        <v>0.36805555555555558</v>
      </c>
      <c r="J26" s="646">
        <v>42875</v>
      </c>
      <c r="K26" s="556" t="s">
        <v>1350</v>
      </c>
      <c r="L26" s="556"/>
      <c r="M26" s="647"/>
      <c r="N26" s="648" t="s">
        <v>1389</v>
      </c>
      <c r="O26" s="648"/>
      <c r="P26" s="648" t="s">
        <v>1395</v>
      </c>
      <c r="Q26" s="649" t="s">
        <v>986</v>
      </c>
      <c r="R26" s="650" t="s">
        <v>983</v>
      </c>
    </row>
    <row r="27" spans="1:18" ht="24">
      <c r="A27" s="645" t="s">
        <v>1396</v>
      </c>
      <c r="B27" s="556" t="s">
        <v>1397</v>
      </c>
      <c r="C27" s="556">
        <v>3</v>
      </c>
      <c r="D27" s="557">
        <v>1</v>
      </c>
      <c r="E27" s="556" t="s">
        <v>1398</v>
      </c>
      <c r="F27" s="646">
        <v>42867</v>
      </c>
      <c r="G27" s="556"/>
      <c r="H27" s="556"/>
      <c r="I27" s="647"/>
      <c r="J27" s="646">
        <v>42875</v>
      </c>
      <c r="K27" s="556"/>
      <c r="L27" s="556"/>
      <c r="M27" s="647"/>
      <c r="N27" s="648" t="s">
        <v>1389</v>
      </c>
      <c r="O27" s="648"/>
      <c r="P27" s="648" t="s">
        <v>1399</v>
      </c>
      <c r="Q27" s="649" t="s">
        <v>986</v>
      </c>
      <c r="R27" s="650" t="s">
        <v>983</v>
      </c>
    </row>
    <row r="28" spans="1:18">
      <c r="A28" s="645"/>
      <c r="B28" s="648"/>
      <c r="C28" s="656"/>
      <c r="D28" s="656"/>
      <c r="E28" s="556"/>
      <c r="F28" s="646"/>
      <c r="G28" s="556"/>
      <c r="H28" s="556"/>
      <c r="I28" s="647"/>
      <c r="J28" s="646"/>
      <c r="K28" s="556"/>
      <c r="L28" s="556"/>
      <c r="M28" s="647"/>
      <c r="N28" s="648"/>
      <c r="O28" s="648"/>
      <c r="P28" s="648"/>
      <c r="Q28" s="657"/>
      <c r="R28" s="657"/>
    </row>
    <row r="29" spans="1:18">
      <c r="A29" s="658"/>
      <c r="B29" s="657"/>
      <c r="C29" s="657"/>
      <c r="D29" s="657"/>
      <c r="E29" s="657"/>
      <c r="F29" s="657"/>
      <c r="G29" s="657"/>
      <c r="H29" s="657"/>
      <c r="I29" s="657"/>
      <c r="J29" s="657"/>
      <c r="K29" s="657"/>
      <c r="L29" s="657"/>
      <c r="M29" s="657"/>
      <c r="N29" s="657"/>
      <c r="O29" s="657"/>
      <c r="P29" s="657"/>
      <c r="Q29" s="657"/>
      <c r="R29" s="659"/>
    </row>
    <row r="30" spans="1:18" ht="15" thickBot="1">
      <c r="A30" s="660" t="s">
        <v>1255</v>
      </c>
      <c r="B30" s="661"/>
      <c r="C30" s="662">
        <f>SUM(C8:C27)</f>
        <v>43</v>
      </c>
      <c r="D30" s="663">
        <f>SUM(D8:D27)</f>
        <v>19.100000000000001</v>
      </c>
      <c r="E30" s="664"/>
      <c r="F30" s="665"/>
      <c r="G30" s="664"/>
      <c r="H30" s="664"/>
      <c r="I30" s="664"/>
      <c r="J30" s="665"/>
      <c r="K30" s="664"/>
      <c r="L30" s="664"/>
      <c r="M30" s="664"/>
      <c r="N30" s="664"/>
      <c r="O30" s="664"/>
      <c r="P30" s="664"/>
      <c r="Q30" s="666"/>
      <c r="R30" s="667"/>
    </row>
    <row r="31" spans="1:18" ht="15" thickBot="1"/>
    <row r="32" spans="1:18" ht="27">
      <c r="A32" s="618" t="s">
        <v>1400</v>
      </c>
      <c r="B32" s="619"/>
      <c r="C32" s="620"/>
      <c r="D32" s="621"/>
      <c r="E32" s="622"/>
      <c r="F32" s="622"/>
      <c r="G32" s="621"/>
      <c r="H32" s="622"/>
      <c r="I32" s="622"/>
      <c r="J32" s="623"/>
      <c r="K32" s="624"/>
      <c r="L32" s="625"/>
      <c r="M32" s="622"/>
      <c r="N32" s="622"/>
      <c r="O32" s="626" t="s">
        <v>1401</v>
      </c>
      <c r="P32" s="627"/>
      <c r="Q32" s="628"/>
      <c r="R32" s="629"/>
    </row>
    <row r="33" spans="1:18">
      <c r="A33" s="630" t="s">
        <v>1227</v>
      </c>
      <c r="B33" s="631" t="s">
        <v>1228</v>
      </c>
      <c r="C33" s="632" t="s">
        <v>1287</v>
      </c>
      <c r="D33" s="633" t="s">
        <v>1288</v>
      </c>
      <c r="E33" s="633" t="s">
        <v>1231</v>
      </c>
      <c r="F33" s="634" t="s">
        <v>1232</v>
      </c>
      <c r="G33" s="633" t="s">
        <v>1233</v>
      </c>
      <c r="H33" s="633" t="s">
        <v>1234</v>
      </c>
      <c r="I33" s="635" t="s">
        <v>1235</v>
      </c>
      <c r="J33" s="634" t="s">
        <v>1236</v>
      </c>
      <c r="K33" s="636" t="s">
        <v>1233</v>
      </c>
      <c r="L33" s="633" t="s">
        <v>1234</v>
      </c>
      <c r="M33" s="635" t="s">
        <v>1235</v>
      </c>
      <c r="N33" s="635" t="s">
        <v>1237</v>
      </c>
      <c r="O33" s="637" t="s">
        <v>1238</v>
      </c>
      <c r="P33" s="638" t="s">
        <v>1239</v>
      </c>
      <c r="Q33" s="637" t="s">
        <v>1289</v>
      </c>
      <c r="R33" s="639" t="s">
        <v>1290</v>
      </c>
    </row>
    <row r="34" spans="1:18" ht="21">
      <c r="A34" s="640" t="s">
        <v>1402</v>
      </c>
      <c r="B34" s="641"/>
      <c r="C34" s="642"/>
      <c r="D34" s="642"/>
      <c r="E34" s="617"/>
      <c r="F34" s="617"/>
      <c r="G34" s="617"/>
      <c r="H34" s="617"/>
      <c r="I34" s="617"/>
      <c r="J34" s="617"/>
      <c r="K34" s="617"/>
      <c r="L34" s="617"/>
      <c r="M34" s="617"/>
      <c r="N34" s="617"/>
      <c r="O34" s="617"/>
      <c r="P34" s="641"/>
      <c r="Q34" s="643"/>
      <c r="R34" s="644"/>
    </row>
    <row r="35" spans="1:18" ht="24">
      <c r="A35" s="668" t="s">
        <v>1403</v>
      </c>
      <c r="B35" s="649" t="s">
        <v>1404</v>
      </c>
      <c r="C35" s="649">
        <v>2</v>
      </c>
      <c r="D35" s="652">
        <v>1</v>
      </c>
      <c r="E35" s="649" t="s">
        <v>1405</v>
      </c>
      <c r="F35" s="653">
        <v>42861</v>
      </c>
      <c r="G35" s="649" t="s">
        <v>1406</v>
      </c>
      <c r="H35" s="649" t="s">
        <v>1407</v>
      </c>
      <c r="I35" s="654">
        <v>0.65625</v>
      </c>
      <c r="J35" s="653">
        <v>42868</v>
      </c>
      <c r="K35" s="649" t="s">
        <v>1245</v>
      </c>
      <c r="L35" s="649" t="s">
        <v>1408</v>
      </c>
      <c r="M35" s="654">
        <v>0.85069444444444453</v>
      </c>
      <c r="N35" s="655" t="s">
        <v>1345</v>
      </c>
      <c r="O35" s="655"/>
      <c r="P35" s="655" t="s">
        <v>1409</v>
      </c>
      <c r="Q35" s="649" t="s">
        <v>1410</v>
      </c>
      <c r="R35" s="650" t="s">
        <v>1410</v>
      </c>
    </row>
    <row r="36" spans="1:18" ht="96">
      <c r="A36" s="668" t="s">
        <v>1411</v>
      </c>
      <c r="B36" s="649" t="s">
        <v>1412</v>
      </c>
      <c r="C36" s="649">
        <v>2</v>
      </c>
      <c r="D36" s="652">
        <v>1</v>
      </c>
      <c r="E36" s="649" t="s">
        <v>1318</v>
      </c>
      <c r="F36" s="653">
        <v>42861</v>
      </c>
      <c r="G36" s="649" t="s">
        <v>1245</v>
      </c>
      <c r="H36" s="649" t="s">
        <v>1413</v>
      </c>
      <c r="I36" s="654">
        <v>0.66319444444444442</v>
      </c>
      <c r="J36" s="653">
        <v>42869</v>
      </c>
      <c r="K36" s="649" t="s">
        <v>1244</v>
      </c>
      <c r="L36" s="649"/>
      <c r="M36" s="654"/>
      <c r="N36" s="655" t="s">
        <v>1414</v>
      </c>
      <c r="O36" s="655" t="s">
        <v>1415</v>
      </c>
      <c r="P36" s="655" t="s">
        <v>1416</v>
      </c>
      <c r="Q36" s="649" t="s">
        <v>1410</v>
      </c>
      <c r="R36" s="650" t="s">
        <v>1410</v>
      </c>
    </row>
    <row r="37" spans="1:18" ht="108">
      <c r="A37" s="668" t="s">
        <v>1417</v>
      </c>
      <c r="B37" s="649" t="s">
        <v>1418</v>
      </c>
      <c r="C37" s="649">
        <v>1</v>
      </c>
      <c r="D37" s="652">
        <v>1</v>
      </c>
      <c r="E37" s="649" t="s">
        <v>1419</v>
      </c>
      <c r="F37" s="653">
        <v>42861</v>
      </c>
      <c r="G37" s="649" t="s">
        <v>1245</v>
      </c>
      <c r="H37" s="649" t="s">
        <v>1420</v>
      </c>
      <c r="I37" s="654">
        <v>0.54861111111111105</v>
      </c>
      <c r="J37" s="653">
        <v>42868</v>
      </c>
      <c r="K37" s="649" t="s">
        <v>1245</v>
      </c>
      <c r="L37" s="649"/>
      <c r="M37" s="654"/>
      <c r="N37" s="649" t="s">
        <v>1345</v>
      </c>
      <c r="O37" s="655" t="s">
        <v>1421</v>
      </c>
      <c r="P37" s="649" t="s">
        <v>1422</v>
      </c>
      <c r="Q37" s="649" t="s">
        <v>1410</v>
      </c>
      <c r="R37" s="650" t="s">
        <v>1410</v>
      </c>
    </row>
    <row r="38" spans="1:18" ht="276">
      <c r="A38" s="668" t="s">
        <v>1423</v>
      </c>
      <c r="B38" s="655" t="s">
        <v>1424</v>
      </c>
      <c r="C38" s="649">
        <v>2</v>
      </c>
      <c r="D38" s="652">
        <v>1</v>
      </c>
      <c r="E38" s="649" t="s">
        <v>1425</v>
      </c>
      <c r="F38" s="653">
        <v>42861</v>
      </c>
      <c r="G38" s="649" t="s">
        <v>1327</v>
      </c>
      <c r="H38" s="649"/>
      <c r="I38" s="654"/>
      <c r="J38" s="653">
        <v>42868</v>
      </c>
      <c r="K38" s="649" t="s">
        <v>1245</v>
      </c>
      <c r="L38" s="649" t="s">
        <v>1426</v>
      </c>
      <c r="M38" s="654">
        <v>0.91319444444444453</v>
      </c>
      <c r="N38" s="655" t="s">
        <v>1345</v>
      </c>
      <c r="O38" s="655" t="s">
        <v>1427</v>
      </c>
      <c r="P38" s="655" t="s">
        <v>1428</v>
      </c>
      <c r="Q38" s="649" t="s">
        <v>1410</v>
      </c>
      <c r="R38" s="650" t="s">
        <v>1410</v>
      </c>
    </row>
    <row r="39" spans="1:18" ht="24">
      <c r="A39" s="668" t="s">
        <v>1429</v>
      </c>
      <c r="B39" s="649" t="s">
        <v>1430</v>
      </c>
      <c r="C39" s="649">
        <v>3</v>
      </c>
      <c r="D39" s="652">
        <v>2</v>
      </c>
      <c r="E39" s="649" t="s">
        <v>1195</v>
      </c>
      <c r="F39" s="653">
        <v>42861</v>
      </c>
      <c r="G39" s="649"/>
      <c r="H39" s="649"/>
      <c r="I39" s="654"/>
      <c r="J39" s="653">
        <v>42868</v>
      </c>
      <c r="K39" s="649"/>
      <c r="L39" s="649"/>
      <c r="M39" s="654"/>
      <c r="N39" s="655" t="s">
        <v>1345</v>
      </c>
      <c r="O39" s="655"/>
      <c r="P39" s="655" t="s">
        <v>1431</v>
      </c>
      <c r="Q39" s="649" t="s">
        <v>1410</v>
      </c>
      <c r="R39" s="650" t="s">
        <v>1410</v>
      </c>
    </row>
    <row r="40" spans="1:18" ht="108">
      <c r="A40" s="668" t="s">
        <v>1432</v>
      </c>
      <c r="B40" s="649" t="s">
        <v>1433</v>
      </c>
      <c r="C40" s="649">
        <v>3</v>
      </c>
      <c r="D40" s="652">
        <v>1</v>
      </c>
      <c r="E40" s="649" t="s">
        <v>1434</v>
      </c>
      <c r="F40" s="653">
        <v>42860</v>
      </c>
      <c r="G40" s="649" t="s">
        <v>1319</v>
      </c>
      <c r="H40" s="649" t="s">
        <v>1435</v>
      </c>
      <c r="I40" s="654" t="s">
        <v>1436</v>
      </c>
      <c r="J40" s="653">
        <v>42868</v>
      </c>
      <c r="K40" s="649"/>
      <c r="L40" s="649"/>
      <c r="M40" s="654"/>
      <c r="N40" s="649" t="s">
        <v>1437</v>
      </c>
      <c r="O40" s="655" t="s">
        <v>1438</v>
      </c>
      <c r="P40" s="649" t="s">
        <v>1439</v>
      </c>
      <c r="Q40" s="649" t="s">
        <v>1410</v>
      </c>
      <c r="R40" s="650" t="s">
        <v>1410</v>
      </c>
    </row>
    <row r="41" spans="1:18" ht="96">
      <c r="A41" s="669" t="s">
        <v>1440</v>
      </c>
      <c r="B41" s="649" t="s">
        <v>1441</v>
      </c>
      <c r="C41" s="649">
        <v>2</v>
      </c>
      <c r="D41" s="652">
        <v>1</v>
      </c>
      <c r="E41" s="649" t="s">
        <v>1442</v>
      </c>
      <c r="F41" s="653">
        <v>42862</v>
      </c>
      <c r="G41" s="649" t="s">
        <v>1443</v>
      </c>
      <c r="H41" s="649"/>
      <c r="I41" s="654"/>
      <c r="J41" s="653">
        <v>42868</v>
      </c>
      <c r="K41" s="649"/>
      <c r="L41" s="649"/>
      <c r="M41" s="654"/>
      <c r="N41" s="649" t="s">
        <v>1444</v>
      </c>
      <c r="O41" s="655" t="s">
        <v>1445</v>
      </c>
      <c r="P41" s="649" t="s">
        <v>1446</v>
      </c>
      <c r="Q41" s="649" t="s">
        <v>1410</v>
      </c>
      <c r="R41" s="650" t="s">
        <v>1410</v>
      </c>
    </row>
    <row r="42" spans="1:18">
      <c r="A42" s="668" t="s">
        <v>1447</v>
      </c>
      <c r="B42" s="649" t="s">
        <v>1448</v>
      </c>
      <c r="C42" s="649">
        <v>8</v>
      </c>
      <c r="D42" s="652">
        <v>2</v>
      </c>
      <c r="E42" s="649" t="s">
        <v>1176</v>
      </c>
      <c r="F42" s="653">
        <v>42861</v>
      </c>
      <c r="G42" s="649" t="s">
        <v>1309</v>
      </c>
      <c r="H42" s="649" t="s">
        <v>1449</v>
      </c>
      <c r="I42" s="654">
        <v>0.44097222222222227</v>
      </c>
      <c r="J42" s="653">
        <v>42868</v>
      </c>
      <c r="K42" s="649"/>
      <c r="L42" s="649"/>
      <c r="M42" s="654"/>
      <c r="N42" s="649" t="s">
        <v>1450</v>
      </c>
      <c r="O42" s="649"/>
      <c r="P42" s="649" t="s">
        <v>1451</v>
      </c>
      <c r="Q42" s="649" t="s">
        <v>1452</v>
      </c>
      <c r="R42" s="650" t="s">
        <v>1410</v>
      </c>
    </row>
    <row r="43" spans="1:18">
      <c r="A43" s="668" t="s">
        <v>1453</v>
      </c>
      <c r="B43" s="649" t="s">
        <v>1454</v>
      </c>
      <c r="C43" s="649"/>
      <c r="D43" s="652"/>
      <c r="E43" s="649"/>
      <c r="F43" s="653">
        <v>42861</v>
      </c>
      <c r="G43" s="649" t="s">
        <v>1309</v>
      </c>
      <c r="H43" s="649" t="s">
        <v>1455</v>
      </c>
      <c r="I43" s="654">
        <v>0.5</v>
      </c>
      <c r="J43" s="653">
        <v>42868</v>
      </c>
      <c r="K43" s="649"/>
      <c r="L43" s="649"/>
      <c r="M43" s="654"/>
      <c r="N43" s="649"/>
      <c r="O43" s="649"/>
      <c r="P43" s="649"/>
      <c r="Q43" s="649"/>
      <c r="R43" s="659"/>
    </row>
    <row r="44" spans="1:18">
      <c r="A44" s="669"/>
      <c r="B44" s="649"/>
      <c r="C44" s="649"/>
      <c r="D44" s="652"/>
      <c r="E44" s="649"/>
      <c r="F44" s="653"/>
      <c r="G44" s="649"/>
      <c r="H44" s="649"/>
      <c r="I44" s="654"/>
      <c r="J44" s="653"/>
      <c r="K44" s="649"/>
      <c r="L44" s="649"/>
      <c r="M44" s="654"/>
      <c r="N44" s="649"/>
      <c r="O44" s="655"/>
      <c r="P44" s="649"/>
      <c r="Q44" s="649"/>
      <c r="R44" s="659"/>
    </row>
    <row r="45" spans="1:18">
      <c r="A45" s="658"/>
      <c r="B45" s="657"/>
      <c r="C45" s="657"/>
      <c r="D45" s="657"/>
      <c r="E45" s="657"/>
      <c r="F45" s="657"/>
      <c r="G45" s="657"/>
      <c r="H45" s="657"/>
      <c r="I45" s="657"/>
      <c r="J45" s="657"/>
      <c r="K45" s="657"/>
      <c r="L45" s="657"/>
      <c r="M45" s="657"/>
      <c r="N45" s="657"/>
      <c r="O45" s="657"/>
      <c r="P45" s="657"/>
      <c r="Q45" s="657"/>
      <c r="R45" s="659"/>
    </row>
    <row r="46" spans="1:18">
      <c r="A46" s="658"/>
      <c r="B46" s="657"/>
      <c r="C46" s="657"/>
      <c r="D46" s="657"/>
      <c r="E46" s="657"/>
      <c r="F46" s="657"/>
      <c r="G46" s="657"/>
      <c r="H46" s="657"/>
      <c r="I46" s="657"/>
      <c r="J46" s="657"/>
      <c r="K46" s="657"/>
      <c r="L46" s="657"/>
      <c r="M46" s="657"/>
      <c r="N46" s="657"/>
      <c r="O46" s="657"/>
      <c r="P46" s="657"/>
      <c r="Q46" s="657"/>
      <c r="R46" s="659"/>
    </row>
    <row r="47" spans="1:18" ht="15" thickBot="1">
      <c r="A47" s="660" t="s">
        <v>1255</v>
      </c>
      <c r="B47" s="661"/>
      <c r="C47" s="662">
        <f>SUM(C35:C46)</f>
        <v>23</v>
      </c>
      <c r="D47" s="663">
        <f>SUM(D35:D46)</f>
        <v>10</v>
      </c>
      <c r="E47" s="664"/>
      <c r="F47" s="665"/>
      <c r="G47" s="664"/>
      <c r="H47" s="664"/>
      <c r="I47" s="664"/>
      <c r="J47" s="665"/>
      <c r="K47" s="664"/>
      <c r="L47" s="664"/>
      <c r="M47" s="664"/>
      <c r="N47" s="664"/>
      <c r="O47" s="664"/>
      <c r="P47" s="664"/>
      <c r="Q47" s="666"/>
      <c r="R47" s="667"/>
    </row>
    <row r="48" spans="1:18">
      <c r="A48" s="670"/>
      <c r="B48" s="670"/>
      <c r="C48" s="671"/>
      <c r="D48" s="672"/>
      <c r="E48" s="673"/>
      <c r="F48" s="674"/>
      <c r="G48" s="673"/>
      <c r="H48" s="673"/>
      <c r="I48" s="673"/>
      <c r="J48" s="674"/>
      <c r="K48" s="673"/>
      <c r="L48" s="673"/>
      <c r="M48" s="673"/>
      <c r="N48" s="673"/>
      <c r="O48" s="673"/>
      <c r="P48" s="673"/>
      <c r="Q48" s="675"/>
      <c r="R48" s="617"/>
    </row>
    <row r="49" spans="1:18" ht="23">
      <c r="A49" s="95" t="s">
        <v>1456</v>
      </c>
      <c r="Q49" s="617"/>
      <c r="R49" s="617"/>
    </row>
    <row r="50" spans="1:18" ht="15" thickBot="1">
      <c r="Q50" s="617"/>
      <c r="R50" s="617"/>
    </row>
    <row r="51" spans="1:18" ht="27">
      <c r="A51" s="618" t="s">
        <v>1457</v>
      </c>
      <c r="B51" s="619"/>
      <c r="C51" s="620"/>
      <c r="D51" s="621"/>
      <c r="E51" s="622"/>
      <c r="F51" s="622"/>
      <c r="G51" s="621"/>
      <c r="H51" s="622"/>
      <c r="I51" s="622"/>
      <c r="J51" s="623"/>
      <c r="K51" s="624"/>
      <c r="L51" s="625"/>
      <c r="M51" s="622"/>
      <c r="N51" s="622"/>
      <c r="O51" s="626" t="s">
        <v>1401</v>
      </c>
      <c r="P51" s="627"/>
      <c r="Q51" s="628"/>
      <c r="R51" s="629"/>
    </row>
    <row r="52" spans="1:18">
      <c r="A52" s="630" t="s">
        <v>1227</v>
      </c>
      <c r="B52" s="631" t="s">
        <v>1228</v>
      </c>
      <c r="C52" s="632" t="s">
        <v>1287</v>
      </c>
      <c r="D52" s="633" t="s">
        <v>1288</v>
      </c>
      <c r="E52" s="633" t="s">
        <v>1231</v>
      </c>
      <c r="F52" s="634" t="s">
        <v>1232</v>
      </c>
      <c r="G52" s="633" t="s">
        <v>1233</v>
      </c>
      <c r="H52" s="633" t="s">
        <v>1234</v>
      </c>
      <c r="I52" s="635" t="s">
        <v>1235</v>
      </c>
      <c r="J52" s="634" t="s">
        <v>1236</v>
      </c>
      <c r="K52" s="636" t="s">
        <v>1233</v>
      </c>
      <c r="L52" s="633" t="s">
        <v>1234</v>
      </c>
      <c r="M52" s="635" t="s">
        <v>1235</v>
      </c>
      <c r="N52" s="635" t="s">
        <v>1237</v>
      </c>
      <c r="O52" s="637" t="s">
        <v>1238</v>
      </c>
      <c r="P52" s="638" t="s">
        <v>1239</v>
      </c>
      <c r="Q52" s="637" t="s">
        <v>1289</v>
      </c>
      <c r="R52" s="639" t="s">
        <v>1290</v>
      </c>
    </row>
    <row r="53" spans="1:18" ht="21">
      <c r="A53" s="640" t="s">
        <v>1458</v>
      </c>
      <c r="B53" s="641"/>
      <c r="C53" s="642"/>
      <c r="D53" s="642"/>
      <c r="E53" s="617"/>
      <c r="F53" s="617"/>
      <c r="G53" s="617"/>
      <c r="H53" s="617"/>
      <c r="I53" s="617"/>
      <c r="J53" s="617"/>
      <c r="K53" s="617"/>
      <c r="L53" s="617"/>
      <c r="M53" s="617"/>
      <c r="N53" s="617"/>
      <c r="O53" s="617"/>
      <c r="P53" s="641"/>
      <c r="Q53" s="643"/>
      <c r="R53" s="644"/>
    </row>
    <row r="54" spans="1:18" ht="48">
      <c r="A54" s="645" t="s">
        <v>1459</v>
      </c>
      <c r="B54" s="556" t="s">
        <v>1460</v>
      </c>
      <c r="C54" s="556">
        <v>3</v>
      </c>
      <c r="D54" s="557">
        <v>2</v>
      </c>
      <c r="E54" s="556" t="s">
        <v>1461</v>
      </c>
      <c r="F54" s="646">
        <v>42862</v>
      </c>
      <c r="G54" s="556" t="s">
        <v>1309</v>
      </c>
      <c r="H54" s="556" t="s">
        <v>1462</v>
      </c>
      <c r="I54" s="647" t="s">
        <v>1463</v>
      </c>
      <c r="J54" s="646">
        <v>42868</v>
      </c>
      <c r="K54" s="556" t="s">
        <v>1309</v>
      </c>
      <c r="L54" s="556" t="s">
        <v>1464</v>
      </c>
      <c r="M54" s="647">
        <v>0.80555555555555547</v>
      </c>
      <c r="N54" s="556" t="s">
        <v>1465</v>
      </c>
      <c r="O54" s="556"/>
      <c r="P54" s="648" t="s">
        <v>1466</v>
      </c>
      <c r="Q54" s="556" t="s">
        <v>990</v>
      </c>
      <c r="R54" s="650" t="s">
        <v>990</v>
      </c>
    </row>
    <row r="55" spans="1:18">
      <c r="A55" s="645" t="s">
        <v>1467</v>
      </c>
      <c r="B55" s="556" t="s">
        <v>1468</v>
      </c>
      <c r="C55" s="556">
        <v>4</v>
      </c>
      <c r="D55" s="557">
        <v>1</v>
      </c>
      <c r="E55" s="556" t="s">
        <v>1469</v>
      </c>
      <c r="F55" s="646">
        <v>42862</v>
      </c>
      <c r="G55" s="556" t="s">
        <v>1309</v>
      </c>
      <c r="H55" s="556" t="s">
        <v>1470</v>
      </c>
      <c r="I55" s="647">
        <v>0.93611111111111101</v>
      </c>
      <c r="J55" s="646">
        <v>42868</v>
      </c>
      <c r="K55" s="556" t="s">
        <v>1309</v>
      </c>
      <c r="L55" s="556" t="s">
        <v>1471</v>
      </c>
      <c r="M55" s="647">
        <v>0.79166666666666663</v>
      </c>
      <c r="N55" s="556" t="s">
        <v>1465</v>
      </c>
      <c r="O55" s="556"/>
      <c r="P55" s="556" t="s">
        <v>1472</v>
      </c>
      <c r="Q55" s="556" t="s">
        <v>990</v>
      </c>
      <c r="R55" s="650" t="s">
        <v>990</v>
      </c>
    </row>
    <row r="56" spans="1:18" ht="108">
      <c r="A56" s="645" t="s">
        <v>1473</v>
      </c>
      <c r="B56" s="556" t="s">
        <v>1474</v>
      </c>
      <c r="C56" s="556">
        <v>2</v>
      </c>
      <c r="D56" s="557">
        <v>1</v>
      </c>
      <c r="E56" s="556" t="s">
        <v>1475</v>
      </c>
      <c r="F56" s="646">
        <v>42862</v>
      </c>
      <c r="G56" s="556" t="s">
        <v>1309</v>
      </c>
      <c r="H56" s="556" t="s">
        <v>1476</v>
      </c>
      <c r="I56" s="647">
        <v>0.77013888888888893</v>
      </c>
      <c r="J56" s="646">
        <v>42868</v>
      </c>
      <c r="K56" s="556" t="s">
        <v>1245</v>
      </c>
      <c r="L56" s="556" t="s">
        <v>1408</v>
      </c>
      <c r="M56" s="647">
        <v>0.85069444444444453</v>
      </c>
      <c r="N56" s="556" t="s">
        <v>1465</v>
      </c>
      <c r="O56" s="648" t="s">
        <v>1477</v>
      </c>
      <c r="P56" s="648" t="s">
        <v>1478</v>
      </c>
      <c r="Q56" s="556" t="s">
        <v>990</v>
      </c>
      <c r="R56" s="650" t="s">
        <v>990</v>
      </c>
    </row>
    <row r="57" spans="1:18">
      <c r="A57" s="645" t="s">
        <v>1479</v>
      </c>
      <c r="B57" s="556" t="s">
        <v>1480</v>
      </c>
      <c r="C57" s="556">
        <v>2</v>
      </c>
      <c r="D57" s="557">
        <v>1</v>
      </c>
      <c r="E57" s="556" t="s">
        <v>1195</v>
      </c>
      <c r="F57" s="646">
        <v>42862</v>
      </c>
      <c r="G57" s="556" t="s">
        <v>1245</v>
      </c>
      <c r="H57" s="556" t="s">
        <v>1481</v>
      </c>
      <c r="I57" s="647">
        <v>0.61111111111111105</v>
      </c>
      <c r="J57" s="646">
        <v>42868</v>
      </c>
      <c r="K57" s="556" t="s">
        <v>1245</v>
      </c>
      <c r="L57" s="556" t="s">
        <v>1482</v>
      </c>
      <c r="M57" s="647">
        <v>0.79166666666666663</v>
      </c>
      <c r="N57" s="556" t="s">
        <v>1465</v>
      </c>
      <c r="O57" s="556"/>
      <c r="P57" s="556" t="s">
        <v>1483</v>
      </c>
      <c r="Q57" s="556" t="s">
        <v>990</v>
      </c>
      <c r="R57" s="650" t="s">
        <v>990</v>
      </c>
    </row>
    <row r="58" spans="1:18" ht="84">
      <c r="A58" s="632" t="s">
        <v>1484</v>
      </c>
      <c r="B58" s="556" t="s">
        <v>1485</v>
      </c>
      <c r="C58" s="556">
        <v>2</v>
      </c>
      <c r="D58" s="556">
        <v>1</v>
      </c>
      <c r="E58" s="556" t="s">
        <v>1176</v>
      </c>
      <c r="F58" s="646">
        <v>42863</v>
      </c>
      <c r="G58" s="556" t="s">
        <v>1026</v>
      </c>
      <c r="H58" s="556"/>
      <c r="I58" s="647">
        <v>0.54166666666666663</v>
      </c>
      <c r="J58" s="646">
        <v>42868</v>
      </c>
      <c r="K58" s="556"/>
      <c r="L58" s="556"/>
      <c r="M58" s="647"/>
      <c r="N58" s="676" t="s">
        <v>1486</v>
      </c>
      <c r="O58" s="676"/>
      <c r="P58" s="677" t="s">
        <v>1487</v>
      </c>
      <c r="Q58" s="556" t="s">
        <v>990</v>
      </c>
      <c r="R58" s="650" t="s">
        <v>990</v>
      </c>
    </row>
    <row r="59" spans="1:18" ht="24">
      <c r="A59" s="678" t="s">
        <v>1488</v>
      </c>
      <c r="B59" s="556" t="s">
        <v>1489</v>
      </c>
      <c r="C59" s="556">
        <v>2</v>
      </c>
      <c r="D59" s="556">
        <v>1</v>
      </c>
      <c r="E59" s="556" t="s">
        <v>1490</v>
      </c>
      <c r="F59" s="646">
        <v>42863</v>
      </c>
      <c r="G59" s="556" t="s">
        <v>1491</v>
      </c>
      <c r="H59" s="556"/>
      <c r="I59" s="647">
        <v>0.36458333333333331</v>
      </c>
      <c r="J59" s="646">
        <v>42868</v>
      </c>
      <c r="K59" s="556"/>
      <c r="L59" s="556"/>
      <c r="M59" s="647"/>
      <c r="N59" s="677" t="s">
        <v>1492</v>
      </c>
      <c r="O59" s="677"/>
      <c r="P59" s="677" t="s">
        <v>1493</v>
      </c>
      <c r="Q59" s="556" t="s">
        <v>990</v>
      </c>
      <c r="R59" s="650" t="s">
        <v>990</v>
      </c>
    </row>
    <row r="60" spans="1:18">
      <c r="A60" s="679" t="s">
        <v>1494</v>
      </c>
      <c r="B60" s="556" t="s">
        <v>1495</v>
      </c>
      <c r="C60" s="556">
        <v>2</v>
      </c>
      <c r="D60" s="556">
        <v>1</v>
      </c>
      <c r="E60" s="556" t="s">
        <v>1496</v>
      </c>
      <c r="F60" s="646">
        <v>42863</v>
      </c>
      <c r="G60" s="649" t="s">
        <v>1026</v>
      </c>
      <c r="H60" s="649"/>
      <c r="I60" s="654">
        <v>0.54166666666666663</v>
      </c>
      <c r="J60" s="653">
        <v>42868</v>
      </c>
      <c r="K60" s="649"/>
      <c r="L60" s="649"/>
      <c r="M60" s="654"/>
      <c r="N60" s="680" t="s">
        <v>1486</v>
      </c>
      <c r="O60" s="680"/>
      <c r="P60" s="680" t="s">
        <v>1497</v>
      </c>
      <c r="Q60" s="556" t="s">
        <v>990</v>
      </c>
      <c r="R60" s="650" t="s">
        <v>990</v>
      </c>
    </row>
    <row r="61" spans="1:18" ht="60">
      <c r="A61" s="632" t="s">
        <v>1498</v>
      </c>
      <c r="B61" s="556" t="s">
        <v>1499</v>
      </c>
      <c r="C61" s="556">
        <v>1</v>
      </c>
      <c r="D61" s="556">
        <v>1</v>
      </c>
      <c r="E61" s="556" t="s">
        <v>1176</v>
      </c>
      <c r="F61" s="646">
        <v>42863</v>
      </c>
      <c r="G61" s="649" t="s">
        <v>1491</v>
      </c>
      <c r="H61" s="649"/>
      <c r="I61" s="654">
        <v>0.36458333333333331</v>
      </c>
      <c r="J61" s="653">
        <v>42868</v>
      </c>
      <c r="K61" s="649"/>
      <c r="L61" s="649"/>
      <c r="M61" s="654"/>
      <c r="N61" s="680" t="s">
        <v>1492</v>
      </c>
      <c r="O61" s="680"/>
      <c r="P61" s="681" t="s">
        <v>1500</v>
      </c>
      <c r="Q61" s="556" t="s">
        <v>990</v>
      </c>
      <c r="R61" s="650" t="s">
        <v>990</v>
      </c>
    </row>
    <row r="62" spans="1:18">
      <c r="A62" s="632" t="s">
        <v>1501</v>
      </c>
      <c r="B62" s="556" t="s">
        <v>1502</v>
      </c>
      <c r="C62" s="682">
        <v>3</v>
      </c>
      <c r="D62" s="682">
        <v>1</v>
      </c>
      <c r="E62" s="556" t="s">
        <v>1503</v>
      </c>
      <c r="F62" s="646">
        <v>42864</v>
      </c>
      <c r="G62" s="556" t="s">
        <v>1504</v>
      </c>
      <c r="H62" s="556"/>
      <c r="I62" s="647">
        <v>0.28125</v>
      </c>
      <c r="J62" s="646">
        <v>42868</v>
      </c>
      <c r="K62" s="556" t="s">
        <v>1245</v>
      </c>
      <c r="L62" s="556"/>
      <c r="M62" s="647"/>
      <c r="N62" s="676" t="s">
        <v>1505</v>
      </c>
      <c r="O62" s="676"/>
      <c r="P62" s="676"/>
      <c r="Q62" s="556" t="s">
        <v>990</v>
      </c>
      <c r="R62" s="650" t="s">
        <v>990</v>
      </c>
    </row>
    <row r="63" spans="1:18" ht="24">
      <c r="A63" s="632" t="s">
        <v>1506</v>
      </c>
      <c r="B63" s="556" t="s">
        <v>1507</v>
      </c>
      <c r="C63" s="556">
        <v>3</v>
      </c>
      <c r="D63" s="556">
        <v>1</v>
      </c>
      <c r="E63" s="556" t="s">
        <v>1508</v>
      </c>
      <c r="F63" s="646">
        <v>42864</v>
      </c>
      <c r="G63" s="556" t="s">
        <v>1504</v>
      </c>
      <c r="H63" s="556"/>
      <c r="I63" s="647">
        <v>0.28125</v>
      </c>
      <c r="J63" s="646">
        <v>42868</v>
      </c>
      <c r="K63" s="556"/>
      <c r="L63" s="556"/>
      <c r="M63" s="647"/>
      <c r="N63" s="677" t="s">
        <v>1505</v>
      </c>
      <c r="O63" s="677"/>
      <c r="P63" s="677" t="s">
        <v>1509</v>
      </c>
      <c r="Q63" s="556" t="s">
        <v>990</v>
      </c>
      <c r="R63" s="650" t="s">
        <v>990</v>
      </c>
    </row>
    <row r="64" spans="1:18">
      <c r="A64" s="679" t="s">
        <v>1510</v>
      </c>
      <c r="B64" s="556" t="s">
        <v>1511</v>
      </c>
      <c r="C64" s="556">
        <v>2</v>
      </c>
      <c r="D64" s="556">
        <v>1</v>
      </c>
      <c r="E64" s="556" t="s">
        <v>1512</v>
      </c>
      <c r="F64" s="646">
        <v>42864</v>
      </c>
      <c r="G64" s="556" t="s">
        <v>1504</v>
      </c>
      <c r="H64" s="556"/>
      <c r="I64" s="647">
        <v>0.28125</v>
      </c>
      <c r="J64" s="646">
        <v>42868</v>
      </c>
      <c r="K64" s="556"/>
      <c r="L64" s="556"/>
      <c r="M64" s="647"/>
      <c r="N64" s="676" t="s">
        <v>1505</v>
      </c>
      <c r="O64" s="676"/>
      <c r="P64" s="676" t="s">
        <v>1513</v>
      </c>
      <c r="Q64" s="556" t="s">
        <v>990</v>
      </c>
      <c r="R64" s="650" t="s">
        <v>990</v>
      </c>
    </row>
    <row r="65" spans="1:18">
      <c r="A65" s="632"/>
      <c r="B65" s="556"/>
      <c r="C65" s="556"/>
      <c r="D65" s="556"/>
      <c r="E65" s="556"/>
      <c r="F65" s="646"/>
      <c r="G65" s="556"/>
      <c r="H65" s="556"/>
      <c r="I65" s="647"/>
      <c r="J65" s="646"/>
      <c r="K65" s="556"/>
      <c r="L65" s="556"/>
      <c r="M65" s="647"/>
      <c r="N65" s="676"/>
      <c r="O65" s="676"/>
      <c r="P65" s="676"/>
      <c r="Q65" s="657"/>
      <c r="R65" s="659"/>
    </row>
    <row r="66" spans="1:18">
      <c r="A66" s="683"/>
      <c r="B66" s="684"/>
      <c r="C66" s="558"/>
      <c r="D66" s="685"/>
      <c r="E66" s="684"/>
      <c r="F66" s="686"/>
      <c r="G66" s="684"/>
      <c r="H66" s="684"/>
      <c r="I66" s="687"/>
      <c r="J66" s="686"/>
      <c r="K66" s="684"/>
      <c r="L66" s="684"/>
      <c r="M66" s="687"/>
      <c r="N66" s="688"/>
      <c r="O66" s="688"/>
      <c r="P66" s="688"/>
      <c r="Q66" s="657"/>
      <c r="R66" s="659"/>
    </row>
    <row r="67" spans="1:18" ht="15" thickBot="1">
      <c r="A67" s="660" t="s">
        <v>1255</v>
      </c>
      <c r="B67" s="661"/>
      <c r="C67" s="662">
        <f>SUM(C54:C66)</f>
        <v>26</v>
      </c>
      <c r="D67" s="663">
        <f>SUM(D54:D66)</f>
        <v>12</v>
      </c>
      <c r="E67" s="664"/>
      <c r="F67" s="665"/>
      <c r="G67" s="664"/>
      <c r="H67" s="664"/>
      <c r="I67" s="664"/>
      <c r="J67" s="665"/>
      <c r="K67" s="664"/>
      <c r="L67" s="664"/>
      <c r="M67" s="664"/>
      <c r="N67" s="664"/>
      <c r="O67" s="664"/>
      <c r="P67" s="664"/>
      <c r="Q67" s="666"/>
      <c r="R67" s="667"/>
    </row>
    <row r="68" spans="1:18" ht="15" thickBot="1">
      <c r="A68" s="670"/>
      <c r="B68" s="670"/>
      <c r="C68" s="671"/>
      <c r="D68" s="672"/>
      <c r="E68" s="673"/>
      <c r="F68" s="674"/>
      <c r="G68" s="673"/>
      <c r="H68" s="673"/>
      <c r="I68" s="673"/>
      <c r="J68" s="674"/>
      <c r="K68" s="673"/>
      <c r="L68" s="673"/>
      <c r="M68" s="673"/>
      <c r="N68" s="673"/>
      <c r="O68" s="673"/>
      <c r="P68" s="673"/>
      <c r="Q68" s="675"/>
      <c r="R68" s="617"/>
    </row>
    <row r="69" spans="1:18" ht="27">
      <c r="A69" s="618" t="s">
        <v>1514</v>
      </c>
      <c r="B69" s="619"/>
      <c r="C69" s="620"/>
      <c r="D69" s="621"/>
      <c r="E69" s="622"/>
      <c r="F69" s="622"/>
      <c r="G69" s="621"/>
      <c r="H69" s="622"/>
      <c r="I69" s="622"/>
      <c r="J69" s="623"/>
      <c r="K69" s="624"/>
      <c r="L69" s="625"/>
      <c r="M69" s="622"/>
      <c r="N69" s="622"/>
      <c r="O69" s="626" t="s">
        <v>1401</v>
      </c>
      <c r="P69" s="627"/>
      <c r="Q69" s="628"/>
      <c r="R69" s="629"/>
    </row>
    <row r="70" spans="1:18">
      <c r="A70" s="630" t="s">
        <v>1227</v>
      </c>
      <c r="B70" s="631" t="s">
        <v>1228</v>
      </c>
      <c r="C70" s="632" t="s">
        <v>1287</v>
      </c>
      <c r="D70" s="633" t="s">
        <v>1288</v>
      </c>
      <c r="E70" s="633" t="s">
        <v>1231</v>
      </c>
      <c r="F70" s="634" t="s">
        <v>1232</v>
      </c>
      <c r="G70" s="633" t="s">
        <v>1233</v>
      </c>
      <c r="H70" s="633" t="s">
        <v>1234</v>
      </c>
      <c r="I70" s="635" t="s">
        <v>1235</v>
      </c>
      <c r="J70" s="634" t="s">
        <v>1236</v>
      </c>
      <c r="K70" s="636" t="s">
        <v>1233</v>
      </c>
      <c r="L70" s="633" t="s">
        <v>1234</v>
      </c>
      <c r="M70" s="635" t="s">
        <v>1235</v>
      </c>
      <c r="N70" s="635" t="s">
        <v>1237</v>
      </c>
      <c r="O70" s="637" t="s">
        <v>1238</v>
      </c>
      <c r="P70" s="638" t="s">
        <v>1239</v>
      </c>
      <c r="Q70" s="637" t="s">
        <v>1289</v>
      </c>
      <c r="R70" s="639" t="s">
        <v>1290</v>
      </c>
    </row>
    <row r="71" spans="1:18" ht="21">
      <c r="A71" s="640" t="s">
        <v>1515</v>
      </c>
      <c r="B71" s="641"/>
      <c r="C71" s="642"/>
      <c r="D71" s="642"/>
      <c r="E71" s="617"/>
      <c r="F71" s="617"/>
      <c r="G71" s="617"/>
      <c r="H71" s="617"/>
      <c r="I71" s="617"/>
      <c r="J71" s="617"/>
      <c r="K71" s="617"/>
      <c r="L71" s="617"/>
      <c r="M71" s="617"/>
      <c r="N71" s="617"/>
      <c r="O71" s="617"/>
      <c r="P71" s="641"/>
      <c r="Q71" s="643"/>
      <c r="R71" s="644"/>
    </row>
    <row r="72" spans="1:18" ht="48">
      <c r="A72" s="679" t="s">
        <v>1516</v>
      </c>
      <c r="B72" s="556" t="s">
        <v>1517</v>
      </c>
      <c r="C72" s="556">
        <v>2</v>
      </c>
      <c r="D72" s="557">
        <v>1</v>
      </c>
      <c r="E72" s="556" t="s">
        <v>1195</v>
      </c>
      <c r="F72" s="646">
        <v>42864</v>
      </c>
      <c r="G72" s="556" t="s">
        <v>1026</v>
      </c>
      <c r="H72" s="556"/>
      <c r="I72" s="647">
        <v>0.54166666666666663</v>
      </c>
      <c r="J72" s="646">
        <v>42868</v>
      </c>
      <c r="K72" s="556" t="s">
        <v>1026</v>
      </c>
      <c r="L72" s="556"/>
      <c r="M72" s="647"/>
      <c r="N72" s="556" t="s">
        <v>1518</v>
      </c>
      <c r="O72" s="649"/>
      <c r="P72" s="655" t="s">
        <v>1519</v>
      </c>
      <c r="Q72" s="556" t="s">
        <v>1520</v>
      </c>
      <c r="R72" s="650" t="s">
        <v>990</v>
      </c>
    </row>
    <row r="73" spans="1:18">
      <c r="A73" s="678" t="s">
        <v>1521</v>
      </c>
      <c r="B73" s="556" t="s">
        <v>1522</v>
      </c>
      <c r="C73" s="556">
        <v>1</v>
      </c>
      <c r="D73" s="557">
        <v>1</v>
      </c>
      <c r="E73" s="556" t="s">
        <v>1490</v>
      </c>
      <c r="F73" s="646">
        <v>42864</v>
      </c>
      <c r="G73" s="556" t="s">
        <v>1491</v>
      </c>
      <c r="H73" s="556"/>
      <c r="I73" s="647">
        <v>0.36458333333333331</v>
      </c>
      <c r="J73" s="646">
        <v>42868</v>
      </c>
      <c r="K73" s="556"/>
      <c r="L73" s="556"/>
      <c r="M73" s="647"/>
      <c r="N73" s="556" t="s">
        <v>1523</v>
      </c>
      <c r="O73" s="649"/>
      <c r="P73" s="649" t="s">
        <v>1524</v>
      </c>
      <c r="Q73" s="556" t="s">
        <v>1520</v>
      </c>
      <c r="R73" s="650" t="s">
        <v>990</v>
      </c>
    </row>
    <row r="74" spans="1:18" ht="108">
      <c r="A74" s="679" t="s">
        <v>1525</v>
      </c>
      <c r="B74" s="556" t="s">
        <v>1526</v>
      </c>
      <c r="C74" s="556">
        <v>3</v>
      </c>
      <c r="D74" s="557">
        <v>1</v>
      </c>
      <c r="E74" s="556" t="s">
        <v>1176</v>
      </c>
      <c r="F74" s="646">
        <v>42864</v>
      </c>
      <c r="G74" s="556" t="s">
        <v>1026</v>
      </c>
      <c r="H74" s="556"/>
      <c r="I74" s="647">
        <v>0.54166666666666663</v>
      </c>
      <c r="J74" s="646">
        <v>42868</v>
      </c>
      <c r="K74" s="556"/>
      <c r="L74" s="556"/>
      <c r="M74" s="647"/>
      <c r="N74" s="676" t="s">
        <v>1527</v>
      </c>
      <c r="O74" s="676"/>
      <c r="P74" s="677" t="s">
        <v>1528</v>
      </c>
      <c r="Q74" s="556" t="s">
        <v>1520</v>
      </c>
      <c r="R74" s="650" t="s">
        <v>990</v>
      </c>
    </row>
    <row r="75" spans="1:18">
      <c r="A75" s="645" t="s">
        <v>1529</v>
      </c>
      <c r="B75" s="556" t="s">
        <v>1530</v>
      </c>
      <c r="C75" s="556">
        <v>4</v>
      </c>
      <c r="D75" s="556">
        <v>1</v>
      </c>
      <c r="E75" s="556" t="s">
        <v>1195</v>
      </c>
      <c r="F75" s="646">
        <v>42864</v>
      </c>
      <c r="G75" s="556" t="s">
        <v>1026</v>
      </c>
      <c r="H75" s="556"/>
      <c r="I75" s="647">
        <v>0.54166666666666663</v>
      </c>
      <c r="J75" s="646">
        <v>42868</v>
      </c>
      <c r="K75" s="556"/>
      <c r="L75" s="556"/>
      <c r="M75" s="647"/>
      <c r="N75" s="676" t="s">
        <v>1527</v>
      </c>
      <c r="O75" s="676"/>
      <c r="P75" s="676" t="s">
        <v>1531</v>
      </c>
      <c r="Q75" s="556" t="s">
        <v>1520</v>
      </c>
      <c r="R75" s="650" t="s">
        <v>990</v>
      </c>
    </row>
    <row r="76" spans="1:18" ht="96">
      <c r="A76" s="679" t="s">
        <v>1532</v>
      </c>
      <c r="B76" s="556" t="s">
        <v>1533</v>
      </c>
      <c r="C76" s="556">
        <v>3</v>
      </c>
      <c r="D76" s="557">
        <v>1</v>
      </c>
      <c r="E76" s="556" t="s">
        <v>1176</v>
      </c>
      <c r="F76" s="646">
        <v>42865</v>
      </c>
      <c r="G76" s="556" t="s">
        <v>1504</v>
      </c>
      <c r="H76" s="556"/>
      <c r="I76" s="647">
        <v>0.28125</v>
      </c>
      <c r="J76" s="646">
        <v>42868</v>
      </c>
      <c r="K76" s="689"/>
      <c r="L76" s="556"/>
      <c r="M76" s="647"/>
      <c r="N76" s="556" t="s">
        <v>1534</v>
      </c>
      <c r="O76" s="556"/>
      <c r="P76" s="648" t="s">
        <v>1535</v>
      </c>
      <c r="Q76" s="556" t="s">
        <v>1536</v>
      </c>
      <c r="R76" s="650" t="s">
        <v>990</v>
      </c>
    </row>
    <row r="77" spans="1:18">
      <c r="A77" s="690"/>
      <c r="B77" s="556"/>
      <c r="C77" s="556"/>
      <c r="D77" s="556"/>
      <c r="E77" s="556"/>
      <c r="F77" s="646"/>
      <c r="G77" s="556"/>
      <c r="H77" s="556"/>
      <c r="I77" s="647"/>
      <c r="J77" s="646"/>
      <c r="K77" s="556"/>
      <c r="L77" s="556"/>
      <c r="M77" s="647"/>
      <c r="N77" s="676"/>
      <c r="O77" s="676"/>
      <c r="P77" s="676"/>
      <c r="Q77" s="657"/>
      <c r="R77" s="659"/>
    </row>
    <row r="78" spans="1:18">
      <c r="A78" s="658"/>
      <c r="B78" s="657"/>
      <c r="C78" s="657"/>
      <c r="D78" s="657"/>
      <c r="E78" s="657"/>
      <c r="F78" s="657"/>
      <c r="G78" s="657"/>
      <c r="H78" s="657"/>
      <c r="I78" s="657"/>
      <c r="J78" s="657"/>
      <c r="K78" s="657"/>
      <c r="L78" s="657"/>
      <c r="M78" s="657"/>
      <c r="N78" s="657"/>
      <c r="O78" s="657"/>
      <c r="P78" s="657"/>
      <c r="Q78" s="657"/>
      <c r="R78" s="659"/>
    </row>
    <row r="79" spans="1:18" ht="15" thickBot="1">
      <c r="A79" s="660" t="s">
        <v>1255</v>
      </c>
      <c r="B79" s="661"/>
      <c r="C79" s="662">
        <f>SUM(C70:C78)</f>
        <v>13</v>
      </c>
      <c r="D79" s="663">
        <f>SUM(D70:D78)</f>
        <v>5</v>
      </c>
      <c r="E79" s="664"/>
      <c r="F79" s="665"/>
      <c r="G79" s="664"/>
      <c r="H79" s="664"/>
      <c r="I79" s="664"/>
      <c r="J79" s="665"/>
      <c r="K79" s="664"/>
      <c r="L79" s="664"/>
      <c r="M79" s="664"/>
      <c r="N79" s="664"/>
      <c r="O79" s="664"/>
      <c r="P79" s="664"/>
      <c r="Q79" s="666"/>
      <c r="R79" s="667"/>
    </row>
    <row r="80" spans="1:18" ht="15" thickBot="1"/>
    <row r="81" spans="1:18" ht="27">
      <c r="A81" s="618" t="s">
        <v>1537</v>
      </c>
      <c r="B81" s="619"/>
      <c r="C81" s="620"/>
      <c r="D81" s="621"/>
      <c r="E81" s="622"/>
      <c r="F81" s="622"/>
      <c r="G81" s="621"/>
      <c r="H81" s="622"/>
      <c r="I81" s="622"/>
      <c r="J81" s="623"/>
      <c r="K81" s="624"/>
      <c r="L81" s="625"/>
      <c r="M81" s="622"/>
      <c r="N81" s="622"/>
      <c r="O81" s="626" t="s">
        <v>1538</v>
      </c>
      <c r="P81" s="627" t="s">
        <v>1539</v>
      </c>
      <c r="Q81" s="628"/>
      <c r="R81" s="629"/>
    </row>
    <row r="82" spans="1:18">
      <c r="A82" s="630" t="s">
        <v>1227</v>
      </c>
      <c r="B82" s="631" t="s">
        <v>1228</v>
      </c>
      <c r="C82" s="632" t="s">
        <v>1287</v>
      </c>
      <c r="D82" s="633" t="s">
        <v>1288</v>
      </c>
      <c r="E82" s="633" t="s">
        <v>1231</v>
      </c>
      <c r="F82" s="634" t="s">
        <v>1232</v>
      </c>
      <c r="G82" s="633" t="s">
        <v>1233</v>
      </c>
      <c r="H82" s="633" t="s">
        <v>1234</v>
      </c>
      <c r="I82" s="635" t="s">
        <v>1235</v>
      </c>
      <c r="J82" s="634" t="s">
        <v>1236</v>
      </c>
      <c r="K82" s="636" t="s">
        <v>1233</v>
      </c>
      <c r="L82" s="633" t="s">
        <v>1234</v>
      </c>
      <c r="M82" s="635" t="s">
        <v>1235</v>
      </c>
      <c r="N82" s="635" t="s">
        <v>1237</v>
      </c>
      <c r="O82" s="637" t="s">
        <v>1238</v>
      </c>
      <c r="P82" s="638" t="s">
        <v>1239</v>
      </c>
      <c r="Q82" s="637" t="s">
        <v>1289</v>
      </c>
      <c r="R82" s="639" t="s">
        <v>1290</v>
      </c>
    </row>
    <row r="83" spans="1:18" ht="21">
      <c r="A83" s="640" t="s">
        <v>1540</v>
      </c>
      <c r="B83" s="641"/>
      <c r="C83" s="642"/>
      <c r="D83" s="642"/>
      <c r="E83" s="617"/>
      <c r="F83" s="617"/>
      <c r="G83" s="617"/>
      <c r="H83" s="617"/>
      <c r="I83" s="617"/>
      <c r="J83" s="617"/>
      <c r="K83" s="617"/>
      <c r="L83" s="617"/>
      <c r="M83" s="617"/>
      <c r="N83" s="617"/>
      <c r="O83" s="617"/>
      <c r="P83" s="641"/>
      <c r="Q83" s="643"/>
      <c r="R83" s="644"/>
    </row>
    <row r="84" spans="1:18">
      <c r="A84" s="691" t="s">
        <v>1541</v>
      </c>
      <c r="B84" s="682" t="s">
        <v>1542</v>
      </c>
      <c r="C84" s="682">
        <v>3</v>
      </c>
      <c r="D84" s="692">
        <v>1</v>
      </c>
      <c r="E84" s="682" t="s">
        <v>1265</v>
      </c>
      <c r="F84" s="693">
        <v>42864</v>
      </c>
      <c r="G84" s="682"/>
      <c r="H84" s="682"/>
      <c r="I84" s="694"/>
      <c r="J84" s="693">
        <v>42868</v>
      </c>
      <c r="K84" s="682"/>
      <c r="L84" s="682"/>
      <c r="M84" s="694"/>
      <c r="N84" s="695" t="s">
        <v>1543</v>
      </c>
      <c r="O84" s="696"/>
      <c r="P84" s="696" t="s">
        <v>1544</v>
      </c>
      <c r="Q84" s="682" t="s">
        <v>1545</v>
      </c>
      <c r="R84" s="650" t="s">
        <v>994</v>
      </c>
    </row>
    <row r="85" spans="1:18">
      <c r="A85" s="691" t="s">
        <v>1546</v>
      </c>
      <c r="B85" s="682" t="s">
        <v>1547</v>
      </c>
      <c r="C85" s="682">
        <v>4</v>
      </c>
      <c r="D85" s="692">
        <v>2</v>
      </c>
      <c r="E85" s="682" t="s">
        <v>1195</v>
      </c>
      <c r="F85" s="693">
        <v>42864</v>
      </c>
      <c r="G85" s="682" t="s">
        <v>1319</v>
      </c>
      <c r="H85" s="682" t="s">
        <v>1548</v>
      </c>
      <c r="I85" s="694">
        <v>0.84027777777777779</v>
      </c>
      <c r="J85" s="693">
        <v>42868</v>
      </c>
      <c r="K85" s="682" t="s">
        <v>1244</v>
      </c>
      <c r="L85" s="682"/>
      <c r="M85" s="682"/>
      <c r="N85" s="682" t="s">
        <v>1543</v>
      </c>
      <c r="O85" s="682"/>
      <c r="P85" s="682" t="s">
        <v>1549</v>
      </c>
      <c r="Q85" s="682" t="s">
        <v>1545</v>
      </c>
      <c r="R85" s="650" t="s">
        <v>994</v>
      </c>
    </row>
    <row r="86" spans="1:18">
      <c r="A86" s="697"/>
      <c r="B86" s="698"/>
      <c r="C86" s="698"/>
      <c r="D86" s="699"/>
      <c r="E86" s="698"/>
      <c r="F86" s="700"/>
      <c r="G86" s="698"/>
      <c r="H86" s="698"/>
      <c r="I86" s="701"/>
      <c r="J86" s="700"/>
      <c r="K86" s="698"/>
      <c r="L86" s="698"/>
      <c r="M86" s="698"/>
      <c r="N86" s="698"/>
      <c r="O86" s="698"/>
      <c r="P86" s="702"/>
      <c r="Q86" s="702"/>
      <c r="R86" s="703"/>
    </row>
    <row r="87" spans="1:18" ht="15" thickBot="1">
      <c r="A87" s="660" t="s">
        <v>1255</v>
      </c>
      <c r="B87" s="661"/>
      <c r="C87" s="662">
        <f>SUM(C81:C85)</f>
        <v>7</v>
      </c>
      <c r="D87" s="663">
        <f>SUM(D81:D85)</f>
        <v>3</v>
      </c>
      <c r="E87" s="664"/>
      <c r="F87" s="665"/>
      <c r="G87" s="664"/>
      <c r="H87" s="664"/>
      <c r="I87" s="664"/>
      <c r="J87" s="665"/>
      <c r="K87" s="664"/>
      <c r="L87" s="664"/>
      <c r="M87" s="664"/>
      <c r="N87" s="664"/>
      <c r="O87" s="664"/>
      <c r="P87" s="664"/>
      <c r="Q87" s="666"/>
      <c r="R87" s="667"/>
    </row>
    <row r="88" spans="1:18">
      <c r="A88" s="670"/>
      <c r="B88" s="670"/>
      <c r="C88" s="671"/>
      <c r="D88" s="672"/>
      <c r="E88" s="673"/>
      <c r="F88" s="674"/>
      <c r="G88" s="673"/>
      <c r="H88" s="673"/>
      <c r="I88" s="673"/>
      <c r="J88" s="674"/>
      <c r="K88" s="673"/>
      <c r="L88" s="673"/>
      <c r="M88" s="673"/>
      <c r="N88" s="673"/>
      <c r="O88" s="673"/>
      <c r="P88" s="673"/>
      <c r="Q88" s="675"/>
      <c r="R88" s="617"/>
    </row>
    <row r="89" spans="1:18" ht="23">
      <c r="A89" s="95" t="s">
        <v>1550</v>
      </c>
    </row>
    <row r="90" spans="1:18" ht="24" thickBot="1">
      <c r="A90" s="95"/>
    </row>
    <row r="91" spans="1:18" ht="27">
      <c r="A91" s="618" t="s">
        <v>1551</v>
      </c>
      <c r="B91" s="619"/>
      <c r="C91" s="620"/>
      <c r="D91" s="621"/>
      <c r="E91" s="622"/>
      <c r="F91" s="622"/>
      <c r="G91" s="621"/>
      <c r="H91" s="622"/>
      <c r="I91" s="622"/>
      <c r="J91" s="623"/>
      <c r="K91" s="624"/>
      <c r="L91" s="625"/>
      <c r="M91" s="622"/>
      <c r="N91" s="622"/>
      <c r="O91" s="704"/>
      <c r="P91" s="627"/>
      <c r="Q91" s="628"/>
      <c r="R91" s="629"/>
    </row>
    <row r="92" spans="1:18">
      <c r="A92" s="630" t="s">
        <v>1227</v>
      </c>
      <c r="B92" s="631" t="s">
        <v>1228</v>
      </c>
      <c r="C92" s="632" t="s">
        <v>1287</v>
      </c>
      <c r="D92" s="633" t="s">
        <v>1288</v>
      </c>
      <c r="E92" s="633" t="s">
        <v>1231</v>
      </c>
      <c r="F92" s="634" t="s">
        <v>1232</v>
      </c>
      <c r="G92" s="633" t="s">
        <v>1233</v>
      </c>
      <c r="H92" s="633" t="s">
        <v>1234</v>
      </c>
      <c r="I92" s="635" t="s">
        <v>1235</v>
      </c>
      <c r="J92" s="634" t="s">
        <v>1236</v>
      </c>
      <c r="K92" s="636" t="s">
        <v>1233</v>
      </c>
      <c r="L92" s="633" t="s">
        <v>1234</v>
      </c>
      <c r="M92" s="635" t="s">
        <v>1235</v>
      </c>
      <c r="N92" s="635" t="s">
        <v>1237</v>
      </c>
      <c r="O92" s="637" t="s">
        <v>1238</v>
      </c>
      <c r="P92" s="638" t="s">
        <v>1239</v>
      </c>
      <c r="Q92" s="637" t="s">
        <v>1289</v>
      </c>
      <c r="R92" s="639" t="s">
        <v>1290</v>
      </c>
    </row>
    <row r="93" spans="1:18" ht="21">
      <c r="A93" s="640" t="s">
        <v>1552</v>
      </c>
      <c r="B93" s="641"/>
      <c r="C93" s="642"/>
      <c r="D93" s="642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41"/>
      <c r="Q93" s="643"/>
      <c r="R93" s="644"/>
    </row>
    <row r="94" spans="1:18" ht="409">
      <c r="A94" s="645" t="s">
        <v>1553</v>
      </c>
      <c r="B94" s="556" t="s">
        <v>1554</v>
      </c>
      <c r="C94" s="556">
        <v>8</v>
      </c>
      <c r="D94" s="557">
        <v>2</v>
      </c>
      <c r="E94" s="556" t="s">
        <v>1176</v>
      </c>
      <c r="F94" s="646">
        <v>42867</v>
      </c>
      <c r="G94" s="556"/>
      <c r="H94" s="556"/>
      <c r="I94" s="647"/>
      <c r="J94" s="646">
        <v>42875</v>
      </c>
      <c r="K94" s="556" t="s">
        <v>1266</v>
      </c>
      <c r="L94" s="556" t="s">
        <v>1555</v>
      </c>
      <c r="M94" s="647">
        <v>0.72222222222222221</v>
      </c>
      <c r="N94" s="556" t="s">
        <v>1556</v>
      </c>
      <c r="O94" s="648" t="s">
        <v>1557</v>
      </c>
      <c r="P94" s="648" t="s">
        <v>1558</v>
      </c>
      <c r="Q94" s="649" t="s">
        <v>986</v>
      </c>
      <c r="R94" s="727" t="s">
        <v>1559</v>
      </c>
    </row>
    <row r="95" spans="1:18" ht="409">
      <c r="A95" s="645" t="s">
        <v>1560</v>
      </c>
      <c r="B95" s="556" t="s">
        <v>1561</v>
      </c>
      <c r="C95" s="556">
        <v>2</v>
      </c>
      <c r="D95" s="557">
        <v>1</v>
      </c>
      <c r="E95" s="556" t="s">
        <v>1176</v>
      </c>
      <c r="F95" s="646">
        <v>42867</v>
      </c>
      <c r="G95" s="556"/>
      <c r="H95" s="556"/>
      <c r="I95" s="647"/>
      <c r="J95" s="646">
        <v>42875</v>
      </c>
      <c r="K95" s="556" t="s">
        <v>1266</v>
      </c>
      <c r="L95" s="556" t="s">
        <v>1555</v>
      </c>
      <c r="M95" s="647">
        <v>0.72222222222222221</v>
      </c>
      <c r="N95" s="556" t="s">
        <v>1556</v>
      </c>
      <c r="O95" s="648" t="s">
        <v>1562</v>
      </c>
      <c r="P95" s="648" t="s">
        <v>1558</v>
      </c>
      <c r="Q95" s="649" t="s">
        <v>986</v>
      </c>
      <c r="R95" s="727" t="s">
        <v>1559</v>
      </c>
    </row>
    <row r="96" spans="1:18" ht="409">
      <c r="A96" s="645" t="s">
        <v>1563</v>
      </c>
      <c r="B96" s="556" t="s">
        <v>1564</v>
      </c>
      <c r="C96" s="556">
        <v>8</v>
      </c>
      <c r="D96" s="557">
        <v>2</v>
      </c>
      <c r="E96" s="556" t="s">
        <v>1176</v>
      </c>
      <c r="F96" s="646">
        <v>42867</v>
      </c>
      <c r="G96" s="556"/>
      <c r="H96" s="556"/>
      <c r="I96" s="647"/>
      <c r="J96" s="646">
        <v>42875</v>
      </c>
      <c r="K96" s="556" t="s">
        <v>1266</v>
      </c>
      <c r="L96" s="556" t="s">
        <v>1555</v>
      </c>
      <c r="M96" s="647">
        <v>0.72222222222222221</v>
      </c>
      <c r="N96" s="556" t="s">
        <v>1556</v>
      </c>
      <c r="O96" s="648" t="s">
        <v>1565</v>
      </c>
      <c r="P96" s="648" t="s">
        <v>1558</v>
      </c>
      <c r="Q96" s="649" t="s">
        <v>986</v>
      </c>
      <c r="R96" s="727" t="s">
        <v>1559</v>
      </c>
    </row>
    <row r="97" spans="1:18">
      <c r="A97" s="658"/>
      <c r="B97" s="657"/>
      <c r="C97" s="657"/>
      <c r="D97" s="657"/>
      <c r="E97" s="657"/>
      <c r="F97" s="657"/>
      <c r="G97" s="657"/>
      <c r="H97" s="657"/>
      <c r="I97" s="657"/>
      <c r="J97" s="657"/>
      <c r="K97" s="657"/>
      <c r="L97" s="657"/>
      <c r="M97" s="657"/>
      <c r="N97" s="657"/>
      <c r="O97" s="657"/>
      <c r="P97" s="657"/>
      <c r="Q97" s="657"/>
      <c r="R97" s="659"/>
    </row>
    <row r="98" spans="1:18">
      <c r="A98" s="658"/>
      <c r="B98" s="702"/>
      <c r="C98" s="702"/>
      <c r="D98" s="702"/>
      <c r="E98" s="702"/>
      <c r="F98" s="702"/>
      <c r="G98" s="702"/>
      <c r="H98" s="702"/>
      <c r="I98" s="702"/>
      <c r="J98" s="702"/>
      <c r="K98" s="702"/>
      <c r="L98" s="702"/>
      <c r="M98" s="702"/>
      <c r="N98" s="702"/>
      <c r="O98" s="702"/>
      <c r="P98" s="702"/>
      <c r="Q98" s="702"/>
      <c r="R98" s="703"/>
    </row>
    <row r="99" spans="1:18" ht="15" thickBot="1">
      <c r="A99" s="660" t="s">
        <v>1255</v>
      </c>
      <c r="B99" s="661"/>
      <c r="C99" s="662">
        <f>SUM(C92:C97)</f>
        <v>18</v>
      </c>
      <c r="D99" s="663">
        <f>SUM(D92:D97)</f>
        <v>5</v>
      </c>
      <c r="E99" s="664"/>
      <c r="F99" s="665"/>
      <c r="G99" s="664"/>
      <c r="H99" s="664"/>
      <c r="I99" s="664"/>
      <c r="J99" s="665"/>
      <c r="K99" s="664"/>
      <c r="L99" s="664"/>
      <c r="M99" s="664"/>
      <c r="N99" s="664"/>
      <c r="O99" s="664"/>
      <c r="P99" s="664"/>
      <c r="Q99" s="666"/>
      <c r="R99" s="667"/>
    </row>
    <row r="100" spans="1:18" ht="15" thickBot="1"/>
    <row r="101" spans="1:18" ht="27">
      <c r="A101" s="618" t="s">
        <v>1566</v>
      </c>
      <c r="B101" s="619"/>
      <c r="C101" s="620"/>
      <c r="D101" s="621"/>
      <c r="E101" s="622"/>
      <c r="F101" s="622"/>
      <c r="G101" s="621"/>
      <c r="H101" s="622"/>
      <c r="I101" s="622"/>
      <c r="J101" s="623"/>
      <c r="K101" s="624"/>
      <c r="L101" s="625"/>
      <c r="M101" s="622"/>
      <c r="N101" s="622"/>
      <c r="O101" s="704"/>
      <c r="P101" s="627"/>
      <c r="Q101" s="628"/>
      <c r="R101" s="629"/>
    </row>
    <row r="102" spans="1:18">
      <c r="A102" s="630" t="s">
        <v>1227</v>
      </c>
      <c r="B102" s="631" t="s">
        <v>1228</v>
      </c>
      <c r="C102" s="632" t="s">
        <v>1287</v>
      </c>
      <c r="D102" s="633" t="s">
        <v>1288</v>
      </c>
      <c r="E102" s="633" t="s">
        <v>1231</v>
      </c>
      <c r="F102" s="634" t="s">
        <v>1232</v>
      </c>
      <c r="G102" s="633" t="s">
        <v>1233</v>
      </c>
      <c r="H102" s="633" t="s">
        <v>1234</v>
      </c>
      <c r="I102" s="635" t="s">
        <v>1235</v>
      </c>
      <c r="J102" s="634" t="s">
        <v>1236</v>
      </c>
      <c r="K102" s="636" t="s">
        <v>1233</v>
      </c>
      <c r="L102" s="633" t="s">
        <v>1234</v>
      </c>
      <c r="M102" s="635" t="s">
        <v>1235</v>
      </c>
      <c r="N102" s="635" t="s">
        <v>1237</v>
      </c>
      <c r="O102" s="637" t="s">
        <v>1238</v>
      </c>
      <c r="P102" s="638" t="s">
        <v>1239</v>
      </c>
      <c r="Q102" s="637" t="s">
        <v>1289</v>
      </c>
      <c r="R102" s="639" t="s">
        <v>1290</v>
      </c>
    </row>
    <row r="103" spans="1:18" ht="21">
      <c r="A103" s="640" t="s">
        <v>1567</v>
      </c>
      <c r="B103" s="641"/>
      <c r="C103" s="642"/>
      <c r="D103" s="642"/>
      <c r="E103" s="617"/>
      <c r="F103" s="617"/>
      <c r="G103" s="617"/>
      <c r="H103" s="617"/>
      <c r="I103" s="617"/>
      <c r="J103" s="617"/>
      <c r="K103" s="617"/>
      <c r="L103" s="617"/>
      <c r="M103" s="617"/>
      <c r="N103" s="617"/>
      <c r="O103" s="617"/>
      <c r="P103" s="641"/>
      <c r="Q103" s="643"/>
      <c r="R103" s="644"/>
    </row>
    <row r="104" spans="1:18">
      <c r="A104" s="645" t="s">
        <v>1568</v>
      </c>
      <c r="B104" s="556" t="s">
        <v>1569</v>
      </c>
      <c r="C104" s="556">
        <v>3</v>
      </c>
      <c r="D104" s="557">
        <v>1</v>
      </c>
      <c r="E104" s="556" t="s">
        <v>1570</v>
      </c>
      <c r="F104" s="646">
        <v>42867</v>
      </c>
      <c r="G104" s="556" t="s">
        <v>1319</v>
      </c>
      <c r="H104" s="556" t="s">
        <v>1571</v>
      </c>
      <c r="I104" s="647">
        <v>0.89166666666666661</v>
      </c>
      <c r="J104" s="646">
        <v>42874</v>
      </c>
      <c r="K104" s="556"/>
      <c r="L104" s="556"/>
      <c r="M104" s="647"/>
      <c r="N104" s="556" t="s">
        <v>1572</v>
      </c>
      <c r="O104" s="556"/>
      <c r="P104" s="649" t="s">
        <v>1573</v>
      </c>
      <c r="Q104" s="649" t="s">
        <v>986</v>
      </c>
      <c r="R104" s="706" t="s">
        <v>1559</v>
      </c>
    </row>
    <row r="105" spans="1:18" ht="72">
      <c r="A105" s="645" t="s">
        <v>1574</v>
      </c>
      <c r="B105" s="556" t="s">
        <v>1575</v>
      </c>
      <c r="C105" s="556">
        <v>2</v>
      </c>
      <c r="D105" s="557">
        <v>1</v>
      </c>
      <c r="E105" s="556" t="s">
        <v>1176</v>
      </c>
      <c r="F105" s="646">
        <v>42867</v>
      </c>
      <c r="G105" s="556" t="s">
        <v>1245</v>
      </c>
      <c r="H105" s="556" t="s">
        <v>1576</v>
      </c>
      <c r="I105" s="647">
        <v>0.2638888888888889</v>
      </c>
      <c r="J105" s="646">
        <v>42875</v>
      </c>
      <c r="K105" s="556" t="s">
        <v>1309</v>
      </c>
      <c r="L105" s="556" t="s">
        <v>1464</v>
      </c>
      <c r="M105" s="647">
        <v>0.80555555555555547</v>
      </c>
      <c r="N105" s="649" t="s">
        <v>1577</v>
      </c>
      <c r="O105" s="649"/>
      <c r="P105" s="655" t="s">
        <v>1578</v>
      </c>
      <c r="Q105" s="649" t="s">
        <v>986</v>
      </c>
      <c r="R105" s="706" t="s">
        <v>1559</v>
      </c>
    </row>
    <row r="106" spans="1:18" ht="24">
      <c r="A106" s="645" t="s">
        <v>1579</v>
      </c>
      <c r="B106" s="649" t="s">
        <v>1580</v>
      </c>
      <c r="C106" s="556">
        <v>8</v>
      </c>
      <c r="D106" s="557">
        <v>3</v>
      </c>
      <c r="E106" s="649" t="s">
        <v>1176</v>
      </c>
      <c r="F106" s="653">
        <v>42867</v>
      </c>
      <c r="G106" s="649"/>
      <c r="H106" s="649"/>
      <c r="I106" s="654"/>
      <c r="J106" s="653">
        <v>42875</v>
      </c>
      <c r="K106" s="649" t="s">
        <v>1266</v>
      </c>
      <c r="L106" s="649" t="s">
        <v>1555</v>
      </c>
      <c r="M106" s="654">
        <v>0.8125</v>
      </c>
      <c r="N106" s="649" t="s">
        <v>1389</v>
      </c>
      <c r="O106" s="556" t="s">
        <v>1581</v>
      </c>
      <c r="P106" s="655" t="s">
        <v>1582</v>
      </c>
      <c r="Q106" s="649" t="s">
        <v>986</v>
      </c>
      <c r="R106" s="706" t="s">
        <v>1559</v>
      </c>
    </row>
    <row r="107" spans="1:18">
      <c r="A107" s="705"/>
      <c r="B107" s="656"/>
      <c r="C107" s="656"/>
      <c r="D107" s="656"/>
      <c r="E107" s="656"/>
      <c r="F107" s="656"/>
      <c r="G107" s="656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9"/>
    </row>
    <row r="108" spans="1:18" ht="15" thickBot="1">
      <c r="A108" s="660" t="s">
        <v>1255</v>
      </c>
      <c r="B108" s="661"/>
      <c r="C108" s="662">
        <f>SUM(C104:C107)</f>
        <v>13</v>
      </c>
      <c r="D108" s="663">
        <f>SUM(D104:D107)</f>
        <v>5</v>
      </c>
      <c r="E108" s="664"/>
      <c r="F108" s="665"/>
      <c r="G108" s="664"/>
      <c r="H108" s="664"/>
      <c r="I108" s="664"/>
      <c r="J108" s="665"/>
      <c r="K108" s="664"/>
      <c r="L108" s="664"/>
      <c r="M108" s="664"/>
      <c r="N108" s="664"/>
      <c r="O108" s="664"/>
      <c r="P108" s="664"/>
      <c r="Q108" s="666"/>
      <c r="R108" s="667"/>
    </row>
    <row r="109" spans="1:18" ht="15" thickBot="1"/>
    <row r="110" spans="1:18" ht="27">
      <c r="A110" s="618" t="s">
        <v>1583</v>
      </c>
      <c r="B110" s="619"/>
      <c r="C110" s="620"/>
      <c r="D110" s="621"/>
      <c r="E110" s="622"/>
      <c r="F110" s="622"/>
      <c r="G110" s="621"/>
      <c r="H110" s="622"/>
      <c r="I110" s="622"/>
      <c r="J110" s="623"/>
      <c r="K110" s="624"/>
      <c r="L110" s="625"/>
      <c r="M110" s="622"/>
      <c r="N110" s="622"/>
      <c r="O110" s="704"/>
      <c r="P110" s="627"/>
      <c r="Q110" s="628"/>
      <c r="R110" s="629"/>
    </row>
    <row r="111" spans="1:18">
      <c r="A111" s="630" t="s">
        <v>1227</v>
      </c>
      <c r="B111" s="631" t="s">
        <v>1228</v>
      </c>
      <c r="C111" s="632" t="s">
        <v>1287</v>
      </c>
      <c r="D111" s="633" t="s">
        <v>1288</v>
      </c>
      <c r="E111" s="633" t="s">
        <v>1231</v>
      </c>
      <c r="F111" s="634" t="s">
        <v>1232</v>
      </c>
      <c r="G111" s="633" t="s">
        <v>1233</v>
      </c>
      <c r="H111" s="633" t="s">
        <v>1234</v>
      </c>
      <c r="I111" s="635" t="s">
        <v>1235</v>
      </c>
      <c r="J111" s="634" t="s">
        <v>1236</v>
      </c>
      <c r="K111" s="636" t="s">
        <v>1233</v>
      </c>
      <c r="L111" s="633" t="s">
        <v>1234</v>
      </c>
      <c r="M111" s="635" t="s">
        <v>1235</v>
      </c>
      <c r="N111" s="635" t="s">
        <v>1237</v>
      </c>
      <c r="O111" s="637" t="s">
        <v>1238</v>
      </c>
      <c r="P111" s="638" t="s">
        <v>1239</v>
      </c>
      <c r="Q111" s="637" t="s">
        <v>1289</v>
      </c>
      <c r="R111" s="639" t="s">
        <v>1290</v>
      </c>
    </row>
    <row r="112" spans="1:18" ht="21">
      <c r="A112" s="640" t="s">
        <v>1567</v>
      </c>
      <c r="B112" s="641"/>
      <c r="C112" s="642"/>
      <c r="D112" s="642"/>
      <c r="E112" s="617"/>
      <c r="F112" s="617"/>
      <c r="G112" s="617"/>
      <c r="H112" s="617"/>
      <c r="I112" s="617"/>
      <c r="J112" s="617"/>
      <c r="K112" s="617"/>
      <c r="L112" s="617"/>
      <c r="M112" s="617"/>
      <c r="N112" s="617"/>
      <c r="O112" s="617"/>
      <c r="P112" s="641"/>
      <c r="Q112" s="643"/>
      <c r="R112" s="644"/>
    </row>
    <row r="113" spans="1:18" ht="24">
      <c r="A113" s="645" t="s">
        <v>1584</v>
      </c>
      <c r="B113" s="556" t="s">
        <v>1585</v>
      </c>
      <c r="C113" s="556">
        <v>3</v>
      </c>
      <c r="D113" s="557">
        <v>0</v>
      </c>
      <c r="E113" s="556" t="s">
        <v>1176</v>
      </c>
      <c r="F113" s="646">
        <v>42867</v>
      </c>
      <c r="G113" s="556"/>
      <c r="H113" s="556"/>
      <c r="I113" s="647"/>
      <c r="J113" s="646">
        <v>42875</v>
      </c>
      <c r="K113" s="556" t="s">
        <v>1266</v>
      </c>
      <c r="L113" s="556" t="s">
        <v>1555</v>
      </c>
      <c r="M113" s="647">
        <v>0.8125</v>
      </c>
      <c r="N113" s="556" t="s">
        <v>1389</v>
      </c>
      <c r="O113" s="556"/>
      <c r="P113" s="648" t="s">
        <v>1582</v>
      </c>
      <c r="Q113" s="649" t="s">
        <v>986</v>
      </c>
      <c r="R113" s="706" t="s">
        <v>1559</v>
      </c>
    </row>
    <row r="114" spans="1:18" ht="24">
      <c r="A114" s="645" t="s">
        <v>1586</v>
      </c>
      <c r="B114" s="556" t="s">
        <v>1587</v>
      </c>
      <c r="C114" s="556">
        <v>1</v>
      </c>
      <c r="D114" s="557">
        <v>1</v>
      </c>
      <c r="E114" s="556" t="s">
        <v>1588</v>
      </c>
      <c r="F114" s="646">
        <v>42867</v>
      </c>
      <c r="G114" s="556" t="s">
        <v>1245</v>
      </c>
      <c r="H114" s="556" t="s">
        <v>1589</v>
      </c>
      <c r="I114" s="647">
        <v>0.58333333333333337</v>
      </c>
      <c r="J114" s="646">
        <v>42875</v>
      </c>
      <c r="K114" s="556"/>
      <c r="L114" s="556"/>
      <c r="M114" s="647"/>
      <c r="N114" s="556" t="s">
        <v>1590</v>
      </c>
      <c r="O114" s="648"/>
      <c r="P114" s="648" t="s">
        <v>1591</v>
      </c>
      <c r="Q114" s="649" t="s">
        <v>986</v>
      </c>
      <c r="R114" s="706" t="s">
        <v>1559</v>
      </c>
    </row>
    <row r="115" spans="1:18">
      <c r="A115" s="658"/>
      <c r="B115" s="657"/>
      <c r="C115" s="657"/>
      <c r="D115" s="657"/>
      <c r="E115" s="657"/>
      <c r="F115" s="657"/>
      <c r="G115" s="657"/>
      <c r="H115" s="657"/>
      <c r="I115" s="657"/>
      <c r="J115" s="657"/>
      <c r="K115" s="657"/>
      <c r="L115" s="657"/>
      <c r="M115" s="657"/>
      <c r="N115" s="657"/>
      <c r="O115" s="657"/>
      <c r="P115" s="657"/>
      <c r="Q115" s="657"/>
      <c r="R115" s="659"/>
    </row>
    <row r="116" spans="1:18">
      <c r="A116" s="658"/>
      <c r="B116" s="657"/>
      <c r="C116" s="657"/>
      <c r="D116" s="657"/>
      <c r="E116" s="657"/>
      <c r="F116" s="657"/>
      <c r="G116" s="657"/>
      <c r="H116" s="657"/>
      <c r="I116" s="657"/>
      <c r="J116" s="657"/>
      <c r="K116" s="657"/>
      <c r="L116" s="657"/>
      <c r="M116" s="657"/>
      <c r="N116" s="657"/>
      <c r="O116" s="657"/>
      <c r="P116" s="657"/>
      <c r="Q116" s="657"/>
      <c r="R116" s="659"/>
    </row>
    <row r="117" spans="1:18" ht="15" thickBot="1">
      <c r="A117" s="660" t="s">
        <v>1255</v>
      </c>
      <c r="B117" s="661"/>
      <c r="C117" s="662">
        <f>SUM(C111:C116)</f>
        <v>4</v>
      </c>
      <c r="D117" s="663">
        <f>SUM(D111:D116)</f>
        <v>1</v>
      </c>
      <c r="E117" s="664"/>
      <c r="F117" s="665"/>
      <c r="G117" s="664"/>
      <c r="H117" s="664"/>
      <c r="I117" s="664"/>
      <c r="J117" s="665"/>
      <c r="K117" s="664"/>
      <c r="L117" s="664"/>
      <c r="M117" s="664"/>
      <c r="N117" s="664"/>
      <c r="O117" s="664"/>
      <c r="P117" s="664"/>
      <c r="Q117" s="666"/>
      <c r="R117" s="667"/>
    </row>
    <row r="118" spans="1:18" ht="15" thickBot="1"/>
    <row r="119" spans="1:18" ht="27">
      <c r="A119" s="618" t="s">
        <v>1592</v>
      </c>
      <c r="B119" s="619"/>
      <c r="C119" s="620"/>
      <c r="D119" s="621"/>
      <c r="E119" s="622"/>
      <c r="F119" s="622"/>
      <c r="G119" s="621"/>
      <c r="H119" s="622"/>
      <c r="I119" s="622"/>
      <c r="J119" s="623"/>
      <c r="K119" s="624"/>
      <c r="L119" s="625"/>
      <c r="M119" s="622"/>
      <c r="N119" s="622"/>
      <c r="O119" s="704"/>
      <c r="P119" s="627"/>
      <c r="Q119" s="628"/>
      <c r="R119" s="629"/>
    </row>
    <row r="120" spans="1:18">
      <c r="A120" s="630" t="s">
        <v>1227</v>
      </c>
      <c r="B120" s="631" t="s">
        <v>1228</v>
      </c>
      <c r="C120" s="632" t="s">
        <v>1287</v>
      </c>
      <c r="D120" s="633" t="s">
        <v>1288</v>
      </c>
      <c r="E120" s="633" t="s">
        <v>1231</v>
      </c>
      <c r="F120" s="634" t="s">
        <v>1232</v>
      </c>
      <c r="G120" s="633" t="s">
        <v>1233</v>
      </c>
      <c r="H120" s="633" t="s">
        <v>1234</v>
      </c>
      <c r="I120" s="635" t="s">
        <v>1235</v>
      </c>
      <c r="J120" s="634" t="s">
        <v>1236</v>
      </c>
      <c r="K120" s="636" t="s">
        <v>1233</v>
      </c>
      <c r="L120" s="633" t="s">
        <v>1234</v>
      </c>
      <c r="M120" s="635" t="s">
        <v>1235</v>
      </c>
      <c r="N120" s="635" t="s">
        <v>1237</v>
      </c>
      <c r="O120" s="637" t="s">
        <v>1238</v>
      </c>
      <c r="P120" s="638" t="s">
        <v>1239</v>
      </c>
      <c r="Q120" s="637" t="s">
        <v>1289</v>
      </c>
      <c r="R120" s="639" t="s">
        <v>1290</v>
      </c>
    </row>
    <row r="121" spans="1:18" ht="21">
      <c r="A121" s="640" t="s">
        <v>1593</v>
      </c>
      <c r="B121" s="641"/>
      <c r="C121" s="642"/>
      <c r="D121" s="642"/>
      <c r="E121" s="617"/>
      <c r="F121" s="617"/>
      <c r="G121" s="617"/>
      <c r="H121" s="617"/>
      <c r="I121" s="617"/>
      <c r="J121" s="617"/>
      <c r="K121" s="617"/>
      <c r="L121" s="617"/>
      <c r="M121" s="617"/>
      <c r="N121" s="617"/>
      <c r="O121" s="617"/>
      <c r="P121" s="641"/>
      <c r="Q121" s="643"/>
      <c r="R121" s="644"/>
    </row>
    <row r="122" spans="1:18" ht="48">
      <c r="A122" s="679" t="s">
        <v>1594</v>
      </c>
      <c r="B122" s="556" t="s">
        <v>1595</v>
      </c>
      <c r="C122" s="556">
        <v>3</v>
      </c>
      <c r="D122" s="557">
        <v>1</v>
      </c>
      <c r="E122" s="556" t="s">
        <v>1596</v>
      </c>
      <c r="F122" s="646">
        <v>42864</v>
      </c>
      <c r="G122" s="556" t="s">
        <v>1597</v>
      </c>
      <c r="H122" s="656"/>
      <c r="I122" s="647">
        <v>0.28125</v>
      </c>
      <c r="J122" s="646">
        <v>42868</v>
      </c>
      <c r="K122" s="656"/>
      <c r="L122" s="656"/>
      <c r="M122" s="656"/>
      <c r="N122" s="556" t="s">
        <v>1598</v>
      </c>
      <c r="O122" s="556"/>
      <c r="P122" s="648" t="s">
        <v>1599</v>
      </c>
      <c r="Q122" s="556" t="s">
        <v>1452</v>
      </c>
      <c r="R122" s="707" t="s">
        <v>1600</v>
      </c>
    </row>
    <row r="123" spans="1:18">
      <c r="A123" s="645" t="s">
        <v>1601</v>
      </c>
      <c r="B123" s="556" t="s">
        <v>1602</v>
      </c>
      <c r="C123" s="556">
        <v>3</v>
      </c>
      <c r="D123" s="557">
        <v>1</v>
      </c>
      <c r="E123" s="556" t="s">
        <v>1176</v>
      </c>
      <c r="F123" s="646">
        <v>42864</v>
      </c>
      <c r="G123" s="556" t="s">
        <v>1597</v>
      </c>
      <c r="H123" s="556"/>
      <c r="I123" s="647">
        <v>0.28125</v>
      </c>
      <c r="J123" s="646">
        <v>42868</v>
      </c>
      <c r="K123" s="556" t="s">
        <v>1406</v>
      </c>
      <c r="L123" s="556"/>
      <c r="M123" s="647"/>
      <c r="N123" s="556" t="s">
        <v>1603</v>
      </c>
      <c r="O123" s="556"/>
      <c r="P123" s="556" t="s">
        <v>1604</v>
      </c>
      <c r="Q123" s="556" t="s">
        <v>1452</v>
      </c>
      <c r="R123" s="707" t="s">
        <v>1600</v>
      </c>
    </row>
    <row r="124" spans="1:18">
      <c r="A124" s="708"/>
      <c r="B124" s="709"/>
      <c r="C124" s="709"/>
      <c r="D124" s="710"/>
      <c r="E124" s="709"/>
      <c r="F124" s="711"/>
      <c r="G124" s="709"/>
      <c r="H124" s="709"/>
      <c r="I124" s="712"/>
      <c r="J124" s="711"/>
      <c r="K124" s="709"/>
      <c r="L124" s="709"/>
      <c r="M124" s="712"/>
      <c r="N124" s="709"/>
      <c r="O124" s="709"/>
      <c r="P124" s="709"/>
      <c r="Q124" s="702"/>
      <c r="R124" s="703"/>
    </row>
    <row r="125" spans="1:18" ht="15" thickBot="1">
      <c r="A125" s="660" t="s">
        <v>1255</v>
      </c>
      <c r="B125" s="661"/>
      <c r="C125" s="662">
        <f>SUM(C120:C123)</f>
        <v>6</v>
      </c>
      <c r="D125" s="663">
        <f>SUM(D120:D123)</f>
        <v>2</v>
      </c>
      <c r="E125" s="664"/>
      <c r="F125" s="665"/>
      <c r="G125" s="664"/>
      <c r="H125" s="664"/>
      <c r="I125" s="664"/>
      <c r="J125" s="665"/>
      <c r="K125" s="664"/>
      <c r="L125" s="664"/>
      <c r="M125" s="664"/>
      <c r="N125" s="664"/>
      <c r="O125" s="664"/>
      <c r="P125" s="664"/>
      <c r="Q125" s="666"/>
      <c r="R125" s="667"/>
    </row>
    <row r="126" spans="1:18" ht="15" thickBot="1"/>
    <row r="127" spans="1:18" ht="27">
      <c r="A127" s="618" t="s">
        <v>1605</v>
      </c>
      <c r="B127" s="619"/>
      <c r="C127" s="620"/>
      <c r="D127" s="621"/>
      <c r="E127" s="622"/>
      <c r="F127" s="622"/>
      <c r="G127" s="621"/>
      <c r="H127" s="622"/>
      <c r="I127" s="622"/>
      <c r="J127" s="623"/>
      <c r="K127" s="624"/>
      <c r="L127" s="625"/>
      <c r="M127" s="622"/>
      <c r="N127" s="622"/>
      <c r="O127" s="704"/>
      <c r="P127" s="627"/>
      <c r="Q127" s="628"/>
      <c r="R127" s="629"/>
    </row>
    <row r="128" spans="1:18">
      <c r="A128" s="630" t="s">
        <v>1227</v>
      </c>
      <c r="B128" s="631" t="s">
        <v>1228</v>
      </c>
      <c r="C128" s="632" t="s">
        <v>1287</v>
      </c>
      <c r="D128" s="633" t="s">
        <v>1288</v>
      </c>
      <c r="E128" s="633" t="s">
        <v>1231</v>
      </c>
      <c r="F128" s="634" t="s">
        <v>1232</v>
      </c>
      <c r="G128" s="633" t="s">
        <v>1233</v>
      </c>
      <c r="H128" s="633" t="s">
        <v>1234</v>
      </c>
      <c r="I128" s="635" t="s">
        <v>1235</v>
      </c>
      <c r="J128" s="634" t="s">
        <v>1236</v>
      </c>
      <c r="K128" s="636" t="s">
        <v>1233</v>
      </c>
      <c r="L128" s="633" t="s">
        <v>1234</v>
      </c>
      <c r="M128" s="635" t="s">
        <v>1235</v>
      </c>
      <c r="N128" s="635" t="s">
        <v>1237</v>
      </c>
      <c r="O128" s="637" t="s">
        <v>1238</v>
      </c>
      <c r="P128" s="638" t="s">
        <v>1239</v>
      </c>
      <c r="Q128" s="637" t="s">
        <v>1289</v>
      </c>
      <c r="R128" s="639" t="s">
        <v>1290</v>
      </c>
    </row>
    <row r="129" spans="1:18" ht="21">
      <c r="A129" s="640" t="s">
        <v>1606</v>
      </c>
      <c r="B129" s="641"/>
      <c r="C129" s="642"/>
      <c r="D129" s="642"/>
      <c r="E129" s="617"/>
      <c r="F129" s="617"/>
      <c r="G129" s="617"/>
      <c r="H129" s="617"/>
      <c r="I129" s="617"/>
      <c r="J129" s="617"/>
      <c r="K129" s="617"/>
      <c r="L129" s="617"/>
      <c r="M129" s="617"/>
      <c r="N129" s="617"/>
      <c r="O129" s="617"/>
      <c r="P129" s="641"/>
      <c r="Q129" s="643"/>
      <c r="R129" s="644"/>
    </row>
    <row r="130" spans="1:18">
      <c r="A130" s="691" t="s">
        <v>827</v>
      </c>
      <c r="B130" s="713" t="s">
        <v>1607</v>
      </c>
      <c r="C130" s="713">
        <v>2</v>
      </c>
      <c r="D130" s="714">
        <v>1</v>
      </c>
      <c r="E130" s="713" t="s">
        <v>1608</v>
      </c>
      <c r="F130" s="715">
        <v>42867</v>
      </c>
      <c r="G130" s="713" t="s">
        <v>1245</v>
      </c>
      <c r="H130" s="713"/>
      <c r="I130" s="716"/>
      <c r="J130" s="715">
        <v>42871</v>
      </c>
      <c r="K130" s="713"/>
      <c r="L130" s="713"/>
      <c r="M130" s="716"/>
      <c r="N130" s="717" t="s">
        <v>1543</v>
      </c>
      <c r="O130" s="680"/>
      <c r="P130" s="680" t="s">
        <v>830</v>
      </c>
      <c r="Q130" s="713" t="s">
        <v>1609</v>
      </c>
      <c r="R130" s="650" t="s">
        <v>1610</v>
      </c>
    </row>
    <row r="131" spans="1:18">
      <c r="A131" s="697"/>
      <c r="B131" s="718"/>
      <c r="C131" s="718"/>
      <c r="D131" s="719"/>
      <c r="E131" s="718"/>
      <c r="F131" s="720"/>
      <c r="G131" s="718"/>
      <c r="H131" s="718"/>
      <c r="I131" s="721"/>
      <c r="J131" s="720"/>
      <c r="K131" s="718"/>
      <c r="L131" s="718"/>
      <c r="M131" s="721"/>
      <c r="N131" s="722"/>
      <c r="O131" s="723"/>
      <c r="P131" s="724"/>
      <c r="Q131" s="725"/>
      <c r="R131" s="726"/>
    </row>
    <row r="132" spans="1:18" ht="15" thickBot="1">
      <c r="A132" s="660" t="s">
        <v>1255</v>
      </c>
      <c r="B132" s="661"/>
      <c r="C132" s="662">
        <f>SUM(C130)</f>
        <v>2</v>
      </c>
      <c r="D132" s="663">
        <f>SUM(D130)</f>
        <v>1</v>
      </c>
      <c r="E132" s="664"/>
      <c r="F132" s="665"/>
      <c r="G132" s="664"/>
      <c r="H132" s="664"/>
      <c r="I132" s="664"/>
      <c r="J132" s="665"/>
      <c r="K132" s="664"/>
      <c r="L132" s="664"/>
      <c r="M132" s="664"/>
      <c r="N132" s="664"/>
      <c r="O132" s="664"/>
      <c r="P132" s="664"/>
      <c r="Q132" s="666"/>
      <c r="R132" s="667"/>
    </row>
    <row r="133" spans="1:18" ht="15" thickBot="1"/>
    <row r="134" spans="1:18" ht="27">
      <c r="A134" s="618" t="s">
        <v>1611</v>
      </c>
      <c r="B134" s="619"/>
      <c r="C134" s="620"/>
      <c r="D134" s="621"/>
      <c r="E134" s="622"/>
      <c r="F134" s="622"/>
      <c r="G134" s="621"/>
      <c r="H134" s="622"/>
      <c r="I134" s="622"/>
      <c r="J134" s="623"/>
      <c r="K134" s="624"/>
      <c r="L134" s="625"/>
      <c r="M134" s="622"/>
      <c r="N134" s="622"/>
      <c r="O134" s="704"/>
      <c r="P134" s="627"/>
      <c r="Q134" s="628"/>
      <c r="R134" s="629"/>
    </row>
    <row r="135" spans="1:18">
      <c r="A135" s="630" t="s">
        <v>1227</v>
      </c>
      <c r="B135" s="631" t="s">
        <v>1228</v>
      </c>
      <c r="C135" s="632" t="s">
        <v>1287</v>
      </c>
      <c r="D135" s="633" t="s">
        <v>1288</v>
      </c>
      <c r="E135" s="633" t="s">
        <v>1231</v>
      </c>
      <c r="F135" s="634" t="s">
        <v>1232</v>
      </c>
      <c r="G135" s="633" t="s">
        <v>1233</v>
      </c>
      <c r="H135" s="633" t="s">
        <v>1234</v>
      </c>
      <c r="I135" s="635" t="s">
        <v>1235</v>
      </c>
      <c r="J135" s="634" t="s">
        <v>1236</v>
      </c>
      <c r="K135" s="636" t="s">
        <v>1233</v>
      </c>
      <c r="L135" s="633" t="s">
        <v>1234</v>
      </c>
      <c r="M135" s="635" t="s">
        <v>1235</v>
      </c>
      <c r="N135" s="635" t="s">
        <v>1237</v>
      </c>
      <c r="O135" s="637" t="s">
        <v>1238</v>
      </c>
      <c r="P135" s="638" t="s">
        <v>1239</v>
      </c>
      <c r="Q135" s="637" t="s">
        <v>1289</v>
      </c>
      <c r="R135" s="639" t="s">
        <v>1290</v>
      </c>
    </row>
    <row r="136" spans="1:18" ht="21">
      <c r="A136" s="640" t="s">
        <v>1612</v>
      </c>
      <c r="B136" s="641"/>
      <c r="C136" s="642"/>
      <c r="D136" s="642"/>
      <c r="E136" s="617"/>
      <c r="F136" s="617"/>
      <c r="G136" s="617"/>
      <c r="H136" s="617"/>
      <c r="I136" s="617"/>
      <c r="J136" s="617"/>
      <c r="K136" s="617"/>
      <c r="L136" s="617"/>
      <c r="M136" s="617"/>
      <c r="N136" s="617"/>
      <c r="O136" s="617"/>
      <c r="P136" s="641"/>
      <c r="Q136" s="643"/>
      <c r="R136" s="644"/>
    </row>
    <row r="137" spans="1:18" ht="96">
      <c r="A137" s="668" t="s">
        <v>1341</v>
      </c>
      <c r="B137" s="649" t="s">
        <v>1613</v>
      </c>
      <c r="C137" s="649">
        <v>3</v>
      </c>
      <c r="D137" s="652">
        <v>1</v>
      </c>
      <c r="E137" s="649" t="s">
        <v>1176</v>
      </c>
      <c r="F137" s="653">
        <v>42860</v>
      </c>
      <c r="G137" s="649" t="s">
        <v>1245</v>
      </c>
      <c r="H137" s="649"/>
      <c r="I137" s="654">
        <v>0.35416666666666669</v>
      </c>
      <c r="J137" s="653">
        <v>42868</v>
      </c>
      <c r="K137" s="649" t="s">
        <v>1245</v>
      </c>
      <c r="L137" s="649"/>
      <c r="M137" s="654"/>
      <c r="N137" s="649" t="s">
        <v>1614</v>
      </c>
      <c r="O137" s="655" t="s">
        <v>1615</v>
      </c>
      <c r="P137" s="655" t="s">
        <v>1616</v>
      </c>
      <c r="Q137" s="649" t="s">
        <v>1410</v>
      </c>
      <c r="R137" s="650" t="s">
        <v>1600</v>
      </c>
    </row>
    <row r="138" spans="1:18">
      <c r="A138" s="658"/>
      <c r="B138" s="657"/>
      <c r="C138" s="657"/>
      <c r="D138" s="657"/>
      <c r="E138" s="657"/>
      <c r="F138" s="657"/>
      <c r="G138" s="657"/>
      <c r="H138" s="657"/>
      <c r="I138" s="657"/>
      <c r="J138" s="657"/>
      <c r="K138" s="657"/>
      <c r="L138" s="657"/>
      <c r="M138" s="657"/>
      <c r="N138" s="657"/>
      <c r="O138" s="657"/>
      <c r="P138" s="657"/>
      <c r="Q138" s="657"/>
      <c r="R138" s="659"/>
    </row>
    <row r="139" spans="1:18" ht="15" thickBot="1">
      <c r="A139" s="660" t="s">
        <v>1255</v>
      </c>
      <c r="B139" s="661"/>
      <c r="C139" s="662">
        <f>SUM(C137:C138)</f>
        <v>3</v>
      </c>
      <c r="D139" s="663">
        <f>SUM(D137:D138)</f>
        <v>1</v>
      </c>
      <c r="E139" s="664"/>
      <c r="F139" s="665"/>
      <c r="G139" s="664"/>
      <c r="H139" s="664"/>
      <c r="I139" s="664"/>
      <c r="J139" s="665"/>
      <c r="K139" s="664"/>
      <c r="L139" s="664"/>
      <c r="M139" s="664"/>
      <c r="N139" s="664"/>
      <c r="O139" s="664"/>
      <c r="P139" s="664"/>
      <c r="Q139" s="666"/>
      <c r="R139" s="667"/>
    </row>
  </sheetData>
  <customSheetViews>
    <customSheetView guid="{9778F56C-973C-7541-8161-D43DA95ADD11}"/>
    <customSheetView guid="{7343038C-C44B-4A23-9415-52518878E5A6}"/>
    <customSheetView guid="{CAA1661D-9E62-4E75-9F9E-C43A2BB4CF03}" topLeftCell="A100">
      <selection activeCell="B76" sqref="B76"/>
    </customSheetView>
  </customSheetView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80" zoomScaleNormal="80" zoomScalePageLayoutView="80" workbookViewId="0">
      <selection activeCell="G18" sqref="G18"/>
    </sheetView>
  </sheetViews>
  <sheetFormatPr baseColWidth="10" defaultColWidth="8.83203125" defaultRowHeight="40.5" customHeight="1" x14ac:dyDescent="0"/>
  <cols>
    <col min="2" max="2" width="24.1640625" customWidth="1"/>
    <col min="3" max="3" width="34.83203125" customWidth="1"/>
    <col min="4" max="4" width="32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0.5" customHeight="1" thickBot="1">
      <c r="A1" s="746" t="s">
        <v>62</v>
      </c>
      <c r="B1" s="747"/>
      <c r="C1" s="747"/>
      <c r="D1" s="747"/>
      <c r="E1" s="747"/>
      <c r="F1" s="747"/>
      <c r="G1" s="747" t="s">
        <v>63</v>
      </c>
      <c r="H1" s="747"/>
      <c r="I1" s="747"/>
      <c r="J1" s="748"/>
      <c r="K1" s="749"/>
    </row>
    <row r="2" spans="1:14" ht="40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0.5" customHeight="1">
      <c r="A3" s="20"/>
      <c r="B3" s="20" t="s">
        <v>64</v>
      </c>
      <c r="C3" s="20"/>
      <c r="D3" s="21"/>
      <c r="E3" s="20"/>
      <c r="F3" s="20"/>
      <c r="G3" s="20"/>
      <c r="H3" s="20"/>
      <c r="I3" s="22"/>
      <c r="J3" s="20"/>
      <c r="K3" s="20"/>
      <c r="M3" s="10" t="s">
        <v>21</v>
      </c>
      <c r="N3" s="10">
        <f>N2-N14</f>
        <v>17</v>
      </c>
    </row>
    <row r="4" spans="1:14" ht="40.5" customHeight="1">
      <c r="A4" s="7">
        <v>1</v>
      </c>
      <c r="B4" s="7" t="s">
        <v>65</v>
      </c>
      <c r="C4" s="7" t="s">
        <v>66</v>
      </c>
      <c r="D4" s="8" t="s">
        <v>67</v>
      </c>
      <c r="E4" s="7">
        <v>3</v>
      </c>
      <c r="F4" s="7">
        <v>0</v>
      </c>
      <c r="G4" s="7" t="s">
        <v>31</v>
      </c>
      <c r="H4" s="7" t="s">
        <v>68</v>
      </c>
      <c r="I4" s="9">
        <v>42868</v>
      </c>
      <c r="J4" s="12"/>
      <c r="K4" s="11"/>
      <c r="M4" t="s">
        <v>27</v>
      </c>
      <c r="N4">
        <f>SUMIFS(E:E,G:G,"CTT")</f>
        <v>21</v>
      </c>
    </row>
    <row r="5" spans="1:14" ht="40.5" customHeight="1">
      <c r="A5" s="12">
        <v>2</v>
      </c>
      <c r="B5" s="12" t="s">
        <v>69</v>
      </c>
      <c r="C5" s="12" t="s">
        <v>70</v>
      </c>
      <c r="D5" s="13" t="s">
        <v>71</v>
      </c>
      <c r="E5" s="12">
        <v>3</v>
      </c>
      <c r="F5" s="12">
        <v>0</v>
      </c>
      <c r="G5" s="12" t="s">
        <v>31</v>
      </c>
      <c r="H5" s="12" t="s">
        <v>68</v>
      </c>
      <c r="I5" s="15">
        <v>42868</v>
      </c>
      <c r="J5" s="7"/>
      <c r="K5" s="6"/>
      <c r="M5" t="s">
        <v>33</v>
      </c>
      <c r="N5">
        <f>SUMIFS(E:E,G:G,"FLU")</f>
        <v>13</v>
      </c>
    </row>
    <row r="6" spans="1:14" ht="40.5" customHeight="1">
      <c r="A6" s="12">
        <v>3</v>
      </c>
      <c r="B6" s="23" t="s">
        <v>72</v>
      </c>
      <c r="C6" s="23" t="s">
        <v>73</v>
      </c>
      <c r="D6" s="13" t="s">
        <v>74</v>
      </c>
      <c r="E6" s="12">
        <v>1</v>
      </c>
      <c r="F6" s="12">
        <v>0</v>
      </c>
      <c r="G6" s="11" t="s">
        <v>31</v>
      </c>
      <c r="H6" s="12" t="s">
        <v>68</v>
      </c>
      <c r="I6" s="15">
        <v>42868</v>
      </c>
      <c r="J6" s="12" t="s">
        <v>75</v>
      </c>
      <c r="K6" s="24" t="s">
        <v>76</v>
      </c>
      <c r="M6" t="s">
        <v>37</v>
      </c>
      <c r="N6">
        <f>SUMIFS(E:E,G:G,"JCC")</f>
        <v>0</v>
      </c>
    </row>
    <row r="7" spans="1:14" ht="40.5" customHeight="1">
      <c r="A7" s="7"/>
      <c r="B7" s="23" t="s">
        <v>77</v>
      </c>
      <c r="C7" s="23"/>
      <c r="D7" s="25"/>
      <c r="E7" s="12">
        <v>0</v>
      </c>
      <c r="F7" s="12">
        <v>0</v>
      </c>
      <c r="G7" s="11"/>
      <c r="H7" s="12"/>
      <c r="I7" s="12"/>
      <c r="J7" s="12"/>
      <c r="K7" s="11"/>
      <c r="M7" t="s">
        <v>43</v>
      </c>
      <c r="N7">
        <f>SUMIFS(E:E,G:G,"EDI")</f>
        <v>0</v>
      </c>
    </row>
    <row r="8" spans="1:14" ht="40.5" customHeight="1">
      <c r="A8" s="7">
        <v>4</v>
      </c>
      <c r="B8" s="12" t="s">
        <v>78</v>
      </c>
      <c r="C8" s="12" t="s">
        <v>79</v>
      </c>
      <c r="D8" s="13" t="s">
        <v>80</v>
      </c>
      <c r="E8" s="12">
        <v>1</v>
      </c>
      <c r="F8" s="12">
        <v>0</v>
      </c>
      <c r="G8" s="11" t="s">
        <v>17</v>
      </c>
      <c r="H8" s="12" t="s">
        <v>68</v>
      </c>
      <c r="I8" s="15">
        <v>42868</v>
      </c>
      <c r="J8" s="12"/>
      <c r="K8" s="11" t="s">
        <v>81</v>
      </c>
      <c r="M8" t="s">
        <v>48</v>
      </c>
      <c r="N8">
        <f>SUMIFS(E:E,G:G,"par")</f>
        <v>0</v>
      </c>
    </row>
    <row r="9" spans="1:14" ht="40.5" customHeight="1">
      <c r="A9" s="12">
        <v>5</v>
      </c>
      <c r="B9" s="12" t="s">
        <v>82</v>
      </c>
      <c r="C9" s="12" t="s">
        <v>83</v>
      </c>
      <c r="D9" s="13" t="s">
        <v>84</v>
      </c>
      <c r="E9" s="12">
        <v>2</v>
      </c>
      <c r="F9" s="12">
        <v>0</v>
      </c>
      <c r="G9" s="11" t="s">
        <v>17</v>
      </c>
      <c r="H9" s="12" t="s">
        <v>68</v>
      </c>
      <c r="I9" s="15">
        <v>42868</v>
      </c>
      <c r="J9" s="15"/>
      <c r="K9" s="11"/>
      <c r="M9" t="s">
        <v>53</v>
      </c>
      <c r="N9">
        <f>SUMIFS(E:E,G:G,"phi")</f>
        <v>0</v>
      </c>
    </row>
    <row r="10" spans="1:14" ht="40.5" customHeight="1">
      <c r="A10" s="7">
        <v>6</v>
      </c>
      <c r="B10" s="12" t="s">
        <v>44</v>
      </c>
      <c r="C10" s="12" t="s">
        <v>85</v>
      </c>
      <c r="D10" s="13" t="s">
        <v>86</v>
      </c>
      <c r="E10" s="12">
        <v>6</v>
      </c>
      <c r="F10" s="12">
        <v>0</v>
      </c>
      <c r="G10" s="11" t="s">
        <v>17</v>
      </c>
      <c r="H10" s="12" t="s">
        <v>68</v>
      </c>
      <c r="I10" s="15">
        <v>42868</v>
      </c>
      <c r="J10" s="7"/>
      <c r="K10" s="6"/>
      <c r="M10" t="s">
        <v>58</v>
      </c>
      <c r="N10">
        <f>SUMIFS(E:E,G:G,"BRK")</f>
        <v>4</v>
      </c>
    </row>
    <row r="11" spans="1:14" ht="40.5" customHeight="1">
      <c r="A11" s="12">
        <v>7</v>
      </c>
      <c r="B11" s="7" t="s">
        <v>22</v>
      </c>
      <c r="C11" s="7" t="s">
        <v>87</v>
      </c>
      <c r="D11" s="26" t="s">
        <v>88</v>
      </c>
      <c r="E11" s="7">
        <v>4</v>
      </c>
      <c r="F11" s="7">
        <v>0</v>
      </c>
      <c r="G11" s="7" t="s">
        <v>89</v>
      </c>
      <c r="H11" s="7" t="s">
        <v>68</v>
      </c>
      <c r="I11" s="9">
        <v>42868</v>
      </c>
      <c r="J11" s="7"/>
      <c r="K11" s="6"/>
      <c r="M11" s="17" t="s">
        <v>59</v>
      </c>
      <c r="N11" s="17">
        <f>SUMIFS(E:E,G:G,"SPC")</f>
        <v>0</v>
      </c>
    </row>
    <row r="12" spans="1:14" ht="40.5" customHeight="1">
      <c r="A12" s="27" t="s">
        <v>90</v>
      </c>
      <c r="B12" s="27" t="s">
        <v>44</v>
      </c>
      <c r="C12" s="7" t="s">
        <v>91</v>
      </c>
      <c r="D12" s="8" t="s">
        <v>92</v>
      </c>
      <c r="E12" s="7">
        <v>1</v>
      </c>
      <c r="F12" s="7">
        <v>0</v>
      </c>
      <c r="G12" s="7" t="s">
        <v>31</v>
      </c>
      <c r="H12" s="7" t="s">
        <v>68</v>
      </c>
      <c r="I12" s="9">
        <v>42868</v>
      </c>
      <c r="J12" s="12"/>
      <c r="K12" s="16"/>
      <c r="M12" s="18" t="s">
        <v>60</v>
      </c>
      <c r="N12" s="18">
        <f>SUMIFS(E:E,G:G,"H")</f>
        <v>0</v>
      </c>
    </row>
    <row r="13" spans="1:14" ht="40.5" customHeight="1">
      <c r="A13" s="27" t="s">
        <v>93</v>
      </c>
      <c r="B13" s="28" t="s">
        <v>44</v>
      </c>
      <c r="C13" s="12" t="s">
        <v>94</v>
      </c>
      <c r="D13" s="13" t="s">
        <v>95</v>
      </c>
      <c r="E13" s="12">
        <v>3</v>
      </c>
      <c r="F13" s="12">
        <v>0</v>
      </c>
      <c r="G13" s="12" t="s">
        <v>31</v>
      </c>
      <c r="H13" s="7" t="s">
        <v>68</v>
      </c>
      <c r="I13" s="9">
        <v>42868</v>
      </c>
      <c r="J13" s="7"/>
      <c r="K13" s="6"/>
      <c r="M13" s="18"/>
      <c r="N13" s="18"/>
    </row>
    <row r="14" spans="1:14" ht="40.5" customHeight="1">
      <c r="A14" s="6">
        <v>9</v>
      </c>
      <c r="B14" s="7" t="s">
        <v>96</v>
      </c>
      <c r="C14" s="7" t="s">
        <v>97</v>
      </c>
      <c r="D14" s="8" t="s">
        <v>98</v>
      </c>
      <c r="E14" s="7">
        <v>4</v>
      </c>
      <c r="F14" s="7">
        <v>0</v>
      </c>
      <c r="G14" s="7" t="s">
        <v>31</v>
      </c>
      <c r="H14" s="7" t="s">
        <v>68</v>
      </c>
      <c r="I14" s="9">
        <v>42868</v>
      </c>
      <c r="J14" s="7"/>
      <c r="K14" s="6"/>
      <c r="M14" s="19" t="s">
        <v>61</v>
      </c>
      <c r="N14" s="19">
        <f>SUM(M4:N12)</f>
        <v>38</v>
      </c>
    </row>
    <row r="15" spans="1:14" ht="40.5" customHeight="1">
      <c r="A15" s="6">
        <v>10</v>
      </c>
      <c r="B15" s="7" t="s">
        <v>99</v>
      </c>
      <c r="C15" s="7" t="s">
        <v>100</v>
      </c>
      <c r="D15" s="8" t="s">
        <v>101</v>
      </c>
      <c r="E15" s="7">
        <v>2</v>
      </c>
      <c r="F15" s="7">
        <v>0</v>
      </c>
      <c r="G15" s="7" t="s">
        <v>31</v>
      </c>
      <c r="H15" s="7" t="s">
        <v>68</v>
      </c>
      <c r="I15" s="9">
        <v>42868</v>
      </c>
      <c r="J15" s="7"/>
      <c r="K15" s="6"/>
    </row>
    <row r="16" spans="1:14" ht="40.5" customHeight="1">
      <c r="A16" s="7">
        <v>11</v>
      </c>
      <c r="B16" s="7" t="s">
        <v>102</v>
      </c>
      <c r="C16" s="7">
        <v>102649</v>
      </c>
      <c r="D16" s="26" t="s">
        <v>103</v>
      </c>
      <c r="E16" s="7">
        <v>2</v>
      </c>
      <c r="F16" s="7">
        <v>0</v>
      </c>
      <c r="G16" s="7" t="s">
        <v>17</v>
      </c>
      <c r="H16" s="7" t="s">
        <v>68</v>
      </c>
      <c r="I16" s="9">
        <v>42868</v>
      </c>
      <c r="J16" s="7"/>
      <c r="K16" s="7"/>
      <c r="M16" s="29"/>
    </row>
    <row r="17" spans="1:11" ht="40.5" customHeight="1">
      <c r="A17" s="7">
        <v>12</v>
      </c>
      <c r="B17" s="7" t="s">
        <v>104</v>
      </c>
      <c r="C17" s="7" t="s">
        <v>105</v>
      </c>
      <c r="D17" s="8" t="s">
        <v>106</v>
      </c>
      <c r="E17" s="7">
        <v>2</v>
      </c>
      <c r="F17" s="7">
        <v>0</v>
      </c>
      <c r="G17" s="7" t="s">
        <v>17</v>
      </c>
      <c r="H17" s="7" t="s">
        <v>68</v>
      </c>
      <c r="I17" s="9">
        <v>42868</v>
      </c>
      <c r="J17" s="12"/>
      <c r="K17" s="30"/>
    </row>
    <row r="18" spans="1:11" ht="40.5" customHeight="1">
      <c r="A18" s="7"/>
      <c r="B18" s="12" t="s">
        <v>44</v>
      </c>
      <c r="C18" s="12" t="s">
        <v>107</v>
      </c>
      <c r="D18" s="13" t="s">
        <v>108</v>
      </c>
      <c r="E18" s="12">
        <v>4</v>
      </c>
      <c r="F18" s="12">
        <v>0</v>
      </c>
      <c r="G18" s="12" t="s">
        <v>31</v>
      </c>
      <c r="H18" s="7" t="s">
        <v>68</v>
      </c>
      <c r="I18" s="9">
        <v>42868</v>
      </c>
      <c r="J18" s="7"/>
      <c r="K18" s="7"/>
    </row>
    <row r="19" spans="1:11" ht="40.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1" ht="40.5" customHeight="1">
      <c r="A20" s="11"/>
      <c r="B20" s="12"/>
      <c r="C20" s="12"/>
      <c r="D20" s="13"/>
      <c r="E20" s="12"/>
      <c r="F20" s="12"/>
      <c r="G20" s="12"/>
      <c r="H20" s="12"/>
      <c r="I20" s="15"/>
      <c r="J20" s="15"/>
      <c r="K20" s="11"/>
    </row>
    <row r="21" spans="1:11" ht="40.5" customHeight="1">
      <c r="A21" s="11"/>
      <c r="B21" s="12"/>
      <c r="C21" s="12"/>
      <c r="D21" s="13"/>
      <c r="E21" s="12"/>
      <c r="F21" s="12"/>
      <c r="G21" s="12"/>
      <c r="H21" s="12"/>
      <c r="I21" s="15"/>
      <c r="J21" s="15"/>
      <c r="K21" s="11"/>
    </row>
    <row r="22" spans="1:11" ht="40.5" customHeight="1">
      <c r="A22" s="6"/>
      <c r="B22" s="7"/>
      <c r="C22" s="7"/>
      <c r="D22" s="8"/>
      <c r="E22" s="7"/>
      <c r="F22" s="7"/>
      <c r="G22" s="7"/>
      <c r="H22" s="7"/>
      <c r="I22" s="7"/>
      <c r="J22" s="7"/>
      <c r="K22" s="6"/>
    </row>
    <row r="23" spans="1:11" ht="40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  <row r="24" spans="1:11" ht="40.5" customHeight="1">
      <c r="A24" s="11"/>
      <c r="B24" s="12"/>
      <c r="C24" s="12"/>
      <c r="D24" s="13"/>
      <c r="E24" s="12"/>
      <c r="F24" s="12"/>
      <c r="G24" s="12"/>
      <c r="H24" s="12"/>
      <c r="I24" s="15"/>
      <c r="J24" s="15"/>
      <c r="K24" s="11"/>
    </row>
    <row r="25" spans="1:11" ht="40.5" customHeight="1">
      <c r="A25" s="6"/>
      <c r="B25" s="7"/>
      <c r="C25" s="7"/>
      <c r="D25" s="8"/>
      <c r="E25" s="7"/>
      <c r="F25" s="7"/>
      <c r="G25" s="7"/>
      <c r="H25" s="7"/>
      <c r="I25" s="7"/>
      <c r="J25" s="7"/>
      <c r="K25" s="6"/>
    </row>
    <row r="26" spans="1:11" ht="40.5" customHeight="1">
      <c r="A26" s="6"/>
      <c r="B26" s="7"/>
      <c r="C26" s="7"/>
      <c r="D26" s="8"/>
      <c r="E26" s="7"/>
      <c r="F26" s="7"/>
      <c r="G26" s="7"/>
      <c r="H26" s="7"/>
      <c r="I26" s="7"/>
      <c r="J26" s="7"/>
      <c r="K26" s="6"/>
    </row>
  </sheetData>
  <customSheetViews>
    <customSheetView guid="{9778F56C-973C-7541-8161-D43DA95ADD11}" scale="80" topLeftCell="D1">
      <selection activeCell="G18" sqref="G18"/>
      <pageSetup paperSize="9" orientation="portrait"/>
    </customSheetView>
    <customSheetView guid="{A103F095-7DA4-4408-879C-290B47F228DB}" scale="80" topLeftCell="D1">
      <selection activeCell="G18" sqref="G18"/>
      <pageSetup paperSize="9" orientation="portrait"/>
    </customSheetView>
    <customSheetView guid="{E344F02B-8DEB-4443-BA96-9E788370444B}" scale="80" topLeftCell="D1">
      <selection activeCell="G18" sqref="G18"/>
      <pageSetup paperSize="9" orientation="portrait"/>
    </customSheetView>
    <customSheetView guid="{5D9737A7-FAB4-4ED9-9A80-BDC2CF91F8AD}" scale="80" topLeftCell="D1">
      <selection activeCell="G18" sqref="G18"/>
      <pageSetup paperSize="9" orientation="portrait"/>
    </customSheetView>
    <customSheetView guid="{7343038C-C44B-4A23-9415-52518878E5A6}" scale="80" topLeftCell="D1">
      <selection activeCell="G18" sqref="G18"/>
      <pageSetup paperSize="9" orientation="portrait"/>
    </customSheetView>
    <customSheetView guid="{CAA1661D-9E62-4E75-9F9E-C43A2BB4CF03}" scale="80" topLeftCell="D1">
      <selection activeCell="G18" sqref="G18"/>
      <pageSetup paperSize="9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E1" zoomScale="80" zoomScaleNormal="80" zoomScalePageLayoutView="80" workbookViewId="0">
      <selection activeCell="K12" sqref="K12"/>
    </sheetView>
  </sheetViews>
  <sheetFormatPr baseColWidth="10" defaultColWidth="8.83203125" defaultRowHeight="42.75" customHeight="1" x14ac:dyDescent="0"/>
  <cols>
    <col min="1" max="1" width="11.6640625" customWidth="1"/>
    <col min="2" max="2" width="23.5" customWidth="1"/>
    <col min="3" max="3" width="33.5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6.5" customWidth="1"/>
    <col min="9" max="9" width="16" customWidth="1"/>
    <col min="10" max="10" width="15.1640625" customWidth="1"/>
    <col min="11" max="11" width="62.5" customWidth="1"/>
    <col min="13" max="13" width="18.1640625" customWidth="1"/>
  </cols>
  <sheetData>
    <row r="1" spans="1:14" ht="42.75" customHeight="1" thickBot="1">
      <c r="A1" s="742" t="s">
        <v>62</v>
      </c>
      <c r="B1" s="743"/>
      <c r="C1" s="743"/>
      <c r="D1" s="743"/>
      <c r="E1" s="743"/>
      <c r="F1" s="743"/>
      <c r="G1" s="743" t="s">
        <v>109</v>
      </c>
      <c r="H1" s="743"/>
      <c r="I1" s="743"/>
      <c r="J1" s="750"/>
      <c r="K1" s="751"/>
    </row>
    <row r="2" spans="1:14" ht="42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42.75" customHeight="1">
      <c r="A3" s="53"/>
      <c r="B3" s="53" t="s">
        <v>169</v>
      </c>
      <c r="C3" s="53" t="s">
        <v>243</v>
      </c>
      <c r="D3" s="54"/>
      <c r="E3" s="53"/>
      <c r="F3" s="53"/>
      <c r="G3" s="53"/>
      <c r="H3" s="53"/>
      <c r="I3" s="53"/>
      <c r="J3" s="53"/>
      <c r="K3" s="53"/>
      <c r="M3" s="10" t="s">
        <v>21</v>
      </c>
      <c r="N3" s="10">
        <f>N2-N14</f>
        <v>6</v>
      </c>
    </row>
    <row r="4" spans="1:14" ht="58.5" customHeight="1">
      <c r="A4" s="55" t="s">
        <v>170</v>
      </c>
      <c r="B4" s="7" t="s">
        <v>44</v>
      </c>
      <c r="C4" s="7" t="s">
        <v>171</v>
      </c>
      <c r="D4" s="26" t="s">
        <v>172</v>
      </c>
      <c r="E4" s="7">
        <v>3</v>
      </c>
      <c r="F4" s="12" t="s">
        <v>173</v>
      </c>
      <c r="G4" s="7" t="s">
        <v>40</v>
      </c>
      <c r="H4" s="7" t="s">
        <v>133</v>
      </c>
      <c r="I4" s="9">
        <v>42868</v>
      </c>
      <c r="J4" s="7"/>
      <c r="K4" s="56" t="s">
        <v>174</v>
      </c>
      <c r="M4" t="s">
        <v>27</v>
      </c>
      <c r="N4">
        <f>SUMIFS(E:E,G:G,"CTT")</f>
        <v>9</v>
      </c>
    </row>
    <row r="5" spans="1:14" ht="54.75" customHeight="1">
      <c r="A5" s="57" t="s">
        <v>175</v>
      </c>
      <c r="B5" s="12" t="s">
        <v>176</v>
      </c>
      <c r="C5" s="12" t="s">
        <v>177</v>
      </c>
      <c r="D5" s="13" t="s">
        <v>178</v>
      </c>
      <c r="E5" s="12">
        <v>1</v>
      </c>
      <c r="F5" s="12" t="s">
        <v>179</v>
      </c>
      <c r="G5" s="12" t="s">
        <v>40</v>
      </c>
      <c r="H5" s="7" t="s">
        <v>133</v>
      </c>
      <c r="I5" s="9">
        <v>42868</v>
      </c>
      <c r="J5" s="7"/>
      <c r="K5" s="56" t="s">
        <v>180</v>
      </c>
      <c r="M5" t="s">
        <v>33</v>
      </c>
      <c r="N5">
        <f>SUMIFS(E:E,G:G,"FLU")</f>
        <v>0</v>
      </c>
    </row>
    <row r="6" spans="1:14" ht="42.75" customHeight="1">
      <c r="A6" s="6">
        <v>1</v>
      </c>
      <c r="B6" s="7" t="s">
        <v>22</v>
      </c>
      <c r="C6" s="7" t="s">
        <v>181</v>
      </c>
      <c r="D6" s="8" t="s">
        <v>182</v>
      </c>
      <c r="E6" s="7">
        <v>3</v>
      </c>
      <c r="F6" s="7">
        <v>1</v>
      </c>
      <c r="G6" s="7" t="s">
        <v>31</v>
      </c>
      <c r="H6" s="39" t="s">
        <v>133</v>
      </c>
      <c r="I6" s="9">
        <v>42868</v>
      </c>
      <c r="J6" s="7" t="s">
        <v>183</v>
      </c>
      <c r="K6" s="6"/>
      <c r="M6" t="s">
        <v>37</v>
      </c>
      <c r="N6">
        <f>SUMIFS(E:E,G:G,"JCC")</f>
        <v>28</v>
      </c>
    </row>
    <row r="7" spans="1:14" ht="42.75" customHeight="1">
      <c r="A7" s="11">
        <v>2</v>
      </c>
      <c r="B7" s="12" t="s">
        <v>184</v>
      </c>
      <c r="C7" s="12" t="s">
        <v>185</v>
      </c>
      <c r="D7" s="13" t="s">
        <v>186</v>
      </c>
      <c r="E7" s="12">
        <v>2</v>
      </c>
      <c r="F7" s="12">
        <v>1</v>
      </c>
      <c r="G7" s="12" t="s">
        <v>187</v>
      </c>
      <c r="H7" s="58" t="s">
        <v>188</v>
      </c>
      <c r="I7" s="15">
        <v>42868</v>
      </c>
      <c r="J7" s="12" t="s">
        <v>189</v>
      </c>
      <c r="K7" s="38" t="s">
        <v>190</v>
      </c>
      <c r="M7" t="s">
        <v>43</v>
      </c>
      <c r="N7">
        <f>SUMIFS(E:E,G:G,"EDI")</f>
        <v>9</v>
      </c>
    </row>
    <row r="8" spans="1:14" ht="42.75" customHeight="1">
      <c r="A8" s="6">
        <v>3</v>
      </c>
      <c r="B8" s="7" t="s">
        <v>191</v>
      </c>
      <c r="C8" s="7" t="s">
        <v>192</v>
      </c>
      <c r="D8" s="26" t="s">
        <v>193</v>
      </c>
      <c r="E8" s="7">
        <v>1</v>
      </c>
      <c r="F8" s="7">
        <v>1</v>
      </c>
      <c r="G8" s="7" t="s">
        <v>31</v>
      </c>
      <c r="H8" s="7" t="s">
        <v>133</v>
      </c>
      <c r="I8" s="9">
        <v>42868</v>
      </c>
      <c r="J8" s="7" t="s">
        <v>194</v>
      </c>
      <c r="K8" s="46" t="s">
        <v>195</v>
      </c>
      <c r="M8" t="s">
        <v>48</v>
      </c>
      <c r="N8">
        <f>SUMIFS(E:E,G:G,"par")</f>
        <v>0</v>
      </c>
    </row>
    <row r="9" spans="1:14" ht="42.75" customHeight="1">
      <c r="A9" s="11">
        <v>4</v>
      </c>
      <c r="B9" s="12" t="s">
        <v>22</v>
      </c>
      <c r="C9" s="12" t="s">
        <v>196</v>
      </c>
      <c r="D9" s="13" t="s">
        <v>197</v>
      </c>
      <c r="E9" s="12">
        <v>1</v>
      </c>
      <c r="F9" s="12">
        <v>1</v>
      </c>
      <c r="G9" s="12" t="s">
        <v>31</v>
      </c>
      <c r="H9" s="12" t="s">
        <v>133</v>
      </c>
      <c r="I9" s="15">
        <v>42868</v>
      </c>
      <c r="J9" s="12" t="s">
        <v>198</v>
      </c>
      <c r="K9" s="59"/>
      <c r="M9" t="s">
        <v>53</v>
      </c>
      <c r="N9">
        <f>SUMIFS(E:E,G:G,"phi")</f>
        <v>0</v>
      </c>
    </row>
    <row r="10" spans="1:14" ht="42.75" customHeight="1">
      <c r="A10" s="6">
        <v>5</v>
      </c>
      <c r="B10" s="12" t="s">
        <v>22</v>
      </c>
      <c r="C10" s="12" t="s">
        <v>199</v>
      </c>
      <c r="D10" s="13" t="s">
        <v>200</v>
      </c>
      <c r="E10" s="12">
        <v>1</v>
      </c>
      <c r="F10" s="12">
        <v>1</v>
      </c>
      <c r="G10" s="11" t="s">
        <v>31</v>
      </c>
      <c r="H10" s="39" t="s">
        <v>133</v>
      </c>
      <c r="I10" s="9">
        <v>42868</v>
      </c>
      <c r="J10" s="7" t="s">
        <v>201</v>
      </c>
      <c r="K10" s="6"/>
      <c r="M10" t="s">
        <v>58</v>
      </c>
      <c r="N10">
        <f>SUMIFS(E:E,G:G,"BRK")</f>
        <v>0</v>
      </c>
    </row>
    <row r="11" spans="1:14" ht="42.75" customHeight="1">
      <c r="A11" s="11">
        <v>6</v>
      </c>
      <c r="B11" s="7" t="s">
        <v>22</v>
      </c>
      <c r="C11" s="7" t="s">
        <v>202</v>
      </c>
      <c r="D11" s="8" t="s">
        <v>203</v>
      </c>
      <c r="E11" s="7">
        <v>2</v>
      </c>
      <c r="F11" s="7">
        <v>1</v>
      </c>
      <c r="G11" s="7" t="s">
        <v>187</v>
      </c>
      <c r="H11" s="7" t="s">
        <v>133</v>
      </c>
      <c r="I11" s="9">
        <v>42868</v>
      </c>
      <c r="J11" s="7" t="s">
        <v>204</v>
      </c>
      <c r="K11" s="6"/>
      <c r="M11" s="17" t="s">
        <v>59</v>
      </c>
      <c r="N11" s="17">
        <f>SUMIFS(E:E,G:G,"SPC")</f>
        <v>4</v>
      </c>
    </row>
    <row r="12" spans="1:14" ht="42.75" customHeight="1">
      <c r="A12" s="6">
        <v>7</v>
      </c>
      <c r="B12" s="7" t="s">
        <v>22</v>
      </c>
      <c r="C12" s="7" t="s">
        <v>205</v>
      </c>
      <c r="D12" s="8" t="s">
        <v>206</v>
      </c>
      <c r="E12" s="7">
        <v>1</v>
      </c>
      <c r="F12" s="7">
        <v>1</v>
      </c>
      <c r="G12" s="7" t="s">
        <v>187</v>
      </c>
      <c r="H12" s="7" t="s">
        <v>133</v>
      </c>
      <c r="I12" s="9">
        <v>42868</v>
      </c>
      <c r="J12" s="7" t="s">
        <v>207</v>
      </c>
      <c r="K12" s="6"/>
      <c r="M12" s="18" t="s">
        <v>60</v>
      </c>
      <c r="N12" s="18">
        <f>SUMIFS(E:E,G:G,"H")</f>
        <v>0</v>
      </c>
    </row>
    <row r="13" spans="1:14" ht="42.75" customHeight="1">
      <c r="A13" s="11">
        <v>8</v>
      </c>
      <c r="B13" s="7" t="s">
        <v>208</v>
      </c>
      <c r="C13" s="7" t="s">
        <v>209</v>
      </c>
      <c r="D13" s="8" t="s">
        <v>210</v>
      </c>
      <c r="E13" s="7">
        <v>1</v>
      </c>
      <c r="F13" s="7">
        <v>1</v>
      </c>
      <c r="G13" s="7" t="s">
        <v>187</v>
      </c>
      <c r="H13" s="7" t="s">
        <v>133</v>
      </c>
      <c r="I13" s="9">
        <v>42868</v>
      </c>
      <c r="J13" s="7" t="s">
        <v>211</v>
      </c>
      <c r="K13" s="7"/>
      <c r="M13" s="18"/>
      <c r="N13" s="18"/>
    </row>
    <row r="14" spans="1:14" ht="42.75" customHeight="1">
      <c r="A14" s="51">
        <v>9</v>
      </c>
      <c r="B14" s="7" t="s">
        <v>44</v>
      </c>
      <c r="C14" s="7" t="s">
        <v>212</v>
      </c>
      <c r="D14" s="8" t="s">
        <v>213</v>
      </c>
      <c r="E14" s="7">
        <v>2</v>
      </c>
      <c r="F14" s="7">
        <v>1</v>
      </c>
      <c r="G14" s="7" t="s">
        <v>31</v>
      </c>
      <c r="H14" s="7" t="s">
        <v>133</v>
      </c>
      <c r="I14" s="9">
        <v>42868</v>
      </c>
      <c r="J14" s="7" t="s">
        <v>47</v>
      </c>
      <c r="K14" s="7"/>
      <c r="M14" s="19" t="s">
        <v>61</v>
      </c>
      <c r="N14" s="19">
        <f>SUM(M4:N12)</f>
        <v>50</v>
      </c>
    </row>
    <row r="15" spans="1:14" ht="42.75" customHeight="1">
      <c r="A15" s="48">
        <v>10</v>
      </c>
      <c r="B15" s="7" t="s">
        <v>191</v>
      </c>
      <c r="C15" s="7" t="s">
        <v>214</v>
      </c>
      <c r="D15" s="8" t="s">
        <v>215</v>
      </c>
      <c r="E15" s="7">
        <v>1</v>
      </c>
      <c r="F15" s="7">
        <v>1</v>
      </c>
      <c r="G15" s="7" t="s">
        <v>31</v>
      </c>
      <c r="H15" s="7" t="s">
        <v>133</v>
      </c>
      <c r="I15" s="9">
        <v>42868</v>
      </c>
      <c r="J15" s="7" t="s">
        <v>216</v>
      </c>
      <c r="K15" s="46" t="s">
        <v>217</v>
      </c>
    </row>
    <row r="16" spans="1:14" ht="42.75" customHeight="1">
      <c r="A16" s="51">
        <v>11</v>
      </c>
      <c r="B16" s="12" t="s">
        <v>44</v>
      </c>
      <c r="C16" s="12" t="s">
        <v>218</v>
      </c>
      <c r="D16" s="13" t="s">
        <v>219</v>
      </c>
      <c r="E16" s="12">
        <v>3</v>
      </c>
      <c r="F16" s="12">
        <v>1</v>
      </c>
      <c r="G16" s="12" t="s">
        <v>220</v>
      </c>
      <c r="H16" s="39" t="s">
        <v>133</v>
      </c>
      <c r="I16" s="9">
        <v>42868</v>
      </c>
      <c r="J16" s="15" t="s">
        <v>47</v>
      </c>
      <c r="K16" s="60"/>
    </row>
    <row r="17" spans="1:11" ht="42.75" customHeight="1">
      <c r="A17" s="48">
        <v>12</v>
      </c>
      <c r="B17" s="12" t="s">
        <v>44</v>
      </c>
      <c r="C17" s="12" t="s">
        <v>221</v>
      </c>
      <c r="D17" s="13" t="s">
        <v>222</v>
      </c>
      <c r="E17" s="12">
        <v>6</v>
      </c>
      <c r="F17" s="12">
        <v>2</v>
      </c>
      <c r="G17" s="48" t="s">
        <v>220</v>
      </c>
      <c r="H17" s="39" t="s">
        <v>133</v>
      </c>
      <c r="I17" s="9">
        <v>42868</v>
      </c>
      <c r="J17" s="15" t="s">
        <v>47</v>
      </c>
      <c r="K17" s="60" t="s">
        <v>223</v>
      </c>
    </row>
    <row r="18" spans="1:11" ht="42.75" customHeight="1">
      <c r="A18" s="51">
        <v>13</v>
      </c>
      <c r="B18" s="7" t="s">
        <v>44</v>
      </c>
      <c r="C18" s="7" t="s">
        <v>224</v>
      </c>
      <c r="D18" s="8" t="s">
        <v>225</v>
      </c>
      <c r="E18" s="7">
        <v>4</v>
      </c>
      <c r="F18" s="7">
        <v>1</v>
      </c>
      <c r="G18" s="7" t="s">
        <v>220</v>
      </c>
      <c r="H18" s="7" t="s">
        <v>133</v>
      </c>
      <c r="I18" s="9">
        <v>42868</v>
      </c>
      <c r="J18" s="7" t="s">
        <v>47</v>
      </c>
      <c r="K18" s="61"/>
    </row>
    <row r="19" spans="1:11" ht="42.75" customHeight="1">
      <c r="A19" s="48">
        <v>14</v>
      </c>
      <c r="B19" s="7" t="s">
        <v>22</v>
      </c>
      <c r="C19" s="52" t="s">
        <v>226</v>
      </c>
      <c r="D19" s="8" t="s">
        <v>227</v>
      </c>
      <c r="E19" s="7">
        <v>5</v>
      </c>
      <c r="F19" s="7">
        <v>2</v>
      </c>
      <c r="G19" s="7" t="s">
        <v>220</v>
      </c>
      <c r="H19" s="7" t="s">
        <v>133</v>
      </c>
      <c r="I19" s="9">
        <v>42868</v>
      </c>
      <c r="J19" s="7" t="s">
        <v>228</v>
      </c>
      <c r="K19" s="61"/>
    </row>
    <row r="20" spans="1:11" ht="42.75" customHeight="1">
      <c r="A20" s="51">
        <v>15</v>
      </c>
      <c r="B20" s="7" t="s">
        <v>22</v>
      </c>
      <c r="C20" s="7" t="s">
        <v>229</v>
      </c>
      <c r="D20" s="8" t="s">
        <v>230</v>
      </c>
      <c r="E20" s="7">
        <v>3</v>
      </c>
      <c r="F20" s="7">
        <v>1</v>
      </c>
      <c r="G20" s="7" t="s">
        <v>220</v>
      </c>
      <c r="H20" s="7" t="s">
        <v>133</v>
      </c>
      <c r="I20" s="9">
        <v>42868</v>
      </c>
      <c r="J20" s="7" t="s">
        <v>231</v>
      </c>
      <c r="K20" s="44"/>
    </row>
    <row r="21" spans="1:11" ht="42.75" customHeight="1">
      <c r="A21" s="48">
        <v>16</v>
      </c>
      <c r="B21" s="12" t="s">
        <v>232</v>
      </c>
      <c r="C21" s="12" t="s">
        <v>233</v>
      </c>
      <c r="D21" s="13" t="s">
        <v>234</v>
      </c>
      <c r="E21" s="12">
        <v>2</v>
      </c>
      <c r="F21" s="12">
        <v>1</v>
      </c>
      <c r="G21" s="12" t="s">
        <v>220</v>
      </c>
      <c r="H21" s="12" t="s">
        <v>133</v>
      </c>
      <c r="I21" s="15">
        <v>42868</v>
      </c>
      <c r="J21" s="12" t="s">
        <v>235</v>
      </c>
      <c r="K21" s="38" t="s">
        <v>244</v>
      </c>
    </row>
    <row r="22" spans="1:11" ht="42.75" customHeight="1">
      <c r="A22" s="51">
        <v>17</v>
      </c>
      <c r="B22" s="7" t="s">
        <v>44</v>
      </c>
      <c r="C22" s="7" t="s">
        <v>236</v>
      </c>
      <c r="D22" s="8" t="s">
        <v>237</v>
      </c>
      <c r="E22" s="7">
        <v>2</v>
      </c>
      <c r="F22" s="7">
        <v>1</v>
      </c>
      <c r="G22" s="7" t="s">
        <v>220</v>
      </c>
      <c r="H22" s="7" t="s">
        <v>133</v>
      </c>
      <c r="I22" s="9">
        <v>42868</v>
      </c>
      <c r="J22" s="7" t="s">
        <v>47</v>
      </c>
      <c r="K22" s="44"/>
    </row>
    <row r="23" spans="1:11" ht="42.75" customHeight="1">
      <c r="A23" s="48">
        <v>18</v>
      </c>
      <c r="B23" s="62" t="s">
        <v>238</v>
      </c>
      <c r="C23" s="62" t="s">
        <v>239</v>
      </c>
      <c r="D23" s="40">
        <v>4845158719</v>
      </c>
      <c r="E23" s="12">
        <v>3</v>
      </c>
      <c r="F23" s="12">
        <v>1</v>
      </c>
      <c r="G23" s="12" t="s">
        <v>220</v>
      </c>
      <c r="H23" s="12" t="s">
        <v>133</v>
      </c>
      <c r="I23" s="15">
        <v>42868</v>
      </c>
      <c r="J23" s="12" t="s">
        <v>240</v>
      </c>
      <c r="K23" s="49"/>
    </row>
    <row r="24" spans="1:11" ht="42.75" customHeight="1">
      <c r="A24" s="51">
        <v>19</v>
      </c>
      <c r="B24" s="7" t="s">
        <v>44</v>
      </c>
      <c r="C24" s="7" t="s">
        <v>241</v>
      </c>
      <c r="D24" s="8" t="s">
        <v>242</v>
      </c>
      <c r="E24" s="7">
        <v>3</v>
      </c>
      <c r="F24" s="7">
        <v>1</v>
      </c>
      <c r="G24" s="7" t="s">
        <v>187</v>
      </c>
      <c r="H24" s="7" t="s">
        <v>133</v>
      </c>
      <c r="I24" s="9">
        <v>42868</v>
      </c>
      <c r="J24" s="7" t="s">
        <v>47</v>
      </c>
      <c r="K24" s="46"/>
    </row>
    <row r="25" spans="1:11" ht="42.75" customHeight="1">
      <c r="A25" s="51"/>
      <c r="B25" s="7"/>
      <c r="C25" s="7"/>
      <c r="D25" s="8"/>
      <c r="E25" s="7"/>
      <c r="F25" s="7"/>
      <c r="G25" s="7"/>
      <c r="H25" s="7"/>
      <c r="I25" s="9"/>
      <c r="J25" s="7"/>
      <c r="K25" s="46"/>
    </row>
    <row r="26" spans="1:11" ht="42.75" customHeight="1">
      <c r="A26" s="51"/>
      <c r="B26" s="7"/>
      <c r="C26" s="7"/>
      <c r="D26" s="8"/>
      <c r="E26" s="7"/>
      <c r="F26" s="7"/>
      <c r="G26" s="7"/>
      <c r="H26" s="7"/>
      <c r="I26" s="9"/>
      <c r="J26" s="7"/>
      <c r="K26" s="46"/>
    </row>
    <row r="27" spans="1:11" ht="42.75" customHeight="1">
      <c r="A27" s="51"/>
      <c r="B27" s="7"/>
      <c r="C27" s="7"/>
      <c r="D27" s="8"/>
      <c r="E27" s="7"/>
      <c r="F27" s="7"/>
      <c r="G27" s="7"/>
      <c r="H27" s="7"/>
      <c r="I27" s="9"/>
      <c r="J27" s="7"/>
      <c r="K27" s="46"/>
    </row>
    <row r="28" spans="1:11" ht="42.75" customHeight="1">
      <c r="A28" s="51"/>
      <c r="B28" s="7"/>
      <c r="C28" s="7"/>
      <c r="D28" s="8"/>
      <c r="E28" s="36">
        <f>SUM(E4:E27)</f>
        <v>50</v>
      </c>
      <c r="F28" s="7"/>
      <c r="G28" s="7"/>
      <c r="H28" s="7"/>
      <c r="I28" s="9"/>
      <c r="J28" s="7"/>
      <c r="K28" s="46"/>
    </row>
    <row r="29" spans="1:11" ht="42.75" customHeight="1">
      <c r="A29" s="51"/>
      <c r="B29" s="7"/>
      <c r="C29" s="7"/>
      <c r="D29" s="8"/>
      <c r="E29" s="7"/>
      <c r="F29" s="7"/>
      <c r="G29" s="7"/>
      <c r="H29" s="7"/>
      <c r="I29" s="9"/>
      <c r="J29" s="7"/>
      <c r="K29" s="46"/>
    </row>
  </sheetData>
  <customSheetViews>
    <customSheetView guid="{9778F56C-973C-7541-8161-D43DA95ADD11}" scale="80" topLeftCell="E1">
      <selection activeCell="K12" sqref="K12"/>
    </customSheetView>
    <customSheetView guid="{A103F095-7DA4-4408-879C-290B47F228DB}" scale="80">
      <selection activeCell="C10" sqref="C10"/>
    </customSheetView>
    <customSheetView guid="{E344F02B-8DEB-4443-BA96-9E788370444B}" scale="80">
      <selection activeCell="C10" sqref="C10"/>
    </customSheetView>
    <customSheetView guid="{5D9737A7-FAB4-4ED9-9A80-BDC2CF91F8AD}" scale="80">
      <selection activeCell="C10" sqref="C10"/>
    </customSheetView>
    <customSheetView guid="{7343038C-C44B-4A23-9415-52518878E5A6}" scale="80">
      <selection activeCell="C10" sqref="C10"/>
    </customSheetView>
    <customSheetView guid="{CAA1661D-9E62-4E75-9F9E-C43A2BB4CF03}" scale="80">
      <selection activeCell="C10" sqref="C10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D20" sqref="D20"/>
    </sheetView>
  </sheetViews>
  <sheetFormatPr baseColWidth="10" defaultColWidth="8.83203125" defaultRowHeight="33" customHeight="1" x14ac:dyDescent="0"/>
  <cols>
    <col min="2" max="2" width="23.5" customWidth="1"/>
    <col min="3" max="3" width="33.5" customWidth="1"/>
    <col min="4" max="4" width="30.6640625" customWidth="1"/>
    <col min="5" max="5" width="10.5" customWidth="1"/>
    <col min="6" max="6" width="10.33203125" customWidth="1"/>
    <col min="7" max="7" width="15.1640625" customWidth="1"/>
    <col min="8" max="8" width="16.5" customWidth="1"/>
    <col min="9" max="9" width="16" customWidth="1"/>
    <col min="10" max="10" width="15.1640625" customWidth="1"/>
    <col min="11" max="11" width="43.33203125" customWidth="1"/>
    <col min="13" max="13" width="18.1640625" customWidth="1"/>
  </cols>
  <sheetData>
    <row r="1" spans="1:14" ht="33" customHeight="1" thickBot="1">
      <c r="A1" s="742" t="s">
        <v>62</v>
      </c>
      <c r="B1" s="743"/>
      <c r="C1" s="743"/>
      <c r="D1" s="743"/>
      <c r="E1" s="743"/>
      <c r="F1" s="743"/>
      <c r="G1" s="743" t="s">
        <v>109</v>
      </c>
      <c r="H1" s="743"/>
      <c r="I1" s="743"/>
      <c r="J1" s="750"/>
      <c r="K1" s="751"/>
    </row>
    <row r="2" spans="1:14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32</v>
      </c>
    </row>
    <row r="3" spans="1:14" ht="33" customHeight="1">
      <c r="A3" s="20"/>
      <c r="B3" s="20" t="s">
        <v>127</v>
      </c>
      <c r="C3" s="42" t="s">
        <v>128</v>
      </c>
      <c r="D3" s="21"/>
      <c r="E3" s="20"/>
      <c r="F3" s="20"/>
      <c r="G3" s="20"/>
      <c r="H3" s="20"/>
      <c r="I3" s="22"/>
      <c r="J3" s="20"/>
      <c r="K3" s="20"/>
      <c r="M3" s="10" t="s">
        <v>21</v>
      </c>
      <c r="N3" s="10">
        <f>N2-N14</f>
        <v>3</v>
      </c>
    </row>
    <row r="4" spans="1:14" ht="33" customHeight="1">
      <c r="A4" s="43" t="s">
        <v>129</v>
      </c>
      <c r="B4" s="43" t="s">
        <v>130</v>
      </c>
      <c r="C4" s="7" t="s">
        <v>131</v>
      </c>
      <c r="D4" s="8" t="s">
        <v>132</v>
      </c>
      <c r="E4" s="7">
        <v>2</v>
      </c>
      <c r="F4" s="7">
        <v>1</v>
      </c>
      <c r="G4" s="7" t="s">
        <v>17</v>
      </c>
      <c r="H4" s="44" t="s">
        <v>133</v>
      </c>
      <c r="I4" s="9">
        <v>42868</v>
      </c>
      <c r="J4" s="45" t="s">
        <v>134</v>
      </c>
      <c r="K4" s="46" t="s">
        <v>135</v>
      </c>
      <c r="M4" t="s">
        <v>27</v>
      </c>
      <c r="N4">
        <f>SUMIFS(E:E,G:G,"CTT")</f>
        <v>0</v>
      </c>
    </row>
    <row r="5" spans="1:14" ht="33" customHeight="1">
      <c r="A5" s="47" t="s">
        <v>136</v>
      </c>
      <c r="B5" s="43" t="s">
        <v>130</v>
      </c>
      <c r="C5" s="7" t="s">
        <v>131</v>
      </c>
      <c r="D5" s="8" t="s">
        <v>132</v>
      </c>
      <c r="E5" s="12">
        <v>1</v>
      </c>
      <c r="F5" s="12">
        <v>0</v>
      </c>
      <c r="G5" s="48" t="s">
        <v>89</v>
      </c>
      <c r="H5" s="49"/>
      <c r="I5" s="40"/>
      <c r="J5" s="40"/>
      <c r="K5" s="48"/>
      <c r="M5" t="s">
        <v>33</v>
      </c>
      <c r="N5">
        <f>SUMIFS(E:E,G:G,"FLU")</f>
        <v>27</v>
      </c>
    </row>
    <row r="6" spans="1:14" ht="33" customHeight="1">
      <c r="A6" s="12">
        <v>2</v>
      </c>
      <c r="B6" s="12" t="s">
        <v>22</v>
      </c>
      <c r="C6" s="12" t="s">
        <v>137</v>
      </c>
      <c r="D6" s="13" t="s">
        <v>138</v>
      </c>
      <c r="E6" s="12">
        <v>1</v>
      </c>
      <c r="F6" s="12">
        <v>1</v>
      </c>
      <c r="G6" s="48" t="s">
        <v>89</v>
      </c>
      <c r="H6" s="49" t="s">
        <v>133</v>
      </c>
      <c r="I6" s="15">
        <v>42868</v>
      </c>
      <c r="J6" s="40" t="s">
        <v>139</v>
      </c>
      <c r="K6" s="48" t="s">
        <v>140</v>
      </c>
      <c r="M6" t="s">
        <v>37</v>
      </c>
      <c r="N6">
        <f>SUMIFS(E:E,G:G,"JCC")</f>
        <v>0</v>
      </c>
    </row>
    <row r="7" spans="1:14" ht="33" customHeight="1">
      <c r="A7" s="11">
        <v>3</v>
      </c>
      <c r="B7" s="12" t="s">
        <v>141</v>
      </c>
      <c r="C7" s="12" t="s">
        <v>142</v>
      </c>
      <c r="D7" s="13" t="s">
        <v>143</v>
      </c>
      <c r="E7" s="12">
        <v>6</v>
      </c>
      <c r="F7" s="12">
        <v>2</v>
      </c>
      <c r="G7" s="12" t="s">
        <v>17</v>
      </c>
      <c r="H7" s="49" t="s">
        <v>133</v>
      </c>
      <c r="I7" s="15">
        <v>42868</v>
      </c>
      <c r="J7" s="15" t="s">
        <v>144</v>
      </c>
      <c r="K7" s="50" t="s">
        <v>145</v>
      </c>
      <c r="M7" t="s">
        <v>43</v>
      </c>
      <c r="N7">
        <f>SUMIFS(E:E,G:G,"EDI")</f>
        <v>0</v>
      </c>
    </row>
    <row r="8" spans="1:14" ht="33" customHeight="1">
      <c r="A8" s="12">
        <v>4</v>
      </c>
      <c r="B8" s="7" t="s">
        <v>22</v>
      </c>
      <c r="C8" s="7" t="s">
        <v>146</v>
      </c>
      <c r="D8" s="8" t="s">
        <v>147</v>
      </c>
      <c r="E8" s="7">
        <v>2</v>
      </c>
      <c r="F8" s="7">
        <v>1</v>
      </c>
      <c r="G8" s="7" t="s">
        <v>17</v>
      </c>
      <c r="H8" s="44" t="s">
        <v>133</v>
      </c>
      <c r="I8" s="9">
        <v>42868</v>
      </c>
      <c r="J8" s="7" t="s">
        <v>148</v>
      </c>
      <c r="K8" s="51"/>
      <c r="M8" t="s">
        <v>48</v>
      </c>
      <c r="N8">
        <f>SUMIFS(E:E,G:G,"par")</f>
        <v>0</v>
      </c>
    </row>
    <row r="9" spans="1:14" ht="33" customHeight="1">
      <c r="A9" s="11">
        <v>5</v>
      </c>
      <c r="B9" s="7" t="s">
        <v>22</v>
      </c>
      <c r="C9" s="52" t="s">
        <v>149</v>
      </c>
      <c r="D9" s="8" t="s">
        <v>150</v>
      </c>
      <c r="E9" s="7">
        <v>2</v>
      </c>
      <c r="F9" s="7">
        <v>1</v>
      </c>
      <c r="G9" s="7" t="s">
        <v>17</v>
      </c>
      <c r="H9" s="44" t="s">
        <v>133</v>
      </c>
      <c r="I9" s="9">
        <v>42868</v>
      </c>
      <c r="J9" s="7" t="s">
        <v>151</v>
      </c>
      <c r="K9" s="51"/>
      <c r="M9" t="s">
        <v>53</v>
      </c>
      <c r="N9">
        <f>SUMIFS(E:E,G:G,"phi")</f>
        <v>0</v>
      </c>
    </row>
    <row r="10" spans="1:14" ht="33" customHeight="1">
      <c r="A10" s="12">
        <v>6</v>
      </c>
      <c r="B10" s="7" t="s">
        <v>44</v>
      </c>
      <c r="C10" s="7" t="s">
        <v>152</v>
      </c>
      <c r="D10" s="8" t="s">
        <v>153</v>
      </c>
      <c r="E10" s="7">
        <v>2</v>
      </c>
      <c r="F10" s="7">
        <v>1</v>
      </c>
      <c r="G10" s="7" t="s">
        <v>17</v>
      </c>
      <c r="H10" s="7" t="s">
        <v>133</v>
      </c>
      <c r="I10" s="9">
        <v>42868</v>
      </c>
      <c r="J10" s="7" t="s">
        <v>47</v>
      </c>
      <c r="K10" s="7"/>
      <c r="M10" t="s">
        <v>58</v>
      </c>
      <c r="N10">
        <f>SUMIFS(E:E,G:G,"BRK")</f>
        <v>2</v>
      </c>
    </row>
    <row r="11" spans="1:14" ht="33" customHeight="1">
      <c r="A11" s="48">
        <v>7</v>
      </c>
      <c r="B11" s="7" t="s">
        <v>22</v>
      </c>
      <c r="C11" s="7" t="s">
        <v>154</v>
      </c>
      <c r="D11" s="8" t="s">
        <v>155</v>
      </c>
      <c r="E11" s="7">
        <v>5</v>
      </c>
      <c r="F11" s="7">
        <v>2</v>
      </c>
      <c r="G11" s="7" t="s">
        <v>17</v>
      </c>
      <c r="H11" s="44" t="s">
        <v>133</v>
      </c>
      <c r="I11" s="9">
        <v>42868</v>
      </c>
      <c r="J11" s="7" t="s">
        <v>156</v>
      </c>
      <c r="K11" s="7"/>
      <c r="M11" s="17" t="s">
        <v>59</v>
      </c>
      <c r="N11" s="17">
        <f>SUMIFS(E:E,G:G,"SPC")</f>
        <v>0</v>
      </c>
    </row>
    <row r="12" spans="1:14" ht="33" customHeight="1">
      <c r="A12" s="12">
        <v>8</v>
      </c>
      <c r="B12" s="7" t="s">
        <v>44</v>
      </c>
      <c r="C12" s="7" t="s">
        <v>157</v>
      </c>
      <c r="D12" s="8" t="s">
        <v>158</v>
      </c>
      <c r="E12" s="7">
        <v>2</v>
      </c>
      <c r="F12" s="7">
        <v>1</v>
      </c>
      <c r="G12" s="7" t="s">
        <v>17</v>
      </c>
      <c r="H12" s="39" t="s">
        <v>133</v>
      </c>
      <c r="I12" s="9">
        <v>42868</v>
      </c>
      <c r="J12" s="7" t="s">
        <v>47</v>
      </c>
      <c r="K12" s="51" t="s">
        <v>159</v>
      </c>
      <c r="M12" s="18" t="s">
        <v>60</v>
      </c>
      <c r="N12" s="18">
        <f>SUMIFS(E:E,G:G,"H")</f>
        <v>0</v>
      </c>
    </row>
    <row r="13" spans="1:14" ht="33" customHeight="1">
      <c r="A13" s="48">
        <v>9</v>
      </c>
      <c r="B13" s="7" t="s">
        <v>22</v>
      </c>
      <c r="C13" s="7" t="s">
        <v>160</v>
      </c>
      <c r="D13" s="8" t="s">
        <v>161</v>
      </c>
      <c r="E13" s="7">
        <v>3</v>
      </c>
      <c r="F13" s="7">
        <v>1</v>
      </c>
      <c r="G13" s="7" t="s">
        <v>17</v>
      </c>
      <c r="H13" s="7" t="s">
        <v>133</v>
      </c>
      <c r="I13" s="9">
        <v>42868</v>
      </c>
      <c r="J13" s="7" t="s">
        <v>162</v>
      </c>
      <c r="K13" s="7"/>
      <c r="M13" s="18"/>
      <c r="N13" s="18"/>
    </row>
    <row r="14" spans="1:14" ht="33" customHeight="1">
      <c r="A14" s="12">
        <v>10</v>
      </c>
      <c r="B14" s="7" t="s">
        <v>163</v>
      </c>
      <c r="C14" s="7" t="s">
        <v>164</v>
      </c>
      <c r="D14" s="8" t="s">
        <v>165</v>
      </c>
      <c r="E14" s="7">
        <v>3</v>
      </c>
      <c r="F14" s="7">
        <v>1</v>
      </c>
      <c r="G14" s="7" t="s">
        <v>17</v>
      </c>
      <c r="H14" s="44" t="s">
        <v>133</v>
      </c>
      <c r="I14" s="9">
        <v>42868</v>
      </c>
      <c r="J14" s="7" t="s">
        <v>166</v>
      </c>
      <c r="K14" s="7" t="s">
        <v>167</v>
      </c>
      <c r="M14" s="19" t="s">
        <v>61</v>
      </c>
      <c r="N14" s="19">
        <f>SUM(M4:N12)</f>
        <v>29</v>
      </c>
    </row>
    <row r="15" spans="1:14" ht="33" customHeight="1">
      <c r="A15" s="48"/>
      <c r="B15" s="12"/>
      <c r="C15" s="7"/>
      <c r="D15" s="8"/>
      <c r="E15" s="7"/>
      <c r="F15" s="7"/>
      <c r="G15" s="7"/>
      <c r="H15" s="12"/>
      <c r="I15" s="15"/>
      <c r="J15" s="12"/>
      <c r="K15" s="6"/>
    </row>
    <row r="16" spans="1:14" ht="33" customHeight="1">
      <c r="A16" s="51"/>
      <c r="B16" s="7"/>
      <c r="C16" s="7"/>
      <c r="D16" s="8"/>
      <c r="E16" s="7"/>
      <c r="F16" s="7"/>
      <c r="G16" s="7"/>
      <c r="H16" s="7"/>
      <c r="I16" s="9"/>
      <c r="J16" s="7"/>
      <c r="K16" s="6"/>
    </row>
    <row r="17" spans="1:11" ht="33" customHeight="1">
      <c r="A17" s="51"/>
      <c r="B17" s="7"/>
      <c r="C17" s="7"/>
      <c r="D17" s="8"/>
      <c r="E17" s="7"/>
      <c r="F17" s="7"/>
      <c r="G17" s="7"/>
      <c r="H17" s="7"/>
      <c r="I17" s="9"/>
      <c r="J17" s="7"/>
      <c r="K17" s="6"/>
    </row>
    <row r="18" spans="1:11" ht="33" customHeight="1">
      <c r="A18" s="6"/>
      <c r="B18" s="7"/>
      <c r="C18" s="7"/>
      <c r="D18" s="8"/>
      <c r="E18" s="36">
        <f>SUM(E4:E15)</f>
        <v>29</v>
      </c>
      <c r="F18" s="36">
        <f>SUM(F4:F15)</f>
        <v>12</v>
      </c>
      <c r="G18" s="7"/>
      <c r="H18" s="37" t="s">
        <v>168</v>
      </c>
      <c r="I18" s="9"/>
      <c r="J18" s="7"/>
      <c r="K18" s="7"/>
    </row>
    <row r="19" spans="1:11" ht="33" customHeight="1">
      <c r="A19" s="7"/>
      <c r="B19" s="7"/>
      <c r="C19" s="7"/>
      <c r="D19" s="8"/>
      <c r="E19" s="36"/>
      <c r="F19" s="7"/>
      <c r="G19" s="7"/>
      <c r="H19" s="37"/>
      <c r="I19" s="7"/>
      <c r="J19" s="7"/>
      <c r="K19" s="7"/>
    </row>
    <row r="20" spans="1:11" ht="33" customHeight="1">
      <c r="A20" s="7"/>
      <c r="B20" s="7"/>
      <c r="C20" s="7"/>
      <c r="D20" s="8"/>
      <c r="E20" s="7"/>
      <c r="F20" s="7"/>
      <c r="G20" s="7"/>
      <c r="H20" s="36"/>
      <c r="I20" s="9"/>
      <c r="J20" s="7"/>
      <c r="K20" s="7"/>
    </row>
    <row r="21" spans="1:11" ht="33" customHeight="1">
      <c r="A21" s="7"/>
      <c r="B21" s="7"/>
      <c r="C21" s="7"/>
      <c r="D21" s="8"/>
      <c r="E21" s="7"/>
      <c r="F21" s="7"/>
      <c r="G21" s="7"/>
      <c r="H21" s="36"/>
      <c r="I21" s="9"/>
      <c r="J21" s="7"/>
      <c r="K21" s="7"/>
    </row>
    <row r="22" spans="1:11" ht="33" customHeight="1">
      <c r="A22" s="7"/>
      <c r="B22" s="7"/>
      <c r="C22" s="7"/>
      <c r="D22" s="8"/>
      <c r="E22" s="36"/>
      <c r="F22" s="7"/>
      <c r="G22" s="7"/>
      <c r="H22" s="37"/>
      <c r="I22" s="7"/>
      <c r="J22" s="7"/>
      <c r="K22" s="7"/>
    </row>
    <row r="23" spans="1:11" ht="33" customHeight="1">
      <c r="A23" s="7"/>
      <c r="B23" s="7"/>
      <c r="C23" s="7"/>
      <c r="D23" s="8"/>
      <c r="E23" s="7"/>
      <c r="F23" s="7"/>
      <c r="G23" s="7"/>
      <c r="H23" s="36"/>
      <c r="I23" s="9"/>
      <c r="J23" s="7"/>
      <c r="K23" s="7"/>
    </row>
    <row r="24" spans="1:11" ht="33" customHeight="1">
      <c r="A24" s="7"/>
      <c r="B24" s="7"/>
      <c r="C24" s="7"/>
      <c r="D24" s="8"/>
      <c r="E24" s="7"/>
      <c r="F24" s="7"/>
      <c r="G24" s="7"/>
      <c r="H24" s="36"/>
      <c r="I24" s="9"/>
      <c r="J24" s="7"/>
      <c r="K24" s="7"/>
    </row>
    <row r="25" spans="1:11" ht="33" customHeight="1">
      <c r="A25" s="7"/>
      <c r="B25" s="7"/>
      <c r="C25" s="7"/>
      <c r="D25" s="8"/>
      <c r="E25" s="36"/>
      <c r="F25" s="7"/>
      <c r="G25" s="7"/>
      <c r="H25" s="37"/>
      <c r="I25" s="7"/>
      <c r="J25" s="7"/>
      <c r="K25" s="7"/>
    </row>
  </sheetData>
  <customSheetViews>
    <customSheetView guid="{9778F56C-973C-7541-8161-D43DA95ADD11}" scale="90">
      <selection activeCell="D20" sqref="D20"/>
    </customSheetView>
    <customSheetView guid="{A103F095-7DA4-4408-879C-290B47F228DB}" scale="90">
      <selection activeCell="C15" sqref="C15"/>
    </customSheetView>
    <customSheetView guid="{E344F02B-8DEB-4443-BA96-9E788370444B}" scale="90">
      <selection activeCell="C15" sqref="C15"/>
    </customSheetView>
    <customSheetView guid="{5D9737A7-FAB4-4ED9-9A80-BDC2CF91F8AD}" scale="90">
      <selection activeCell="C15" sqref="C15"/>
    </customSheetView>
    <customSheetView guid="{7343038C-C44B-4A23-9415-52518878E5A6}" scale="90">
      <selection activeCell="C15" sqref="C15"/>
    </customSheetView>
    <customSheetView guid="{CAA1661D-9E62-4E75-9F9E-C43A2BB4CF03}" scale="90">
      <selection activeCell="C15" sqref="C15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zoomScalePageLayoutView="80" workbookViewId="0">
      <selection activeCell="D20" sqref="D20"/>
    </sheetView>
  </sheetViews>
  <sheetFormatPr baseColWidth="10" defaultColWidth="8.83203125" defaultRowHeight="39" customHeight="1" x14ac:dyDescent="0"/>
  <cols>
    <col min="2" max="2" width="23.5" customWidth="1"/>
    <col min="3" max="3" width="33.5" customWidth="1"/>
    <col min="4" max="4" width="40" customWidth="1"/>
    <col min="5" max="5" width="10.5" customWidth="1"/>
    <col min="6" max="6" width="10.33203125" customWidth="1"/>
    <col min="7" max="7" width="15.1640625" customWidth="1"/>
    <col min="8" max="8" width="16.5" customWidth="1"/>
    <col min="9" max="9" width="16" customWidth="1"/>
    <col min="10" max="10" width="15.1640625" customWidth="1"/>
    <col min="11" max="11" width="37.33203125" customWidth="1"/>
    <col min="13" max="13" width="18.1640625" customWidth="1"/>
  </cols>
  <sheetData>
    <row r="1" spans="1:14" ht="39" customHeight="1" thickBot="1">
      <c r="A1" s="746" t="s">
        <v>62</v>
      </c>
      <c r="B1" s="747"/>
      <c r="C1" s="747"/>
      <c r="D1" s="747"/>
      <c r="E1" s="747"/>
      <c r="F1" s="747"/>
      <c r="G1" s="747" t="s">
        <v>109</v>
      </c>
      <c r="H1" s="747"/>
      <c r="I1" s="747"/>
      <c r="J1" s="748"/>
      <c r="K1" s="749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13</v>
      </c>
    </row>
    <row r="3" spans="1:14" ht="39" customHeight="1">
      <c r="A3" s="31"/>
      <c r="B3" s="31" t="s">
        <v>110</v>
      </c>
      <c r="C3" s="31" t="s">
        <v>111</v>
      </c>
      <c r="D3" s="32"/>
      <c r="E3" s="31"/>
      <c r="F3" s="31"/>
      <c r="G3" s="31"/>
      <c r="H3" s="31"/>
      <c r="I3" s="33"/>
      <c r="J3" s="34" t="s">
        <v>112</v>
      </c>
      <c r="K3" s="35"/>
      <c r="M3" s="10" t="s">
        <v>21</v>
      </c>
      <c r="N3" s="10">
        <f>N2-N14</f>
        <v>0</v>
      </c>
    </row>
    <row r="4" spans="1:14" ht="39" customHeight="1">
      <c r="A4" s="6">
        <v>1</v>
      </c>
      <c r="B4" s="7" t="s">
        <v>44</v>
      </c>
      <c r="C4" s="7" t="s">
        <v>113</v>
      </c>
      <c r="D4" s="8" t="s">
        <v>114</v>
      </c>
      <c r="E4" s="7">
        <v>3</v>
      </c>
      <c r="F4" s="7">
        <v>1</v>
      </c>
      <c r="G4" s="7" t="s">
        <v>31</v>
      </c>
      <c r="H4" s="36" t="s">
        <v>115</v>
      </c>
      <c r="I4" s="9">
        <v>42868</v>
      </c>
      <c r="J4" s="7" t="s">
        <v>47</v>
      </c>
      <c r="K4" s="6"/>
      <c r="M4" t="s">
        <v>27</v>
      </c>
      <c r="N4">
        <f>SUMIFS(E:E,G:G,"CTT")</f>
        <v>3</v>
      </c>
    </row>
    <row r="5" spans="1:14" ht="39" customHeight="1">
      <c r="A5" s="6">
        <v>2</v>
      </c>
      <c r="B5" s="7" t="s">
        <v>116</v>
      </c>
      <c r="C5" s="7">
        <v>102255</v>
      </c>
      <c r="D5" s="8" t="s">
        <v>117</v>
      </c>
      <c r="E5" s="7">
        <v>2</v>
      </c>
      <c r="F5" s="7">
        <v>1</v>
      </c>
      <c r="G5" s="7" t="s">
        <v>89</v>
      </c>
      <c r="H5" s="36" t="s">
        <v>115</v>
      </c>
      <c r="I5" s="9">
        <v>42868</v>
      </c>
      <c r="J5" s="7" t="s">
        <v>118</v>
      </c>
      <c r="K5" s="7"/>
      <c r="M5" t="s">
        <v>33</v>
      </c>
      <c r="N5">
        <f>SUMIFS(E:E,G:G,"FLU")</f>
        <v>0</v>
      </c>
    </row>
    <row r="6" spans="1:14" ht="39" customHeight="1">
      <c r="A6" s="6">
        <v>3</v>
      </c>
      <c r="B6" s="7" t="s">
        <v>116</v>
      </c>
      <c r="C6" s="7" t="s">
        <v>119</v>
      </c>
      <c r="D6" s="8" t="s">
        <v>120</v>
      </c>
      <c r="E6" s="7">
        <v>4</v>
      </c>
      <c r="F6" s="7">
        <v>1</v>
      </c>
      <c r="G6" s="7" t="s">
        <v>89</v>
      </c>
      <c r="H6" s="36" t="s">
        <v>115</v>
      </c>
      <c r="I6" s="9">
        <v>42868</v>
      </c>
      <c r="J6" s="7" t="s">
        <v>121</v>
      </c>
      <c r="K6" s="7"/>
      <c r="M6" t="s">
        <v>37</v>
      </c>
      <c r="N6">
        <f>SUMIFS(E:E,G:G,"JCC")</f>
        <v>0</v>
      </c>
    </row>
    <row r="7" spans="1:14" ht="39" customHeight="1">
      <c r="A7" s="6">
        <v>4</v>
      </c>
      <c r="B7" s="7" t="s">
        <v>122</v>
      </c>
      <c r="C7" s="7" t="s">
        <v>123</v>
      </c>
      <c r="D7" s="8" t="s">
        <v>124</v>
      </c>
      <c r="E7" s="7">
        <v>4</v>
      </c>
      <c r="F7" s="7">
        <v>2</v>
      </c>
      <c r="G7" s="7" t="s">
        <v>89</v>
      </c>
      <c r="H7" s="36" t="s">
        <v>115</v>
      </c>
      <c r="I7" s="9">
        <v>42868</v>
      </c>
      <c r="J7" s="7" t="s">
        <v>125</v>
      </c>
      <c r="K7" s="7" t="s">
        <v>245</v>
      </c>
      <c r="M7" t="s">
        <v>43</v>
      </c>
      <c r="N7">
        <f>SUMIFS(E:E,G:G,"EDI")</f>
        <v>0</v>
      </c>
    </row>
    <row r="8" spans="1:14" ht="39" customHeight="1">
      <c r="A8" s="6"/>
      <c r="B8" s="7"/>
      <c r="C8" s="7"/>
      <c r="D8" s="8"/>
      <c r="E8" s="36">
        <f>SUM(E4:E7)</f>
        <v>13</v>
      </c>
      <c r="F8" s="7"/>
      <c r="G8" s="7"/>
      <c r="H8" s="37" t="s">
        <v>112</v>
      </c>
      <c r="I8" s="7"/>
      <c r="J8" s="7"/>
      <c r="K8" s="6"/>
      <c r="M8" t="s">
        <v>48</v>
      </c>
      <c r="N8">
        <f>SUMIFS(E:E,G:G,"par")</f>
        <v>0</v>
      </c>
    </row>
    <row r="9" spans="1:14" ht="39" customHeight="1">
      <c r="A9" s="6"/>
      <c r="B9" s="7"/>
      <c r="C9" s="7"/>
      <c r="D9" s="8"/>
      <c r="E9" s="7"/>
      <c r="F9" s="7"/>
      <c r="G9" s="7"/>
      <c r="H9" s="7"/>
      <c r="I9" s="7"/>
      <c r="J9" s="7"/>
      <c r="K9" s="6"/>
      <c r="M9" t="s">
        <v>53</v>
      </c>
      <c r="N9">
        <f>SUMIFS(E:E,G:G,"phi")</f>
        <v>0</v>
      </c>
    </row>
    <row r="10" spans="1:14" ht="39" customHeight="1">
      <c r="A10" s="12"/>
      <c r="B10" s="12"/>
      <c r="C10" s="12"/>
      <c r="D10" s="13"/>
      <c r="E10" s="12"/>
      <c r="F10" s="12"/>
      <c r="G10" s="12"/>
      <c r="H10" s="12"/>
      <c r="I10" s="15"/>
      <c r="J10" s="15"/>
      <c r="K10" s="38"/>
      <c r="M10" t="s">
        <v>58</v>
      </c>
      <c r="N10">
        <f>SUMIFS(E:E,G:G,"BRK")</f>
        <v>10</v>
      </c>
    </row>
    <row r="11" spans="1:14" ht="39" customHeight="1">
      <c r="A11" s="11"/>
      <c r="B11" s="12"/>
      <c r="C11" s="12"/>
      <c r="D11" s="13"/>
      <c r="E11" s="12"/>
      <c r="F11" s="12"/>
      <c r="G11" s="11"/>
      <c r="H11" s="12"/>
      <c r="I11" s="15"/>
      <c r="J11" s="12"/>
      <c r="K11" s="11"/>
      <c r="M11" s="17" t="s">
        <v>59</v>
      </c>
      <c r="N11" s="17">
        <f>SUMIFS(E:E,G:G,"SPC")</f>
        <v>0</v>
      </c>
    </row>
    <row r="12" spans="1:14" ht="39" customHeight="1">
      <c r="A12" s="11"/>
      <c r="B12" s="12"/>
      <c r="C12" s="12"/>
      <c r="D12" s="13"/>
      <c r="E12" s="12"/>
      <c r="F12" s="12"/>
      <c r="G12" s="11"/>
      <c r="H12" s="39"/>
      <c r="I12" s="9"/>
      <c r="J12" s="15"/>
      <c r="K12" s="11"/>
      <c r="M12" s="18" t="s">
        <v>60</v>
      </c>
      <c r="N12" s="18">
        <f>SUMIFS(E:E,G:G,"H")</f>
        <v>0</v>
      </c>
    </row>
    <row r="13" spans="1:14" ht="39" customHeight="1">
      <c r="A13" s="11"/>
      <c r="B13" s="12"/>
      <c r="C13" s="40"/>
      <c r="D13" s="13"/>
      <c r="E13" s="12"/>
      <c r="F13" s="12"/>
      <c r="G13" s="11"/>
      <c r="H13" s="39"/>
      <c r="I13" s="9"/>
      <c r="J13" s="7"/>
      <c r="K13" s="6"/>
      <c r="M13" s="18"/>
      <c r="N13" s="18"/>
    </row>
    <row r="14" spans="1:14" ht="39" customHeight="1">
      <c r="A14" s="6"/>
      <c r="B14" s="7"/>
      <c r="C14" s="7"/>
      <c r="D14" s="8"/>
      <c r="E14" s="7"/>
      <c r="F14" s="7"/>
      <c r="G14" s="7"/>
      <c r="H14" s="7"/>
      <c r="I14" s="9"/>
      <c r="J14" s="7"/>
      <c r="K14" s="6"/>
      <c r="M14" s="19" t="s">
        <v>61</v>
      </c>
      <c r="N14" s="19">
        <f>SUM(M4:N12)</f>
        <v>13</v>
      </c>
    </row>
    <row r="15" spans="1:14" ht="39" customHeight="1">
      <c r="A15" s="6"/>
      <c r="B15" s="7"/>
      <c r="C15" s="7"/>
      <c r="D15" s="8"/>
      <c r="E15" s="7"/>
      <c r="F15" s="7"/>
      <c r="G15" s="7"/>
      <c r="H15" s="41"/>
      <c r="I15" s="9"/>
      <c r="J15" s="7"/>
      <c r="K15" s="6"/>
    </row>
  </sheetData>
  <customSheetViews>
    <customSheetView guid="{9778F56C-973C-7541-8161-D43DA95ADD11}" scale="80">
      <selection activeCell="D20" sqref="D20"/>
      <pageSetup paperSize="9" scale="26" orientation="portrait"/>
    </customSheetView>
    <customSheetView guid="{A103F095-7DA4-4408-879C-290B47F228DB}" scale="80">
      <selection activeCell="H14" sqref="H14"/>
      <pageSetup paperSize="9" scale="26" orientation="portrait"/>
    </customSheetView>
    <customSheetView guid="{E344F02B-8DEB-4443-BA96-9E788370444B}" scale="80">
      <selection activeCell="H14" sqref="H14"/>
      <pageSetup paperSize="9" scale="26" orientation="portrait"/>
    </customSheetView>
    <customSheetView guid="{5D9737A7-FAB4-4ED9-9A80-BDC2CF91F8AD}" scale="80">
      <selection activeCell="H14" sqref="H14"/>
      <pageSetup paperSize="9" scale="26" orientation="portrait"/>
    </customSheetView>
    <customSheetView guid="{7343038C-C44B-4A23-9415-52518878E5A6}" scale="80" showPageBreaks="1" printArea="1">
      <selection activeCell="H14" sqref="H14"/>
      <pageSetup paperSize="9" scale="26" orientation="portrait"/>
    </customSheetView>
    <customSheetView guid="{CAA1661D-9E62-4E75-9F9E-C43A2BB4CF03}" scale="80" showPageBreaks="1" printArea="1">
      <selection activeCell="H14" sqref="H14"/>
      <pageSetup paperSize="9" scale="26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scale="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zoomScalePageLayoutView="90" workbookViewId="0">
      <selection activeCell="K4" sqref="K4"/>
    </sheetView>
  </sheetViews>
  <sheetFormatPr baseColWidth="10" defaultColWidth="8.83203125" defaultRowHeight="38.25" customHeight="1" x14ac:dyDescent="0"/>
  <cols>
    <col min="2" max="2" width="32.5" customWidth="1"/>
    <col min="3" max="3" width="33.1640625" customWidth="1"/>
    <col min="4" max="4" width="3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9.5" customWidth="1"/>
    <col min="13" max="13" width="18.1640625" customWidth="1"/>
  </cols>
  <sheetData>
    <row r="1" spans="1:14" ht="38.25" customHeight="1" thickBot="1">
      <c r="A1" s="752" t="s">
        <v>246</v>
      </c>
      <c r="B1" s="753"/>
      <c r="C1" s="753"/>
      <c r="D1" s="753"/>
      <c r="E1" s="753"/>
      <c r="F1" s="753"/>
      <c r="G1" s="753" t="s">
        <v>247</v>
      </c>
      <c r="H1" s="753"/>
      <c r="I1" s="753"/>
      <c r="J1" s="754"/>
      <c r="K1" s="755"/>
    </row>
    <row r="2" spans="1:14" ht="38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38.25" customHeight="1">
      <c r="A3" s="6">
        <v>1</v>
      </c>
      <c r="B3" s="7" t="s">
        <v>44</v>
      </c>
      <c r="C3" s="7" t="s">
        <v>248</v>
      </c>
      <c r="D3" s="26" t="s">
        <v>249</v>
      </c>
      <c r="E3" s="7">
        <v>2</v>
      </c>
      <c r="F3" s="7">
        <v>1</v>
      </c>
      <c r="G3" s="7" t="s">
        <v>31</v>
      </c>
      <c r="H3" s="7" t="s">
        <v>250</v>
      </c>
      <c r="I3" s="9">
        <v>42868</v>
      </c>
      <c r="J3" s="7" t="s">
        <v>47</v>
      </c>
      <c r="K3" s="6" t="s">
        <v>251</v>
      </c>
      <c r="M3" s="10" t="s">
        <v>21</v>
      </c>
      <c r="N3" s="10">
        <f>N2-N14</f>
        <v>22</v>
      </c>
    </row>
    <row r="4" spans="1:14" ht="38.25" customHeight="1">
      <c r="A4" s="11">
        <v>2</v>
      </c>
      <c r="B4" s="12" t="s">
        <v>22</v>
      </c>
      <c r="C4" s="12" t="s">
        <v>252</v>
      </c>
      <c r="D4" s="13" t="s">
        <v>253</v>
      </c>
      <c r="E4" s="12">
        <v>3</v>
      </c>
      <c r="F4" s="12">
        <v>1</v>
      </c>
      <c r="G4" s="12" t="s">
        <v>17</v>
      </c>
      <c r="H4" s="12" t="s">
        <v>250</v>
      </c>
      <c r="I4" s="15">
        <v>42868</v>
      </c>
      <c r="J4" s="12" t="s">
        <v>254</v>
      </c>
      <c r="K4" s="11"/>
      <c r="M4" t="s">
        <v>27</v>
      </c>
      <c r="N4">
        <f>SUMIFS(E:E,G:G,"CTT")</f>
        <v>14</v>
      </c>
    </row>
    <row r="5" spans="1:14" ht="38.25" customHeight="1">
      <c r="A5" s="6">
        <v>3</v>
      </c>
      <c r="B5" s="12" t="s">
        <v>44</v>
      </c>
      <c r="C5" s="12" t="s">
        <v>255</v>
      </c>
      <c r="D5" s="64" t="s">
        <v>256</v>
      </c>
      <c r="E5" s="12">
        <v>1</v>
      </c>
      <c r="F5" s="12">
        <v>1</v>
      </c>
      <c r="G5" s="12" t="s">
        <v>31</v>
      </c>
      <c r="H5" s="12" t="s">
        <v>250</v>
      </c>
      <c r="I5" s="15">
        <v>42868</v>
      </c>
      <c r="J5" s="15" t="s">
        <v>47</v>
      </c>
      <c r="K5" s="11" t="s">
        <v>257</v>
      </c>
      <c r="M5" t="s">
        <v>33</v>
      </c>
      <c r="N5">
        <f>SUMIFS(E:E,G:G,"FLU")</f>
        <v>20</v>
      </c>
    </row>
    <row r="6" spans="1:14" ht="38.25" customHeight="1">
      <c r="A6" s="11">
        <v>4</v>
      </c>
      <c r="B6" s="7" t="s">
        <v>44</v>
      </c>
      <c r="C6" s="65" t="s">
        <v>258</v>
      </c>
      <c r="D6" s="8" t="s">
        <v>259</v>
      </c>
      <c r="E6" s="7">
        <v>7</v>
      </c>
      <c r="F6" s="7">
        <v>2</v>
      </c>
      <c r="G6" s="7" t="s">
        <v>17</v>
      </c>
      <c r="H6" s="7" t="s">
        <v>250</v>
      </c>
      <c r="I6" s="9">
        <v>42868</v>
      </c>
      <c r="J6" s="7" t="s">
        <v>47</v>
      </c>
      <c r="K6" s="6" t="s">
        <v>260</v>
      </c>
      <c r="M6" t="s">
        <v>37</v>
      </c>
      <c r="N6">
        <f>SUMIFS(E:E,G:G,"JCC")</f>
        <v>0</v>
      </c>
    </row>
    <row r="7" spans="1:14" ht="38.25" customHeight="1">
      <c r="A7" s="6">
        <v>5</v>
      </c>
      <c r="B7" s="12" t="s">
        <v>44</v>
      </c>
      <c r="C7" s="12" t="s">
        <v>261</v>
      </c>
      <c r="D7" s="13" t="s">
        <v>262</v>
      </c>
      <c r="E7" s="12">
        <v>4</v>
      </c>
      <c r="F7" s="12">
        <v>2</v>
      </c>
      <c r="G7" s="12" t="s">
        <v>31</v>
      </c>
      <c r="H7" s="12" t="s">
        <v>250</v>
      </c>
      <c r="I7" s="15">
        <v>42868</v>
      </c>
      <c r="J7" s="12" t="s">
        <v>47</v>
      </c>
      <c r="K7" s="16"/>
      <c r="M7" t="s">
        <v>43</v>
      </c>
      <c r="N7">
        <f>SUMIFS(E:E,G:G,"EDI")</f>
        <v>0</v>
      </c>
    </row>
    <row r="8" spans="1:14" ht="38.25" customHeight="1">
      <c r="A8" s="11">
        <v>6</v>
      </c>
      <c r="B8" s="7" t="s">
        <v>263</v>
      </c>
      <c r="C8" s="7" t="s">
        <v>264</v>
      </c>
      <c r="D8" s="8" t="s">
        <v>265</v>
      </c>
      <c r="E8" s="7">
        <v>3</v>
      </c>
      <c r="F8" s="7">
        <v>1</v>
      </c>
      <c r="G8" s="7" t="s">
        <v>17</v>
      </c>
      <c r="H8" s="7" t="s">
        <v>250</v>
      </c>
      <c r="I8" s="9">
        <v>42868</v>
      </c>
      <c r="J8" s="7" t="s">
        <v>266</v>
      </c>
      <c r="K8" s="46" t="s">
        <v>267</v>
      </c>
      <c r="M8" t="s">
        <v>48</v>
      </c>
      <c r="N8">
        <f>SUMIFS(E:E,G:G,"par")</f>
        <v>0</v>
      </c>
    </row>
    <row r="9" spans="1:14" ht="46.5" customHeight="1">
      <c r="A9" s="6">
        <v>7</v>
      </c>
      <c r="B9" s="12" t="s">
        <v>44</v>
      </c>
      <c r="C9" s="12" t="s">
        <v>268</v>
      </c>
      <c r="D9" s="13" t="s">
        <v>269</v>
      </c>
      <c r="E9" s="12">
        <v>2</v>
      </c>
      <c r="F9" s="12">
        <v>1</v>
      </c>
      <c r="G9" s="12" t="s">
        <v>17</v>
      </c>
      <c r="H9" s="12" t="s">
        <v>250</v>
      </c>
      <c r="I9" s="15">
        <v>42868</v>
      </c>
      <c r="J9" s="12" t="s">
        <v>47</v>
      </c>
      <c r="K9" s="14"/>
      <c r="M9" t="s">
        <v>53</v>
      </c>
      <c r="N9">
        <f>SUMIFS(E:E,G:G,"phi")</f>
        <v>0</v>
      </c>
    </row>
    <row r="10" spans="1:14" ht="38.25" customHeight="1">
      <c r="A10" s="11">
        <v>8</v>
      </c>
      <c r="B10" s="12" t="s">
        <v>44</v>
      </c>
      <c r="C10" s="7" t="s">
        <v>270</v>
      </c>
      <c r="D10" s="8" t="s">
        <v>271</v>
      </c>
      <c r="E10" s="7">
        <v>3</v>
      </c>
      <c r="F10" s="7">
        <v>1</v>
      </c>
      <c r="G10" s="12" t="s">
        <v>31</v>
      </c>
      <c r="H10" s="12" t="s">
        <v>250</v>
      </c>
      <c r="I10" s="15">
        <v>42868</v>
      </c>
      <c r="J10" s="12" t="s">
        <v>47</v>
      </c>
      <c r="K10" s="51"/>
      <c r="M10" t="s">
        <v>58</v>
      </c>
      <c r="N10">
        <f>SUMIFS(E:E,G:G,"BRK")</f>
        <v>4</v>
      </c>
    </row>
    <row r="11" spans="1:14" ht="38.25" customHeight="1">
      <c r="A11" s="6">
        <v>9</v>
      </c>
      <c r="B11" s="7" t="s">
        <v>272</v>
      </c>
      <c r="C11" s="7" t="s">
        <v>273</v>
      </c>
      <c r="D11" s="8" t="s">
        <v>274</v>
      </c>
      <c r="E11" s="7">
        <v>1</v>
      </c>
      <c r="F11" s="7">
        <v>1</v>
      </c>
      <c r="G11" s="7" t="s">
        <v>17</v>
      </c>
      <c r="H11" s="7" t="s">
        <v>250</v>
      </c>
      <c r="I11" s="9">
        <v>42868</v>
      </c>
      <c r="J11" s="7" t="s">
        <v>275</v>
      </c>
      <c r="K11" s="46" t="s">
        <v>276</v>
      </c>
      <c r="M11" s="17" t="s">
        <v>59</v>
      </c>
      <c r="N11" s="17">
        <f>SUMIFS(E:E,G:G,"SPC")</f>
        <v>0</v>
      </c>
    </row>
    <row r="12" spans="1:14" ht="38.25" customHeight="1">
      <c r="A12" s="11">
        <v>10</v>
      </c>
      <c r="B12" s="12" t="s">
        <v>277</v>
      </c>
      <c r="C12" s="12" t="s">
        <v>278</v>
      </c>
      <c r="D12" s="13" t="s">
        <v>279</v>
      </c>
      <c r="E12" s="12">
        <v>2</v>
      </c>
      <c r="F12" s="12">
        <v>1</v>
      </c>
      <c r="G12" s="12" t="s">
        <v>17</v>
      </c>
      <c r="H12" s="12" t="s">
        <v>250</v>
      </c>
      <c r="I12" s="15">
        <v>42868</v>
      </c>
      <c r="J12" s="12" t="s">
        <v>280</v>
      </c>
      <c r="K12" s="38" t="s">
        <v>281</v>
      </c>
      <c r="M12" s="18" t="s">
        <v>60</v>
      </c>
      <c r="N12" s="18">
        <f>SUMIFS(E:E,G:G,"H")</f>
        <v>0</v>
      </c>
    </row>
    <row r="13" spans="1:14" ht="38.25" customHeight="1">
      <c r="A13" s="6">
        <v>11</v>
      </c>
      <c r="B13" s="12" t="s">
        <v>282</v>
      </c>
      <c r="C13" s="12" t="s">
        <v>283</v>
      </c>
      <c r="D13" s="13" t="s">
        <v>284</v>
      </c>
      <c r="E13" s="12">
        <v>1</v>
      </c>
      <c r="F13" s="12">
        <v>1</v>
      </c>
      <c r="G13" s="12" t="s">
        <v>17</v>
      </c>
      <c r="H13" s="66" t="s">
        <v>250</v>
      </c>
      <c r="I13" s="15">
        <v>42868</v>
      </c>
      <c r="J13" s="12" t="s">
        <v>285</v>
      </c>
      <c r="K13" s="48"/>
      <c r="M13" s="18"/>
      <c r="N13" s="18"/>
    </row>
    <row r="14" spans="1:14" ht="38.25" customHeight="1">
      <c r="A14" s="11">
        <v>12</v>
      </c>
      <c r="B14" s="12" t="s">
        <v>286</v>
      </c>
      <c r="C14" s="12">
        <v>102450</v>
      </c>
      <c r="D14" s="13" t="s">
        <v>287</v>
      </c>
      <c r="E14" s="12">
        <v>2</v>
      </c>
      <c r="F14" s="12">
        <v>1</v>
      </c>
      <c r="G14" s="12" t="s">
        <v>89</v>
      </c>
      <c r="H14" s="12" t="s">
        <v>250</v>
      </c>
      <c r="I14" s="15">
        <v>42868</v>
      </c>
      <c r="J14" s="7" t="s">
        <v>288</v>
      </c>
      <c r="K14" s="46" t="s">
        <v>289</v>
      </c>
      <c r="M14" s="19" t="s">
        <v>61</v>
      </c>
      <c r="N14" s="19">
        <f>SUM(M4:N12)</f>
        <v>38</v>
      </c>
    </row>
    <row r="15" spans="1:14" ht="38.25" customHeight="1">
      <c r="A15" s="6">
        <v>13</v>
      </c>
      <c r="B15" s="7" t="s">
        <v>290</v>
      </c>
      <c r="C15" s="12" t="s">
        <v>291</v>
      </c>
      <c r="D15" s="64" t="s">
        <v>292</v>
      </c>
      <c r="E15" s="12">
        <v>3</v>
      </c>
      <c r="F15" s="12">
        <v>1</v>
      </c>
      <c r="G15" s="12" t="s">
        <v>31</v>
      </c>
      <c r="H15" s="12" t="s">
        <v>250</v>
      </c>
      <c r="I15" s="15">
        <v>42868</v>
      </c>
      <c r="J15" s="12" t="s">
        <v>293</v>
      </c>
      <c r="K15" s="12"/>
      <c r="M15" t="s">
        <v>294</v>
      </c>
    </row>
    <row r="16" spans="1:14" ht="38.25" customHeight="1">
      <c r="A16" s="11">
        <v>14</v>
      </c>
      <c r="B16" s="12" t="s">
        <v>295</v>
      </c>
      <c r="C16" s="12" t="s">
        <v>296</v>
      </c>
      <c r="D16" s="13" t="s">
        <v>297</v>
      </c>
      <c r="E16" s="12">
        <v>1</v>
      </c>
      <c r="F16" s="12">
        <v>1</v>
      </c>
      <c r="G16" s="12" t="s">
        <v>17</v>
      </c>
      <c r="H16" s="12" t="s">
        <v>250</v>
      </c>
      <c r="I16" s="15">
        <v>42868</v>
      </c>
      <c r="J16" s="15" t="s">
        <v>298</v>
      </c>
      <c r="K16" s="12" t="s">
        <v>299</v>
      </c>
    </row>
    <row r="17" spans="1:11" ht="38.25" customHeight="1">
      <c r="A17" s="6">
        <v>15</v>
      </c>
      <c r="B17" s="12" t="s">
        <v>282</v>
      </c>
      <c r="C17" s="12" t="s">
        <v>300</v>
      </c>
      <c r="D17" s="13" t="s">
        <v>301</v>
      </c>
      <c r="E17" s="12">
        <v>1</v>
      </c>
      <c r="F17" s="12">
        <v>1</v>
      </c>
      <c r="G17" s="11" t="s">
        <v>31</v>
      </c>
      <c r="H17" s="12" t="s">
        <v>250</v>
      </c>
      <c r="I17" s="15">
        <v>42868</v>
      </c>
      <c r="J17" s="12" t="s">
        <v>302</v>
      </c>
      <c r="K17" s="11"/>
    </row>
    <row r="18" spans="1:11" ht="38.25" customHeight="1">
      <c r="A18" s="11">
        <v>16</v>
      </c>
      <c r="B18" s="12" t="s">
        <v>303</v>
      </c>
      <c r="C18" s="12" t="s">
        <v>304</v>
      </c>
      <c r="D18" s="13" t="s">
        <v>305</v>
      </c>
      <c r="E18" s="12">
        <v>2</v>
      </c>
      <c r="F18" s="12">
        <v>1</v>
      </c>
      <c r="G18" s="12" t="s">
        <v>89</v>
      </c>
      <c r="H18" s="12" t="s">
        <v>250</v>
      </c>
      <c r="I18" s="15">
        <v>42868</v>
      </c>
      <c r="J18" s="12" t="s">
        <v>306</v>
      </c>
      <c r="K18" s="12" t="s">
        <v>307</v>
      </c>
    </row>
    <row r="19" spans="1:11" ht="38.25" customHeight="1">
      <c r="A19" s="11"/>
      <c r="B19" s="12"/>
      <c r="C19" s="12"/>
      <c r="D19" s="13"/>
      <c r="E19" s="12"/>
      <c r="F19" s="12"/>
      <c r="G19" s="11"/>
      <c r="H19" s="12"/>
      <c r="I19" s="12"/>
      <c r="J19" s="12"/>
      <c r="K19" s="11"/>
    </row>
    <row r="20" spans="1:11" ht="38.25" customHeight="1">
      <c r="A20" s="6"/>
      <c r="B20" s="7"/>
      <c r="C20" s="7"/>
      <c r="D20" s="8"/>
      <c r="E20" s="7"/>
      <c r="F20" s="7"/>
      <c r="G20" s="7"/>
      <c r="H20" s="7"/>
      <c r="I20" s="7"/>
      <c r="J20" s="7"/>
      <c r="K20" s="6"/>
    </row>
    <row r="21" spans="1:11" ht="38.25" customHeight="1">
      <c r="A21" s="11"/>
      <c r="B21" s="12"/>
      <c r="C21" s="12"/>
      <c r="D21" s="13"/>
      <c r="E21" s="12"/>
      <c r="F21" s="12"/>
      <c r="G21" s="11"/>
      <c r="H21" s="12"/>
      <c r="I21" s="12"/>
      <c r="J21" s="12"/>
      <c r="K21" s="11"/>
    </row>
    <row r="22" spans="1:11" ht="38.25" customHeight="1">
      <c r="A22" s="11"/>
      <c r="B22" s="12"/>
      <c r="C22" s="12"/>
      <c r="D22" s="13"/>
      <c r="E22" s="12"/>
      <c r="F22" s="12"/>
      <c r="G22" s="12"/>
      <c r="H22" s="12"/>
      <c r="I22" s="15"/>
      <c r="J22" s="15"/>
      <c r="K22" s="11"/>
    </row>
    <row r="23" spans="1:11" ht="38.25" customHeight="1">
      <c r="A23" s="6"/>
      <c r="B23" s="7"/>
      <c r="C23" s="7"/>
      <c r="D23" s="8"/>
      <c r="E23" s="36">
        <f>SUM(E3:E22)</f>
        <v>38</v>
      </c>
      <c r="F23" s="36">
        <f>SUM(F3:F22)</f>
        <v>18</v>
      </c>
      <c r="G23" s="7"/>
      <c r="H23" s="7"/>
      <c r="I23" s="7"/>
      <c r="J23" s="7"/>
      <c r="K23" s="6"/>
    </row>
    <row r="24" spans="1:11" ht="38.25" customHeight="1">
      <c r="A24" s="6"/>
      <c r="B24" s="7"/>
      <c r="C24" s="7"/>
      <c r="D24" s="8"/>
      <c r="E24" s="7"/>
      <c r="F24" s="7"/>
      <c r="G24" s="7"/>
      <c r="H24" s="7"/>
      <c r="I24" s="7"/>
      <c r="J24" s="7"/>
      <c r="K24" s="6"/>
    </row>
    <row r="25" spans="1:11" ht="38.25" customHeight="1">
      <c r="A25" s="11"/>
      <c r="B25" s="12"/>
      <c r="C25" s="12"/>
      <c r="D25" s="13"/>
      <c r="E25" s="12"/>
      <c r="F25" s="12"/>
      <c r="G25" s="11"/>
      <c r="H25" s="12"/>
      <c r="I25" s="12"/>
      <c r="J25" s="12"/>
      <c r="K25" s="11"/>
    </row>
  </sheetData>
  <customSheetViews>
    <customSheetView guid="{9778F56C-973C-7541-8161-D43DA95ADD11}" scale="90">
      <selection activeCell="K4" sqref="K4"/>
      <pageSetup paperSize="9" orientation="portrait"/>
    </customSheetView>
    <customSheetView guid="{A103F095-7DA4-4408-879C-290B47F228DB}" scale="90" topLeftCell="A7">
      <selection activeCell="K19" sqref="K19"/>
      <pageSetup paperSize="9" orientation="portrait"/>
    </customSheetView>
    <customSheetView guid="{E344F02B-8DEB-4443-BA96-9E788370444B}" scale="90" topLeftCell="A7">
      <selection activeCell="K19" sqref="K19"/>
      <pageSetup paperSize="9" orientation="portrait"/>
    </customSheetView>
    <customSheetView guid="{5D9737A7-FAB4-4ED9-9A80-BDC2CF91F8AD}" scale="90" topLeftCell="A7">
      <selection activeCell="K19" sqref="K19"/>
      <pageSetup paperSize="9" orientation="portrait"/>
    </customSheetView>
    <customSheetView guid="{7343038C-C44B-4A23-9415-52518878E5A6}" scale="90" topLeftCell="A7">
      <selection activeCell="K19" sqref="K19"/>
      <pageSetup paperSize="9" orientation="portrait"/>
    </customSheetView>
    <customSheetView guid="{CAA1661D-9E62-4E75-9F9E-C43A2BB4CF03}" scale="90" topLeftCell="A7">
      <selection activeCell="K19" sqref="K19"/>
      <pageSetup paperSize="9" orientation="portrait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zoomScalePageLayoutView="80" workbookViewId="0">
      <selection activeCell="D17" sqref="D17"/>
    </sheetView>
  </sheetViews>
  <sheetFormatPr baseColWidth="10" defaultColWidth="8.83203125" defaultRowHeight="46.5" customHeight="1" x14ac:dyDescent="0"/>
  <cols>
    <col min="1" max="1" width="10.5" customWidth="1"/>
    <col min="2" max="2" width="31.5" customWidth="1"/>
    <col min="3" max="3" width="40.5" customWidth="1"/>
    <col min="4" max="4" width="43.5" customWidth="1"/>
    <col min="5" max="5" width="10.5" customWidth="1"/>
    <col min="6" max="6" width="10.66406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7.6640625" customWidth="1"/>
    <col min="13" max="13" width="18.1640625" customWidth="1"/>
  </cols>
  <sheetData>
    <row r="1" spans="1:14" ht="46.5" customHeight="1" thickBot="1">
      <c r="A1" s="756" t="s">
        <v>308</v>
      </c>
      <c r="B1" s="757"/>
      <c r="C1" s="757"/>
      <c r="D1" s="757"/>
      <c r="E1" s="757"/>
      <c r="F1" s="757"/>
      <c r="G1" s="757" t="s">
        <v>549</v>
      </c>
      <c r="H1" s="757"/>
      <c r="I1" s="757"/>
      <c r="J1" s="758"/>
      <c r="K1" s="759"/>
    </row>
    <row r="2" spans="1:14" ht="46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54</v>
      </c>
    </row>
    <row r="3" spans="1:14" ht="46.5" customHeight="1">
      <c r="A3" s="100">
        <v>54</v>
      </c>
      <c r="B3" s="112" t="s">
        <v>169</v>
      </c>
      <c r="C3" s="100" t="s">
        <v>697</v>
      </c>
      <c r="D3" s="101"/>
      <c r="E3" s="100"/>
      <c r="F3" s="100"/>
      <c r="G3" s="100"/>
      <c r="H3" s="100"/>
      <c r="I3" s="102"/>
      <c r="J3" s="100"/>
      <c r="K3" s="112" t="s">
        <v>698</v>
      </c>
      <c r="M3" s="10" t="s">
        <v>21</v>
      </c>
      <c r="N3" s="10">
        <f>N2-N14</f>
        <v>0</v>
      </c>
    </row>
    <row r="4" spans="1:14" ht="46.5" customHeight="1">
      <c r="A4" s="11">
        <v>1</v>
      </c>
      <c r="B4" s="7" t="s">
        <v>699</v>
      </c>
      <c r="C4" s="7" t="s">
        <v>700</v>
      </c>
      <c r="D4" s="8" t="s">
        <v>701</v>
      </c>
      <c r="E4" s="7">
        <v>2</v>
      </c>
      <c r="F4" s="7">
        <v>1</v>
      </c>
      <c r="G4" s="7" t="s">
        <v>220</v>
      </c>
      <c r="H4" s="7" t="s">
        <v>553</v>
      </c>
      <c r="I4" s="9">
        <v>42868</v>
      </c>
      <c r="J4" s="7" t="s">
        <v>702</v>
      </c>
      <c r="K4" s="6"/>
      <c r="M4" t="s">
        <v>27</v>
      </c>
      <c r="N4">
        <f>SUMIFS(E:E,G:G,"CTT")</f>
        <v>0</v>
      </c>
    </row>
    <row r="5" spans="1:14" ht="46.5" customHeight="1">
      <c r="A5" s="11">
        <v>2</v>
      </c>
      <c r="B5" s="12" t="s">
        <v>44</v>
      </c>
      <c r="C5" s="7" t="s">
        <v>703</v>
      </c>
      <c r="D5" s="8" t="s">
        <v>704</v>
      </c>
      <c r="E5" s="7">
        <v>2</v>
      </c>
      <c r="F5" s="7">
        <v>1</v>
      </c>
      <c r="G5" s="7" t="s">
        <v>220</v>
      </c>
      <c r="H5" s="7" t="s">
        <v>553</v>
      </c>
      <c r="I5" s="9">
        <v>42868</v>
      </c>
      <c r="J5" s="7" t="s">
        <v>47</v>
      </c>
      <c r="K5" s="6"/>
      <c r="M5" t="s">
        <v>33</v>
      </c>
      <c r="N5">
        <f>SUMIFS(E:E,G:G,"FLU")</f>
        <v>0</v>
      </c>
    </row>
    <row r="6" spans="1:14" ht="46.5" customHeight="1">
      <c r="A6" s="11">
        <v>3</v>
      </c>
      <c r="B6" s="12" t="s">
        <v>44</v>
      </c>
      <c r="C6" s="12" t="s">
        <v>707</v>
      </c>
      <c r="D6" s="13" t="s">
        <v>708</v>
      </c>
      <c r="E6" s="12">
        <v>3</v>
      </c>
      <c r="F6" s="12">
        <v>1</v>
      </c>
      <c r="G6" s="113" t="s">
        <v>220</v>
      </c>
      <c r="H6" s="7" t="s">
        <v>553</v>
      </c>
      <c r="I6" s="9">
        <v>42868</v>
      </c>
      <c r="J6" s="45" t="s">
        <v>47</v>
      </c>
      <c r="K6" s="11" t="s">
        <v>709</v>
      </c>
      <c r="M6" t="s">
        <v>37</v>
      </c>
      <c r="N6">
        <f>SUMIFS(E:E,G:G,"JCC")</f>
        <v>14</v>
      </c>
    </row>
    <row r="7" spans="1:14" ht="46.5" customHeight="1">
      <c r="A7" s="11">
        <v>4</v>
      </c>
      <c r="B7" s="12" t="s">
        <v>44</v>
      </c>
      <c r="C7" s="7" t="s">
        <v>713</v>
      </c>
      <c r="D7" s="8" t="s">
        <v>714</v>
      </c>
      <c r="E7" s="7">
        <v>3</v>
      </c>
      <c r="F7" s="7">
        <v>1</v>
      </c>
      <c r="G7" s="7" t="s">
        <v>220</v>
      </c>
      <c r="H7" s="7" t="s">
        <v>553</v>
      </c>
      <c r="I7" s="9">
        <v>42868</v>
      </c>
      <c r="J7" s="7" t="s">
        <v>47</v>
      </c>
      <c r="K7" s="6" t="s">
        <v>715</v>
      </c>
      <c r="M7" t="s">
        <v>43</v>
      </c>
      <c r="N7">
        <f>SUMIFS(E:E,G:G,"EDI")</f>
        <v>40</v>
      </c>
    </row>
    <row r="8" spans="1:14" ht="46.5" customHeight="1">
      <c r="A8" s="11">
        <v>5</v>
      </c>
      <c r="B8" s="12" t="s">
        <v>44</v>
      </c>
      <c r="C8" s="12" t="s">
        <v>716</v>
      </c>
      <c r="D8" s="13" t="s">
        <v>717</v>
      </c>
      <c r="E8" s="12">
        <v>4</v>
      </c>
      <c r="F8" s="12">
        <v>1</v>
      </c>
      <c r="G8" s="11" t="s">
        <v>220</v>
      </c>
      <c r="H8" s="12" t="s">
        <v>553</v>
      </c>
      <c r="I8" s="15">
        <v>42868</v>
      </c>
      <c r="J8" s="7" t="s">
        <v>47</v>
      </c>
      <c r="K8" s="16"/>
      <c r="M8" t="s">
        <v>48</v>
      </c>
      <c r="N8">
        <f>SUMIFS(E:E,G:G,"par")</f>
        <v>0</v>
      </c>
    </row>
    <row r="9" spans="1:14" ht="46.5" customHeight="1">
      <c r="A9" s="11">
        <v>6</v>
      </c>
      <c r="B9" s="12" t="s">
        <v>484</v>
      </c>
      <c r="C9" s="12">
        <v>2542</v>
      </c>
      <c r="D9" s="13" t="s">
        <v>705</v>
      </c>
      <c r="E9" s="38">
        <v>14</v>
      </c>
      <c r="F9" s="12">
        <v>4</v>
      </c>
      <c r="G9" s="118" t="s">
        <v>187</v>
      </c>
      <c r="H9" s="12" t="s">
        <v>553</v>
      </c>
      <c r="I9" s="15">
        <v>42868</v>
      </c>
      <c r="J9" s="12" t="s">
        <v>706</v>
      </c>
      <c r="K9" s="11"/>
      <c r="M9" t="s">
        <v>53</v>
      </c>
      <c r="N9">
        <f>SUMIFS(E:E,G:G,"phi")</f>
        <v>0</v>
      </c>
    </row>
    <row r="10" spans="1:14" ht="46.5" customHeight="1">
      <c r="A10" s="11">
        <v>7</v>
      </c>
      <c r="B10" s="7" t="s">
        <v>22</v>
      </c>
      <c r="C10" s="7" t="s">
        <v>710</v>
      </c>
      <c r="D10" s="8" t="s">
        <v>711</v>
      </c>
      <c r="E10" s="7">
        <v>3</v>
      </c>
      <c r="F10" s="7">
        <v>1</v>
      </c>
      <c r="G10" s="39" t="s">
        <v>187</v>
      </c>
      <c r="H10" s="7" t="s">
        <v>553</v>
      </c>
      <c r="I10" s="9">
        <v>42868</v>
      </c>
      <c r="J10" s="7" t="s">
        <v>712</v>
      </c>
      <c r="K10" s="6"/>
      <c r="M10" t="s">
        <v>58</v>
      </c>
      <c r="N10">
        <f>SUMIFS(E:E,G:G,"BRK")</f>
        <v>0</v>
      </c>
    </row>
    <row r="11" spans="1:14" ht="46.5" customHeight="1">
      <c r="A11" s="11">
        <v>8</v>
      </c>
      <c r="B11" s="12" t="s">
        <v>44</v>
      </c>
      <c r="C11" s="7" t="s">
        <v>718</v>
      </c>
      <c r="D11" s="8" t="s">
        <v>719</v>
      </c>
      <c r="E11" s="41">
        <v>5</v>
      </c>
      <c r="F11" s="7">
        <v>2</v>
      </c>
      <c r="G11" s="39" t="s">
        <v>187</v>
      </c>
      <c r="H11" s="12" t="s">
        <v>553</v>
      </c>
      <c r="I11" s="15">
        <v>42868</v>
      </c>
      <c r="J11" s="7" t="s">
        <v>47</v>
      </c>
      <c r="K11" s="103"/>
      <c r="M11" s="17" t="s">
        <v>59</v>
      </c>
      <c r="N11" s="17">
        <f>SUMIFS(E:E,G:G,"SPC")</f>
        <v>0</v>
      </c>
    </row>
    <row r="12" spans="1:14" ht="46.5" customHeight="1">
      <c r="A12" s="11">
        <v>9</v>
      </c>
      <c r="B12" s="7" t="s">
        <v>44</v>
      </c>
      <c r="C12" s="7" t="s">
        <v>720</v>
      </c>
      <c r="D12" s="8" t="s">
        <v>721</v>
      </c>
      <c r="E12" s="7">
        <v>4</v>
      </c>
      <c r="F12" s="7">
        <v>1</v>
      </c>
      <c r="G12" s="39" t="s">
        <v>187</v>
      </c>
      <c r="H12" s="7" t="s">
        <v>553</v>
      </c>
      <c r="I12" s="9">
        <v>42868</v>
      </c>
      <c r="J12" s="9" t="s">
        <v>47</v>
      </c>
      <c r="K12" s="6"/>
      <c r="M12" s="18" t="s">
        <v>60</v>
      </c>
      <c r="N12" s="18">
        <f>SUMIFS(E:E,G:G,"H")</f>
        <v>0</v>
      </c>
    </row>
    <row r="13" spans="1:14" ht="46.5" customHeight="1">
      <c r="A13" s="11">
        <v>10</v>
      </c>
      <c r="B13" s="7" t="s">
        <v>282</v>
      </c>
      <c r="C13" s="52" t="s">
        <v>722</v>
      </c>
      <c r="D13" s="8" t="s">
        <v>723</v>
      </c>
      <c r="E13" s="7">
        <v>4</v>
      </c>
      <c r="F13" s="7">
        <v>1</v>
      </c>
      <c r="G13" s="39" t="s">
        <v>187</v>
      </c>
      <c r="H13" s="7" t="s">
        <v>553</v>
      </c>
      <c r="I13" s="9">
        <v>42868</v>
      </c>
      <c r="J13" s="9" t="s">
        <v>724</v>
      </c>
      <c r="K13" s="6"/>
      <c r="M13" s="18"/>
      <c r="N13" s="18"/>
    </row>
    <row r="14" spans="1:14" ht="46.5" customHeight="1">
      <c r="A14" s="11">
        <v>11</v>
      </c>
      <c r="B14" s="7" t="s">
        <v>282</v>
      </c>
      <c r="C14" s="52" t="s">
        <v>725</v>
      </c>
      <c r="D14" s="8" t="s">
        <v>726</v>
      </c>
      <c r="E14" s="7">
        <v>4</v>
      </c>
      <c r="F14" s="7">
        <v>2</v>
      </c>
      <c r="G14" s="39" t="s">
        <v>187</v>
      </c>
      <c r="H14" s="7" t="s">
        <v>553</v>
      </c>
      <c r="I14" s="9">
        <v>42868</v>
      </c>
      <c r="J14" s="7" t="s">
        <v>727</v>
      </c>
      <c r="K14" s="6" t="s">
        <v>728</v>
      </c>
      <c r="M14" s="19" t="s">
        <v>61</v>
      </c>
      <c r="N14" s="19">
        <f>SUM(M4:N12)</f>
        <v>54</v>
      </c>
    </row>
    <row r="15" spans="1:14" ht="46.5" customHeight="1">
      <c r="A15" s="11">
        <v>12</v>
      </c>
      <c r="B15" s="7" t="s">
        <v>282</v>
      </c>
      <c r="C15" s="52" t="s">
        <v>729</v>
      </c>
      <c r="D15" s="8" t="s">
        <v>730</v>
      </c>
      <c r="E15" s="7">
        <v>4</v>
      </c>
      <c r="F15" s="7">
        <v>1</v>
      </c>
      <c r="G15" s="39" t="s">
        <v>187</v>
      </c>
      <c r="H15" s="7" t="s">
        <v>553</v>
      </c>
      <c r="I15" s="9">
        <v>42868</v>
      </c>
      <c r="J15" s="7" t="s">
        <v>731</v>
      </c>
      <c r="K15" s="6"/>
    </row>
    <row r="16" spans="1:14" ht="46.5" customHeight="1">
      <c r="A16" s="11">
        <v>13</v>
      </c>
      <c r="B16" s="7" t="s">
        <v>625</v>
      </c>
      <c r="C16" s="7" t="s">
        <v>732</v>
      </c>
      <c r="D16" s="8" t="s">
        <v>733</v>
      </c>
      <c r="E16" s="7">
        <v>2</v>
      </c>
      <c r="F16" s="7">
        <v>1</v>
      </c>
      <c r="G16" s="39" t="s">
        <v>187</v>
      </c>
      <c r="H16" s="7" t="s">
        <v>553</v>
      </c>
      <c r="I16" s="9">
        <v>42868</v>
      </c>
      <c r="J16" s="9" t="s">
        <v>734</v>
      </c>
      <c r="K16" s="6"/>
      <c r="M16" t="s">
        <v>590</v>
      </c>
    </row>
    <row r="17" spans="1:13" ht="46.5" customHeight="1">
      <c r="A17" s="11"/>
      <c r="B17" s="12"/>
      <c r="C17" s="12"/>
      <c r="D17" s="13"/>
      <c r="E17" s="74">
        <f>SUM(E4:E16)</f>
        <v>54</v>
      </c>
      <c r="F17" s="74">
        <f>SUM(F4:F16)</f>
        <v>18</v>
      </c>
      <c r="G17" s="118"/>
      <c r="H17" s="12"/>
      <c r="I17" s="114"/>
      <c r="J17" s="12"/>
      <c r="K17" s="11"/>
      <c r="M17" t="s">
        <v>593</v>
      </c>
    </row>
    <row r="18" spans="1:13" ht="46.5" customHeight="1">
      <c r="A18" s="6"/>
      <c r="B18" s="7"/>
      <c r="C18" s="7"/>
      <c r="D18" s="8"/>
      <c r="E18" s="7"/>
      <c r="F18" s="7"/>
      <c r="G18" s="6"/>
      <c r="H18" s="7"/>
      <c r="I18" s="7"/>
      <c r="J18" s="7"/>
      <c r="K18" s="6"/>
      <c r="M18" t="s">
        <v>596</v>
      </c>
    </row>
    <row r="19" spans="1:13" ht="46.5" customHeight="1">
      <c r="A19" s="7"/>
      <c r="B19" s="7"/>
      <c r="C19" s="7"/>
      <c r="D19" s="26"/>
      <c r="E19" s="7"/>
      <c r="F19" s="7"/>
      <c r="G19" s="7"/>
      <c r="H19" s="7"/>
      <c r="I19" s="9"/>
      <c r="J19" s="9"/>
      <c r="K19" s="7"/>
      <c r="M19" t="s">
        <v>597</v>
      </c>
    </row>
    <row r="20" spans="1:13" ht="46.5" customHeight="1">
      <c r="A20" s="7"/>
      <c r="B20" s="7"/>
      <c r="C20" s="7"/>
      <c r="D20" s="26"/>
      <c r="E20" s="36"/>
      <c r="F20" s="36"/>
      <c r="G20" s="7"/>
      <c r="H20" s="9"/>
      <c r="I20" s="117"/>
      <c r="J20" s="9"/>
      <c r="K20" s="7"/>
      <c r="M20" t="s">
        <v>598</v>
      </c>
    </row>
    <row r="21" spans="1:13" ht="46.5" customHeight="1">
      <c r="A21" s="7"/>
      <c r="B21" s="7"/>
      <c r="C21" s="7"/>
      <c r="D21" s="26"/>
      <c r="E21" s="63"/>
      <c r="F21" s="7"/>
      <c r="G21" s="7"/>
      <c r="H21" s="9"/>
      <c r="I21" s="117"/>
      <c r="J21" s="9"/>
      <c r="K21" s="7"/>
    </row>
    <row r="22" spans="1:13" ht="46.5" customHeight="1">
      <c r="A22" s="6"/>
      <c r="B22" s="7"/>
      <c r="C22" s="7"/>
      <c r="D22" s="8"/>
      <c r="E22" s="44"/>
      <c r="F22" s="7"/>
      <c r="G22" s="7"/>
      <c r="H22" s="45"/>
      <c r="I22" s="104"/>
      <c r="J22" s="9"/>
      <c r="K22" s="6"/>
    </row>
    <row r="23" spans="1:13" ht="46.5" customHeight="1">
      <c r="A23" s="11"/>
      <c r="B23" s="12"/>
      <c r="C23" s="12"/>
      <c r="D23" s="13"/>
      <c r="E23" s="12"/>
      <c r="F23" s="12"/>
      <c r="G23" s="11"/>
      <c r="H23" s="12"/>
      <c r="I23" s="12"/>
      <c r="J23" s="12"/>
      <c r="K23" s="11"/>
    </row>
  </sheetData>
  <customSheetViews>
    <customSheetView guid="{9778F56C-973C-7541-8161-D43DA95ADD11}" scale="80">
      <selection activeCell="D17" sqref="D17"/>
    </customSheetView>
    <customSheetView guid="{A103F095-7DA4-4408-879C-290B47F228DB}" scale="80">
      <selection activeCell="D17" sqref="D17"/>
    </customSheetView>
    <customSheetView guid="{E344F02B-8DEB-4443-BA96-9E788370444B}" scale="80">
      <selection activeCell="D17" sqref="D17"/>
    </customSheetView>
    <customSheetView guid="{5D9737A7-FAB4-4ED9-9A80-BDC2CF91F8AD}" scale="80">
      <selection activeCell="D17" sqref="D17"/>
    </customSheetView>
    <customSheetView guid="{7343038C-C44B-4A23-9415-52518878E5A6}" scale="80">
      <selection activeCell="D17" sqref="D17"/>
    </customSheetView>
    <customSheetView guid="{CAA1661D-9E62-4E75-9F9E-C43A2BB4CF03}" scale="80">
      <selection activeCell="D17" sqref="D17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D18" sqref="D18"/>
    </sheetView>
  </sheetViews>
  <sheetFormatPr baseColWidth="10" defaultColWidth="8.83203125" defaultRowHeight="42" customHeight="1" x14ac:dyDescent="0"/>
  <cols>
    <col min="1" max="1" width="10.5" customWidth="1"/>
    <col min="2" max="2" width="31.5" customWidth="1"/>
    <col min="3" max="3" width="39.33203125" customWidth="1"/>
    <col min="4" max="4" width="43.5" customWidth="1"/>
    <col min="5" max="5" width="10.5" customWidth="1"/>
    <col min="6" max="6" width="10.6640625" customWidth="1"/>
    <col min="7" max="7" width="15.1640625" customWidth="1"/>
    <col min="8" max="8" width="12.1640625" customWidth="1"/>
    <col min="9" max="9" width="16" customWidth="1"/>
    <col min="10" max="10" width="15.1640625" customWidth="1"/>
    <col min="11" max="11" width="60.6640625" customWidth="1"/>
    <col min="13" max="13" width="18.1640625" customWidth="1"/>
  </cols>
  <sheetData>
    <row r="1" spans="1:14" ht="42" customHeight="1" thickBot="1">
      <c r="A1" s="756" t="s">
        <v>308</v>
      </c>
      <c r="B1" s="757"/>
      <c r="C1" s="757"/>
      <c r="D1" s="757"/>
      <c r="E1" s="757"/>
      <c r="F1" s="757"/>
      <c r="G1" s="757" t="s">
        <v>549</v>
      </c>
      <c r="H1" s="757"/>
      <c r="I1" s="757"/>
      <c r="J1" s="758"/>
      <c r="K1" s="759"/>
    </row>
    <row r="2" spans="1:14" ht="42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58</v>
      </c>
    </row>
    <row r="3" spans="1:14" ht="42" customHeight="1">
      <c r="A3" s="100">
        <v>58</v>
      </c>
      <c r="B3" s="92" t="s">
        <v>127</v>
      </c>
      <c r="C3" s="100" t="s">
        <v>735</v>
      </c>
      <c r="D3" s="101"/>
      <c r="E3" s="100"/>
      <c r="F3" s="100"/>
      <c r="G3" s="100"/>
      <c r="H3" s="100"/>
      <c r="I3" s="102"/>
      <c r="J3" s="100"/>
      <c r="K3" s="100" t="s">
        <v>31</v>
      </c>
      <c r="M3" s="10" t="s">
        <v>21</v>
      </c>
      <c r="N3" s="10">
        <f>N2-N14</f>
        <v>2</v>
      </c>
    </row>
    <row r="4" spans="1:14" ht="42" customHeight="1">
      <c r="A4" s="11">
        <v>1</v>
      </c>
      <c r="B4" s="12" t="s">
        <v>44</v>
      </c>
      <c r="C4" s="12" t="s">
        <v>736</v>
      </c>
      <c r="D4" s="13" t="s">
        <v>737</v>
      </c>
      <c r="E4" s="12">
        <v>3</v>
      </c>
      <c r="F4" s="12">
        <v>1</v>
      </c>
      <c r="G4" s="12" t="s">
        <v>31</v>
      </c>
      <c r="H4" s="12" t="s">
        <v>553</v>
      </c>
      <c r="I4" s="15">
        <v>42868</v>
      </c>
      <c r="J4" s="15" t="s">
        <v>47</v>
      </c>
      <c r="K4" s="11"/>
      <c r="M4" t="s">
        <v>27</v>
      </c>
      <c r="N4">
        <f>SUMIFS(E:E,G:G,"CTT")</f>
        <v>56</v>
      </c>
    </row>
    <row r="5" spans="1:14" ht="42" customHeight="1">
      <c r="A5" s="11">
        <v>2</v>
      </c>
      <c r="B5" s="7" t="s">
        <v>22</v>
      </c>
      <c r="C5" s="7" t="s">
        <v>738</v>
      </c>
      <c r="D5" s="8" t="s">
        <v>739</v>
      </c>
      <c r="E5" s="7">
        <v>2</v>
      </c>
      <c r="F5" s="7">
        <v>1</v>
      </c>
      <c r="G5" s="7" t="s">
        <v>31</v>
      </c>
      <c r="H5" s="7" t="s">
        <v>553</v>
      </c>
      <c r="I5" s="9">
        <v>42503</v>
      </c>
      <c r="J5" s="7" t="s">
        <v>740</v>
      </c>
      <c r="K5" s="6"/>
      <c r="M5" t="s">
        <v>33</v>
      </c>
      <c r="N5">
        <f>SUMIFS(E:E,G:G,"FLU")</f>
        <v>0</v>
      </c>
    </row>
    <row r="6" spans="1:14" ht="42" customHeight="1">
      <c r="A6" s="11">
        <v>3</v>
      </c>
      <c r="B6" s="7" t="s">
        <v>741</v>
      </c>
      <c r="C6" s="7" t="s">
        <v>742</v>
      </c>
      <c r="D6" s="8" t="s">
        <v>743</v>
      </c>
      <c r="E6" s="7">
        <v>3</v>
      </c>
      <c r="F6" s="7">
        <v>1</v>
      </c>
      <c r="G6" s="7" t="s">
        <v>31</v>
      </c>
      <c r="H6" s="7" t="s">
        <v>553</v>
      </c>
      <c r="I6" s="9">
        <v>42868</v>
      </c>
      <c r="J6" s="7" t="s">
        <v>744</v>
      </c>
      <c r="K6" s="6"/>
      <c r="M6" t="s">
        <v>37</v>
      </c>
      <c r="N6">
        <f>SUMIFS(E:E,G:G,"JCC")</f>
        <v>0</v>
      </c>
    </row>
    <row r="7" spans="1:14" ht="42" customHeight="1">
      <c r="A7" s="11">
        <v>4</v>
      </c>
      <c r="B7" s="7" t="s">
        <v>44</v>
      </c>
      <c r="C7" s="7" t="s">
        <v>745</v>
      </c>
      <c r="D7" s="8" t="s">
        <v>746</v>
      </c>
      <c r="E7" s="7">
        <v>6</v>
      </c>
      <c r="F7" s="7">
        <v>3</v>
      </c>
      <c r="G7" s="7" t="s">
        <v>31</v>
      </c>
      <c r="H7" s="7" t="s">
        <v>553</v>
      </c>
      <c r="I7" s="9">
        <v>42868</v>
      </c>
      <c r="J7" s="7" t="s">
        <v>47</v>
      </c>
      <c r="K7" s="6" t="s">
        <v>251</v>
      </c>
      <c r="M7" t="s">
        <v>43</v>
      </c>
      <c r="N7">
        <f>SUMIFS(E:E,G:G,"EDI")</f>
        <v>0</v>
      </c>
    </row>
    <row r="8" spans="1:14" ht="42" customHeight="1">
      <c r="A8" s="11">
        <v>5</v>
      </c>
      <c r="B8" s="12" t="s">
        <v>484</v>
      </c>
      <c r="C8" s="12" t="s">
        <v>747</v>
      </c>
      <c r="D8" s="13" t="s">
        <v>748</v>
      </c>
      <c r="E8" s="12">
        <v>6</v>
      </c>
      <c r="F8" s="12">
        <v>2</v>
      </c>
      <c r="G8" s="12" t="s">
        <v>31</v>
      </c>
      <c r="H8" s="7" t="s">
        <v>553</v>
      </c>
      <c r="I8" s="9">
        <v>42868</v>
      </c>
      <c r="J8" s="15" t="s">
        <v>749</v>
      </c>
      <c r="K8" s="11"/>
      <c r="M8" t="s">
        <v>48</v>
      </c>
      <c r="N8">
        <f>SUMIFS(E:E,G:G,"par")</f>
        <v>0</v>
      </c>
    </row>
    <row r="9" spans="1:14" ht="42" customHeight="1">
      <c r="A9" s="11">
        <v>6</v>
      </c>
      <c r="B9" s="12" t="s">
        <v>44</v>
      </c>
      <c r="C9" s="12" t="s">
        <v>750</v>
      </c>
      <c r="D9" s="78" t="s">
        <v>751</v>
      </c>
      <c r="E9" s="12">
        <v>4</v>
      </c>
      <c r="F9" s="12">
        <v>1</v>
      </c>
      <c r="G9" s="11" t="s">
        <v>31</v>
      </c>
      <c r="H9" s="12" t="s">
        <v>553</v>
      </c>
      <c r="I9" s="15">
        <v>42868</v>
      </c>
      <c r="J9" s="12" t="s">
        <v>47</v>
      </c>
      <c r="K9" s="11"/>
      <c r="M9" t="s">
        <v>53</v>
      </c>
      <c r="N9">
        <f>SUMIFS(E:E,G:G,"phi")</f>
        <v>0</v>
      </c>
    </row>
    <row r="10" spans="1:14" ht="42" customHeight="1">
      <c r="A10" s="11">
        <v>7</v>
      </c>
      <c r="B10" s="12" t="s">
        <v>44</v>
      </c>
      <c r="C10" s="7" t="s">
        <v>752</v>
      </c>
      <c r="D10" s="26" t="s">
        <v>753</v>
      </c>
      <c r="E10" s="7">
        <v>1</v>
      </c>
      <c r="F10" s="7">
        <v>1</v>
      </c>
      <c r="G10" s="7" t="s">
        <v>31</v>
      </c>
      <c r="H10" s="7" t="s">
        <v>553</v>
      </c>
      <c r="I10" s="9">
        <v>42868</v>
      </c>
      <c r="J10" s="7" t="s">
        <v>47</v>
      </c>
      <c r="K10" s="6"/>
      <c r="M10" t="s">
        <v>58</v>
      </c>
      <c r="N10">
        <f>SUMIFS(E:E,G:G,"BRK")</f>
        <v>0</v>
      </c>
    </row>
    <row r="11" spans="1:14" ht="42" customHeight="1">
      <c r="A11" s="11">
        <v>8</v>
      </c>
      <c r="B11" s="12" t="s">
        <v>484</v>
      </c>
      <c r="C11" s="12" t="s">
        <v>754</v>
      </c>
      <c r="D11" s="13" t="s">
        <v>755</v>
      </c>
      <c r="E11" s="12">
        <v>3</v>
      </c>
      <c r="F11" s="12">
        <v>1</v>
      </c>
      <c r="G11" s="48" t="s">
        <v>31</v>
      </c>
      <c r="H11" s="12" t="s">
        <v>553</v>
      </c>
      <c r="I11" s="15">
        <v>42868</v>
      </c>
      <c r="J11" s="7" t="s">
        <v>756</v>
      </c>
      <c r="K11" s="6"/>
      <c r="M11" s="17" t="s">
        <v>59</v>
      </c>
      <c r="N11" s="17">
        <f>SUMIFS(E:E,G:G,"SPC")</f>
        <v>0</v>
      </c>
    </row>
    <row r="12" spans="1:14" ht="42" customHeight="1">
      <c r="A12" s="11">
        <v>9</v>
      </c>
      <c r="B12" s="12" t="s">
        <v>484</v>
      </c>
      <c r="C12" s="12">
        <v>2630</v>
      </c>
      <c r="D12" s="13" t="s">
        <v>757</v>
      </c>
      <c r="E12" s="12">
        <v>2</v>
      </c>
      <c r="F12" s="12">
        <v>1</v>
      </c>
      <c r="G12" s="12" t="s">
        <v>31</v>
      </c>
      <c r="H12" s="12" t="s">
        <v>553</v>
      </c>
      <c r="I12" s="15">
        <v>42868</v>
      </c>
      <c r="J12" s="15" t="s">
        <v>758</v>
      </c>
      <c r="K12" s="11"/>
      <c r="M12" s="18" t="s">
        <v>60</v>
      </c>
      <c r="N12" s="18">
        <f>SUMIFS(E:E,G:G,"H")</f>
        <v>0</v>
      </c>
    </row>
    <row r="13" spans="1:14" ht="42" customHeight="1">
      <c r="A13" s="11">
        <v>10</v>
      </c>
      <c r="B13" s="12" t="s">
        <v>484</v>
      </c>
      <c r="C13" s="7">
        <v>2631</v>
      </c>
      <c r="D13" s="8" t="s">
        <v>759</v>
      </c>
      <c r="E13" s="7">
        <v>5</v>
      </c>
      <c r="F13" s="7">
        <v>2</v>
      </c>
      <c r="G13" s="7" t="s">
        <v>31</v>
      </c>
      <c r="H13" s="12" t="s">
        <v>553</v>
      </c>
      <c r="I13" s="15">
        <v>42868</v>
      </c>
      <c r="J13" s="7" t="s">
        <v>760</v>
      </c>
      <c r="K13" s="6"/>
      <c r="M13" s="18"/>
      <c r="N13" s="18"/>
    </row>
    <row r="14" spans="1:14" ht="42" customHeight="1">
      <c r="A14" s="11">
        <v>11</v>
      </c>
      <c r="B14" s="7" t="s">
        <v>44</v>
      </c>
      <c r="C14" s="7" t="s">
        <v>761</v>
      </c>
      <c r="D14" s="8" t="s">
        <v>762</v>
      </c>
      <c r="E14" s="7">
        <v>3</v>
      </c>
      <c r="F14" s="7">
        <v>1</v>
      </c>
      <c r="G14" s="7" t="s">
        <v>31</v>
      </c>
      <c r="H14" s="7" t="s">
        <v>553</v>
      </c>
      <c r="I14" s="9">
        <v>42868</v>
      </c>
      <c r="J14" s="7" t="s">
        <v>47</v>
      </c>
      <c r="K14" s="6"/>
      <c r="M14" s="19" t="s">
        <v>61</v>
      </c>
      <c r="N14" s="19">
        <f>SUM(M4:N12)</f>
        <v>56</v>
      </c>
    </row>
    <row r="15" spans="1:14" ht="42" customHeight="1">
      <c r="A15" s="11">
        <v>12</v>
      </c>
      <c r="B15" s="7" t="s">
        <v>44</v>
      </c>
      <c r="C15" s="7" t="s">
        <v>763</v>
      </c>
      <c r="D15" s="8" t="s">
        <v>764</v>
      </c>
      <c r="E15" s="7">
        <v>3</v>
      </c>
      <c r="F15" s="7">
        <v>1</v>
      </c>
      <c r="G15" s="7" t="s">
        <v>31</v>
      </c>
      <c r="H15" s="7" t="s">
        <v>553</v>
      </c>
      <c r="I15" s="9">
        <v>42868</v>
      </c>
      <c r="J15" s="7" t="s">
        <v>47</v>
      </c>
      <c r="K15" s="6"/>
    </row>
    <row r="16" spans="1:14" ht="42" customHeight="1">
      <c r="A16" s="11">
        <v>13</v>
      </c>
      <c r="B16" s="49" t="s">
        <v>44</v>
      </c>
      <c r="C16" s="49" t="s">
        <v>765</v>
      </c>
      <c r="D16" s="64" t="s">
        <v>766</v>
      </c>
      <c r="E16" s="12">
        <v>1</v>
      </c>
      <c r="F16" s="12">
        <v>1</v>
      </c>
      <c r="G16" s="11" t="s">
        <v>31</v>
      </c>
      <c r="H16" s="12" t="s">
        <v>553</v>
      </c>
      <c r="I16" s="15">
        <v>42868</v>
      </c>
      <c r="J16" s="12" t="s">
        <v>47</v>
      </c>
      <c r="K16" s="11"/>
      <c r="M16" t="s">
        <v>590</v>
      </c>
    </row>
    <row r="17" spans="1:13" ht="42" customHeight="1">
      <c r="A17" s="11">
        <v>14</v>
      </c>
      <c r="B17" s="49" t="s">
        <v>44</v>
      </c>
      <c r="C17" s="49" t="s">
        <v>767</v>
      </c>
      <c r="D17" s="13" t="s">
        <v>768</v>
      </c>
      <c r="E17" s="12">
        <v>4</v>
      </c>
      <c r="F17" s="12">
        <v>1</v>
      </c>
      <c r="G17" s="11" t="s">
        <v>31</v>
      </c>
      <c r="H17" s="12" t="s">
        <v>553</v>
      </c>
      <c r="I17" s="15">
        <v>42868</v>
      </c>
      <c r="J17" s="12" t="s">
        <v>47</v>
      </c>
      <c r="K17" s="11"/>
      <c r="M17" t="s">
        <v>593</v>
      </c>
    </row>
    <row r="18" spans="1:13" ht="42" customHeight="1">
      <c r="A18" s="11">
        <v>15</v>
      </c>
      <c r="B18" s="49" t="s">
        <v>22</v>
      </c>
      <c r="C18" s="49" t="s">
        <v>769</v>
      </c>
      <c r="D18" s="13" t="s">
        <v>770</v>
      </c>
      <c r="E18" s="12">
        <v>3</v>
      </c>
      <c r="F18" s="12">
        <v>1</v>
      </c>
      <c r="G18" s="11" t="s">
        <v>31</v>
      </c>
      <c r="H18" s="12" t="s">
        <v>553</v>
      </c>
      <c r="I18" s="15">
        <v>42868</v>
      </c>
      <c r="J18" s="12" t="s">
        <v>771</v>
      </c>
      <c r="K18" s="11"/>
      <c r="M18" t="s">
        <v>596</v>
      </c>
    </row>
    <row r="19" spans="1:13" ht="42" customHeight="1">
      <c r="A19" s="11">
        <v>16</v>
      </c>
      <c r="B19" s="49" t="s">
        <v>562</v>
      </c>
      <c r="C19" s="44">
        <v>273273</v>
      </c>
      <c r="D19" s="8" t="s">
        <v>772</v>
      </c>
      <c r="E19" s="7">
        <v>3</v>
      </c>
      <c r="F19" s="7">
        <v>2</v>
      </c>
      <c r="G19" s="7" t="s">
        <v>31</v>
      </c>
      <c r="H19" s="12" t="s">
        <v>553</v>
      </c>
      <c r="I19" s="15">
        <v>42868</v>
      </c>
      <c r="J19" s="7" t="s">
        <v>773</v>
      </c>
      <c r="K19" s="6" t="s">
        <v>774</v>
      </c>
      <c r="M19" t="s">
        <v>597</v>
      </c>
    </row>
    <row r="20" spans="1:13" ht="42" customHeight="1">
      <c r="A20" s="11">
        <v>17</v>
      </c>
      <c r="B20" s="44" t="s">
        <v>282</v>
      </c>
      <c r="C20" s="110" t="s">
        <v>775</v>
      </c>
      <c r="D20" s="8" t="s">
        <v>776</v>
      </c>
      <c r="E20" s="7">
        <v>1</v>
      </c>
      <c r="F20" s="7">
        <v>1</v>
      </c>
      <c r="G20" s="7" t="s">
        <v>31</v>
      </c>
      <c r="H20" s="7" t="s">
        <v>553</v>
      </c>
      <c r="I20" s="9">
        <v>42868</v>
      </c>
      <c r="J20" s="115" t="s">
        <v>777</v>
      </c>
      <c r="K20" s="63"/>
      <c r="M20" t="s">
        <v>598</v>
      </c>
    </row>
    <row r="21" spans="1:13" ht="42" customHeight="1">
      <c r="A21" s="11">
        <v>18</v>
      </c>
      <c r="B21" s="44" t="s">
        <v>282</v>
      </c>
      <c r="C21" s="44" t="s">
        <v>778</v>
      </c>
      <c r="D21" s="8" t="s">
        <v>779</v>
      </c>
      <c r="E21" s="7">
        <v>3</v>
      </c>
      <c r="F21" s="7">
        <v>1</v>
      </c>
      <c r="G21" s="7" t="s">
        <v>31</v>
      </c>
      <c r="H21" s="7" t="s">
        <v>553</v>
      </c>
      <c r="I21" s="9">
        <v>42868</v>
      </c>
      <c r="J21" s="116" t="s">
        <v>780</v>
      </c>
      <c r="K21" s="61"/>
    </row>
    <row r="22" spans="1:13" ht="42" customHeight="1">
      <c r="A22" s="11"/>
      <c r="B22" s="44"/>
      <c r="C22" s="44"/>
      <c r="D22" s="8"/>
      <c r="E22" s="7"/>
      <c r="F22" s="7"/>
      <c r="G22" s="7"/>
      <c r="H22" s="7"/>
      <c r="I22" s="9"/>
      <c r="J22" s="116"/>
      <c r="K22" s="61"/>
    </row>
    <row r="23" spans="1:13" ht="42" customHeight="1">
      <c r="A23" s="11"/>
      <c r="B23" s="12"/>
      <c r="C23" s="12"/>
      <c r="D23" s="13"/>
      <c r="E23" s="74">
        <f>SUM(E4:E21)</f>
        <v>56</v>
      </c>
      <c r="F23" s="74">
        <f>SUM(F4:F21)</f>
        <v>23</v>
      </c>
      <c r="G23" s="11"/>
      <c r="H23" s="12"/>
      <c r="I23" s="12"/>
      <c r="J23" s="12"/>
      <c r="K23" s="11"/>
    </row>
    <row r="24" spans="1:13" ht="42" customHeight="1">
      <c r="A24" s="11"/>
      <c r="B24" s="44"/>
      <c r="C24" s="44"/>
      <c r="D24" s="8"/>
      <c r="E24" s="7"/>
      <c r="F24" s="7"/>
      <c r="G24" s="7"/>
      <c r="H24" s="7"/>
      <c r="I24" s="9"/>
      <c r="J24" s="116"/>
      <c r="K24" s="61"/>
    </row>
    <row r="25" spans="1:13" ht="42" customHeight="1">
      <c r="A25" s="11"/>
      <c r="B25" s="44"/>
      <c r="C25" s="44"/>
      <c r="D25" s="8"/>
      <c r="E25" s="7"/>
      <c r="F25" s="7"/>
      <c r="G25" s="7"/>
      <c r="H25" s="7"/>
      <c r="I25" s="9"/>
      <c r="J25" s="116"/>
      <c r="K25" s="61"/>
    </row>
  </sheetData>
  <customSheetViews>
    <customSheetView guid="{9778F56C-973C-7541-8161-D43DA95ADD11}" scale="80">
      <selection activeCell="D18" sqref="D18"/>
    </customSheetView>
    <customSheetView guid="{A103F095-7DA4-4408-879C-290B47F228DB}" scale="80">
      <selection activeCell="D18" sqref="D18"/>
    </customSheetView>
    <customSheetView guid="{E344F02B-8DEB-4443-BA96-9E788370444B}" scale="80">
      <selection activeCell="D18" sqref="D18"/>
    </customSheetView>
    <customSheetView guid="{5D9737A7-FAB4-4ED9-9A80-BDC2CF91F8AD}" scale="80">
      <selection activeCell="D18" sqref="D18"/>
    </customSheetView>
    <customSheetView guid="{7343038C-C44B-4A23-9415-52518878E5A6}" scale="80">
      <selection activeCell="D18" sqref="D18"/>
    </customSheetView>
    <customSheetView guid="{CAA1661D-9E62-4E75-9F9E-C43A2BB4CF03}" scale="80">
      <selection activeCell="D18" sqref="D18"/>
    </customSheetView>
  </customSheetViews>
  <mergeCells count="2">
    <mergeCell ref="A1:F1"/>
    <mergeCell ref="G1:K1"/>
  </mergeCells>
  <phoneticPr fontId="10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GUIDE</vt:lpstr>
      <vt:lpstr>WP#1</vt:lpstr>
      <vt:lpstr>NY#1</vt:lpstr>
      <vt:lpstr>DC#1</vt:lpstr>
      <vt:lpstr>DC#2</vt:lpstr>
      <vt:lpstr>DS#3</vt:lpstr>
      <vt:lpstr>BO#1</vt:lpstr>
      <vt:lpstr>NF#1</vt:lpstr>
      <vt:lpstr>NF#2</vt:lpstr>
      <vt:lpstr>NF#3</vt:lpstr>
      <vt:lpstr>NF#4</vt:lpstr>
      <vt:lpstr>NF#5</vt:lpstr>
      <vt:lpstr>NT#6</vt:lpstr>
      <vt:lpstr>NT#7</vt:lpstr>
      <vt:lpstr>DN#1</vt:lpstr>
      <vt:lpstr>DN#2</vt:lpstr>
      <vt:lpstr>TP2#1</vt:lpstr>
      <vt:lpstr>TP1#1</vt:lpstr>
      <vt:lpstr>BRK+EDI LIST</vt:lpstr>
      <vt:lpstr>BUS#16 NY5C 小波东</vt:lpstr>
      <vt:lpstr>EC NY 上车</vt:lpstr>
      <vt:lpstr>美东接驳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2017-05-12T20:59:59Z</dcterms:created>
  <dcterms:modified xsi:type="dcterms:W3CDTF">2017-05-12T22:45:20Z</dcterms:modified>
</cp:coreProperties>
</file>