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" yWindow="100" windowWidth="18200" windowHeight="12340"/>
  </bookViews>
  <sheets>
    <sheet name="GUIDE" sheetId="1" r:id="rId1"/>
    <sheet name="WP#1" sheetId="2" r:id="rId2"/>
    <sheet name="NY#1" sheetId="3" r:id="rId3"/>
    <sheet name="DC#1" sheetId="4" r:id="rId4"/>
    <sheet name="DC#2" sheetId="5" r:id="rId5"/>
    <sheet name="DC#3" sheetId="6" r:id="rId6"/>
    <sheet name="DS#4" sheetId="7" r:id="rId7"/>
    <sheet name="BO#1" sheetId="8" r:id="rId8"/>
    <sheet name="MV#1" sheetId="9" r:id="rId9"/>
    <sheet name="NF#1" sheetId="10" r:id="rId10"/>
    <sheet name="NF#2" sheetId="11" r:id="rId11"/>
    <sheet name="NF#3" sheetId="12" r:id="rId12"/>
    <sheet name="NF#4" sheetId="13" r:id="rId13"/>
    <sheet name="NF#5" sheetId="14" r:id="rId14"/>
    <sheet name="NF#6" sheetId="15" r:id="rId15"/>
    <sheet name="NF#7" sheetId="16" r:id="rId16"/>
    <sheet name="NT#8" sheetId="17" r:id="rId17"/>
    <sheet name="NT#9" sheetId="18" r:id="rId18"/>
    <sheet name="TP#1" sheetId="23" r:id="rId19"/>
    <sheet name="DN#1" sheetId="19" r:id="rId20"/>
    <sheet name="DN#2" sheetId="20" r:id="rId21"/>
    <sheet name="DN#3" sheetId="21" r:id="rId22"/>
    <sheet name="DN#4" sheetId="22" r:id="rId23"/>
    <sheet name="BRK+EDI LIST" sheetId="24" r:id="rId24"/>
    <sheet name="EC NY上车" sheetId="25" r:id="rId25"/>
    <sheet name="小波东 BUS#23 NY5C" sheetId="26" r:id="rId26"/>
    <sheet name="美东接驳" sheetId="27" r:id="rId27"/>
  </sheets>
  <definedNames>
    <definedName name="_xlnm.Print_Area" localSheetId="21">'DN#3'!$A$1:$T$25</definedName>
    <definedName name="_xlnm.Print_Area" localSheetId="16">'NT#8'!$A$1:$Y$25</definedName>
    <definedName name="Z_02E053ED_E6D2_CE49_ACC7_7136EC9E794B_.wvu.PrintArea" localSheetId="21" hidden="1">'DN#3'!$A$1:$T$25</definedName>
    <definedName name="Z_02E053ED_E6D2_CE49_ACC7_7136EC9E794B_.wvu.PrintArea" localSheetId="16" hidden="1">'NT#8'!$A$1:$Y$25</definedName>
    <definedName name="Z_0BBB814E_2461_47B9_9806_A85702CBED90_.wvu.PrintArea" localSheetId="21" hidden="1">'DN#3'!$A$1:$T$25</definedName>
    <definedName name="Z_0BBB814E_2461_47B9_9806_A85702CBED90_.wvu.PrintArea" localSheetId="16" hidden="1">'NT#8'!$A$1:$Y$25</definedName>
    <definedName name="Z_2570249F_BB90_4803_B8F1_23BC13ECD63B_.wvu.PrintArea" localSheetId="21" hidden="1">'DN#3'!$A$1:$T$25</definedName>
    <definedName name="Z_2570249F_BB90_4803_B8F1_23BC13ECD63B_.wvu.PrintArea" localSheetId="16" hidden="1">'NT#8'!$A$1:$Y$25</definedName>
    <definedName name="Z_38B47C8C_0CFF_49AC_8E8C_DCB93F4AE3FA_.wvu.PrintArea" localSheetId="21" hidden="1">'DN#3'!$A$1:$T$25</definedName>
    <definedName name="Z_38B47C8C_0CFF_49AC_8E8C_DCB93F4AE3FA_.wvu.PrintArea" localSheetId="16" hidden="1">'NT#8'!$A$1:$Y$25</definedName>
    <definedName name="Z_4BCA8EB3_2497_48A3_A8E2_F843D168C874_.wvu.FilterData" localSheetId="16" hidden="1">'NT#8'!$B$1:$B$25</definedName>
    <definedName name="Z_6453F696_B071_4763_80C1_3EBB62947983_.wvu.PrintArea" localSheetId="16" hidden="1">'NT#8'!$A$1:$Y$25</definedName>
    <definedName name="Z_6DB935F1_A95D_431A_A87A_18D5415EC08E_.wvu.PrintArea" localSheetId="21" hidden="1">'DN#3'!$A$1:$T$25</definedName>
    <definedName name="Z_6DB935F1_A95D_431A_A87A_18D5415EC08E_.wvu.PrintArea" localSheetId="16" hidden="1">'NT#8'!$A$1:$Y$25</definedName>
    <definedName name="Z_BB12F928_3FE1_4260_A17D_6E07B215354A_.wvu.FilterData" localSheetId="16" hidden="1">'NT#8'!$B$1:$B$25</definedName>
    <definedName name="Z_EE08CF43_77EE_417C_9641_A8A4A3BB9F7F_.wvu.PrintArea" localSheetId="21" hidden="1">'DN#3'!$A$1:$T$25</definedName>
    <definedName name="Z_EE08CF43_77EE_417C_9641_A8A4A3BB9F7F_.wvu.PrintArea" localSheetId="16" hidden="1">'NT#8'!$A$1:$Y$25</definedName>
  </definedNames>
  <calcPr calcId="140001" concurrentCalc="0"/>
  <customWorkbookViews>
    <customWorkbookView name="Sean Lu - 个人视图" guid="{02E053ED-E6D2-CE49-ACC7-7136EC9E794B}" mergeInterval="0" personalView="1" xWindow="6" yWindow="59" windowWidth="910" windowHeight="563" activeSheetId="1"/>
    <customWorkbookView name="Queenie Kuang - Personal View" guid="{EE08CF43-77EE-417C-9641-A8A4A3BB9F7F}" mergeInterval="0" personalView="1" maximized="1" windowWidth="1916" windowHeight="855" activeSheetId="26"/>
    <customWorkbookView name="Elaine Wu - Personal View" guid="{38B47C8C-0CFF-49AC-8E8C-DCB93F4AE3FA}" mergeInterval="0" personalView="1" maximized="1" windowWidth="1916" windowHeight="855" activeSheetId="27"/>
    <customWorkbookView name="Rita Li - Personal View" guid="{2570249F-BB90-4803-B8F1-23BC13ECD63B}" mergeInterval="0" personalView="1" maximized="1" windowWidth="1916" windowHeight="835" activeSheetId="27"/>
    <customWorkbookView name="Frances Lee - Personal View" guid="{0BBB814E-2461-47B9-9806-A85702CBED90}" mergeInterval="0" personalView="1" maximized="1" windowWidth="1916" windowHeight="855" activeSheetId="15"/>
    <customWorkbookView name="Janet Liang - Personal View" guid="{6DB935F1-A95D-431A-A87A-18D5415EC08E}" mergeInterval="0" personalView="1" maximized="1" windowWidth="1916" windowHeight="855" activeSheetId="1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1" l="1"/>
  <c r="F23" i="19"/>
  <c r="E23" i="19"/>
  <c r="D140" i="27"/>
  <c r="C140" i="27"/>
  <c r="D131" i="27"/>
  <c r="C131" i="27"/>
  <c r="D123" i="27"/>
  <c r="C123" i="27"/>
  <c r="D115" i="27"/>
  <c r="C115" i="27"/>
  <c r="D107" i="27"/>
  <c r="C107" i="27"/>
  <c r="D99" i="27"/>
  <c r="C99" i="27"/>
  <c r="D91" i="27"/>
  <c r="C91" i="27"/>
  <c r="D75" i="27"/>
  <c r="C75" i="27"/>
  <c r="D56" i="27"/>
  <c r="C56" i="27"/>
  <c r="D29" i="27"/>
  <c r="C29" i="27"/>
  <c r="F22" i="20"/>
  <c r="E22" i="20"/>
  <c r="F22" i="21"/>
  <c r="Q35" i="26"/>
  <c r="P35" i="26"/>
  <c r="F23" i="26"/>
  <c r="E23" i="26"/>
  <c r="N12" i="26"/>
  <c r="N10" i="26"/>
  <c r="N9" i="26"/>
  <c r="N7" i="26"/>
  <c r="N6" i="26"/>
  <c r="N5" i="26"/>
  <c r="N4" i="26"/>
  <c r="N14" i="26"/>
  <c r="N3" i="26"/>
  <c r="G34" i="25"/>
  <c r="F34" i="25"/>
  <c r="E34" i="25"/>
  <c r="D34" i="25"/>
  <c r="G30" i="25"/>
  <c r="F30" i="25"/>
  <c r="E30" i="25"/>
  <c r="D30" i="25"/>
  <c r="G22" i="25"/>
  <c r="F22" i="25"/>
  <c r="E22" i="25"/>
  <c r="D22" i="25"/>
  <c r="G13" i="25"/>
  <c r="F13" i="25"/>
  <c r="E13" i="25"/>
  <c r="D13" i="25"/>
  <c r="F13" i="23"/>
  <c r="E13" i="23"/>
  <c r="N12" i="23"/>
  <c r="N11" i="23"/>
  <c r="N10" i="23"/>
  <c r="N9" i="23"/>
  <c r="N8" i="23"/>
  <c r="N7" i="23"/>
  <c r="N6" i="23"/>
  <c r="N5" i="23"/>
  <c r="N4" i="23"/>
  <c r="N14" i="23"/>
  <c r="N3" i="23"/>
  <c r="N12" i="2"/>
  <c r="N11" i="2"/>
  <c r="N10" i="2"/>
  <c r="N9" i="2"/>
  <c r="N8" i="2"/>
  <c r="N7" i="2"/>
  <c r="N6" i="2"/>
  <c r="N5" i="2"/>
  <c r="N4" i="2"/>
  <c r="N14" i="2"/>
  <c r="N3" i="2"/>
  <c r="E14" i="3"/>
  <c r="N12" i="3"/>
  <c r="N11" i="3"/>
  <c r="N10" i="3"/>
  <c r="N9" i="3"/>
  <c r="N8" i="3"/>
  <c r="E8" i="3"/>
  <c r="N7" i="3"/>
  <c r="N6" i="3"/>
  <c r="N5" i="3"/>
  <c r="N4" i="3"/>
  <c r="N14" i="3"/>
  <c r="N3" i="3"/>
  <c r="E50" i="24"/>
  <c r="E28" i="24"/>
  <c r="N12" i="22"/>
  <c r="N11" i="22"/>
  <c r="N10" i="22"/>
  <c r="N9" i="22"/>
  <c r="N8" i="22"/>
  <c r="N7" i="22"/>
  <c r="N6" i="22"/>
  <c r="N5" i="22"/>
  <c r="N4" i="22"/>
  <c r="N12" i="20"/>
  <c r="N11" i="20"/>
  <c r="N10" i="20"/>
  <c r="N9" i="20"/>
  <c r="N8" i="20"/>
  <c r="N7" i="20"/>
  <c r="N6" i="20"/>
  <c r="N5" i="20"/>
  <c r="N4" i="20"/>
  <c r="N14" i="20"/>
  <c r="N3" i="20"/>
  <c r="N12" i="19"/>
  <c r="N11" i="19"/>
  <c r="N10" i="19"/>
  <c r="N9" i="19"/>
  <c r="N8" i="19"/>
  <c r="N7" i="19"/>
  <c r="N6" i="19"/>
  <c r="N5" i="19"/>
  <c r="N4" i="19"/>
  <c r="N12" i="21"/>
  <c r="N11" i="21"/>
  <c r="N10" i="21"/>
  <c r="N9" i="21"/>
  <c r="N8" i="21"/>
  <c r="N7" i="21"/>
  <c r="N6" i="21"/>
  <c r="N5" i="21"/>
  <c r="N4" i="21"/>
  <c r="N14" i="19"/>
  <c r="N3" i="19"/>
  <c r="N14" i="22"/>
  <c r="N3" i="22"/>
  <c r="N14" i="21"/>
  <c r="N3" i="21"/>
  <c r="F17" i="12"/>
  <c r="E17" i="12"/>
  <c r="F21" i="10"/>
  <c r="E21" i="10"/>
  <c r="F24" i="15"/>
  <c r="E24" i="15"/>
  <c r="F19" i="14"/>
  <c r="E19" i="14"/>
  <c r="F23" i="13"/>
  <c r="E23" i="13"/>
  <c r="F19" i="11"/>
  <c r="E19" i="11"/>
  <c r="F21" i="16"/>
  <c r="E21" i="16"/>
  <c r="N12" i="16"/>
  <c r="N11" i="16"/>
  <c r="N10" i="16"/>
  <c r="N9" i="16"/>
  <c r="N8" i="16"/>
  <c r="N7" i="16"/>
  <c r="N6" i="16"/>
  <c r="N5" i="16"/>
  <c r="N4" i="16"/>
  <c r="N14" i="16"/>
  <c r="N3" i="16"/>
  <c r="N12" i="15"/>
  <c r="N11" i="15"/>
  <c r="N10" i="15"/>
  <c r="N9" i="15"/>
  <c r="N8" i="15"/>
  <c r="N7" i="15"/>
  <c r="N6" i="15"/>
  <c r="N5" i="15"/>
  <c r="N4" i="15"/>
  <c r="N12" i="14"/>
  <c r="N11" i="14"/>
  <c r="N10" i="14"/>
  <c r="N9" i="14"/>
  <c r="N8" i="14"/>
  <c r="N7" i="14"/>
  <c r="N6" i="14"/>
  <c r="N5" i="14"/>
  <c r="N4" i="14"/>
  <c r="N12" i="13"/>
  <c r="N11" i="13"/>
  <c r="N10" i="13"/>
  <c r="N9" i="13"/>
  <c r="N8" i="13"/>
  <c r="N7" i="13"/>
  <c r="N6" i="13"/>
  <c r="N5" i="13"/>
  <c r="N4" i="13"/>
  <c r="N12" i="12"/>
  <c r="N11" i="12"/>
  <c r="N10" i="12"/>
  <c r="N9" i="12"/>
  <c r="N8" i="12"/>
  <c r="N7" i="12"/>
  <c r="N6" i="12"/>
  <c r="N5" i="12"/>
  <c r="N4" i="12"/>
  <c r="N12" i="11"/>
  <c r="N11" i="11"/>
  <c r="N10" i="11"/>
  <c r="N9" i="11"/>
  <c r="N8" i="11"/>
  <c r="N7" i="11"/>
  <c r="N6" i="11"/>
  <c r="N5" i="11"/>
  <c r="N4" i="11"/>
  <c r="N12" i="10"/>
  <c r="N11" i="10"/>
  <c r="N10" i="10"/>
  <c r="N9" i="10"/>
  <c r="N8" i="10"/>
  <c r="N7" i="10"/>
  <c r="N6" i="10"/>
  <c r="N5" i="10"/>
  <c r="N4" i="10"/>
  <c r="N14" i="15"/>
  <c r="N3" i="15"/>
  <c r="N14" i="14"/>
  <c r="N3" i="14"/>
  <c r="N14" i="13"/>
  <c r="N3" i="13"/>
  <c r="N14" i="12"/>
  <c r="N3" i="12"/>
  <c r="N14" i="11"/>
  <c r="N3" i="11"/>
  <c r="N14" i="10"/>
  <c r="N3" i="10"/>
  <c r="F23" i="18"/>
  <c r="E23" i="18"/>
  <c r="N12" i="18"/>
  <c r="N11" i="18"/>
  <c r="N10" i="18"/>
  <c r="N9" i="18"/>
  <c r="N8" i="18"/>
  <c r="N7" i="18"/>
  <c r="N6" i="18"/>
  <c r="N5" i="18"/>
  <c r="N4" i="18"/>
  <c r="E24" i="17"/>
  <c r="F24" i="17"/>
  <c r="N12" i="17"/>
  <c r="N11" i="17"/>
  <c r="N10" i="17"/>
  <c r="N9" i="17"/>
  <c r="N8" i="17"/>
  <c r="N7" i="17"/>
  <c r="N6" i="17"/>
  <c r="N5" i="17"/>
  <c r="N4" i="17"/>
  <c r="N14" i="18"/>
  <c r="N3" i="18"/>
  <c r="N14" i="17"/>
  <c r="N3" i="17"/>
  <c r="F18" i="7"/>
  <c r="E18" i="7"/>
  <c r="F14" i="6"/>
  <c r="E14" i="6"/>
  <c r="F20" i="5"/>
  <c r="E20" i="5"/>
  <c r="E24" i="4"/>
  <c r="N12" i="7"/>
  <c r="N11" i="7"/>
  <c r="N10" i="7"/>
  <c r="N9" i="7"/>
  <c r="N8" i="7"/>
  <c r="N7" i="7"/>
  <c r="N6" i="7"/>
  <c r="N5" i="7"/>
  <c r="N4" i="7"/>
  <c r="N14" i="7"/>
  <c r="N3" i="7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2" i="4"/>
  <c r="N11" i="4"/>
  <c r="N10" i="4"/>
  <c r="N9" i="4"/>
  <c r="N8" i="4"/>
  <c r="N7" i="4"/>
  <c r="N6" i="4"/>
  <c r="N5" i="4"/>
  <c r="N4" i="4"/>
  <c r="N14" i="6"/>
  <c r="N3" i="6"/>
  <c r="N14" i="5"/>
  <c r="N3" i="5"/>
  <c r="N14" i="4"/>
  <c r="N3" i="4"/>
  <c r="F20" i="9"/>
  <c r="E20" i="9"/>
  <c r="N12" i="9"/>
  <c r="N11" i="9"/>
  <c r="N10" i="9"/>
  <c r="N9" i="9"/>
  <c r="N8" i="9"/>
  <c r="N7" i="9"/>
  <c r="N6" i="9"/>
  <c r="N5" i="9"/>
  <c r="N4" i="9"/>
  <c r="N14" i="9"/>
  <c r="N3" i="9"/>
  <c r="F26" i="8"/>
  <c r="E26" i="8"/>
  <c r="N12" i="8"/>
  <c r="N11" i="8"/>
  <c r="N10" i="8"/>
  <c r="N9" i="8"/>
  <c r="N8" i="8"/>
  <c r="N7" i="8"/>
  <c r="N6" i="8"/>
  <c r="N5" i="8"/>
  <c r="N4" i="8"/>
  <c r="N14" i="8"/>
  <c r="N3" i="8"/>
</calcChain>
</file>

<file path=xl/comments1.xml><?xml version="1.0" encoding="utf-8"?>
<comments xmlns="http://schemas.openxmlformats.org/spreadsheetml/2006/main">
  <authors>
    <author>Ken Fung</author>
    <author>Sally Zhang</author>
  </authors>
  <commentList>
    <comment ref="F12" authorId="0" guid="{8E47A391-0915-474C-94AD-7A6B3A8CFBB8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110" authorId="1" guid="{8CD5959B-85B2-4F10-8C37-52F3BD726575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</commentList>
</comments>
</file>

<file path=xl/sharedStrings.xml><?xml version="1.0" encoding="utf-8"?>
<sst xmlns="http://schemas.openxmlformats.org/spreadsheetml/2006/main" count="4483" uniqueCount="1891">
  <si>
    <t>日期：05-20-2017</t>
  </si>
  <si>
    <t>團：2 天波士顿 (BO2)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</si>
  <si>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</si>
  <si>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</si>
  <si>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</si>
  <si>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</si>
  <si>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</si>
  <si>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</si>
  <si>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</si>
  <si>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</si>
  <si>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</si>
  <si>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</si>
  <si>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</si>
  <si>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</si>
  <si>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T4F</t>
  </si>
  <si>
    <t>E-552760</t>
  </si>
  <si>
    <t>3475671163</t>
  </si>
  <si>
    <t>CTT</t>
  </si>
  <si>
    <t>BO2</t>
  </si>
  <si>
    <t>LL147770</t>
  </si>
  <si>
    <t>available seats</t>
  </si>
  <si>
    <t>E-569809</t>
  </si>
  <si>
    <t>+1 8452678646</t>
  </si>
  <si>
    <t>LL150773</t>
  </si>
  <si>
    <t>ChinaTown</t>
  </si>
  <si>
    <t>TAKETOURS</t>
  </si>
  <si>
    <t>AS10-479-9857</t>
  </si>
  <si>
    <t>5853581098</t>
  </si>
  <si>
    <t>AUTO</t>
  </si>
  <si>
    <t>Flushing</t>
  </si>
  <si>
    <t>E-579502</t>
  </si>
  <si>
    <t>+1 9143646988</t>
  </si>
  <si>
    <t>LL152192</t>
  </si>
  <si>
    <t>Jersey city</t>
  </si>
  <si>
    <t>C-605610-CN</t>
  </si>
  <si>
    <t>1-3476105297;86-18652093812</t>
  </si>
  <si>
    <t>LL152445</t>
  </si>
  <si>
    <t>East Brunswick</t>
  </si>
  <si>
    <t>LULUTRIP</t>
  </si>
  <si>
    <t>170508-252811-475693-0 CN</t>
  </si>
  <si>
    <t>1-3474134390</t>
  </si>
  <si>
    <t>LL153039</t>
  </si>
  <si>
    <t>Parsippany</t>
  </si>
  <si>
    <t>NEW UNITED-ELVA</t>
  </si>
  <si>
    <t>102350/95450</t>
  </si>
  <si>
    <t>347-667-9292</t>
  </si>
  <si>
    <t>LL153176</t>
  </si>
  <si>
    <t>SEAT#17.18</t>
  </si>
  <si>
    <t>Philadelphia</t>
  </si>
  <si>
    <t>公司TIFFANY</t>
  </si>
  <si>
    <t>102453/F22541</t>
  </si>
  <si>
    <t>917-963-3087</t>
  </si>
  <si>
    <t>FLU</t>
  </si>
  <si>
    <t>LL153302</t>
  </si>
  <si>
    <t>SEAT#19.20</t>
  </si>
  <si>
    <t>Brooklyn</t>
  </si>
  <si>
    <t>170510-371669-477253-0 CN</t>
  </si>
  <si>
    <t>1-917-318-3745</t>
  </si>
  <si>
    <t>LL153335</t>
  </si>
  <si>
    <t>EDI CHANGE TO CTT</t>
  </si>
  <si>
    <t>Special</t>
  </si>
  <si>
    <t>S-46175</t>
  </si>
  <si>
    <t>7863027293</t>
  </si>
  <si>
    <t>LL153631</t>
  </si>
  <si>
    <t>Hold</t>
  </si>
  <si>
    <t>走四方</t>
  </si>
  <si>
    <t>1 8455363657
1 8454802899</t>
  </si>
  <si>
    <t>LL153860</t>
  </si>
  <si>
    <t>E-586894</t>
  </si>
  <si>
    <t>+1 4752982893</t>
  </si>
  <si>
    <t>BRK</t>
  </si>
  <si>
    <t>LL153528</t>
  </si>
  <si>
    <t>CHANGE FROM 5/15 WITH $100 PENALTY</t>
  </si>
  <si>
    <t>TOTAL pax</t>
  </si>
  <si>
    <t>E-589228</t>
  </si>
  <si>
    <t>+1 6468840836</t>
  </si>
  <si>
    <t>LL154022</t>
  </si>
  <si>
    <t>佳美KELLY</t>
  </si>
  <si>
    <t>103016/305246</t>
  </si>
  <si>
    <t>929-261-6740</t>
  </si>
  <si>
    <t>LL154034</t>
  </si>
  <si>
    <t>seat#21-24</t>
  </si>
  <si>
    <t>T4F C-602496-US/LL151437X3PAX CXL</t>
  </si>
  <si>
    <t>E-589447</t>
  </si>
  <si>
    <t>+1 7185780239</t>
  </si>
  <si>
    <t>LL154091</t>
  </si>
  <si>
    <t>公司JESSICA</t>
  </si>
  <si>
    <t xml:space="preserve">103184/F22700 </t>
  </si>
  <si>
    <t>567-938-5310</t>
  </si>
  <si>
    <t>LL154221</t>
  </si>
  <si>
    <t>SEAT#42</t>
  </si>
  <si>
    <t>鸣扬grace</t>
  </si>
  <si>
    <t>103333/38459</t>
  </si>
  <si>
    <t>804-319-5403</t>
  </si>
  <si>
    <t>LL154434</t>
  </si>
  <si>
    <r>
      <rPr>
        <b/>
        <sz val="11"/>
        <color theme="1"/>
        <rFont val="Calibri"/>
        <family val="2"/>
      </rPr>
      <t xml:space="preserve">seat#37-41  </t>
    </r>
    <r>
      <rPr>
        <sz val="11"/>
        <color theme="1"/>
        <rFont val="Calibri"/>
        <family val="2"/>
      </rPr>
      <t xml:space="preserve">  有老人家，座位盡量靠前</t>
    </r>
  </si>
  <si>
    <t>KITTY'S TRAVEL-TONY</t>
  </si>
  <si>
    <t>LI/RUFAN</t>
  </si>
  <si>
    <t>929-232-5651</t>
  </si>
  <si>
    <t>LL154217</t>
  </si>
  <si>
    <t>C-2021760-US</t>
  </si>
  <si>
    <t>1-8583611243</t>
  </si>
  <si>
    <t>LL154332</t>
  </si>
  <si>
    <t>3PAX CHANGE TO 4PAX</t>
  </si>
  <si>
    <t>公司JENNY</t>
  </si>
  <si>
    <t>103316/A29187</t>
  </si>
  <si>
    <t xml:space="preserve"> 9179233382</t>
  </si>
  <si>
    <t>LL154419</t>
  </si>
  <si>
    <t>SEAT#43.44</t>
  </si>
  <si>
    <t xml:space="preserve">Jia Jia </t>
  </si>
  <si>
    <t>103447； MR CHEN</t>
  </si>
  <si>
    <t>737-203-0131</t>
  </si>
  <si>
    <t>LL154573</t>
  </si>
  <si>
    <t>單女配房</t>
  </si>
  <si>
    <t>GOLDEN HOLIDAY-MANDY</t>
  </si>
  <si>
    <t>團：玛莎葡萄岛2天 (MV2)</t>
  </si>
  <si>
    <t>AF25-477-9657</t>
  </si>
  <si>
    <t>49 17696836438</t>
  </si>
  <si>
    <t>MV2</t>
  </si>
  <si>
    <t xml:space="preserve">170406-361233-456983-0 CN
RAO, XINRAN </t>
  </si>
  <si>
    <t>1-3472769936</t>
  </si>
  <si>
    <t>LL149885</t>
  </si>
  <si>
    <t>公司Sherery</t>
  </si>
  <si>
    <t xml:space="preserve"> 100991/F22224</t>
  </si>
  <si>
    <t>917-325-6880</t>
  </si>
  <si>
    <t>LL151366</t>
  </si>
  <si>
    <t>seat#13-15</t>
  </si>
  <si>
    <t>170419-364811-463899-0 CN
ZHU, LANJING</t>
  </si>
  <si>
    <t>1-347-7598250</t>
  </si>
  <si>
    <t>LL151396</t>
  </si>
  <si>
    <t>1 6312452996
 +86 13951751600
+86 13776684216</t>
  </si>
  <si>
    <t>LL152437</t>
  </si>
  <si>
    <r>
      <rPr>
        <b/>
        <sz val="11"/>
        <color theme="1"/>
        <rFont val="宋体"/>
        <family val="2"/>
        <scheme val="minor"/>
      </rPr>
      <t xml:space="preserve">SEAT#11.12.16; </t>
    </r>
    <r>
      <rPr>
        <sz val="11"/>
        <color theme="1"/>
        <rFont val="宋体"/>
        <family val="2"/>
        <scheme val="minor"/>
      </rPr>
      <t>有老人参加，请多加照顾</t>
    </r>
  </si>
  <si>
    <t>公司SHERERY</t>
  </si>
  <si>
    <t xml:space="preserve">102214/F22488 </t>
  </si>
  <si>
    <t>917-326-0676</t>
  </si>
  <si>
    <t>LL152974</t>
  </si>
  <si>
    <r>
      <t xml:space="preserve">SEAT#17.18.19; </t>
    </r>
    <r>
      <rPr>
        <sz val="11"/>
        <rFont val="宋体"/>
        <family val="2"/>
        <scheme val="minor"/>
      </rPr>
      <t>2pax change to 3pax</t>
    </r>
  </si>
  <si>
    <t>C-2019852-US</t>
  </si>
  <si>
    <t>9088090062</t>
  </si>
  <si>
    <t xml:space="preserve">LL153188 </t>
  </si>
  <si>
    <t>长安CICI</t>
  </si>
  <si>
    <t>MR.HUANG</t>
  </si>
  <si>
    <t>3476543312</t>
  </si>
  <si>
    <t>LL153781</t>
  </si>
  <si>
    <t>SEAT#20.23.24, CXL WITHOUT PENLATY DUE 5/16?</t>
  </si>
  <si>
    <t>GOLDENBUSTOURS</t>
  </si>
  <si>
    <t>2808;Shirley A Rees</t>
  </si>
  <si>
    <t>5163551856</t>
  </si>
  <si>
    <t>LL153352</t>
  </si>
  <si>
    <t>2人改成3人</t>
  </si>
  <si>
    <t>H&amp;J SHIRLEY</t>
  </si>
  <si>
    <t>YUAN/CHIANGYI</t>
  </si>
  <si>
    <t>347-446-7234</t>
  </si>
  <si>
    <t>LL154190</t>
  </si>
  <si>
    <r>
      <t xml:space="preserve">SEAT#25.26, 1人改成2人， </t>
    </r>
    <r>
      <rPr>
        <b/>
        <sz val="11"/>
        <color rgb="FFFF0000"/>
        <rFont val="宋体"/>
        <family val="2"/>
        <scheme val="minor"/>
      </rPr>
      <t>請提醒客人上車時間是:8:30AM</t>
    </r>
  </si>
  <si>
    <t>公司Cindy</t>
  </si>
  <si>
    <t>103015/F22663</t>
  </si>
  <si>
    <t xml:space="preserve"> 347-361-0218</t>
  </si>
  <si>
    <t>LL154023</t>
  </si>
  <si>
    <t>seat#21.22, FLU改成CTT</t>
  </si>
  <si>
    <t>VIP BUS TOURS-JANET</t>
  </si>
  <si>
    <t xml:space="preserve"> 103153/007673</t>
  </si>
  <si>
    <t>917-836-8909</t>
  </si>
  <si>
    <t>LL154178</t>
  </si>
  <si>
    <t>SEAT#33.34</t>
  </si>
  <si>
    <t>LLL AMY</t>
  </si>
  <si>
    <t>HE/AIYU</t>
  </si>
  <si>
    <t>718-730-5888</t>
  </si>
  <si>
    <t>LL154388</t>
  </si>
  <si>
    <t>SEAT#31.32.35.36 代理家人参团</t>
  </si>
  <si>
    <t>Jia Jia</t>
  </si>
  <si>
    <t>103310; sun</t>
  </si>
  <si>
    <t>917-8930755</t>
  </si>
  <si>
    <t>LL154407</t>
  </si>
  <si>
    <t>长安TRACY ONOFRE BON APOSTOLx8 LL153585 CXL</t>
  </si>
  <si>
    <t>103323； MR ZHENG</t>
  </si>
  <si>
    <t>347-977-4207</t>
  </si>
  <si>
    <t>LL154425</t>
  </si>
  <si>
    <t>可以配房</t>
  </si>
  <si>
    <t>Jia Jia 103308 1pax CXL</t>
  </si>
  <si>
    <r>
      <t>5/18 已告知酒店部 BLOCK 18间房 (</t>
    </r>
    <r>
      <rPr>
        <b/>
        <sz val="18"/>
        <color rgb="FFFF0000"/>
        <rFont val="宋体"/>
        <family val="2"/>
        <scheme val="minor"/>
      </rPr>
      <t>16 间给客人</t>
    </r>
    <r>
      <rPr>
        <b/>
        <sz val="14"/>
        <color theme="1"/>
        <rFont val="宋体"/>
        <family val="2"/>
        <scheme val="minor"/>
      </rPr>
      <t>； 2间 给司机 &amp; 导游)</t>
    </r>
  </si>
  <si>
    <t>日期：5-20</t>
  </si>
  <si>
    <t>團：华盛顿DC2天1夜</t>
  </si>
  <si>
    <t>BUS#4</t>
  </si>
  <si>
    <t>DS2 仙人洞</t>
  </si>
  <si>
    <t>JOY TRAVEL-WILLIAM</t>
  </si>
  <si>
    <t>ZHAO / YUANYUAN</t>
  </si>
  <si>
    <t xml:space="preserve">201-6162988 </t>
  </si>
  <si>
    <t>LL153354</t>
  </si>
  <si>
    <t>SEAT#27.28.32</t>
  </si>
  <si>
    <t>170513-372475-479373/
Beilei, Zhan</t>
  </si>
  <si>
    <t>+1-7188649925</t>
  </si>
  <si>
    <t>LL153647</t>
  </si>
  <si>
    <t>MF13-484-3317</t>
  </si>
  <si>
    <t>8572057199;8574723307</t>
  </si>
  <si>
    <t>EDI</t>
  </si>
  <si>
    <t>MF18-484-3367</t>
  </si>
  <si>
    <t>2013983627</t>
  </si>
  <si>
    <t>JCC</t>
  </si>
  <si>
    <t xml:space="preserve"> MS09-484-4517</t>
  </si>
  <si>
    <t>12012048950;+1 (201) 204-8161</t>
  </si>
  <si>
    <t>豪華</t>
  </si>
  <si>
    <t>103175/0957</t>
  </si>
  <si>
    <t>732-986-1301</t>
  </si>
  <si>
    <t>LL154205</t>
  </si>
  <si>
    <t>seat#17-19</t>
  </si>
  <si>
    <t>公司SHU</t>
  </si>
  <si>
    <t>103032/A29129</t>
  </si>
  <si>
    <t>646-595-9922</t>
  </si>
  <si>
    <t>LL154054</t>
  </si>
  <si>
    <t>SEAT#29.30.31</t>
  </si>
  <si>
    <t>MS18-484-6837</t>
  </si>
  <si>
    <t>2018936661;3176124406</t>
  </si>
  <si>
    <t>U&amp;U KEVIN</t>
  </si>
  <si>
    <t>CHEN/XIUCHAI</t>
  </si>
  <si>
    <t xml:space="preserve">929-430-8439  </t>
  </si>
  <si>
    <t>LL154259</t>
  </si>
  <si>
    <t>SEAT#37.38</t>
  </si>
  <si>
    <t>新联合</t>
  </si>
  <si>
    <t>103276/95475</t>
  </si>
  <si>
    <t>917-657-5549</t>
  </si>
  <si>
    <t>LL154359</t>
  </si>
  <si>
    <t>SEAT#36.39-44</t>
  </si>
  <si>
    <t xml:space="preserve"> J&amp;W Int'l </t>
  </si>
  <si>
    <t>103293; WU/LIYI</t>
  </si>
  <si>
    <t>917-216-6988</t>
  </si>
  <si>
    <t>LL154387</t>
  </si>
  <si>
    <t>公司LILY</t>
  </si>
  <si>
    <t>103312/ F22722</t>
  </si>
  <si>
    <t xml:space="preserve"> 917-528-1578 </t>
  </si>
  <si>
    <t>LL154411</t>
  </si>
  <si>
    <t>SEAT#20 单女求配房</t>
  </si>
  <si>
    <t>公司STEPHANIE</t>
  </si>
  <si>
    <t>TAKETOURS DF15-462-5057x1pax change to 6/24</t>
  </si>
  <si>
    <r>
      <t>客人只有</t>
    </r>
    <r>
      <rPr>
        <b/>
        <sz val="20"/>
        <rFont val="Calibri"/>
        <family val="2"/>
      </rPr>
      <t>16间房</t>
    </r>
  </si>
  <si>
    <t>BUS#3</t>
  </si>
  <si>
    <t>中巴--32 PAX</t>
  </si>
  <si>
    <t>MT15-483-7997</t>
  </si>
  <si>
    <t>DC2</t>
  </si>
  <si>
    <t>MT11-484-0387</t>
  </si>
  <si>
    <t>+81 90 9590 1877</t>
  </si>
  <si>
    <t>MS14-484-6397
 Yanan Yang</t>
  </si>
  <si>
    <t>6129653705;4159729132</t>
  </si>
  <si>
    <t>MF14-482-1067</t>
  </si>
  <si>
    <t xml:space="preserve"> 2104154963;
011919972733441</t>
  </si>
  <si>
    <t>PHI</t>
  </si>
  <si>
    <t>DC2A</t>
  </si>
  <si>
    <t>ME01-484-7687</t>
  </si>
  <si>
    <t>2034347715</t>
  </si>
  <si>
    <t>E-590569</t>
  </si>
  <si>
    <t>+1 9293649699</t>
  </si>
  <si>
    <t>LL154363</t>
  </si>
  <si>
    <t>公司JIMI</t>
  </si>
  <si>
    <t xml:space="preserve">103169/A29154 </t>
  </si>
  <si>
    <t>9175185771</t>
  </si>
  <si>
    <t>LL154200</t>
  </si>
  <si>
    <t>seat#13-19</t>
  </si>
  <si>
    <t>Bay Sky</t>
  </si>
  <si>
    <t>103211; PHYU/YA MIN K</t>
  </si>
  <si>
    <t>347-962-4500</t>
  </si>
  <si>
    <t>LL154245</t>
  </si>
  <si>
    <t>佳美JING</t>
  </si>
  <si>
    <t>103420/305253</t>
  </si>
  <si>
    <t>6263848810</t>
  </si>
  <si>
    <t>LL154546</t>
  </si>
  <si>
    <t xml:space="preserve"> 103413/F22734</t>
  </si>
  <si>
    <t>347-277-8924</t>
  </si>
  <si>
    <t>LL154536</t>
  </si>
  <si>
    <t>BUS#2</t>
  </si>
  <si>
    <t>55 PAX +2 GUIDE</t>
  </si>
  <si>
    <t>MT16-476-6037</t>
  </si>
  <si>
    <t>6172306497</t>
  </si>
  <si>
    <t>E-571792</t>
  </si>
  <si>
    <t>+1 9738666115</t>
  </si>
  <si>
    <t>LL151050</t>
  </si>
  <si>
    <t>E-572875</t>
  </si>
  <si>
    <t>+1 2013285854</t>
  </si>
  <si>
    <t>LL151216</t>
  </si>
  <si>
    <t>AT21-481-0847</t>
  </si>
  <si>
    <t xml:space="preserve"> 5512213613;2016659656</t>
  </si>
  <si>
    <t>CHANGE FROM 5/27</t>
  </si>
  <si>
    <t>MF21-482-6167</t>
  </si>
  <si>
    <t>5512637678;2017364093</t>
  </si>
  <si>
    <t>E-587773</t>
  </si>
  <si>
    <t>+1 2017792126</t>
  </si>
  <si>
    <t>LL153730</t>
  </si>
  <si>
    <t>USITRIP走四方</t>
  </si>
  <si>
    <t>273928/ Zhao,Xiaobin</t>
  </si>
  <si>
    <t>LL153827</t>
  </si>
  <si>
    <t>E-588586</t>
  </si>
  <si>
    <t>LL153887</t>
  </si>
  <si>
    <t>MF26-484-4117</t>
  </si>
  <si>
    <t>9825064599</t>
  </si>
  <si>
    <t>MF21-484-4067</t>
  </si>
  <si>
    <t>7145886691</t>
  </si>
  <si>
    <t>103177/A29156</t>
  </si>
  <si>
    <t>626-888-0638</t>
  </si>
  <si>
    <t>LL154212</t>
  </si>
  <si>
    <r>
      <rPr>
        <b/>
        <sz val="11"/>
        <color theme="1"/>
        <rFont val="Calibri"/>
        <family val="2"/>
      </rPr>
      <t xml:space="preserve">SEAT#40.43.44  </t>
    </r>
    <r>
      <rPr>
        <sz val="11"/>
        <color theme="1"/>
        <rFont val="Calibri"/>
        <family val="2"/>
      </rPr>
      <t>有两位老人家座位盡量靠前</t>
    </r>
  </si>
  <si>
    <t>12同组A</t>
  </si>
  <si>
    <t>E-590608</t>
  </si>
  <si>
    <t>+1 5516554301</t>
  </si>
  <si>
    <t>LL154404</t>
  </si>
  <si>
    <t>4人1房改成5人2房</t>
  </si>
  <si>
    <t>12同组B</t>
  </si>
  <si>
    <t>E-590611</t>
  </si>
  <si>
    <t>LL154405</t>
  </si>
  <si>
    <t xml:space="preserve">MS22-484-5677 </t>
  </si>
  <si>
    <t>646-492-4429</t>
  </si>
  <si>
    <t>MS09-484-4447</t>
  </si>
  <si>
    <t>206-866-8899</t>
  </si>
  <si>
    <t>E-589642</t>
  </si>
  <si>
    <t>+55 11973212564</t>
  </si>
  <si>
    <t>LL154157</t>
  </si>
  <si>
    <t>BUS#1</t>
  </si>
  <si>
    <t>DC2+ EC :8 PAX</t>
  </si>
  <si>
    <t>17FJE1</t>
  </si>
  <si>
    <t>MANYTOUR LL:100573</t>
  </si>
  <si>
    <t>EC163668</t>
  </si>
  <si>
    <t>139-2067-6947</t>
  </si>
  <si>
    <t>EC:1</t>
  </si>
  <si>
    <t>SPC</t>
  </si>
  <si>
    <t>美东JE团客人，5/20 LOCAL导游带客人参加DC2,
行程结束后将客人送至DCA AA1202 14:52</t>
  </si>
  <si>
    <t>BOJ1</t>
  </si>
  <si>
    <t>NAMEI</t>
  </si>
  <si>
    <t>EC164540</t>
  </si>
  <si>
    <t>217-979-0111</t>
  </si>
  <si>
    <t>EC:2</t>
  </si>
  <si>
    <t>美东BOJ团客人，5/20 LOCAL导游带客人参加DC2,
行程结束后将客人送至DCA DL6186 16:09</t>
  </si>
  <si>
    <t>BOJ2</t>
  </si>
  <si>
    <t>SHENZHEN RENYOU</t>
  </si>
  <si>
    <t>EC165741</t>
  </si>
  <si>
    <t>180-7332-6869</t>
  </si>
  <si>
    <t>DX:1</t>
  </si>
  <si>
    <t xml:space="preserve">美东BOJ团客人，5/20 LOCAL导游带客人参加DC2.
</t>
  </si>
  <si>
    <t>E-553144</t>
  </si>
  <si>
    <t>+1 5164514913</t>
  </si>
  <si>
    <t>LL147834</t>
  </si>
  <si>
    <t>E-574963</t>
  </si>
  <si>
    <t>62 8111846877</t>
  </si>
  <si>
    <t>LL151490</t>
  </si>
  <si>
    <t xml:space="preserve">please make sure their seats are together, and try to arrange their rooms together, thanks. </t>
  </si>
  <si>
    <t>E-578941</t>
  </si>
  <si>
    <t>1 8455986547</t>
  </si>
  <si>
    <t>LL152108</t>
  </si>
  <si>
    <t>MT23-483-5457</t>
  </si>
  <si>
    <t>7168174497</t>
  </si>
  <si>
    <t>KKday.com Int'l Company</t>
  </si>
  <si>
    <t>100525/17KK041283810</t>
  </si>
  <si>
    <t>886 956682109</t>
  </si>
  <si>
    <t>LL150793</t>
  </si>
  <si>
    <t>E-574183</t>
  </si>
  <si>
    <t>+1 7185078838
347-200-9923</t>
  </si>
  <si>
    <t>LL151382</t>
  </si>
  <si>
    <t>MT12-483-4607</t>
  </si>
  <si>
    <t>16463870496;13477409861</t>
  </si>
  <si>
    <t xml:space="preserve"> 102579/A29068</t>
  </si>
  <si>
    <t>6467249251</t>
  </si>
  <si>
    <t>LL153454</t>
  </si>
  <si>
    <t>SEAT#33-36</t>
  </si>
  <si>
    <t>长城旅游</t>
  </si>
  <si>
    <t>lu，yueling</t>
  </si>
  <si>
    <t>1-613-797-0883</t>
  </si>
  <si>
    <t>LL153640</t>
  </si>
  <si>
    <t>seat#23.24.27</t>
  </si>
  <si>
    <t>102949/F22655</t>
  </si>
  <si>
    <t>718-791-0406</t>
  </si>
  <si>
    <t>LL153932</t>
  </si>
  <si>
    <r>
      <rPr>
        <b/>
        <sz val="11"/>
        <color theme="1"/>
        <rFont val="宋体"/>
        <family val="2"/>
        <scheme val="minor"/>
      </rPr>
      <t>seat#21.22.25；</t>
    </r>
    <r>
      <rPr>
        <sz val="11"/>
        <color theme="1"/>
        <rFont val="宋体"/>
        <family val="2"/>
        <scheme val="minor"/>
      </rPr>
      <t xml:space="preserve"> 2人改成3人</t>
    </r>
  </si>
  <si>
    <t>Jenny Holidays</t>
  </si>
  <si>
    <t>103110; Huang Li</t>
  </si>
  <si>
    <t>9174852181</t>
  </si>
  <si>
    <t>LL154122</t>
  </si>
  <si>
    <r>
      <rPr>
        <b/>
        <sz val="11"/>
        <color theme="1"/>
        <rFont val="Calibri"/>
        <family val="2"/>
      </rPr>
      <t>SEAT#20</t>
    </r>
    <r>
      <rPr>
        <sz val="11"/>
        <color theme="1"/>
        <rFont val="Calibri"/>
        <family val="2"/>
      </rPr>
      <t xml:space="preserve">     (原订#21)</t>
    </r>
  </si>
  <si>
    <t>21 International Consulting Corp</t>
  </si>
  <si>
    <t>103129/Xiangyi Lai</t>
  </si>
  <si>
    <t>3155661378</t>
  </si>
  <si>
    <t>LL154153</t>
  </si>
  <si>
    <t>请安排两张床</t>
  </si>
  <si>
    <t>E-589483</t>
  </si>
  <si>
    <t>+1 9176577571</t>
  </si>
  <si>
    <t>LL154115</t>
  </si>
  <si>
    <t>ASIAN AMERICAN GLOBAL TRAVEL</t>
  </si>
  <si>
    <t>347-577-3578</t>
  </si>
  <si>
    <t>LL154376</t>
  </si>
  <si>
    <t xml:space="preserve">ME24-484-9097 </t>
  </si>
  <si>
    <t>3476916013</t>
  </si>
  <si>
    <t>Get Bus Tours</t>
  </si>
  <si>
    <t>T8863</t>
  </si>
  <si>
    <t>LL154532</t>
  </si>
  <si>
    <t xml:space="preserve"> 新单</t>
  </si>
  <si>
    <t>MN14-485-0297</t>
  </si>
  <si>
    <t>7657726526;7654766775</t>
  </si>
  <si>
    <r>
      <t xml:space="preserve">SEAT#25.26 </t>
    </r>
    <r>
      <rPr>
        <sz val="11"/>
        <color theme="1"/>
        <rFont val="宋体"/>
        <family val="2"/>
        <scheme val="minor"/>
      </rPr>
      <t xml:space="preserve"> (原订#41.42)</t>
    </r>
  </si>
  <si>
    <t>團：尼加拉瀑布-千岛2天(NT2)</t>
  </si>
  <si>
    <t>NT BUS#8</t>
  </si>
  <si>
    <t>ME04-475-5127</t>
  </si>
  <si>
    <t xml:space="preserve"> 9792294886;3522223130</t>
  </si>
  <si>
    <t>NT2</t>
  </si>
  <si>
    <t xml:space="preserve">AT02-478-8677 </t>
  </si>
  <si>
    <t>6317902447</t>
  </si>
  <si>
    <t>1 7183408763</t>
  </si>
  <si>
    <t>LL150843</t>
  </si>
  <si>
    <t>2pax change to 3pax</t>
  </si>
  <si>
    <t>E-574831</t>
  </si>
  <si>
    <t>+1 6466412136</t>
  </si>
  <si>
    <t>LL151469</t>
  </si>
  <si>
    <t>公司MANDY</t>
  </si>
  <si>
    <t>101135/F22265</t>
  </si>
  <si>
    <t>917-399-6426</t>
  </si>
  <si>
    <t>LL151568</t>
  </si>
  <si>
    <t>SEAT#13-15</t>
  </si>
  <si>
    <t>E-576427</t>
  </si>
  <si>
    <t>+1 8572729971</t>
  </si>
  <si>
    <t>LL151702</t>
  </si>
  <si>
    <t>170428-367589-468867-0 CN
Zhu, Xuwen</t>
  </si>
  <si>
    <t>1-3126622747</t>
  </si>
  <si>
    <t>LL152029</t>
  </si>
  <si>
    <t>3 pax change to 4 pax in 2 room</t>
  </si>
  <si>
    <t>SABYE TRAVEL</t>
  </si>
  <si>
    <t>SBTLL-17-023</t>
  </si>
  <si>
    <t>9177735085</t>
  </si>
  <si>
    <t>LL153195</t>
  </si>
  <si>
    <t>MT19-482-4327</t>
  </si>
  <si>
    <t>201-450-4123</t>
  </si>
  <si>
    <t>PAR</t>
  </si>
  <si>
    <t>E-582655</t>
  </si>
  <si>
    <t>+1 2017370896</t>
  </si>
  <si>
    <t>LL152744</t>
  </si>
  <si>
    <t>170512-372099-478857-0 EN</t>
  </si>
  <si>
    <t>1-9736262050</t>
  </si>
  <si>
    <t>LL153531</t>
  </si>
  <si>
    <t xml:space="preserve">8pax 2rms 更改为11人3房 </t>
  </si>
  <si>
    <t xml:space="preserve">102867/F22636 </t>
  </si>
  <si>
    <t>917-963-6557</t>
  </si>
  <si>
    <t>LL153856</t>
  </si>
  <si>
    <t>13A</t>
  </si>
  <si>
    <t>MF23-484-2527</t>
  </si>
  <si>
    <t xml:space="preserve"> 2672050426;7325409881</t>
  </si>
  <si>
    <t>DROP OFF AT FLU， 3人改成4人</t>
  </si>
  <si>
    <t>13B</t>
  </si>
  <si>
    <t>DROP OFF AT PAR</t>
  </si>
  <si>
    <t>103114/LIN/XINRU</t>
  </si>
  <si>
    <t>6464284065</t>
  </si>
  <si>
    <t>LL154146</t>
  </si>
  <si>
    <t>seat#16.19.20</t>
  </si>
  <si>
    <t xml:space="preserve">Changle Travel </t>
  </si>
  <si>
    <t>103026; JAY</t>
  </si>
  <si>
    <t>9172259609</t>
  </si>
  <si>
    <t>LL154032</t>
  </si>
  <si>
    <t>MS19-484-4927</t>
  </si>
  <si>
    <t>5405773495;5163644779</t>
  </si>
  <si>
    <t>170516-373679-481859-0 CN</t>
  </si>
  <si>
    <t>1-6467145754</t>
  </si>
  <si>
    <t>LL154088</t>
  </si>
  <si>
    <t>NT BUS#9</t>
  </si>
  <si>
    <t>CTT+EDI+JCC</t>
  </si>
  <si>
    <t>AS28-478-5147</t>
  </si>
  <si>
    <t>9082404587</t>
  </si>
  <si>
    <t>AF13-479-9197</t>
  </si>
  <si>
    <t>9379561615;9087050575</t>
  </si>
  <si>
    <t>AN29-480-5057</t>
  </si>
  <si>
    <t>817-308-4512;817-308-4598</t>
  </si>
  <si>
    <t>AT14-481-3897</t>
  </si>
  <si>
    <t>9818709615;9818709615</t>
  </si>
  <si>
    <t>170503-110430-472329
Cui, Beiming</t>
  </si>
  <si>
    <t>1-2137130766</t>
  </si>
  <si>
    <t>LL152522</t>
  </si>
  <si>
    <t>T4F/携程订单</t>
  </si>
  <si>
    <t>C-607620-CN</t>
  </si>
  <si>
    <t>86-18510010018 </t>
  </si>
  <si>
    <t>LL153120</t>
  </si>
  <si>
    <t>170509-371387-476665-0 CN</t>
  </si>
  <si>
    <t>1-2016652021</t>
  </si>
  <si>
    <t>LL153209</t>
  </si>
  <si>
    <t>MT03-483-7617</t>
  </si>
  <si>
    <t>6316453637</t>
  </si>
  <si>
    <t>MT17-484-0047</t>
  </si>
  <si>
    <t>8135033961;2017440168</t>
  </si>
  <si>
    <t>携程</t>
  </si>
  <si>
    <t>2774453557/LIU/YANLAN</t>
  </si>
  <si>
    <t>13901389193
13901119586</t>
  </si>
  <si>
    <t>LL151646</t>
  </si>
  <si>
    <t>2人1房改成3人1房</t>
  </si>
  <si>
    <t>170511-372153-478287-0 CN</t>
  </si>
  <si>
    <t>1-6265136907</t>
  </si>
  <si>
    <t>LL153450</t>
  </si>
  <si>
    <t>102627/17KK051137141</t>
  </si>
  <si>
    <t>886 989950242</t>
  </si>
  <si>
    <t>LL153511</t>
  </si>
  <si>
    <t>MT25-483-9417</t>
  </si>
  <si>
    <t>13501832837;3477351809</t>
  </si>
  <si>
    <t>Wannar Travel Inc</t>
  </si>
  <si>
    <t>+1 5732018993</t>
  </si>
  <si>
    <t>LL153729</t>
  </si>
  <si>
    <t>MF09-484-0987</t>
  </si>
  <si>
    <t>5712531711;5713578483</t>
  </si>
  <si>
    <t>E-589099</t>
  </si>
  <si>
    <t>+1 323679784</t>
  </si>
  <si>
    <t>LL153979</t>
  </si>
  <si>
    <t>make sure there will be 2 beds</t>
  </si>
  <si>
    <t xml:space="preserve">103223/A29166 </t>
  </si>
  <si>
    <t xml:space="preserve"> 310-804-2688</t>
  </si>
  <si>
    <t>LL154268</t>
  </si>
  <si>
    <t>SEAT#21-26</t>
  </si>
  <si>
    <t>纳美KEN</t>
  </si>
  <si>
    <t>LIU/LANYING</t>
  </si>
  <si>
    <t xml:space="preserve">609 334 3278 </t>
  </si>
  <si>
    <t>LL154275</t>
  </si>
  <si>
    <t>日期：5-20-2017</t>
  </si>
  <si>
    <t>團:美境尼加拉瀑布2天(NF2)</t>
  </si>
  <si>
    <t>BUS#7---Dynamic pricing（$135/ $95)</t>
  </si>
  <si>
    <t>MS14-484-5347</t>
  </si>
  <si>
    <t>347-935-4910;347-863-8838</t>
  </si>
  <si>
    <t>NF2</t>
  </si>
  <si>
    <t>MS18-484-5377</t>
  </si>
  <si>
    <t>4807340919;4807340919</t>
  </si>
  <si>
    <t>MS29-484-5607</t>
  </si>
  <si>
    <t>7328842017</t>
  </si>
  <si>
    <t>MS11-484-5437</t>
  </si>
  <si>
    <t>9082940179</t>
  </si>
  <si>
    <t>MS20-484-5747</t>
  </si>
  <si>
    <t>317-529-9429</t>
  </si>
  <si>
    <t xml:space="preserve">MS29-484-5737 </t>
  </si>
  <si>
    <t>8485655680;7324218454</t>
  </si>
  <si>
    <t>170516-373853-482251-0 EN
Akbari Alavijeh, Safoura</t>
  </si>
  <si>
    <t>1-8482528061</t>
  </si>
  <si>
    <t>LL154135</t>
  </si>
  <si>
    <t xml:space="preserve">MS23-484-5847 </t>
  </si>
  <si>
    <t>2018891095;2018891095</t>
  </si>
  <si>
    <t>170516-373949-482503
Susai Manickam, Praveen Joseph</t>
  </si>
  <si>
    <t>1-3012656207</t>
  </si>
  <si>
    <t>LL154152</t>
  </si>
  <si>
    <t>MS27-484-5887</t>
  </si>
  <si>
    <t>951 966 3607;9519663665</t>
  </si>
  <si>
    <t xml:space="preserve">MS08-484-5997 </t>
  </si>
  <si>
    <t>8322837879</t>
  </si>
  <si>
    <t>E-589990</t>
  </si>
  <si>
    <t>+1 6309355665</t>
  </si>
  <si>
    <t>LL154181</t>
  </si>
  <si>
    <t>GOLDEN BUS TOURS</t>
  </si>
  <si>
    <t xml:space="preserve">6463777822 </t>
  </si>
  <si>
    <t>LL154188</t>
  </si>
  <si>
    <t>MS17-484-6307</t>
  </si>
  <si>
    <t>8482194053</t>
  </si>
  <si>
    <t>MS10-484-6747</t>
  </si>
  <si>
    <t>2146778539</t>
  </si>
  <si>
    <t>170518-374259-484245-0 EN</t>
  </si>
  <si>
    <t>1-9499107654</t>
  </si>
  <si>
    <t>LL154432</t>
  </si>
  <si>
    <t>BUS#7  团费卖原价， 不可以跟 BUS#1~6 的客人混在一起</t>
  </si>
  <si>
    <t xml:space="preserve">CTT+BRK </t>
  </si>
  <si>
    <t>JOY TRAVEL</t>
  </si>
  <si>
    <t>ZHANG / YANYAN</t>
  </si>
  <si>
    <t xml:space="preserve">6144770993   </t>
  </si>
  <si>
    <t>LL151965</t>
  </si>
  <si>
    <t>PAR CHANGE TO CTT</t>
  </si>
  <si>
    <t>Amazing Global</t>
  </si>
  <si>
    <t>102006; XIA/YONGSHENG</t>
  </si>
  <si>
    <t>6463799485</t>
  </si>
  <si>
    <t>LL152694</t>
  </si>
  <si>
    <t>5/19  1人改成5/20  2人, 客人一定要去沃特金斯峡谷</t>
  </si>
  <si>
    <t>MF02-473-0717</t>
  </si>
  <si>
    <t>5109443868;3852679646</t>
  </si>
  <si>
    <t>MT29-477-2157</t>
  </si>
  <si>
    <t>6312154341</t>
  </si>
  <si>
    <t>AS20-477-6657</t>
  </si>
  <si>
    <t>50683671529</t>
  </si>
  <si>
    <t>AT25-482-0317</t>
  </si>
  <si>
    <t>5627944666;6466371418</t>
  </si>
  <si>
    <t>MF10-484-3917</t>
  </si>
  <si>
    <t>646-256-97-82
vlassova23@gmail.com</t>
  </si>
  <si>
    <t>E-548734</t>
  </si>
  <si>
    <t>+1 9144333498</t>
  </si>
  <si>
    <t>LL147235</t>
  </si>
  <si>
    <t>AT09-481-2107</t>
  </si>
  <si>
    <t xml:space="preserve"> 9294341529</t>
  </si>
  <si>
    <t>E-577441</t>
  </si>
  <si>
    <t>+1 5713760743</t>
  </si>
  <si>
    <t>LL151840</t>
  </si>
  <si>
    <t>E-580270</t>
  </si>
  <si>
    <t>+1 3478451394</t>
  </si>
  <si>
    <t>LL152279</t>
  </si>
  <si>
    <t>Customers want to travel in the same bus 
and stay at the same hotel.</t>
  </si>
  <si>
    <t>E-580987</t>
  </si>
  <si>
    <t>+1 3479722300</t>
  </si>
  <si>
    <t>LL152417</t>
  </si>
  <si>
    <t xml:space="preserve">E-587899
</t>
  </si>
  <si>
    <t>1 3479818373</t>
  </si>
  <si>
    <t>LL153765</t>
  </si>
  <si>
    <t>arrange front seats</t>
  </si>
  <si>
    <t>E-588379</t>
  </si>
  <si>
    <t>+1 8455193940</t>
  </si>
  <si>
    <t>LL153848</t>
  </si>
  <si>
    <t>MF25-484-4107</t>
  </si>
  <si>
    <t>7187220775</t>
  </si>
  <si>
    <t>2590/Sunita Singh</t>
  </si>
  <si>
    <t>6467444910</t>
  </si>
  <si>
    <t>LL151425</t>
  </si>
  <si>
    <t>MF23-484-4167</t>
  </si>
  <si>
    <t>3477388011</t>
  </si>
  <si>
    <t>MF22-484-4247</t>
  </si>
  <si>
    <t>7328817215;2019366188</t>
  </si>
  <si>
    <t xml:space="preserve"> MN06-483-2547</t>
  </si>
  <si>
    <t xml:space="preserve"> 3137750553;682-559-3032</t>
  </si>
  <si>
    <t>MN07-483-2797</t>
  </si>
  <si>
    <t>646-318-3716;929-462-9484</t>
  </si>
  <si>
    <t>E-585853</t>
  </si>
  <si>
    <t>+1 6462554142</t>
  </si>
  <si>
    <t>LL153337</t>
  </si>
  <si>
    <t>C-587601</t>
  </si>
  <si>
    <t>1-6463276128</t>
  </si>
  <si>
    <t>LL147233</t>
  </si>
  <si>
    <t>170511-372265-478565
Tian, Wenshuo</t>
  </si>
  <si>
    <t>1-9599298066</t>
  </si>
  <si>
    <t>LL153487</t>
  </si>
  <si>
    <t xml:space="preserve">AS04-480-1377 </t>
  </si>
  <si>
    <t>919822425848;19177748793</t>
  </si>
  <si>
    <t>MS24-483-0897</t>
  </si>
  <si>
    <t>8329145320;2243813102</t>
  </si>
  <si>
    <t>MT12-483-8877</t>
  </si>
  <si>
    <t>17184145265;16468815127</t>
  </si>
  <si>
    <t>AT19-481-8317</t>
  </si>
  <si>
    <t>4796570618;2242796090</t>
  </si>
  <si>
    <t>MT09-475-9117</t>
  </si>
  <si>
    <t>6128456788</t>
  </si>
  <si>
    <t>JCC 8:15 直发</t>
  </si>
  <si>
    <t>E-559900</t>
  </si>
  <si>
    <t>LL148711</t>
  </si>
  <si>
    <t>AF15-477-8847</t>
  </si>
  <si>
    <t xml:space="preserve"> 5512270633;5512270633</t>
  </si>
  <si>
    <t>2603; Sreevathsan</t>
  </si>
  <si>
    <t>6318169589</t>
  </si>
  <si>
    <t>LL151497</t>
  </si>
  <si>
    <t>all 4 seats nearby in bus and between front to middle</t>
  </si>
  <si>
    <t>AT15-481-0037</t>
  </si>
  <si>
    <t>2106858810</t>
  </si>
  <si>
    <t>AT26-481-0787</t>
  </si>
  <si>
    <t>5859677862;4088969760</t>
  </si>
  <si>
    <t>MF11-484-3707</t>
  </si>
  <si>
    <t>3128774221</t>
  </si>
  <si>
    <t>AT18-481-3757</t>
  </si>
  <si>
    <t>6103908404</t>
  </si>
  <si>
    <t>AT12-481-8297</t>
  </si>
  <si>
    <t xml:space="preserve"> 2135870481</t>
  </si>
  <si>
    <t>MS21-482-3117</t>
  </si>
  <si>
    <t>5512259035</t>
  </si>
  <si>
    <t>MS20-482-3097</t>
  </si>
  <si>
    <t>2018996209</t>
  </si>
  <si>
    <t>MT19-482-4297</t>
  </si>
  <si>
    <t>5103623993</t>
  </si>
  <si>
    <t>AT01-481-8077</t>
  </si>
  <si>
    <t>3127924536;3127924536</t>
  </si>
  <si>
    <t>CHANGE FROM 5/6</t>
  </si>
  <si>
    <t xml:space="preserve"> 2752;praveen pilla</t>
  </si>
  <si>
    <t xml:space="preserve">9543974120 </t>
  </si>
  <si>
    <t>LL152938</t>
  </si>
  <si>
    <t>ME15-483-6407</t>
  </si>
  <si>
    <t>513589925;7323716731</t>
  </si>
  <si>
    <t xml:space="preserve">MT19-484-0577 </t>
  </si>
  <si>
    <t>2012341106</t>
  </si>
  <si>
    <t>E-588022</t>
  </si>
  <si>
    <t>1 4083984609</t>
  </si>
  <si>
    <t>LL153777</t>
  </si>
  <si>
    <t>MF28-484-2567</t>
  </si>
  <si>
    <t>(973) 224-8506</t>
  </si>
  <si>
    <t>MF21-484-4297</t>
  </si>
  <si>
    <t>4437654288</t>
  </si>
  <si>
    <t>客人想改上车点到EDI ， 已告知不可以</t>
  </si>
  <si>
    <t>BUS#5</t>
  </si>
  <si>
    <t>53 PAX+2 GUIDE</t>
  </si>
  <si>
    <t>EDI 7:00+JCC :8:15</t>
  </si>
  <si>
    <t>MF28-482-6387</t>
  </si>
  <si>
    <t>9259989164;9259989164</t>
  </si>
  <si>
    <t>MT17-483-4457</t>
  </si>
  <si>
    <t>9292409925</t>
  </si>
  <si>
    <t>E-574585</t>
  </si>
  <si>
    <t>973-704-1516
00919909966408</t>
  </si>
  <si>
    <t>LL153400</t>
  </si>
  <si>
    <t xml:space="preserve">6466433713 </t>
  </si>
  <si>
    <t>LL153434</t>
  </si>
  <si>
    <t>MT14-483-9827</t>
  </si>
  <si>
    <t>7325328105;7325328105</t>
  </si>
  <si>
    <t xml:space="preserve">273849; Xue,Qi </t>
  </si>
  <si>
    <t>1 9083248861</t>
  </si>
  <si>
    <t>LL153739</t>
  </si>
  <si>
    <t>MN23-483-3777</t>
  </si>
  <si>
    <t>MT11-483-8757</t>
  </si>
  <si>
    <t>6463982806;2016998034</t>
  </si>
  <si>
    <t>MT17-483-9957</t>
  </si>
  <si>
    <t>4026170700</t>
  </si>
  <si>
    <t>MT13-483-9997</t>
  </si>
  <si>
    <t>6783289533</t>
  </si>
  <si>
    <t>MF10-484-2117</t>
  </si>
  <si>
    <t xml:space="preserve"> 2158809842;9735177765</t>
  </si>
  <si>
    <t>2852;Sattvik Sharma</t>
  </si>
  <si>
    <t xml:space="preserve">2016228612 </t>
  </si>
  <si>
    <t>LL153854</t>
  </si>
  <si>
    <t xml:space="preserve">7326620089 </t>
  </si>
  <si>
    <t>LL153937</t>
  </si>
  <si>
    <t xml:space="preserve"> AT14-481-2557</t>
  </si>
  <si>
    <t>2018503593;2018503593</t>
  </si>
  <si>
    <t>MF15-484-3467</t>
  </si>
  <si>
    <t>8622948030</t>
  </si>
  <si>
    <t>BUS#6</t>
  </si>
  <si>
    <t>CTT+PAR</t>
  </si>
  <si>
    <t xml:space="preserve">AF21-477-9417 </t>
  </si>
  <si>
    <t>4138851794</t>
  </si>
  <si>
    <t>2556/Deepanshu Saini</t>
  </si>
  <si>
    <t>9733076837</t>
  </si>
  <si>
    <t>LL150990</t>
  </si>
  <si>
    <t>AT15-480-9867</t>
  </si>
  <si>
    <t>862-684-5324</t>
  </si>
  <si>
    <t>MS13-482-8537</t>
  </si>
  <si>
    <t>07770542707</t>
  </si>
  <si>
    <t>ME24-483-2357</t>
  </si>
  <si>
    <t>2018737147;9193960612</t>
  </si>
  <si>
    <t>MT19-483-4457</t>
  </si>
  <si>
    <t>8483916853</t>
  </si>
  <si>
    <t>MT24-483-5297</t>
  </si>
  <si>
    <t>9179934346</t>
  </si>
  <si>
    <t>MT11-483-5247</t>
  </si>
  <si>
    <t>7049549402</t>
  </si>
  <si>
    <t xml:space="preserve">MN26-483-3997 </t>
  </si>
  <si>
    <t>GETBUSTOUR</t>
  </si>
  <si>
    <t>T8831;Amparo Rojas</t>
  </si>
  <si>
    <t>6462495344</t>
  </si>
  <si>
    <t>LL153360</t>
  </si>
  <si>
    <t>MT20-483-9417</t>
  </si>
  <si>
    <t>9172144634</t>
  </si>
  <si>
    <t>MT13-482-4047</t>
  </si>
  <si>
    <t>3476106113</t>
  </si>
  <si>
    <t>170513-372833-479775
Gunawan, Yogie Dirga</t>
  </si>
  <si>
    <t>1-5157087694</t>
  </si>
  <si>
    <t>LL153742</t>
  </si>
  <si>
    <t>170513-372851-479807
Kothari, Akil</t>
  </si>
  <si>
    <t>1-3478015840</t>
  </si>
  <si>
    <t>LL153743</t>
  </si>
  <si>
    <t>15同组A</t>
  </si>
  <si>
    <t>MF01-484-1177</t>
  </si>
  <si>
    <t>4252159651</t>
  </si>
  <si>
    <t>arrange their bus seats and hotel rooms next to each other</t>
  </si>
  <si>
    <t>16同组B</t>
  </si>
  <si>
    <t>MF13-484-3367</t>
  </si>
  <si>
    <t>2019705266</t>
  </si>
  <si>
    <t xml:space="preserve"> MS03-484-4487</t>
  </si>
  <si>
    <t>: 201-787-4924</t>
  </si>
  <si>
    <t>MS12-484-4707</t>
  </si>
  <si>
    <t>7062069744;7062069744</t>
  </si>
  <si>
    <t xml:space="preserve"> FLU CHANGE TO CTT</t>
  </si>
  <si>
    <t>MF12-484-3737</t>
  </si>
  <si>
    <t>2017369248;9173483499</t>
  </si>
  <si>
    <t>S-46109</t>
  </si>
  <si>
    <t>5164486437</t>
  </si>
  <si>
    <t>LL153083</t>
  </si>
  <si>
    <t>NF2+NW2 (finger lake)</t>
  </si>
  <si>
    <t>609-775-5616</t>
  </si>
  <si>
    <t>NW2</t>
  </si>
  <si>
    <t>LL152558</t>
  </si>
  <si>
    <t>Travel with 1yrs infant.</t>
  </si>
  <si>
    <t>C-2017989-US</t>
  </si>
  <si>
    <t>1-6467145453</t>
  </si>
  <si>
    <t>LL152629</t>
  </si>
  <si>
    <t xml:space="preserve">MS04-484-4367 </t>
  </si>
  <si>
    <t>4057622791</t>
  </si>
  <si>
    <t>E-587098</t>
  </si>
  <si>
    <t>+1 3473879267</t>
  </si>
  <si>
    <t>LL153584</t>
  </si>
  <si>
    <t xml:space="preserve">AT19-481-2967 </t>
  </si>
  <si>
    <t>7325244220</t>
  </si>
  <si>
    <t xml:space="preserve">AT08-481-6167 </t>
  </si>
  <si>
    <t xml:space="preserve"> 6314287693;6315423863</t>
  </si>
  <si>
    <t>MN19-483-3337</t>
  </si>
  <si>
    <t>2035247950</t>
  </si>
  <si>
    <t>ME17-483-1407</t>
  </si>
  <si>
    <t>9175235980;(707) 484-0828</t>
  </si>
  <si>
    <t>2 PAX CHANGE TO 3</t>
  </si>
  <si>
    <t>E-583780</t>
  </si>
  <si>
    <t>+1 2441137</t>
  </si>
  <si>
    <t>LL152979</t>
  </si>
  <si>
    <t>MT03-483-9637</t>
  </si>
  <si>
    <t>13474043155;9177747740</t>
  </si>
  <si>
    <t>CTT CHANGE FLU</t>
  </si>
  <si>
    <t>E-584377</t>
  </si>
  <si>
    <t>+1 3472999018</t>
  </si>
  <si>
    <t>LL153000</t>
  </si>
  <si>
    <t>12A</t>
  </si>
  <si>
    <t>2850; Aparna Alladi</t>
  </si>
  <si>
    <t>6085564630</t>
  </si>
  <si>
    <t>LL153836</t>
  </si>
  <si>
    <t>12B</t>
  </si>
  <si>
    <t>MF20-484-4087</t>
  </si>
  <si>
    <t>2012341311;5512636298</t>
  </si>
  <si>
    <t xml:space="preserve">MF29-484-4307 </t>
  </si>
  <si>
    <t>2135870481</t>
  </si>
  <si>
    <t>联谊假期shirley</t>
  </si>
  <si>
    <t>SP170516；LIN/XIANGGUANG</t>
  </si>
  <si>
    <t xml:space="preserve"> 347-408-8282</t>
  </si>
  <si>
    <t>LL154127</t>
  </si>
  <si>
    <t>SEAT#13-16</t>
  </si>
  <si>
    <t>E-577522</t>
  </si>
  <si>
    <t xml:space="preserve">
917.445.7881 
+57 31852353337</t>
  </si>
  <si>
    <t>LL151856</t>
  </si>
  <si>
    <t>BUS#3 酒店房间只可以安排17 间， 包含司机 &amp; 导游在内</t>
  </si>
  <si>
    <t>團：小美东3天 (DN3)</t>
  </si>
  <si>
    <t>逢周二，四， 六出发的行程倒走： day 1 先到费城-DC;  day 3: 瀑布 {*需注意事项: 1)没有神秘洞景点; 2) 没有Parsippany, NJ 上车点; 3)EAST BRUNSWICK, NJ-上车时间8:45AM, 只接不送)}</t>
  </si>
  <si>
    <t>MT10-477-1997</t>
  </si>
  <si>
    <t>972-795-9925</t>
  </si>
  <si>
    <t>DN3</t>
  </si>
  <si>
    <t xml:space="preserve">AS17-480-2417 </t>
  </si>
  <si>
    <t>6083357858;6083357858</t>
  </si>
  <si>
    <t>AT26-481-0657</t>
  </si>
  <si>
    <t>8052986345;8053287484</t>
  </si>
  <si>
    <t>其中一個是8個月的嬰兒，
客人想取消嬰兒的位置，改成5人2房？？</t>
  </si>
  <si>
    <t>170418-363451-463545
CHEN, HEZHENG</t>
  </si>
  <si>
    <t>19179358262</t>
  </si>
  <si>
    <t>LL151180</t>
  </si>
  <si>
    <t>Wannar Travel</t>
  </si>
  <si>
    <t>101472/ SV17042863651</t>
  </si>
  <si>
    <t>7372109598</t>
  </si>
  <si>
    <t>LL151998</t>
  </si>
  <si>
    <t>酒店信息出來請在llbooking後台通知代理</t>
  </si>
  <si>
    <t>E-582661</t>
  </si>
  <si>
    <t>+1 3473457233</t>
  </si>
  <si>
    <t>LL152745</t>
  </si>
  <si>
    <t>change from 5/13</t>
  </si>
  <si>
    <t xml:space="preserve"> MS15-483-0597</t>
  </si>
  <si>
    <t>8056188411</t>
  </si>
  <si>
    <t>E-586630</t>
  </si>
  <si>
    <t>+1 6463630849</t>
  </si>
  <si>
    <t>LL153506</t>
  </si>
  <si>
    <t>MS16-484-4737</t>
  </si>
  <si>
    <t>3472393571;3472393571</t>
  </si>
  <si>
    <t>EAGLE INT'L TRAVEL</t>
  </si>
  <si>
    <t>CHEN/LINA</t>
  </si>
  <si>
    <t>929-426-5360</t>
  </si>
  <si>
    <t>LL154082</t>
  </si>
  <si>
    <t>AT08-480-8597</t>
  </si>
  <si>
    <t>2673280865;6262256178</t>
  </si>
  <si>
    <t>GETBUSTOURS</t>
  </si>
  <si>
    <t>T8847；Bakul C Sharma</t>
  </si>
  <si>
    <t>9736521600</t>
  </si>
  <si>
    <t>LL153971</t>
  </si>
  <si>
    <t>TAKETOUR#DT24-462-0387  CXL, AND CHANGE TO 5/22 /2017 NF2</t>
  </si>
  <si>
    <t>J&amp;S TRAVEL-DAISY</t>
  </si>
  <si>
    <t>103172/JH45</t>
  </si>
  <si>
    <t>646-323-0956</t>
  </si>
  <si>
    <t>LL154202</t>
  </si>
  <si>
    <t>SEAT#16.19.20</t>
  </si>
  <si>
    <t>MS02-482-9577</t>
  </si>
  <si>
    <t>6315423877</t>
  </si>
  <si>
    <t>MT01-483-9657</t>
  </si>
  <si>
    <t>91-9711968324</t>
  </si>
  <si>
    <t>103190/A29158</t>
  </si>
  <si>
    <t>718-669-8369</t>
  </si>
  <si>
    <t>LL154231</t>
  </si>
  <si>
    <t>SEAT#21-23</t>
  </si>
  <si>
    <t>公司Stephaine</t>
  </si>
  <si>
    <t>103213/A29139</t>
  </si>
  <si>
    <t>718-438-0008</t>
  </si>
  <si>
    <t>LL154249</t>
  </si>
  <si>
    <t>粤语导游</t>
  </si>
  <si>
    <t>上下車地點：(A) 7:30AM  5007 7th Ave Brooklyn NY 11220; (B) 8:00 AM  2072 E 15th ST Brooklyn NY 11229</t>
  </si>
  <si>
    <t>领队的名字叫James Wong,电话 917-916-8264; 917-916-8263 (黄太)</t>
  </si>
  <si>
    <t>CTT+EDI</t>
  </si>
  <si>
    <t xml:space="preserve">ME27-474-6457 </t>
  </si>
  <si>
    <t>67068604049</t>
  </si>
  <si>
    <t>E-567625</t>
  </si>
  <si>
    <t>+1 9177636701</t>
  </si>
  <si>
    <t>LL150339</t>
  </si>
  <si>
    <t>170503-369221-472153/
adunoori, keerthana</t>
  </si>
  <si>
    <t>5052101318</t>
  </si>
  <si>
    <t>LL152500</t>
  </si>
  <si>
    <t>E-583537</t>
  </si>
  <si>
    <t>6095782217</t>
  </si>
  <si>
    <t>LL152893</t>
  </si>
  <si>
    <t>MT09-483-9717</t>
  </si>
  <si>
    <t>7327818578</t>
  </si>
  <si>
    <t xml:space="preserve"> Wannar </t>
  </si>
  <si>
    <t>101134/SV17042485265</t>
  </si>
  <si>
    <t>9173496681</t>
  </si>
  <si>
    <t>LL151567</t>
  </si>
  <si>
    <t>170428-367229-468477-0-CN
YANG LING</t>
  </si>
  <si>
    <t>86-139-1852-9042</t>
  </si>
  <si>
    <t>LL151966</t>
  </si>
  <si>
    <t>公司Stephanie</t>
  </si>
  <si>
    <t>101464/A28855</t>
  </si>
  <si>
    <t>347-553-6083</t>
  </si>
  <si>
    <t>LL151988</t>
  </si>
  <si>
    <t xml:space="preserve"> MF13-482-7107</t>
  </si>
  <si>
    <t>6316452918
rahul.9269@gmail.com</t>
  </si>
  <si>
    <t>S-46094</t>
  </si>
  <si>
    <t>7873148606</t>
  </si>
  <si>
    <t>LL152971</t>
  </si>
  <si>
    <t xml:space="preserve">AN22-480-5067 </t>
  </si>
  <si>
    <t>3024387113;6178004290</t>
  </si>
  <si>
    <t>AT13-481-9387</t>
  </si>
  <si>
    <t>380930267518
 timkachan4@gmail.com</t>
  </si>
  <si>
    <t>170516-373743-482023-0 EN</t>
  </si>
  <si>
    <t xml:space="preserve"> +1-7323312063</t>
  </si>
  <si>
    <t>LL154096</t>
  </si>
  <si>
    <t>已告知代理正确的上车时间:9:00</t>
  </si>
  <si>
    <t xml:space="preserve">2036600663 </t>
  </si>
  <si>
    <t>LL154114</t>
  </si>
  <si>
    <t>86 13636416030</t>
  </si>
  <si>
    <t>LL153776</t>
  </si>
  <si>
    <t>C-2021628-US</t>
  </si>
  <si>
    <t>1-6465912096</t>
  </si>
  <si>
    <t>LL154183</t>
  </si>
  <si>
    <t>MN04-484-9647</t>
  </si>
  <si>
    <t>3097506413</t>
  </si>
  <si>
    <t>CTT+JCC</t>
  </si>
  <si>
    <t>MF09-475-0457</t>
  </si>
  <si>
    <t>5134882933;
4696555066</t>
  </si>
  <si>
    <t>170405-360873-456343
Kumar, Sharath Kumar</t>
  </si>
  <si>
    <t>1-8134037572</t>
  </si>
  <si>
    <t>LL149758</t>
  </si>
  <si>
    <t>AS27-478-3107</t>
  </si>
  <si>
    <t>6122483293;6127070884</t>
  </si>
  <si>
    <t>C-606570-US</t>
  </si>
  <si>
    <t>86-13608964391</t>
  </si>
  <si>
    <t>LL152735</t>
  </si>
  <si>
    <t xml:space="preserve">MT25-483-5647 </t>
  </si>
  <si>
    <t>2019367492;2012383490</t>
  </si>
  <si>
    <t>MT13-483-8367</t>
  </si>
  <si>
    <t>9048689851</t>
  </si>
  <si>
    <t>E-588949</t>
  </si>
  <si>
    <t>+1 7329838813</t>
  </si>
  <si>
    <t>LL153967</t>
  </si>
  <si>
    <t>MS09-484-4577</t>
  </si>
  <si>
    <t xml:space="preserve"> 5516894344;9512869762</t>
  </si>
  <si>
    <t>4pax change to 2pax， 1window seat</t>
  </si>
  <si>
    <t>98078/A28261</t>
  </si>
  <si>
    <t>626-463-3987</t>
  </si>
  <si>
    <t>LL147754</t>
  </si>
  <si>
    <t>MT19-483-5047</t>
  </si>
  <si>
    <t xml:space="preserve"> +905325441956;+905322257949
 esat@avrupaisi.com</t>
  </si>
  <si>
    <t>AS27-478-4947</t>
  </si>
  <si>
    <t>4048596920;6315423335</t>
  </si>
  <si>
    <t>MF21-484-4327</t>
  </si>
  <si>
    <t>5128508786</t>
  </si>
  <si>
    <t>CHANGE FROM 5/19, CHANGE FROM 5/18</t>
  </si>
  <si>
    <t>MF28-484-4167</t>
  </si>
  <si>
    <t>8642193092;8642193092</t>
  </si>
  <si>
    <t>103087/H17051619752</t>
  </si>
  <si>
    <t>5612130193</t>
  </si>
  <si>
    <t xml:space="preserve">LL154093 </t>
  </si>
  <si>
    <t>MS18-484-6327</t>
  </si>
  <si>
    <t>9738180739;5512295569</t>
  </si>
  <si>
    <t>1 3236129468/ +86 15306668652</t>
  </si>
  <si>
    <t>LL154138</t>
  </si>
  <si>
    <t>MF02-484-0947</t>
  </si>
  <si>
    <t xml:space="preserve"> 91-9711968324</t>
  </si>
  <si>
    <r>
      <t xml:space="preserve">EDI CHANGE TO CTT, </t>
    </r>
    <r>
      <rPr>
        <sz val="11"/>
        <color rgb="FFFF0000"/>
        <rFont val="宋体"/>
        <family val="2"/>
        <scheme val="minor"/>
      </rPr>
      <t>3pax change to 2pax</t>
    </r>
  </si>
  <si>
    <t>日期: 5/20</t>
  </si>
  <si>
    <t>*BROOKLYN 7:00 AM  (接客人送到唐人街)</t>
  </si>
  <si>
    <t>備註</t>
  </si>
  <si>
    <t>MN00-484-9817</t>
  </si>
  <si>
    <t>6462676963</t>
  </si>
  <si>
    <t>WP1</t>
  </si>
  <si>
    <t>Apple Travel</t>
  </si>
  <si>
    <t>929-900-3800</t>
  </si>
  <si>
    <t>NY1</t>
  </si>
  <si>
    <t>快樂 Joy</t>
  </si>
  <si>
    <t>718-791-7650</t>
  </si>
  <si>
    <r>
      <t>*East Brunswick 7:00 AM</t>
    </r>
    <r>
      <rPr>
        <b/>
        <sz val="18"/>
        <color rgb="FFFF0000"/>
        <rFont val="宋体"/>
        <family val="2"/>
        <scheme val="minor"/>
      </rPr>
      <t xml:space="preserve"> ( 接客人送到JERSEY CITY )</t>
    </r>
  </si>
  <si>
    <t>00919909966408</t>
  </si>
  <si>
    <t>團：纽约市区游</t>
  </si>
  <si>
    <t xml:space="preserve">VAN#1 </t>
  </si>
  <si>
    <t>美东VAN,导游HENY LIN   347-925-1035</t>
  </si>
  <si>
    <t>可接7位LOCAL</t>
  </si>
  <si>
    <t>纳美-Jason</t>
  </si>
  <si>
    <t>yan/zhong</t>
  </si>
  <si>
    <t>N/A</t>
  </si>
  <si>
    <t>LL151256</t>
  </si>
  <si>
    <t>5月19日加订1晚Flushing Central Hotel</t>
  </si>
  <si>
    <t xml:space="preserve">Ju Yang </t>
  </si>
  <si>
    <t>1217-418-6885</t>
  </si>
  <si>
    <t>103179/F22696</t>
  </si>
  <si>
    <t>917-724-7886</t>
  </si>
  <si>
    <t>AMERILINK</t>
  </si>
  <si>
    <t>AICT-12273</t>
  </si>
  <si>
    <t>347-702-3388</t>
  </si>
  <si>
    <t>代理给错了登车地点，已告知代理正确的登车地点。</t>
  </si>
  <si>
    <t>VAN#2</t>
  </si>
  <si>
    <t>可接14位 客人</t>
  </si>
  <si>
    <t>公司Jenny</t>
  </si>
  <si>
    <t>102564/A29066
YU, DA WEN</t>
  </si>
  <si>
    <t xml:space="preserve"> 9176741303</t>
  </si>
  <si>
    <t>CTT改成FLU</t>
  </si>
  <si>
    <t xml:space="preserve">Vanguard </t>
  </si>
  <si>
    <t>929-362-7845</t>
  </si>
  <si>
    <t>公司Tiffany</t>
  </si>
  <si>
    <t>103430/F22740</t>
  </si>
  <si>
    <t>13621332162</t>
  </si>
  <si>
    <t>VAN#3</t>
  </si>
  <si>
    <t>新聯合</t>
  </si>
  <si>
    <t>102943/95467</t>
  </si>
  <si>
    <t>6264208965</t>
  </si>
  <si>
    <t>929-257-9679</t>
  </si>
  <si>
    <t>H&amp;J</t>
  </si>
  <si>
    <t>MR WANG</t>
  </si>
  <si>
    <t>886-932308630</t>
  </si>
  <si>
    <t>日期：5-20</t>
    <phoneticPr fontId="2" type="noConversion"/>
  </si>
  <si>
    <t>團：Woodbury 奥特莱斯一日游 (WP1)</t>
  </si>
  <si>
    <t>AF10-477-4707</t>
  </si>
  <si>
    <t>6465317053;
6465317053</t>
  </si>
  <si>
    <t>103267/A29177</t>
  </si>
  <si>
    <t>347-801-5804</t>
  </si>
  <si>
    <t>LL154347</t>
  </si>
  <si>
    <t>WUDADA无待旅游</t>
  </si>
  <si>
    <t>Jian Han</t>
  </si>
  <si>
    <t>18600503988</t>
  </si>
  <si>
    <t>LL154480</t>
  </si>
  <si>
    <t>9:00am时代广场</t>
  </si>
  <si>
    <t>長安 Emma</t>
  </si>
  <si>
    <t>QIAN/SHENGMING</t>
  </si>
  <si>
    <t>86+13857999022</t>
  </si>
  <si>
    <t>9:00am Flushing</t>
  </si>
  <si>
    <r>
      <t>團：奥特莱斯+西点军校一日游</t>
    </r>
    <r>
      <rPr>
        <b/>
        <sz val="20"/>
        <color rgb="FFFF0000"/>
        <rFont val="宋体"/>
        <family val="2"/>
        <scheme val="minor"/>
      </rPr>
      <t>(WT1)</t>
    </r>
  </si>
  <si>
    <t>LL154580</t>
  </si>
  <si>
    <t>團:兩天紐約奧本尼鬱金香節-石英鑽石尋寶之旅(TP2)</t>
  </si>
  <si>
    <t xml:space="preserve"> 中巴28 座</t>
  </si>
  <si>
    <t>1同组A</t>
  </si>
  <si>
    <t>Enet Tour</t>
  </si>
  <si>
    <t>101253; Alice</t>
  </si>
  <si>
    <t>929-329-4481</t>
  </si>
  <si>
    <t>TP2</t>
  </si>
  <si>
    <t>LL151717</t>
  </si>
  <si>
    <r>
      <rPr>
        <b/>
        <sz val="11"/>
        <color theme="1"/>
        <rFont val="宋体"/>
        <family val="2"/>
        <scheme val="minor"/>
      </rPr>
      <t>SEAT#13-17</t>
    </r>
    <r>
      <rPr>
        <sz val="11"/>
        <color theme="1"/>
        <rFont val="宋体"/>
        <family val="2"/>
        <scheme val="minor"/>
      </rPr>
      <t>, 5人2房改成4人2房,4PAX CHANGE TO 5PAX</t>
    </r>
  </si>
  <si>
    <t>1同组B</t>
  </si>
  <si>
    <t>Enet Tour --amlyn</t>
  </si>
  <si>
    <t>6462467316</t>
  </si>
  <si>
    <t>LL153273</t>
  </si>
  <si>
    <t>SEAT#9-12.18</t>
  </si>
  <si>
    <t xml:space="preserve"> 101445/95429</t>
  </si>
  <si>
    <t>646-591-8900</t>
  </si>
  <si>
    <t>LL151974</t>
  </si>
  <si>
    <t xml:space="preserve">102766/F22608 </t>
  </si>
  <si>
    <t>646-826-9288</t>
  </si>
  <si>
    <t>LL153680</t>
  </si>
  <si>
    <t>FEIYANG-MS.XU</t>
  </si>
  <si>
    <t>CH2053</t>
  </si>
  <si>
    <t>347-545-1567</t>
  </si>
  <si>
    <t>LL154360</t>
  </si>
  <si>
    <t>酒店房间紧张， 只有11 间房 (7 DD+ 4 KING ROOM)</t>
  </si>
  <si>
    <t>客人说他们会参加这个几个景点： 雾之少女号；华盛顿游船；瀑布深度游</t>
  </si>
  <si>
    <t>Date:</t>
  </si>
  <si>
    <t>BUS#8</t>
  </si>
  <si>
    <t>TOUR:</t>
  </si>
  <si>
    <t>AP6ETF</t>
  </si>
  <si>
    <t>AP6DTF+WH</t>
  </si>
  <si>
    <t>GUIDE:</t>
  </si>
  <si>
    <t xml:space="preserve">DAZZLE LIN </t>
  </si>
  <si>
    <t xml:space="preserve">LYNN ZHENG </t>
  </si>
  <si>
    <t>CTT 8:00 上车</t>
  </si>
  <si>
    <t>组号</t>
  </si>
  <si>
    <t>贵宾姓名</t>
  </si>
  <si>
    <t>房间</t>
  </si>
  <si>
    <t>人数</t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</si>
  <si>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</si>
  <si>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</si>
  <si>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</si>
  <si>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</si>
  <si>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</si>
  <si>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</si>
  <si>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</si>
  <si>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</si>
  <si>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</si>
  <si>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MT17-476-0587</t>
  </si>
  <si>
    <t>ETFN1</t>
  </si>
  <si>
    <t xml:space="preserve">Suneeta Thomas </t>
  </si>
  <si>
    <t>GO TO BUS</t>
  </si>
  <si>
    <t>CT</t>
  </si>
  <si>
    <t>8;00</t>
  </si>
  <si>
    <t>NY5E</t>
  </si>
  <si>
    <t>3127725271;                       7654182694                             Email: suneeta862000@gmail.com</t>
  </si>
  <si>
    <t>EC162772</t>
  </si>
  <si>
    <t>ETFN4</t>
  </si>
  <si>
    <t>MA ZIYANG</t>
  </si>
  <si>
    <t>SUNSHINE TRAVEL LL:99374</t>
  </si>
  <si>
    <t>最后一天客人直接在波士顿与导游商议离团</t>
  </si>
  <si>
    <t>617-7846944</t>
  </si>
  <si>
    <t>EC163151</t>
  </si>
  <si>
    <t>ETFN5</t>
  </si>
  <si>
    <t>SANKET KUMAR MURARKA</t>
  </si>
  <si>
    <t>SUNSHINE TRAVEL LL:99880</t>
  </si>
  <si>
    <t>206-992-1732
206-267-8870</t>
  </si>
  <si>
    <t>EC164316</t>
  </si>
  <si>
    <t>ETFN6</t>
  </si>
  <si>
    <t>LIN BINBIN</t>
  </si>
  <si>
    <t>USITRIP</t>
  </si>
  <si>
    <t>86 13806541508
86 13806896767
1 9178654819</t>
  </si>
  <si>
    <t>MT11-482-3627</t>
  </si>
  <si>
    <t>ETFN7</t>
  </si>
  <si>
    <t>YIM FAI</t>
  </si>
  <si>
    <t>00852-9731-1975
WeChat: yin939575</t>
  </si>
  <si>
    <t>总数：</t>
  </si>
  <si>
    <t>FLUSHING  7:00 敦城海鲜酒家上车</t>
  </si>
  <si>
    <t>MT17-476-4907</t>
  </si>
  <si>
    <t>ETFN3</t>
  </si>
  <si>
    <r>
      <t xml:space="preserve">MILIND AGASHE
</t>
    </r>
    <r>
      <rPr>
        <b/>
        <sz val="14"/>
        <color rgb="FFFF0000"/>
        <rFont val="Arial"/>
        <family val="2"/>
      </rPr>
      <t>Ramada Plaza Newark Liberty International Airport</t>
    </r>
  </si>
  <si>
    <t>其中一位儿童参团</t>
  </si>
  <si>
    <t>773-301-1636
773-301-1410</t>
  </si>
  <si>
    <t>EC166125</t>
  </si>
  <si>
    <t>ETFN10</t>
  </si>
  <si>
    <t xml:space="preserve">XU JING </t>
  </si>
  <si>
    <t>C.C.H INT'L INC LL:102643</t>
  </si>
  <si>
    <t>两位客人晕车比较厉害 麻烦导游尽量往前面安排</t>
  </si>
  <si>
    <t>137-242-08656</t>
  </si>
  <si>
    <t>Howard Johnson EWR  7:00</t>
  </si>
  <si>
    <t>MT18-476-3757</t>
  </si>
  <si>
    <t>ETFN2</t>
  </si>
  <si>
    <t>BHAGIRATH PADHI</t>
  </si>
  <si>
    <t>NJ</t>
  </si>
  <si>
    <t>客人想要在上车点下车</t>
  </si>
  <si>
    <t>928-306-9514;91 869-830-5666
Email: bhagirath@gmail.com</t>
  </si>
  <si>
    <t>EC166720</t>
  </si>
  <si>
    <t>ETFN11</t>
  </si>
  <si>
    <t>Ramesh Acharya</t>
  </si>
  <si>
    <t>TOURS4FUN(E-590401)</t>
  </si>
  <si>
    <t>818-324-0899</t>
  </si>
  <si>
    <t>BRK 7:00</t>
  </si>
  <si>
    <t>MT13-482-3947</t>
  </si>
  <si>
    <t>DTFN8</t>
  </si>
  <si>
    <t>Mohana Ramesh</t>
  </si>
  <si>
    <t>NY5</t>
  </si>
  <si>
    <t>929-385-5474
00971-5558-48129</t>
  </si>
  <si>
    <t>OTHER PICK UP</t>
  </si>
  <si>
    <t>EC165285</t>
  </si>
  <si>
    <t>DTFN9</t>
  </si>
  <si>
    <t>YU RONGCHUN</t>
  </si>
  <si>
    <t>5/20自行联系导游集合</t>
  </si>
  <si>
    <t>347 819 8114</t>
  </si>
  <si>
    <t>日期：5/20</t>
  </si>
  <si>
    <t>團：小美东3天2夜</t>
  </si>
  <si>
    <t>EC BUS#23 NY5C</t>
  </si>
  <si>
    <t>NB3</t>
  </si>
  <si>
    <t>TOURSFORFUN(C-2014452-CN)</t>
  </si>
  <si>
    <t>WANG JIA</t>
  </si>
  <si>
    <t>86-139-0581-9685</t>
  </si>
  <si>
    <t>EC163103</t>
  </si>
  <si>
    <t>ROSS LEE MING</t>
  </si>
  <si>
    <t>210-896-0606</t>
  </si>
  <si>
    <t>ME14-483-1807</t>
  </si>
  <si>
    <t>CTRIP（2815314756）</t>
  </si>
  <si>
    <t>FAN WEI</t>
  </si>
  <si>
    <t>323-206-2499
323-507-8722</t>
  </si>
  <si>
    <t>EC166073</t>
  </si>
  <si>
    <t>TOURS4FUN(E-587089)</t>
  </si>
  <si>
    <t>Selda Hilal AKYUZ</t>
  </si>
  <si>
    <t>845-420-8369</t>
  </si>
  <si>
    <t>EC166153</t>
  </si>
  <si>
    <t>Edison</t>
  </si>
  <si>
    <t>SAMIR GUPTA</t>
  </si>
  <si>
    <t>0981-077-0451</t>
  </si>
  <si>
    <t>EC166199</t>
  </si>
  <si>
    <t xml:space="preserve">ASIA TRAVEL </t>
  </si>
  <si>
    <t>MIAO YING</t>
  </si>
  <si>
    <t>EC166384</t>
  </si>
  <si>
    <t>RAN ZIWEI</t>
  </si>
  <si>
    <t>917-378-0964</t>
  </si>
  <si>
    <t>MN08-484-9577</t>
  </si>
  <si>
    <t>NB4</t>
  </si>
  <si>
    <t>MAO YUSHENG</t>
  </si>
  <si>
    <t>929-855-7557</t>
  </si>
  <si>
    <t>AT14-481-1507</t>
  </si>
  <si>
    <t>YU ZIQING</t>
  </si>
  <si>
    <t xml:space="preserve">1 847-917-9386 </t>
  </si>
  <si>
    <t>EC165549</t>
  </si>
  <si>
    <t>LL: 102638 STEPHANIE WONG A29074</t>
  </si>
  <si>
    <t>HUANG JEAN</t>
  </si>
  <si>
    <t>516-808-6773</t>
  </si>
  <si>
    <t>EC166123</t>
  </si>
  <si>
    <t>NF4C</t>
  </si>
  <si>
    <t xml:space="preserve">SUNSHINE TRAVEL </t>
  </si>
  <si>
    <t>HU CHANGHUA</t>
  </si>
  <si>
    <t>781-591-1460</t>
  </si>
  <si>
    <t>EC166408</t>
  </si>
  <si>
    <t>Guide Name:</t>
  </si>
  <si>
    <t xml:space="preserve">PENG PENG GAN 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</si>
  <si>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</si>
  <si>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</si>
  <si>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</si>
  <si>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</si>
  <si>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</si>
  <si>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</si>
  <si>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</si>
  <si>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</si>
  <si>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</si>
  <si>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</si>
  <si>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</si>
  <si>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</si>
  <si>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</si>
  <si>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</si>
  <si>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</si>
  <si>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</si>
  <si>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WOODBURY安排</t>
  </si>
  <si>
    <t>NEW TOUR FOR WOODBURY</t>
  </si>
  <si>
    <t xml:space="preserve">团上大巴 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</si>
  <si>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</si>
  <si>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</si>
  <si>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团上导游</t>
  </si>
  <si>
    <t>当天出团导游</t>
  </si>
  <si>
    <t>HOTEL: Renaissance Woodbridge 2N</t>
  </si>
  <si>
    <t>19WN1</t>
  </si>
  <si>
    <t>CHEN JING</t>
  </si>
  <si>
    <t>TOURSFORFUN(C-2016672-CN)</t>
  </si>
  <si>
    <t>LGA</t>
  </si>
  <si>
    <t>AA3736</t>
  </si>
  <si>
    <t>SELF-DISMISS</t>
  </si>
  <si>
    <t>AP3W</t>
  </si>
  <si>
    <t>86-185-1627-5089</t>
  </si>
  <si>
    <t>YOYO LIN</t>
  </si>
  <si>
    <t>HOTEL:  APA Hotel Woodbridge 2N</t>
  </si>
  <si>
    <t>19WJE1</t>
  </si>
  <si>
    <t>XIONG MINGXUE</t>
  </si>
  <si>
    <t>SEAGULL</t>
  </si>
  <si>
    <t>JFK</t>
  </si>
  <si>
    <t>CX830</t>
  </si>
  <si>
    <t>DCA</t>
  </si>
  <si>
    <t>DL1726</t>
  </si>
  <si>
    <t>AP5W</t>
  </si>
  <si>
    <t>86-136-991-69061</t>
  </si>
  <si>
    <t>19WJE2</t>
  </si>
  <si>
    <t>WU WENXIN</t>
  </si>
  <si>
    <t>SHENZHEN RENYOU LL:101292</t>
  </si>
  <si>
    <t>5/18需提前接机送至加订酒店
5/18 JFK CX846 22:40
5/18 BOOK Ramada Flushing 1DD X1N
CHECK IN WITH:WU WENXIN X2   CONF.#: 75193
5/23 BOOK Ramada Flushing 1DD X1N
CHECK IN WITH:WU WENXIN X2   CONF.#: 75194</t>
  </si>
  <si>
    <t>86-138-8807-5682</t>
  </si>
  <si>
    <t>HOTEL:  APA Hotel Woodbridge 2N(团前加定一晚APA,但没有去住，5/19还是SCI）</t>
  </si>
  <si>
    <t>W1</t>
  </si>
  <si>
    <t xml:space="preserve">SANDEEP JAJODIA </t>
  </si>
  <si>
    <t>SCI</t>
  </si>
  <si>
    <t>BOS</t>
  </si>
  <si>
    <t>NK423</t>
  </si>
  <si>
    <t>AP7W</t>
  </si>
  <si>
    <t>BOOK 5/18 SHERATON EDISON SAME HOTEL AS FIRST NIGHT 1DDX1NIGHT   check in under: SANDEEP JAJODIA                                                                5/18 JFK VS3 11:45提前接机送至加订酒店</t>
  </si>
  <si>
    <t>919930387016                          Email: jajodiasandeep@yahoo.com</t>
  </si>
  <si>
    <t>HOTEL:  5/19:APA Hotel Woodbridge 1N; 5/20:Renaissance Woodbridge 1N</t>
  </si>
  <si>
    <t>WR1</t>
  </si>
  <si>
    <t>HOU YULIN</t>
  </si>
  <si>
    <t>DL3899</t>
  </si>
  <si>
    <t>AP8R</t>
  </si>
  <si>
    <t>314-478-5157   
314-603-9659</t>
  </si>
  <si>
    <t>WR2</t>
  </si>
  <si>
    <t>WANG SHUYI</t>
  </si>
  <si>
    <t>TOURSFORFUN(C-602748-US)</t>
  </si>
  <si>
    <t>AP8W</t>
  </si>
  <si>
    <t>离团地点在团上与导游协商</t>
  </si>
  <si>
    <t>1-310-880-0394</t>
  </si>
  <si>
    <t>WR3</t>
  </si>
  <si>
    <t>ZHOU MING</t>
  </si>
  <si>
    <t>OK TRVEL</t>
  </si>
  <si>
    <t>DL1473</t>
  </si>
  <si>
    <t>UA717</t>
  </si>
  <si>
    <t>WR4</t>
  </si>
  <si>
    <t>LIU ZHONGHUI</t>
  </si>
  <si>
    <t>AOLIDAY</t>
  </si>
  <si>
    <t>EWR</t>
  </si>
  <si>
    <t>AA1683</t>
  </si>
  <si>
    <t>186-4137-0157
186-4133-6368</t>
  </si>
  <si>
    <t>WR5</t>
  </si>
  <si>
    <t>ZHOU YONGKAI</t>
  </si>
  <si>
    <t>217-979-0868</t>
  </si>
  <si>
    <t>HOTEL:  5/19:APA Hotel Woodbridge 1N; 5/20:Hyatt Regency New Brunswick 2N</t>
  </si>
  <si>
    <t>WC3</t>
  </si>
  <si>
    <t>CHEN GUOJUN</t>
  </si>
  <si>
    <t>LULUTRIP（462325）</t>
  </si>
  <si>
    <t>AP9CW</t>
  </si>
  <si>
    <t>包含门票夜游X3
帝国大厦X3
费用已BILL代理</t>
  </si>
  <si>
    <t>480-567-4172</t>
  </si>
  <si>
    <t>WC4</t>
  </si>
  <si>
    <t>CHUA SWEE CHOR</t>
  </si>
  <si>
    <t xml:space="preserve">AMERICA ASIA </t>
  </si>
  <si>
    <t xml:space="preserve">BOS-SELF DISMISS </t>
  </si>
  <si>
    <t>011-6565380318</t>
  </si>
  <si>
    <t>WC5</t>
  </si>
  <si>
    <t>SHUM LAI FAN</t>
  </si>
  <si>
    <t>LULUTRIP(475375)</t>
  </si>
  <si>
    <t>客人可能放弃市区游行程
请安排双床房</t>
  </si>
  <si>
    <t>1-417-833-7504</t>
  </si>
  <si>
    <t>FC6</t>
  </si>
  <si>
    <t xml:space="preserve">CHEN XIN </t>
  </si>
  <si>
    <t>CZ399</t>
  </si>
  <si>
    <t>AP9CF</t>
  </si>
  <si>
    <t>第二天改为 WP1
组号不变</t>
  </si>
  <si>
    <t>86-139-0220-5193</t>
  </si>
  <si>
    <t>WR6</t>
  </si>
  <si>
    <t>Dhvaja Shekhar Shikare</t>
  </si>
  <si>
    <t>TOURS4FUN(E-584563)</t>
  </si>
  <si>
    <t xml:space="preserve">Customer is going to be at location between 1pm and 2 pm </t>
  </si>
  <si>
    <t>1 315-480-8043</t>
  </si>
  <si>
    <t>WR7</t>
  </si>
  <si>
    <t>FANG XIANGJUN</t>
  </si>
  <si>
    <t>SEAGULL HOLIDAY SHANGHAI</t>
  </si>
  <si>
    <t>UA509</t>
  </si>
  <si>
    <t>130-2416-8222
159-2106-3499</t>
  </si>
  <si>
    <t>AP8R/8L FOR WOODBURY</t>
  </si>
  <si>
    <t>团上大巴</t>
  </si>
  <si>
    <t>HOTEL:  Courtyard Newark Downtown 1N</t>
  </si>
  <si>
    <t>R3</t>
  </si>
  <si>
    <t>NIE QINGLIN</t>
  </si>
  <si>
    <t>C TRIP(2760992208)</t>
  </si>
  <si>
    <t>DL3479</t>
  </si>
  <si>
    <t>R3 /R4 /R5 一起，请安排同车同酒店
携程订单
接机请举“携程”&amp;"聂清霖  X 2”
服务费请导游在团上直接收取</t>
  </si>
  <si>
    <t>1513-888-2938
1821-110-3459</t>
  </si>
  <si>
    <t xml:space="preserve">QUENTIN CAO </t>
  </si>
  <si>
    <t>R4</t>
  </si>
  <si>
    <t>ZHANG LEI</t>
  </si>
  <si>
    <t>C TRIP(2760975711)</t>
  </si>
  <si>
    <t>CA819</t>
  </si>
  <si>
    <t>R3 /R4 /R5 一起，请安排同车同酒店
携程订单
接机请举“携程”&amp;"张蕾  X 2”
服务费请导游在团上直接收取</t>
  </si>
  <si>
    <t>R5</t>
  </si>
  <si>
    <t>CHEN GUOLI</t>
  </si>
  <si>
    <t>C TRIP(2760959502)</t>
  </si>
  <si>
    <t>R3 /R4 /R5 一起，请安排同车同酒店
携程订单
接机请举“携程”&amp;"陈国利X 2”
服务费请导游在团上直接收取</t>
  </si>
  <si>
    <t>R7</t>
  </si>
  <si>
    <t>PHAN QUAND DAI</t>
  </si>
  <si>
    <t>TOUR AMERICA LLC</t>
  </si>
  <si>
    <t>KE30</t>
  </si>
  <si>
    <t>客人放弃5/20 WP
5/20 早上酒店自行离团</t>
  </si>
  <si>
    <t>R9</t>
  </si>
  <si>
    <t>KAROLINA DERBENEVA</t>
  </si>
  <si>
    <t>老人家单独参团，请导游多多照顾</t>
  </si>
  <si>
    <t>650-388-2193</t>
  </si>
  <si>
    <t>R11</t>
  </si>
  <si>
    <t>MENG YUTONG</t>
  </si>
  <si>
    <t>CTRIP(2784402334)</t>
  </si>
  <si>
    <t>携程订单
接机请举“携程&amp;孟俞彤X2”</t>
  </si>
  <si>
    <t>185-3767-7377</t>
  </si>
  <si>
    <t>R14</t>
  </si>
  <si>
    <t>LU WANG</t>
  </si>
  <si>
    <t>WANNAR TRAVEL LL:102412</t>
  </si>
  <si>
    <t>AA4465</t>
  </si>
  <si>
    <t>334-354-0880</t>
  </si>
  <si>
    <t>NR1</t>
  </si>
  <si>
    <t>LU YITING</t>
  </si>
  <si>
    <t>EAST COAST HOLIDAY LL:100662</t>
  </si>
  <si>
    <t>NY7R</t>
  </si>
  <si>
    <t>客人晕车比较厉害，请导游安排靠前位置</t>
  </si>
  <si>
    <t>917-754-3766</t>
  </si>
  <si>
    <t>UR1</t>
  </si>
  <si>
    <t>DENG HONG</t>
  </si>
  <si>
    <t>CTRIP(2641921052)</t>
  </si>
  <si>
    <t>AP9U</t>
  </si>
  <si>
    <t xml:space="preserve">携程订单
接机请举“携程&amp;邓泓X2”
直接收取客人服务费
5/11 BOOK SAME HOS FIRST NIGHT
Sheraton Edison Hotel 1DD X 1N
check in with “DENG HONG”
5/11提前免费接机送至酒店
JFK T-7 8:30
全程尽量安排大床房
客人放弃WP 行程，5/20 早上酒店
自行离团
</t>
  </si>
  <si>
    <t>138-1637-6212
189-3050-3750</t>
  </si>
  <si>
    <t>UR2</t>
  </si>
  <si>
    <t xml:space="preserve">ZHAO HUI
</t>
  </si>
  <si>
    <t xml:space="preserve">ALA TRAVEL </t>
  </si>
  <si>
    <t xml:space="preserve">客人是代理的VIP，请导游一定照顾好代理客人
</t>
  </si>
  <si>
    <t>650-281-4126</t>
  </si>
  <si>
    <t>UR3</t>
  </si>
  <si>
    <t>ZHOU JINYANG</t>
  </si>
  <si>
    <t>CTRIP(2744910541)</t>
  </si>
  <si>
    <t xml:space="preserve">携程订单
接机请举“携程”&amp;" 张晋阳  X 3”
服务费请导游在团上直接收取
</t>
  </si>
  <si>
    <t>1350-197-3900</t>
  </si>
  <si>
    <t>UR4</t>
  </si>
  <si>
    <t>ZHANG YICHI</t>
  </si>
  <si>
    <t>HORIZON TRAVEL</t>
  </si>
  <si>
    <t>UR5</t>
  </si>
  <si>
    <t>ZHANG MENGYING</t>
  </si>
  <si>
    <t>SHENZHEN JIANNAN LL:101600</t>
  </si>
  <si>
    <t>MU297</t>
  </si>
  <si>
    <t>86 150-6917-5819</t>
  </si>
  <si>
    <t>UR6</t>
  </si>
  <si>
    <t>QIANG MIN</t>
  </si>
  <si>
    <t>CTRIP(2800901752)</t>
  </si>
  <si>
    <t>AA010</t>
  </si>
  <si>
    <t>AA371</t>
  </si>
  <si>
    <t>携程订单
接机请举“携程”&amp;"强敏 X 2”
服务费请导游在团上直接收取</t>
  </si>
  <si>
    <t xml:space="preserve">137-6174-7369
138-0186-2291 </t>
  </si>
  <si>
    <t>LM1</t>
  </si>
  <si>
    <t>LIU XIN</t>
  </si>
  <si>
    <t>Ramada flushing</t>
  </si>
  <si>
    <t>AP8L</t>
  </si>
  <si>
    <t>BOOK 5/20 Ramada flushing  
2DD X 1N
5/20 行程结束送到加订酒店
check in with ROOM#1 LIU,XIN X2   conf#73824.
ROOM#2 MA,JIE X3   conf#73825.</t>
  </si>
  <si>
    <t>86 185-8827-5042</t>
  </si>
  <si>
    <t xml:space="preserve">JACK WANG </t>
  </si>
  <si>
    <t>HOTEL:  5/19 Courtyard Newark Downtown 1N; 5/20 APA Hotel Woodbridge 1N</t>
  </si>
  <si>
    <t>R1</t>
  </si>
  <si>
    <t>ZHAO YANXIA</t>
  </si>
  <si>
    <t>TOURS4FUN(C-2008758-US)</t>
  </si>
  <si>
    <t>AA3682</t>
  </si>
  <si>
    <t>AA890</t>
  </si>
  <si>
    <t>AP9R</t>
  </si>
  <si>
    <t>5/21早晨从酒店接客人到CT/FLU
下午15:00送客人到LGA</t>
  </si>
  <si>
    <t>1-540-998-1237
leonxu@vt.edu</t>
  </si>
  <si>
    <t>R2-A</t>
  </si>
  <si>
    <t>LIU PING X1</t>
  </si>
  <si>
    <t>AA368</t>
  </si>
  <si>
    <t>DL6120</t>
  </si>
  <si>
    <t>5/21早晨从酒店接客人到CT
下午15:20送客人到LGA</t>
  </si>
  <si>
    <t xml:space="preserve">614-214-5138  </t>
  </si>
  <si>
    <t>R2-B</t>
  </si>
  <si>
    <t>MA ZIMING X1</t>
  </si>
  <si>
    <t>客人可以等至和17:32抵达的伙伴一起接机</t>
  </si>
  <si>
    <t>R8</t>
  </si>
  <si>
    <t>SHI YAN JUAN</t>
  </si>
  <si>
    <t>LL:101766 JENNYXU A28904</t>
  </si>
  <si>
    <t>散接未打</t>
  </si>
  <si>
    <t>347-322-2023</t>
  </si>
  <si>
    <t>R10</t>
  </si>
  <si>
    <t>SUN TONG</t>
  </si>
  <si>
    <t>ORDER TRAVEL INC</t>
  </si>
  <si>
    <t>5/21 早上酒店自行离团</t>
  </si>
  <si>
    <t>918-884-8834</t>
  </si>
  <si>
    <t>CITY TOUR安排</t>
  </si>
  <si>
    <t>R BACK FOR CITY TOUR</t>
  </si>
  <si>
    <t>HOTEL:  Hilton East Brunswick 1N</t>
  </si>
  <si>
    <t>TSR1</t>
  </si>
  <si>
    <t>SUN XINYU</t>
  </si>
  <si>
    <t>UA347</t>
  </si>
  <si>
    <t>AP7R</t>
  </si>
  <si>
    <t>303-332-3136</t>
  </si>
  <si>
    <t xml:space="preserve">COCO LI </t>
  </si>
  <si>
    <t>TSR2</t>
  </si>
  <si>
    <t>SONG MINKAI</t>
  </si>
  <si>
    <t>其中一人Song/Xindong 会在华盛顿离团，团上会和导游说</t>
  </si>
  <si>
    <t>443-562-9311</t>
  </si>
  <si>
    <t>TSR3</t>
  </si>
  <si>
    <t>HOUWEI XIAO</t>
  </si>
  <si>
    <t>TOURSFORFUN(C-607053-CN)</t>
  </si>
  <si>
    <t>途風5月活動：贈送龍蝦餐2份
MARKETING INVOICE EC165603
請導遊回公司報銷$55。
离团和导游协商</t>
  </si>
  <si>
    <t>(512) 698-2115‬‬  
86-138-1862-7012</t>
  </si>
  <si>
    <t>DAR1</t>
  </si>
  <si>
    <t>CHEN CHANJUAN</t>
  </si>
  <si>
    <t>TOURSFORFUN（C-2007798-CN）</t>
  </si>
  <si>
    <t>DAP7R</t>
  </si>
  <si>
    <t>189-1890-3363</t>
  </si>
  <si>
    <t>PR1</t>
  </si>
  <si>
    <t>DAISY CHEN</t>
  </si>
  <si>
    <t>WANNAR TRAVEL  LL:97600</t>
  </si>
  <si>
    <t>PH</t>
  </si>
  <si>
    <t>PH6R</t>
  </si>
  <si>
    <t>1 626-290-3203</t>
  </si>
  <si>
    <t>PR2</t>
  </si>
  <si>
    <t>JIANG HONG</t>
  </si>
  <si>
    <t>1 484-268-6681</t>
  </si>
  <si>
    <t>PR3</t>
  </si>
  <si>
    <t>ZHU CHENJIE</t>
  </si>
  <si>
    <t>732-421-2525</t>
  </si>
  <si>
    <t>DR4</t>
  </si>
  <si>
    <t>YANG GUOJUN</t>
  </si>
  <si>
    <t>BLUE SKY TRAVEL</t>
  </si>
  <si>
    <t>DC</t>
  </si>
  <si>
    <t>DC6R</t>
  </si>
  <si>
    <t>请导游代收$1120</t>
  </si>
  <si>
    <t>301-580-2375</t>
  </si>
  <si>
    <t>LM3</t>
  </si>
  <si>
    <t>LIN SZUYIN</t>
  </si>
  <si>
    <t xml:space="preserve">LL:101795 JIMIGOWONG A28676 </t>
  </si>
  <si>
    <t>客人暈車, 麻煩導遊盡量安排前一點的位置, 謝謝!
客人放弃5/20的西点+购物,改为去罗德岛行程:
5/18留在BUS#1去罗德岛,
5/19跟BUS#1回来住NJ酒店. 
5/20改做NY1行程.</t>
  </si>
  <si>
    <t>917-688-9914</t>
  </si>
  <si>
    <t>TD1</t>
  </si>
  <si>
    <t xml:space="preserve">WANG PING </t>
  </si>
  <si>
    <t>DL3990</t>
  </si>
  <si>
    <t>18：45</t>
  </si>
  <si>
    <t>20：30</t>
  </si>
  <si>
    <t>AP6T</t>
  </si>
  <si>
    <t>139-6139-6082</t>
  </si>
  <si>
    <t xml:space="preserve">SHELLEY HUANG </t>
  </si>
  <si>
    <t>AP6 BACK FOR CITY TOUR</t>
  </si>
  <si>
    <t>DATS1</t>
  </si>
  <si>
    <t xml:space="preserve">TANG FENG </t>
  </si>
  <si>
    <t xml:space="preserve">CHINESE SERVICE CENTER OF GREATER ALBANY </t>
  </si>
  <si>
    <t>DAP6</t>
  </si>
  <si>
    <t>713-562-4260</t>
  </si>
  <si>
    <t>COCO LI</t>
  </si>
  <si>
    <t>DDTS1</t>
  </si>
  <si>
    <t>CHEN YANYING</t>
  </si>
  <si>
    <t>Ramada Flushing Queens</t>
  </si>
  <si>
    <t>DC5E</t>
  </si>
  <si>
    <t>BOOK 5/20 Ramada Flushing Queens
1DD &amp; 1KING X 2N
CHECK IN WITH CHEN,YANYING        CONF#75256.
                               ZENG,XIANFENG CONF#75260
行程结束送至加订酒店</t>
  </si>
  <si>
    <t xml:space="preserve">573-864-7384   </t>
  </si>
  <si>
    <t>EDTS2</t>
  </si>
  <si>
    <t>WEILER QING</t>
  </si>
  <si>
    <t>行程后需要回华盛顿</t>
  </si>
  <si>
    <t>1 6789081168
86 13925223729</t>
  </si>
  <si>
    <t>EDTS3</t>
  </si>
  <si>
    <t>DIVAKAR VENKATRAMAN HEGDE</t>
  </si>
  <si>
    <t>919-917-3673
Email: vidyashree.hegde@gmail.com</t>
  </si>
  <si>
    <t>EPTS4</t>
  </si>
  <si>
    <t>SANCHIT KAPOOR</t>
  </si>
  <si>
    <t>PH5E</t>
  </si>
  <si>
    <t>两位客人带着1位几个月大婴儿. 不占坐 抱手上</t>
  </si>
  <si>
    <t>776-022-8789
740-643-7604</t>
  </si>
  <si>
    <t>WHTS2</t>
  </si>
  <si>
    <t>YUVAKRESHNA AROOR THIYAGARAJAR MAHESVARA</t>
  </si>
  <si>
    <t>WH-HOLIDAY INN</t>
  </si>
  <si>
    <t>WH4</t>
  </si>
  <si>
    <t>202-368-9037
703-798-2799
Email: balavk@hotmail.com</t>
  </si>
  <si>
    <t>HOTEL:  Hilton East Brunswick 2N</t>
  </si>
  <si>
    <t>WHTS1</t>
  </si>
  <si>
    <t xml:space="preserve">DEWI MAYANTI </t>
  </si>
  <si>
    <t>NEXUS HOLIDAY LL102665</t>
  </si>
  <si>
    <t>WH5</t>
  </si>
  <si>
    <t>ENGLISH SPEAKING TOUR GUIDE
本来4人参团,只来2人</t>
  </si>
  <si>
    <t>301-917-2222</t>
  </si>
  <si>
    <t>EWHTS3</t>
  </si>
  <si>
    <t>BANCROFT</t>
  </si>
  <si>
    <t>WH5E</t>
  </si>
  <si>
    <t>703-415-6773
Email: robybancroft@hotmail.com</t>
  </si>
  <si>
    <t xml:space="preserve">AP3W/F BACK FOR CITY TOUR </t>
  </si>
  <si>
    <t>(配)($4/P)GARDEN TOUR 高顶 14 (803)/Sam Wang 646-201-3834</t>
  </si>
  <si>
    <t xml:space="preserve">加LOCAL </t>
  </si>
  <si>
    <t>HOTEL:  Hilton East Brunswick 1N(ALREADY CHECK-IN YESTERDAY)</t>
  </si>
  <si>
    <t>18WN1</t>
  </si>
  <si>
    <t>SHI KEJIAN</t>
  </si>
  <si>
    <t>CHANGSHA TRAVEL LL:100321</t>
  </si>
  <si>
    <t>T-C</t>
  </si>
  <si>
    <t>732-318-2618</t>
  </si>
  <si>
    <t>MICHELLE YUAN</t>
  </si>
  <si>
    <t xml:space="preserve">HENRY LIN </t>
  </si>
  <si>
    <t xml:space="preserve">ZHANG LI </t>
  </si>
  <si>
    <t>GUANGDONGYOUBANG LL:102617</t>
  </si>
  <si>
    <t xml:space="preserve">MU297 </t>
  </si>
  <si>
    <t>1522-607-7198</t>
  </si>
  <si>
    <t>AP5N/AP5C BACK FOR CITY TOUR</t>
  </si>
  <si>
    <t>HOTEL:  Days Hotel East Brunswick 1N</t>
  </si>
  <si>
    <t>16DN1</t>
  </si>
  <si>
    <t>KATHERINE</t>
  </si>
  <si>
    <t>LL:101762 LILLIANYUEC A28907</t>
  </si>
  <si>
    <t>AA186</t>
  </si>
  <si>
    <t>AP5N</t>
  </si>
  <si>
    <t>Yanjia Jin （金言嘉）
574-250-0188</t>
  </si>
  <si>
    <t>EMILY HUANG 
 917-291-2321</t>
  </si>
  <si>
    <t>16TR1</t>
  </si>
  <si>
    <t xml:space="preserve">KON YOKE CHAI </t>
  </si>
  <si>
    <t>KL6020</t>
  </si>
  <si>
    <t>DL4245</t>
  </si>
  <si>
    <t>AP5C</t>
  </si>
  <si>
    <t>6012-3837-877
Email: josephinechai12@gmail.com</t>
  </si>
  <si>
    <t>KARY FAYE 
917-916-4821</t>
  </si>
  <si>
    <t>TRANSFER安排</t>
  </si>
  <si>
    <t xml:space="preserve">NEW TOUR FOR FREE TOUR </t>
  </si>
  <si>
    <t>HOTEL:   5/19:APA Hotel Woodbridge 1N;5/20:Hyatt Regency New Brunswick 2N</t>
  </si>
  <si>
    <t>WC2</t>
  </si>
  <si>
    <t>HOUSTON WONG</t>
  </si>
  <si>
    <t>MAJESTIC</t>
  </si>
  <si>
    <t>DL412</t>
  </si>
  <si>
    <t>AA770</t>
  </si>
  <si>
    <t>其中4位客人自由行 组号不变
2位去大西洋</t>
  </si>
  <si>
    <t>Michael Zhi 646-247-9878</t>
  </si>
  <si>
    <t>NEW TOUR FOR ATLANTIC CITY</t>
  </si>
  <si>
    <t>ATC1</t>
  </si>
  <si>
    <t>CHEN CANGWEI</t>
  </si>
  <si>
    <t>CTRIP(2679279957)</t>
  </si>
  <si>
    <t>UA2384</t>
  </si>
  <si>
    <t>AP9CA</t>
  </si>
  <si>
    <t>携程订单
接机请举“携程&amp;陈沧巍 x2”
在团收取接机费</t>
  </si>
  <si>
    <t xml:space="preserve">136-0282-5022 
</t>
  </si>
  <si>
    <t>AP6 BACK TRANSFER TO CT</t>
  </si>
  <si>
    <t>WH1</t>
  </si>
  <si>
    <t>LUO HAITAO</t>
  </si>
  <si>
    <t>CTRIP(2768433275 )</t>
  </si>
  <si>
    <t>WH-Hilton Gaithersburg</t>
  </si>
  <si>
    <t>携程订单
接机请举牌“携程”&amp;“罗海韬” X3
请导游在团上直接收取服务费
5/15 book Hilton Gaithersburg gaithsburg 1DD X1N  ,CHECK IN WITH NAME</t>
  </si>
  <si>
    <t>1267-760-0520
139-1758-9703
139-1759-8595</t>
  </si>
  <si>
    <t xml:space="preserve">CAROLINE ZHENG </t>
  </si>
  <si>
    <t>EWH2</t>
  </si>
  <si>
    <t xml:space="preserve">LI SHEN </t>
  </si>
  <si>
    <t>TOURS4FUN(C-2019507-US)</t>
  </si>
  <si>
    <t>1-816-809-7335
anqiumkc@gmail.com</t>
  </si>
  <si>
    <t>从酒店接到CT交给 PENG PENG YAN 646-479-3987</t>
  </si>
  <si>
    <t>HOTEL:   Renaissance Woodbridge</t>
  </si>
  <si>
    <t>AC1</t>
  </si>
  <si>
    <t>JENNIFER BRYAN</t>
  </si>
  <si>
    <t>TOURS4FUN(E-560785)</t>
  </si>
  <si>
    <t>AP6C</t>
  </si>
  <si>
    <t>44 793-165-5597</t>
  </si>
  <si>
    <t xml:space="preserve">PENG PENG YAN </t>
  </si>
  <si>
    <t>Andy Chen 917-517-6392</t>
  </si>
  <si>
    <t>AC2</t>
  </si>
  <si>
    <t>WU HUNGCHANG</t>
  </si>
  <si>
    <t>BR31</t>
  </si>
  <si>
    <t>8869-3258-2052
720-626-7183
Email: lower.wu@gmail.com</t>
  </si>
  <si>
    <t>AC3</t>
  </si>
  <si>
    <t>AMI USAKI</t>
  </si>
  <si>
    <t>WANNAR TRAVEL LL：102713</t>
  </si>
  <si>
    <t>424-391-4854</t>
  </si>
  <si>
    <t xml:space="preserve">HUANG SHU TING  </t>
  </si>
  <si>
    <t>917-930-8767</t>
  </si>
  <si>
    <t>LL154585</t>
  </si>
  <si>
    <t>Departure Date : 5/20/2017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</si>
  <si>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</si>
  <si>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</si>
  <si>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</si>
  <si>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</si>
  <si>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</si>
  <si>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</si>
  <si>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</si>
  <si>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</si>
  <si>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</si>
  <si>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</si>
  <si>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</si>
  <si>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</si>
  <si>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BRK 6:45</t>
  </si>
  <si>
    <t>1DC2+ EC(5/17*BUS#25)</t>
  </si>
  <si>
    <t>1DC2+ EC (配)($4/P) coach america (PHI) 57/阿柳(917) 294-5474</t>
  </si>
  <si>
    <t>FELIX XU</t>
  </si>
  <si>
    <t>917-971-7893</t>
  </si>
  <si>
    <t>Sheraton Collge Park North</t>
  </si>
  <si>
    <t>7AM直接到唐人街</t>
  </si>
  <si>
    <t>FLU 6:45</t>
  </si>
  <si>
    <t>2DC2</t>
  </si>
  <si>
    <t>2DC2 (配)($4/P) coach america (PHI) 57/ Lester (718)781-7912</t>
  </si>
  <si>
    <t>HENRY YAN</t>
  </si>
  <si>
    <t>917-667-1998</t>
  </si>
  <si>
    <t>Holiday Inn Gaithersburg</t>
  </si>
  <si>
    <t>SEAN SUN</t>
  </si>
  <si>
    <t>917-345-3378</t>
  </si>
  <si>
    <t>3DC2</t>
  </si>
  <si>
    <t>3DC2 (配)($4/P) Sunited Tour Inc 33/Lee 3473792441</t>
  </si>
  <si>
    <t xml:space="preserve">OLIVIA XIE </t>
  </si>
  <si>
    <t>646-262-5884</t>
  </si>
  <si>
    <t>Comfort Inn Shady Grove</t>
  </si>
  <si>
    <t>4DS2</t>
  </si>
  <si>
    <t>4DS2 (配)($4/P) coach america (PHI) 56 （312）/ 周比持 (301) 910-9938</t>
  </si>
  <si>
    <t>SEAN LU</t>
  </si>
  <si>
    <t>917-208-7030</t>
  </si>
  <si>
    <t>Econo Lodge Inn &amp; Suites 
91 Reliance Rd, Middletown, VA 22645</t>
  </si>
  <si>
    <t>1BO2</t>
  </si>
  <si>
    <t>1BO2 (配) ($4/P)New Age Coach Inc 59 (831)/ 阿ben 646-688-9686</t>
  </si>
  <si>
    <t>REBECCA LIU</t>
  </si>
  <si>
    <t>517-348-2799</t>
  </si>
  <si>
    <t>Days Inn Shrewsbury Worcester</t>
  </si>
  <si>
    <t>1MV2</t>
  </si>
  <si>
    <t>1MV2 (配) ($4/P)j&amp;f tours transportation 61 (2028)/ 小金 6463392736</t>
  </si>
  <si>
    <t>VICKY SUN</t>
  </si>
  <si>
    <t>718-928-8351</t>
  </si>
  <si>
    <t>Days Inn Middleboro</t>
  </si>
  <si>
    <t>1NF2+NW2</t>
  </si>
  <si>
    <t>1NF2+NW2 (配)($4/P) coach america (PHI) 56/ 高小军917-780-6363</t>
  </si>
  <si>
    <t>TRISTA CHENG</t>
  </si>
  <si>
    <t>631-520-4488</t>
  </si>
  <si>
    <t>Motel 6 Buffalo Airport</t>
  </si>
  <si>
    <t>2NF2</t>
  </si>
  <si>
    <t>2NF2 (配)($4/P)cus tour (aa) 59 (1119) / jun 竣 212-920-4547</t>
  </si>
  <si>
    <t>VINCENT CHEN</t>
  </si>
  <si>
    <t>917-756-1029</t>
  </si>
  <si>
    <t>Motel 6 Amherst</t>
  </si>
  <si>
    <t>3NF2</t>
  </si>
  <si>
    <t>3NF2 (配) ($4/P) bab 59(658)/江典洪 678-665-1856</t>
  </si>
  <si>
    <t xml:space="preserve">ALEX LIU </t>
  </si>
  <si>
    <t>631-997-8888</t>
  </si>
  <si>
    <t>The Terrapin Inn
Address: 795 Rainbow Blvd, Niagara Falls, NY 14303
Phone: (716) 284-9778</t>
  </si>
  <si>
    <t>JCC 8:15直发</t>
  </si>
  <si>
    <t>4NF2</t>
  </si>
  <si>
    <t>4NF2 (配) ($4/P)unitourexpress 61(1138)/Sunny 917-385-6103</t>
  </si>
  <si>
    <t>RACHEL YOU</t>
  </si>
  <si>
    <t>917-963-4233</t>
  </si>
  <si>
    <t>Attican Motel Amerilink
Address: 11180 Alexander Rd, Attica, NY 14011
Phone: (585) 591-0407</t>
  </si>
  <si>
    <t>7:30AM直接到JCC</t>
  </si>
  <si>
    <t>EDI 7:00+ JCC 8:15</t>
  </si>
  <si>
    <t>5NF2</t>
  </si>
  <si>
    <t>5NF2 ($4/P) e &amp; k travel 55 (1128) / PIERRE B.1 (646) 287-6121</t>
  </si>
  <si>
    <t>TONY YANG</t>
  </si>
  <si>
    <t>908-917-1265</t>
  </si>
  <si>
    <t>Holiday Inn Buffalo International Airport</t>
  </si>
  <si>
    <t>EDI 7:00+JCC 8:15</t>
  </si>
  <si>
    <t>YONGQI CHEN</t>
  </si>
  <si>
    <t>631-210-6688</t>
  </si>
  <si>
    <t>6NF2</t>
  </si>
  <si>
    <t>6NF2 (配)($4/P) coach america (PHI) 57/陈伟718-200-3238</t>
  </si>
  <si>
    <t>AMY HUO</t>
  </si>
  <si>
    <t>929-329-8686</t>
  </si>
  <si>
    <t>Motel 6 Hamburg 
5245 Camp Rd, Hamburg, NY 14075
(716) 648-2000</t>
  </si>
  <si>
    <t>7NF2(DNP)</t>
  </si>
  <si>
    <t>7NF2(DNP) (配) ($4/P) jc star 57(2046)/宁宁 917-239-2128</t>
  </si>
  <si>
    <t>VIVIAN YIN</t>
  </si>
  <si>
    <t>646-823-6969</t>
  </si>
  <si>
    <t>Salvatore's Garden Place Hotel-Amerilink
6615 Transit Rd, Williamsville, NY 14221
(716) 635-9000</t>
  </si>
  <si>
    <t>8NT2</t>
  </si>
  <si>
    <t>8NT2 (配) ($4/P)unitourexpress 61/Johnson 917-960-1668</t>
  </si>
  <si>
    <t>HELEN CHEN</t>
  </si>
  <si>
    <t>917-855-7119</t>
  </si>
  <si>
    <t>Days Inn Batavia
200 Oak St, Batavia, NY 14020
(585) 343-6000</t>
  </si>
  <si>
    <t>9NT2</t>
  </si>
  <si>
    <t>9NT2 (配) ($4/P) bab 57(668)/ jiang 347-543-6014</t>
  </si>
  <si>
    <t>SUKI WANG</t>
  </si>
  <si>
    <t>212-300-3115</t>
  </si>
  <si>
    <t>Quality Inn Geneseo 
4242 Lakeville Rd, Geneseo, NY 14454
(585) 243-0500</t>
  </si>
  <si>
    <t>1TP2</t>
  </si>
  <si>
    <t>1TP2 ($3/P)suzy tours 28/ skol 973-409-1047</t>
  </si>
  <si>
    <t>VIVIAN LI</t>
  </si>
  <si>
    <t>917-676-5106</t>
  </si>
  <si>
    <t xml:space="preserve">Econo Lodge Colonie Center Mall
1630 Central Ave. Albany, NY 12205-2404. 
Tel: 5184560222 </t>
  </si>
  <si>
    <t>BROOKLYN SHUTTLE #1</t>
  </si>
  <si>
    <t>1DN3 (倒走)</t>
  </si>
  <si>
    <t>1DN3(倒走) (配)($4/P) Skyblue 58（3359）/lin daoxing 646-239-6999</t>
  </si>
  <si>
    <t>EDDIE YU</t>
  </si>
  <si>
    <t>347-400-5119</t>
  </si>
  <si>
    <t>Days Inn Carlisle North
Radisson Hotel Niagara Falls-Grand Island</t>
  </si>
  <si>
    <t>2DN3 (倒走)</t>
  </si>
  <si>
    <t>2DN3(倒走) ($4/P)startrans 56 (709)/ paul 2017266511</t>
  </si>
  <si>
    <t>HARVEY JAU</t>
  </si>
  <si>
    <t>562-652-8661</t>
  </si>
  <si>
    <t>Days Inn Carlisle North
Quality Hotel &amp; Suites At the Falls</t>
  </si>
  <si>
    <t>3DN3 (倒走)</t>
  </si>
  <si>
    <t>3DN3 (倒走) (配) ($4/P) m&amp;y 61 (999)/ 麦 6466391213</t>
  </si>
  <si>
    <t>DAVINA WANG</t>
  </si>
  <si>
    <t>929-258-1320</t>
  </si>
  <si>
    <t>Days Inn Carlisle North
Adam's Mark Buffalo</t>
  </si>
  <si>
    <t>BRK 7:15AM</t>
  </si>
  <si>
    <t>4DN3 (倒走)*</t>
  </si>
  <si>
    <t>4DN3(倒走)* (配) ($4/P) d&amp;w 61(322)/ mark 917-337-0113</t>
  </si>
  <si>
    <t>CECILIA WU</t>
  </si>
  <si>
    <t>917-319-7366</t>
  </si>
  <si>
    <t>Eisenhower Hotel &amp; Conference Center
DAY2:Adam's Mark Buffalo</t>
  </si>
  <si>
    <t>公司stephaine 的订单; 需要安排 讲广东话 &amp; 国语导游:
special 上下車地點：(A) 7:30AM  5007 7th Ave Brooklyn NY 11220; (B) 8:00 AM  2072 E 15th ST Brooklyn NY 11229</t>
  </si>
  <si>
    <t>1WP1</t>
  </si>
  <si>
    <t>转给一帆 718-888-1016</t>
  </si>
  <si>
    <t>1NY1(跟美东VAN)</t>
  </si>
  <si>
    <t>HENTY LIN</t>
  </si>
  <si>
    <t>347-925-1035</t>
  </si>
  <si>
    <t>酒店接完美东客人
请来公司接LOCAL 客人</t>
  </si>
  <si>
    <t>2NY1</t>
  </si>
  <si>
    <t>2NY1 (配)($4/P)GARDEN TOUR 高顶 14 (850)/Joe (Zhou) Lin 917-362-7078</t>
  </si>
  <si>
    <t>司兼导</t>
  </si>
  <si>
    <t>3NY1</t>
  </si>
  <si>
    <t xml:space="preserve"> (配)($4/P)N. A. C. INC 高頂 14 (701)/Andy Chen 917-517-6392</t>
  </si>
  <si>
    <t>EC</t>
  </si>
  <si>
    <t>1.WP1</t>
  </si>
  <si>
    <t>917-966-0622</t>
  </si>
  <si>
    <t>2.WP1</t>
  </si>
  <si>
    <t>QUENTIN CAO</t>
  </si>
  <si>
    <t>917-674-8799</t>
  </si>
  <si>
    <t>1.NY1</t>
  </si>
  <si>
    <t>917-470-1773</t>
  </si>
  <si>
    <t xml:space="preserve">2.NY1+LOCAL </t>
  </si>
  <si>
    <t>#23 NY5C</t>
  </si>
  <si>
    <t>(配) ($4/P)unitourexpress 61/小于 917-858-2295</t>
  </si>
  <si>
    <t>646-479-3987</t>
  </si>
  <si>
    <t>Hilton East Brunswick</t>
  </si>
  <si>
    <t>#27 PTS+WH</t>
  </si>
  <si>
    <t>(配)($4/P) Sunited Tour Inc (568)36/James 9175678831</t>
  </si>
  <si>
    <t xml:space="preserve"> SOPHIE WANG</t>
  </si>
  <si>
    <t>347-200-0593</t>
  </si>
  <si>
    <t>Renaissance Woodbridge</t>
  </si>
  <si>
    <t>#1 UM</t>
  </si>
  <si>
    <t>(配) ($4/P)unitourexpress/xr happy tour 61(3228 )/阿辉 917-681-8508</t>
  </si>
  <si>
    <t xml:space="preserve">CECILA HE </t>
  </si>
  <si>
    <t>646-552-8436</t>
  </si>
  <si>
    <t xml:space="preserve">Red Roof Inn Edison </t>
  </si>
  <si>
    <t>#5 AP6ETF</t>
  </si>
  <si>
    <t>($4/P) e &amp; k travel 57 (2168) / Simon 塞门 +1 718-450-7167</t>
  </si>
  <si>
    <t xml:space="preserve">RICKY LANG </t>
  </si>
  <si>
    <t>646-374-9241</t>
  </si>
  <si>
    <t>Raritan Hotel</t>
  </si>
  <si>
    <t>#6 AP6ETF</t>
  </si>
  <si>
    <t>5/20：(配) ($4/P)m&amp;y 61/ /明 917-337-4523；
5/21-5/24：(配) ($4/P)m&amp;y 61 (363)/quan 3472196665</t>
  </si>
  <si>
    <t>337-274-9706</t>
  </si>
  <si>
    <t xml:space="preserve">APA Hotel Woodbridge </t>
  </si>
  <si>
    <t>#7 AP6DTF</t>
  </si>
  <si>
    <t>(配) ($4/P) go go bus 57(777)/ 陈师傅 917-326-0788</t>
  </si>
  <si>
    <t xml:space="preserve">VIVIAN LIU </t>
  </si>
  <si>
    <t xml:space="preserve">FLU </t>
  </si>
  <si>
    <t>917-650-8884</t>
  </si>
  <si>
    <t>#8 AP6DTF+WH</t>
  </si>
  <si>
    <t>($4/P)black hawk transportation 57(5701)/ Moe 954-324-6265</t>
  </si>
  <si>
    <t>LYNN ZHENG</t>
  </si>
  <si>
    <t>646-789-1838</t>
  </si>
  <si>
    <t xml:space="preserve">2ND STOP:CHINATOWN </t>
  </si>
  <si>
    <t xml:space="preserve">#4 VC1 </t>
  </si>
  <si>
    <t xml:space="preserve">配MINI VAN / 司兼导 </t>
  </si>
  <si>
    <t xml:space="preserve">Madina Bawudun </t>
  </si>
  <si>
    <t>703-731-1293</t>
  </si>
  <si>
    <t xml:space="preserve">#2 DAN4  </t>
  </si>
  <si>
    <t xml:space="preserve">配15座高顶 / 司兼导  </t>
  </si>
  <si>
    <t xml:space="preserve">AZ Ghayret </t>
  </si>
  <si>
    <t xml:space="preserve">703-303-8649 </t>
  </si>
  <si>
    <t xml:space="preserve">#7 SM3 </t>
  </si>
  <si>
    <t xml:space="preserve">配15座高顶 / 司兼导    </t>
  </si>
  <si>
    <t xml:space="preserve">KEI CHAN    </t>
  </si>
  <si>
    <t>571-278-8421</t>
  </si>
  <si>
    <t>#3 VC1</t>
  </si>
  <si>
    <t xml:space="preserve">配14座平顶/ 司兼导 </t>
  </si>
  <si>
    <t xml:space="preserve">EDDIE ZHENG </t>
  </si>
  <si>
    <t>917-561-3098</t>
  </si>
  <si>
    <t>包團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</si>
  <si>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</si>
  <si>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</si>
  <si>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</si>
  <si>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</si>
  <si>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</si>
  <si>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</si>
  <si>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</si>
  <si>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BOS TOUR-BOS ADO BEFORE 14:00-DEAD BACK TO NY</t>
  </si>
  <si>
    <t>AP</t>
  </si>
  <si>
    <t>AP7Q</t>
  </si>
  <si>
    <t>(配)($4/P)GARDEN TOUR 高顶 14 (851)/Michael Zhi 646-247-9878</t>
  </si>
  <si>
    <t>OP</t>
  </si>
  <si>
    <t>(配)($4/P)N. A. C. INC 高頂 14 (704)/LIANG JIN J 917-837-6088</t>
  </si>
  <si>
    <t>18 AP6T</t>
  </si>
  <si>
    <t>(配)($4/P)N. A. C. INC 高頂 14 (703)/xie lang 646-331-8479</t>
  </si>
  <si>
    <t>OFF</t>
  </si>
  <si>
    <t>(配)($4/P)N. A. C. INC 高頂 14 (705)/Xiang Sir 347-831-2760</t>
  </si>
  <si>
    <t>(配)($4/P)N. A. C. INC 平頂 11 (302) /Liang Sir 347-880-4034</t>
  </si>
  <si>
    <t>(配)($4/P)N. A. C. INC 平頂 11 (303) /ALEX Liang 631-520-4923</t>
  </si>
  <si>
    <t>(配) ($4/P)N. A. C. INC 平頂 11 (305)/Lin Sir347-324-9366</t>
  </si>
  <si>
    <t>(配) ($4/P)N. A. C. INC 平頂 11 (306)/Pan Sir 347-985-5328</t>
  </si>
  <si>
    <t>(配) ($4/P)N. A. C. INC 平頂 11 (307)/Frank Wu (347) 200-2347</t>
  </si>
  <si>
    <t>(配) ($4/P)N. A. C. INC 平頂 11 (307)/John He 718-808-5222</t>
  </si>
  <si>
    <t>接機人员</t>
  </si>
  <si>
    <t>唐人街安排</t>
  </si>
  <si>
    <t>KEN FUNG</t>
  </si>
  <si>
    <t>561-543-9237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</si>
  <si>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</si>
  <si>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</si>
  <si>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</si>
  <si>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JAMES NG</t>
  </si>
  <si>
    <t>646-258-7233</t>
  </si>
  <si>
    <t>辦公室秩序維護員</t>
  </si>
  <si>
    <t>在辦公室指引客人去洗手間，並不要讓客人走進
員工工作範圍。</t>
  </si>
  <si>
    <t>KENNY YIN</t>
  </si>
  <si>
    <t>917-868-8762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</si>
  <si>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</si>
  <si>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</si>
  <si>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SABRINA YU</t>
  </si>
  <si>
    <t>205-567-4853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</si>
  <si>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</si>
  <si>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</si>
  <si>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MAX LIANG</t>
  </si>
  <si>
    <t>646-251-5779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</si>
  <si>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</si>
  <si>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KITTY HUANG</t>
  </si>
  <si>
    <t>646-371-3014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</si>
  <si>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</si>
  <si>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</si>
  <si>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</si>
  <si>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</si>
  <si>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</si>
  <si>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</si>
  <si>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</si>
  <si>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</si>
  <si>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</si>
  <si>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</si>
  <si>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</si>
  <si>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</si>
  <si>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MAI ZHANG</t>
  </si>
  <si>
    <t>917-319-2562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</si>
  <si>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</si>
  <si>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</si>
  <si>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</si>
  <si>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EVA YAN</t>
  </si>
  <si>
    <t>646-2262650</t>
  </si>
  <si>
    <t>6:15am 站在敦城酒店门口，指引客人 8:00am在敦城门口专门负责
WP1/BO2/AC3/MV2/MV3的客人</t>
  </si>
  <si>
    <t xml:space="preserve">NICK YAO </t>
  </si>
  <si>
    <t>718-207-6048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</si>
  <si>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</si>
  <si>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</si>
  <si>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</si>
  <si>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</si>
  <si>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</si>
  <si>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</si>
  <si>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EMILY HUANG</t>
  </si>
  <si>
    <t>917-291-2321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</si>
  <si>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</si>
  <si>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BLAKE WANG</t>
  </si>
  <si>
    <t>929-329-8318</t>
  </si>
  <si>
    <r>
      <rPr>
        <sz val="11"/>
        <color theme="1"/>
        <rFont val="宋体"/>
        <family val="2"/>
      </rPr>
      <t>負責SHUTTLE BUS#1</t>
    </r>
  </si>
  <si>
    <t>IVY WANG</t>
  </si>
  <si>
    <t>832-274-7427</t>
  </si>
  <si>
    <r>
      <rPr>
        <sz val="11"/>
        <color theme="1"/>
        <rFont val="宋体"/>
        <family val="2"/>
      </rPr>
      <t>負責SHUTTLE BUS#2</t>
    </r>
  </si>
  <si>
    <t>LILLIAN HE</t>
  </si>
  <si>
    <t>929-402-9668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</si>
  <si>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</si>
  <si>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</si>
  <si>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</si>
  <si>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</si>
  <si>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East Brunswick安排</t>
  </si>
  <si>
    <t>STEPHANIE HU</t>
  </si>
  <si>
    <t>973-718-0448</t>
  </si>
  <si>
    <t>6:30-9:30</t>
  </si>
  <si>
    <t>接驳VAN#2</t>
  </si>
  <si>
    <t>JCC安排</t>
  </si>
  <si>
    <t>GARY CHING</t>
  </si>
  <si>
    <t>347-309-8606</t>
  </si>
  <si>
    <t>RANDY ZHANG</t>
  </si>
  <si>
    <t>201-657-2636</t>
  </si>
  <si>
    <t>Brooklyn安排</t>
  </si>
  <si>
    <t>REMI CHEN</t>
  </si>
  <si>
    <t>646-206-6570</t>
  </si>
  <si>
    <t>HOTEL:   Hilton East Brunswick 1N</t>
  </si>
  <si>
    <t>新单不可再接EDI 7:00 上车点</t>
  </si>
  <si>
    <r>
      <t>SHUTTLE PICKUP人数：FLU 7:00 LL(193)/EC(9),  BRK 7:00(94)/EC(5), East Brunswick, NJ 7:00(</t>
    </r>
    <r>
      <rPr>
        <b/>
        <sz val="26"/>
        <color rgb="FFFF0000"/>
        <rFont val="Calibri"/>
        <family val="2"/>
      </rPr>
      <t>64</t>
    </r>
    <r>
      <rPr>
        <b/>
        <sz val="26"/>
        <color theme="1"/>
        <rFont val="Calibri"/>
        <family val="2"/>
      </rPr>
      <t>)</t>
    </r>
  </si>
  <si>
    <t>MN19-485-0987</t>
  </si>
  <si>
    <t>4077798503</t>
  </si>
  <si>
    <t>arrange front seats, 客人不會在BRK出現而是在唐人街上車，請導遊留意，客人會帶輪椅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</si>
</sst>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/d;@"/>
    <numFmt numFmtId="177" formatCode="h:mm;@"/>
    <numFmt numFmtId="178" formatCode="0.00_);[Red]\(0.00\)"/>
    <numFmt numFmtId="179" formatCode="0.00;[Red]0.00"/>
    <numFmt numFmtId="180" formatCode="0_);[Red]\(0\)"/>
    <numFmt numFmtId="181" formatCode="[$-F800]dddd\,\ mmmm\ dd\,\ yyyy"/>
  </numFmts>
  <fonts count="10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12"/>
      <name val="宋体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22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8"/>
      <name val="宋体"/>
      <family val="2"/>
      <scheme val="minor"/>
    </font>
    <font>
      <b/>
      <sz val="20"/>
      <name val="Calibri"/>
      <family val="2"/>
    </font>
    <font>
      <b/>
      <sz val="11"/>
      <color rgb="FF7030A0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8"/>
      <color theme="1"/>
      <name val="宋体"/>
      <family val="2"/>
      <scheme val="minor"/>
    </font>
    <font>
      <sz val="9"/>
      <color rgb="FF222222"/>
      <name val="Arial"/>
      <family val="2"/>
    </font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20"/>
      <color rgb="FFFF0000"/>
      <name val="宋体"/>
      <family val="2"/>
      <scheme val="minor"/>
    </font>
    <font>
      <b/>
      <sz val="12"/>
      <color rgb="FFFF0000"/>
      <name val="宋体"/>
      <family val="2"/>
      <scheme val="minor"/>
    </font>
    <font>
      <b/>
      <sz val="14"/>
      <color rgb="FFFF0000"/>
      <name val="宋体"/>
      <family val="2"/>
      <scheme val="minor"/>
    </font>
    <font>
      <b/>
      <sz val="16"/>
      <color rgb="FFFF0000"/>
      <name val="宋体"/>
      <family val="2"/>
      <scheme val="minor"/>
    </font>
    <font>
      <sz val="10"/>
      <color rgb="FF000000"/>
      <name val="Tahoma"/>
      <family val="2"/>
    </font>
    <font>
      <b/>
      <sz val="16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sz val="12"/>
      <color theme="1"/>
      <name val="宋体"/>
      <family val="2"/>
      <scheme val="minor"/>
    </font>
    <font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name val="Arial"/>
      <family val="2"/>
    </font>
    <font>
      <sz val="20"/>
      <color theme="1"/>
      <name val="宋体"/>
      <family val="2"/>
      <scheme val="minor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20"/>
      <color indexed="10"/>
      <name val="Arial"/>
      <family val="2"/>
    </font>
    <font>
      <b/>
      <sz val="16"/>
      <color theme="1"/>
      <name val="Arial"/>
      <family val="2"/>
    </font>
    <font>
      <b/>
      <sz val="12"/>
      <color indexed="10"/>
      <name val="Arial"/>
      <family val="2"/>
    </font>
    <font>
      <b/>
      <sz val="16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sz val="28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5"/>
      <color theme="1"/>
      <name val="宋体"/>
      <family val="2"/>
      <scheme val="minor"/>
    </font>
    <font>
      <sz val="14"/>
      <name val="Arial"/>
      <family val="2"/>
    </font>
    <font>
      <sz val="14"/>
      <color rgb="FF000000"/>
      <name val="宋体"/>
      <family val="2"/>
      <scheme val="minor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name val="宋体"/>
      <family val="2"/>
      <scheme val="minor"/>
    </font>
    <font>
      <b/>
      <sz val="10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theme="1"/>
      <name val="宋体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b/>
      <sz val="12"/>
      <color theme="1"/>
      <name val="宋体"/>
      <family val="2"/>
      <scheme val="minor"/>
    </font>
    <font>
      <b/>
      <sz val="10"/>
      <name val="Times New Roman"/>
      <family val="1"/>
    </font>
    <font>
      <b/>
      <sz val="8"/>
      <name val="微软雅黑"/>
      <family val="2"/>
      <charset val="134"/>
    </font>
    <font>
      <sz val="10"/>
      <name val="宋体"/>
      <family val="2"/>
      <scheme val="minor"/>
    </font>
    <font>
      <b/>
      <sz val="8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2"/>
      <name val="Times New Roman"/>
      <family val="1"/>
    </font>
    <font>
      <b/>
      <sz val="8"/>
      <color theme="1"/>
      <name val="微软雅黑"/>
      <family val="2"/>
      <charset val="134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b/>
      <sz val="13.2"/>
      <color rgb="FF000000"/>
      <name val="宋体"/>
      <family val="2"/>
      <scheme val="minor"/>
    </font>
    <font>
      <b/>
      <sz val="12"/>
      <name val="宋体"/>
      <family val="2"/>
      <scheme val="minor"/>
    </font>
    <font>
      <sz val="12.1"/>
      <color rgb="FF000000"/>
      <name val="宋体"/>
      <family val="2"/>
      <scheme val="minor"/>
    </font>
    <font>
      <b/>
      <sz val="13.2"/>
      <color theme="1"/>
      <name val="宋体"/>
      <family val="2"/>
      <scheme val="minor"/>
    </font>
    <font>
      <sz val="10"/>
      <color rgb="FF000000"/>
      <name val="Arial"/>
      <family val="2"/>
    </font>
    <font>
      <b/>
      <sz val="12.1"/>
      <color rgb="FF000000"/>
      <name val="宋体"/>
      <family val="2"/>
      <scheme val="minor"/>
    </font>
    <font>
      <b/>
      <sz val="12.1"/>
      <color theme="1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sz val="12"/>
      <color indexed="8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</borders>
  <cellStyleXfs count="37">
    <xf numFmtId="0" fontId="0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3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>
      <alignment vertical="center"/>
    </xf>
    <xf numFmtId="0" fontId="21" fillId="0" borderId="0"/>
    <xf numFmtId="0" fontId="21" fillId="0" borderId="0"/>
  </cellStyleXfs>
  <cellXfs count="839">
    <xf numFmtId="0" fontId="0" fillId="0" borderId="0" xfId="0"/>
    <xf numFmtId="0" fontId="4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9" fontId="4" fillId="2" borderId="6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0" fillId="3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4" borderId="0" xfId="0" applyFill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0" borderId="9" xfId="0" applyBorder="1" applyAlignment="1"/>
    <xf numFmtId="0" fontId="0" fillId="0" borderId="8" xfId="0" applyBorder="1" applyAlignment="1">
      <alignment horizontal="left" vertical="top"/>
    </xf>
    <xf numFmtId="0" fontId="2" fillId="2" borderId="9" xfId="0" applyFont="1" applyFill="1" applyBorder="1" applyAlignment="1">
      <alignment horizontal="left"/>
    </xf>
    <xf numFmtId="0" fontId="0" fillId="5" borderId="0" xfId="0" applyFill="1"/>
    <xf numFmtId="0" fontId="0" fillId="6" borderId="0" xfId="0" applyFill="1"/>
    <xf numFmtId="49" fontId="0" fillId="2" borderId="9" xfId="0" applyNumberFormat="1" applyFill="1" applyBorder="1" applyAlignment="1">
      <alignment horizontal="left" wrapText="1"/>
    </xf>
    <xf numFmtId="0" fontId="0" fillId="7" borderId="0" xfId="0" applyFill="1"/>
    <xf numFmtId="0" fontId="5" fillId="0" borderId="0" xfId="0" applyFont="1"/>
    <xf numFmtId="0" fontId="2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2" borderId="9" xfId="0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11" fillId="2" borderId="9" xfId="0" applyFont="1" applyFill="1" applyBorder="1" applyAlignment="1">
      <alignment horizontal="left"/>
    </xf>
    <xf numFmtId="0" fontId="0" fillId="2" borderId="9" xfId="0" applyFill="1" applyBorder="1"/>
    <xf numFmtId="0" fontId="0" fillId="2" borderId="8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12" fillId="7" borderId="9" xfId="0" applyFont="1" applyFill="1" applyBorder="1" applyAlignment="1">
      <alignment horizontal="left"/>
    </xf>
    <xf numFmtId="16" fontId="0" fillId="7" borderId="9" xfId="0" applyNumberFormat="1" applyFill="1" applyBorder="1" applyAlignment="1">
      <alignment horizontal="left"/>
    </xf>
    <xf numFmtId="0" fontId="2" fillId="0" borderId="0" xfId="0" applyFont="1"/>
    <xf numFmtId="0" fontId="14" fillId="8" borderId="9" xfId="0" applyFont="1" applyFill="1" applyBorder="1" applyAlignment="1">
      <alignment horizontal="left"/>
    </xf>
    <xf numFmtId="49" fontId="14" fillId="8" borderId="9" xfId="0" applyNumberFormat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9" xfId="0" applyFill="1" applyBorder="1" applyAlignment="1"/>
    <xf numFmtId="0" fontId="0" fillId="2" borderId="9" xfId="0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5" fillId="9" borderId="9" xfId="0" applyFont="1" applyFill="1" applyBorder="1" applyAlignment="1">
      <alignment horizontal="left"/>
    </xf>
    <xf numFmtId="16" fontId="8" fillId="9" borderId="9" xfId="0" applyNumberFormat="1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8" fillId="8" borderId="9" xfId="0" applyFont="1" applyFill="1" applyBorder="1" applyAlignment="1">
      <alignment horizontal="left"/>
    </xf>
    <xf numFmtId="0" fontId="18" fillId="9" borderId="9" xfId="0" applyFont="1" applyFill="1" applyBorder="1" applyAlignment="1">
      <alignment horizontal="left"/>
    </xf>
    <xf numFmtId="49" fontId="18" fillId="8" borderId="9" xfId="0" applyNumberFormat="1" applyFont="1" applyFill="1" applyBorder="1" applyAlignment="1">
      <alignment horizontal="left"/>
    </xf>
    <xf numFmtId="0" fontId="18" fillId="8" borderId="9" xfId="0" applyNumberFormat="1" applyFont="1" applyFill="1" applyBorder="1" applyAlignment="1">
      <alignment horizontal="left"/>
    </xf>
    <xf numFmtId="0" fontId="0" fillId="0" borderId="9" xfId="0" applyNumberFormat="1" applyFill="1" applyBorder="1" applyAlignment="1">
      <alignment horizontal="left"/>
    </xf>
    <xf numFmtId="16" fontId="0" fillId="0" borderId="9" xfId="0" applyNumberForma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16" fontId="0" fillId="0" borderId="8" xfId="0" applyNumberFormat="1" applyFill="1" applyBorder="1" applyAlignment="1">
      <alignment horizontal="left"/>
    </xf>
    <xf numFmtId="0" fontId="0" fillId="2" borderId="9" xfId="0" applyNumberFormat="1" applyFill="1" applyBorder="1" applyAlignment="1"/>
    <xf numFmtId="0" fontId="0" fillId="4" borderId="9" xfId="0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7" borderId="8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2" fillId="0" borderId="9" xfId="0" applyFont="1" applyFill="1" applyBorder="1" applyAlignment="1">
      <alignment horizontal="left"/>
    </xf>
    <xf numFmtId="0" fontId="19" fillId="8" borderId="9" xfId="0" applyFont="1" applyFill="1" applyBorder="1" applyAlignment="1">
      <alignment horizontal="left"/>
    </xf>
    <xf numFmtId="49" fontId="19" fillId="8" borderId="9" xfId="0" applyNumberFormat="1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49" fontId="14" fillId="8" borderId="8" xfId="0" applyNumberFormat="1" applyFont="1" applyFill="1" applyBorder="1" applyAlignment="1">
      <alignment horizontal="left"/>
    </xf>
    <xf numFmtId="16" fontId="14" fillId="8" borderId="8" xfId="0" applyNumberFormat="1" applyFont="1" applyFill="1" applyBorder="1" applyAlignment="1">
      <alignment horizontal="left"/>
    </xf>
    <xf numFmtId="0" fontId="9" fillId="0" borderId="0" xfId="0" applyFont="1"/>
    <xf numFmtId="0" fontId="13" fillId="0" borderId="0" xfId="0" applyFont="1"/>
    <xf numFmtId="0" fontId="0" fillId="0" borderId="9" xfId="0" applyBorder="1" applyAlignment="1">
      <alignment horizontal="left" vertical="top"/>
    </xf>
    <xf numFmtId="0" fontId="1" fillId="2" borderId="8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20" fillId="0" borderId="9" xfId="0" applyFont="1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9" xfId="0" applyFill="1" applyBorder="1"/>
    <xf numFmtId="0" fontId="0" fillId="0" borderId="9" xfId="0" applyBorder="1"/>
    <xf numFmtId="0" fontId="22" fillId="0" borderId="5" xfId="0" applyFont="1" applyBorder="1" applyAlignment="1">
      <alignment horizontal="left"/>
    </xf>
    <xf numFmtId="0" fontId="22" fillId="2" borderId="6" xfId="0" applyFont="1" applyFill="1" applyBorder="1" applyAlignment="1">
      <alignment horizontal="left"/>
    </xf>
    <xf numFmtId="49" fontId="22" fillId="2" borderId="6" xfId="0" applyNumberFormat="1" applyFont="1" applyFill="1" applyBorder="1" applyAlignment="1">
      <alignment horizontal="left"/>
    </xf>
    <xf numFmtId="0" fontId="22" fillId="2" borderId="7" xfId="0" applyFont="1" applyFill="1" applyBorder="1" applyAlignment="1">
      <alignment horizontal="left"/>
    </xf>
    <xf numFmtId="0" fontId="0" fillId="0" borderId="0" xfId="0" applyFont="1"/>
    <xf numFmtId="0" fontId="18" fillId="9" borderId="8" xfId="0" applyFont="1" applyFill="1" applyBorder="1" applyAlignment="1">
      <alignment horizontal="left"/>
    </xf>
    <xf numFmtId="49" fontId="18" fillId="9" borderId="8" xfId="0" applyNumberFormat="1" applyFont="1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49" fontId="0" fillId="11" borderId="8" xfId="0" applyNumberForma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6" fontId="0" fillId="11" borderId="8" xfId="0" applyNumberFormat="1" applyFill="1" applyBorder="1" applyAlignment="1">
      <alignment horizontal="left"/>
    </xf>
    <xf numFmtId="16" fontId="0" fillId="11" borderId="9" xfId="0" applyNumberFormat="1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49" fontId="0" fillId="11" borderId="9" xfId="0" applyNumberFormat="1" applyFill="1" applyBorder="1" applyAlignment="1">
      <alignment horizontal="left"/>
    </xf>
    <xf numFmtId="0" fontId="0" fillId="11" borderId="8" xfId="0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0" fontId="0" fillId="11" borderId="8" xfId="0" applyFont="1" applyFill="1" applyBorder="1" applyAlignment="1">
      <alignment horizontal="left"/>
    </xf>
    <xf numFmtId="0" fontId="8" fillId="11" borderId="9" xfId="0" applyFont="1" applyFill="1" applyBorder="1" applyAlignment="1">
      <alignment horizontal="left"/>
    </xf>
    <xf numFmtId="0" fontId="24" fillId="2" borderId="8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14" fillId="7" borderId="8" xfId="0" applyFont="1" applyFill="1" applyBorder="1" applyAlignment="1">
      <alignment horizontal="left"/>
    </xf>
    <xf numFmtId="0" fontId="27" fillId="0" borderId="9" xfId="0" applyFont="1" applyBorder="1" applyAlignment="1"/>
    <xf numFmtId="0" fontId="13" fillId="7" borderId="8" xfId="0" applyFont="1" applyFill="1" applyBorder="1" applyAlignment="1">
      <alignment horizontal="left"/>
    </xf>
    <xf numFmtId="0" fontId="14" fillId="4" borderId="8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0" fillId="0" borderId="9" xfId="0" applyFont="1" applyBorder="1"/>
    <xf numFmtId="49" fontId="0" fillId="2" borderId="9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2" borderId="9" xfId="0" applyFont="1" applyFill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14" fillId="9" borderId="8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 wrapText="1"/>
    </xf>
    <xf numFmtId="0" fontId="29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0" fontId="12" fillId="12" borderId="8" xfId="0" applyFont="1" applyFill="1" applyBorder="1" applyAlignment="1">
      <alignment horizontal="left"/>
    </xf>
    <xf numFmtId="0" fontId="30" fillId="12" borderId="8" xfId="0" applyFont="1" applyFill="1" applyBorder="1" applyAlignment="1">
      <alignment horizontal="left"/>
    </xf>
    <xf numFmtId="49" fontId="30" fillId="12" borderId="8" xfId="0" applyNumberFormat="1" applyFont="1" applyFill="1" applyBorder="1" applyAlignment="1">
      <alignment horizontal="left"/>
    </xf>
    <xf numFmtId="16" fontId="30" fillId="12" borderId="8" xfId="0" applyNumberFormat="1" applyFont="1" applyFill="1" applyBorder="1" applyAlignment="1">
      <alignment horizontal="left"/>
    </xf>
    <xf numFmtId="49" fontId="24" fillId="2" borderId="8" xfId="0" applyNumberFormat="1" applyFont="1" applyFill="1" applyBorder="1" applyAlignment="1">
      <alignment horizontal="left"/>
    </xf>
    <xf numFmtId="0" fontId="11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/>
    </xf>
    <xf numFmtId="49" fontId="8" fillId="2" borderId="9" xfId="0" applyNumberFormat="1" applyFont="1" applyFill="1" applyBorder="1" applyAlignment="1">
      <alignment horizontal="left"/>
    </xf>
    <xf numFmtId="16" fontId="8" fillId="2" borderId="9" xfId="0" applyNumberFormat="1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 wrapText="1"/>
    </xf>
    <xf numFmtId="16" fontId="8" fillId="2" borderId="8" xfId="0" applyNumberFormat="1" applyFont="1" applyFill="1" applyBorder="1" applyAlignment="1">
      <alignment horizontal="left"/>
    </xf>
    <xf numFmtId="49" fontId="8" fillId="2" borderId="8" xfId="0" applyNumberFormat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16" fontId="3" fillId="2" borderId="8" xfId="0" applyNumberFormat="1" applyFont="1" applyFill="1" applyBorder="1" applyAlignment="1">
      <alignment horizontal="left"/>
    </xf>
    <xf numFmtId="0" fontId="31" fillId="2" borderId="8" xfId="0" applyFont="1" applyFill="1" applyBorder="1" applyAlignment="1">
      <alignment horizontal="left"/>
    </xf>
    <xf numFmtId="49" fontId="19" fillId="2" borderId="9" xfId="0" applyNumberFormat="1" applyFont="1" applyFill="1" applyBorder="1" applyAlignment="1">
      <alignment horizontal="left"/>
    </xf>
    <xf numFmtId="0" fontId="19" fillId="0" borderId="9" xfId="0" applyFont="1" applyBorder="1"/>
    <xf numFmtId="0" fontId="0" fillId="2" borderId="8" xfId="0" applyFill="1" applyBorder="1"/>
    <xf numFmtId="0" fontId="15" fillId="8" borderId="8" xfId="0" applyFont="1" applyFill="1" applyBorder="1" applyAlignment="1">
      <alignment horizontal="left"/>
    </xf>
    <xf numFmtId="0" fontId="32" fillId="8" borderId="9" xfId="0" applyFont="1" applyFill="1" applyBorder="1" applyAlignment="1">
      <alignment horizontal="left"/>
    </xf>
    <xf numFmtId="0" fontId="19" fillId="8" borderId="9" xfId="0" applyFont="1" applyFill="1" applyBorder="1"/>
    <xf numFmtId="0" fontId="0" fillId="8" borderId="0" xfId="0" applyFill="1" applyBorder="1"/>
    <xf numFmtId="0" fontId="30" fillId="2" borderId="9" xfId="0" applyFont="1" applyFill="1" applyBorder="1"/>
    <xf numFmtId="0" fontId="30" fillId="2" borderId="9" xfId="0" applyFont="1" applyFill="1" applyBorder="1" applyAlignment="1">
      <alignment horizontal="left"/>
    </xf>
    <xf numFmtId="0" fontId="33" fillId="2" borderId="9" xfId="0" applyFont="1" applyFill="1" applyBorder="1" applyAlignment="1">
      <alignment horizontal="left"/>
    </xf>
    <xf numFmtId="49" fontId="30" fillId="2" borderId="9" xfId="0" applyNumberFormat="1" applyFont="1" applyFill="1" applyBorder="1" applyAlignment="1">
      <alignment horizontal="left"/>
    </xf>
    <xf numFmtId="16" fontId="30" fillId="2" borderId="9" xfId="0" applyNumberFormat="1" applyFont="1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30" fillId="9" borderId="9" xfId="0" applyFont="1" applyFill="1" applyBorder="1" applyAlignment="1">
      <alignment horizontal="left"/>
    </xf>
    <xf numFmtId="0" fontId="26" fillId="0" borderId="0" xfId="0" applyFont="1"/>
    <xf numFmtId="16" fontId="0" fillId="0" borderId="0" xfId="0" applyNumberFormat="1" applyAlignment="1">
      <alignment horizontal="left"/>
    </xf>
    <xf numFmtId="0" fontId="0" fillId="4" borderId="8" xfId="0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8" fillId="9" borderId="8" xfId="0" applyFont="1" applyFill="1" applyBorder="1" applyAlignment="1">
      <alignment horizontal="left"/>
    </xf>
    <xf numFmtId="0" fontId="28" fillId="2" borderId="8" xfId="0" applyFont="1" applyFill="1" applyBorder="1" applyAlignment="1">
      <alignment horizontal="left"/>
    </xf>
    <xf numFmtId="0" fontId="4" fillId="2" borderId="12" xfId="17" applyFont="1" applyFill="1" applyBorder="1"/>
    <xf numFmtId="0" fontId="37" fillId="2" borderId="13" xfId="31" applyFont="1" applyFill="1" applyBorder="1" applyAlignment="1" applyProtection="1">
      <alignment vertical="center"/>
      <protection locked="0"/>
    </xf>
    <xf numFmtId="176" fontId="38" fillId="0" borderId="0" xfId="0" applyNumberFormat="1" applyFont="1" applyBorder="1" applyAlignment="1" applyProtection="1">
      <alignment vertical="center"/>
      <protection locked="0"/>
    </xf>
    <xf numFmtId="0" fontId="13" fillId="2" borderId="14" xfId="0" applyNumberFormat="1" applyFont="1" applyFill="1" applyBorder="1" applyAlignment="1">
      <alignment horizontal="left" vertical="center"/>
    </xf>
    <xf numFmtId="0" fontId="32" fillId="2" borderId="14" xfId="0" applyNumberFormat="1" applyFont="1" applyFill="1" applyBorder="1" applyProtection="1">
      <protection locked="0"/>
    </xf>
    <xf numFmtId="0" fontId="39" fillId="2" borderId="13" xfId="17" applyFont="1" applyFill="1" applyBorder="1" applyAlignment="1" applyProtection="1">
      <alignment vertical="center"/>
      <protection locked="0"/>
    </xf>
    <xf numFmtId="176" fontId="39" fillId="2" borderId="13" xfId="17" applyNumberFormat="1" applyFont="1" applyFill="1" applyBorder="1" applyAlignment="1" applyProtection="1">
      <alignment horizontal="left" vertical="center"/>
      <protection locked="0"/>
    </xf>
    <xf numFmtId="0" fontId="37" fillId="2" borderId="13" xfId="17" applyFont="1" applyFill="1" applyBorder="1" applyAlignment="1" applyProtection="1">
      <alignment horizontal="left" vertical="center"/>
      <protection locked="0"/>
    </xf>
    <xf numFmtId="177" fontId="37" fillId="2" borderId="13" xfId="17" applyNumberFormat="1" applyFont="1" applyFill="1" applyBorder="1" applyAlignment="1" applyProtection="1">
      <alignment horizontal="left" vertical="center"/>
      <protection locked="0"/>
    </xf>
    <xf numFmtId="176" fontId="37" fillId="2" borderId="13" xfId="17" applyNumberFormat="1" applyFont="1" applyFill="1" applyBorder="1" applyAlignment="1" applyProtection="1">
      <alignment horizontal="left" vertical="center"/>
      <protection locked="0"/>
    </xf>
    <xf numFmtId="0" fontId="37" fillId="2" borderId="13" xfId="17" applyFont="1" applyFill="1" applyBorder="1" applyAlignment="1" applyProtection="1">
      <alignment horizontal="left" vertical="center" wrapText="1"/>
      <protection locked="0"/>
    </xf>
    <xf numFmtId="0" fontId="37" fillId="2" borderId="15" xfId="17" applyFont="1" applyFill="1" applyBorder="1" applyAlignment="1" applyProtection="1">
      <alignment horizontal="left" vertical="center"/>
      <protection locked="0"/>
    </xf>
    <xf numFmtId="0" fontId="4" fillId="2" borderId="0" xfId="0" applyFont="1" applyFill="1"/>
    <xf numFmtId="0" fontId="4" fillId="2" borderId="16" xfId="17" applyFont="1" applyFill="1" applyBorder="1"/>
    <xf numFmtId="0" fontId="37" fillId="2" borderId="0" xfId="31" applyFont="1" applyFill="1" applyBorder="1" applyAlignment="1" applyProtection="1">
      <alignment horizontal="left" vertical="center"/>
      <protection locked="0"/>
    </xf>
    <xf numFmtId="0" fontId="37" fillId="0" borderId="17" xfId="0" applyFont="1" applyFill="1" applyBorder="1" applyAlignment="1" applyProtection="1">
      <alignment horizontal="right" vertical="center"/>
      <protection locked="0"/>
    </xf>
    <xf numFmtId="0" fontId="39" fillId="2" borderId="0" xfId="17" applyFont="1" applyFill="1" applyBorder="1" applyAlignment="1" applyProtection="1">
      <alignment vertical="center"/>
      <protection locked="0"/>
    </xf>
    <xf numFmtId="176" fontId="39" fillId="2" borderId="0" xfId="17" applyNumberFormat="1" applyFont="1" applyFill="1" applyBorder="1" applyAlignment="1" applyProtection="1">
      <alignment horizontal="left" vertical="center"/>
      <protection locked="0"/>
    </xf>
    <xf numFmtId="0" fontId="37" fillId="2" borderId="0" xfId="17" applyFont="1" applyFill="1" applyBorder="1" applyAlignment="1" applyProtection="1">
      <alignment horizontal="left" vertical="center"/>
      <protection locked="0"/>
    </xf>
    <xf numFmtId="177" fontId="37" fillId="2" borderId="0" xfId="17" applyNumberFormat="1" applyFont="1" applyFill="1" applyBorder="1" applyAlignment="1" applyProtection="1">
      <alignment horizontal="left" vertical="center"/>
      <protection locked="0"/>
    </xf>
    <xf numFmtId="176" fontId="37" fillId="2" borderId="0" xfId="17" applyNumberFormat="1" applyFont="1" applyFill="1" applyBorder="1" applyAlignment="1" applyProtection="1">
      <alignment horizontal="left" vertical="center"/>
      <protection locked="0"/>
    </xf>
    <xf numFmtId="0" fontId="37" fillId="2" borderId="0" xfId="17" applyFont="1" applyFill="1" applyBorder="1" applyAlignment="1" applyProtection="1">
      <alignment horizontal="left" vertical="center" wrapText="1"/>
      <protection locked="0"/>
    </xf>
    <xf numFmtId="0" fontId="37" fillId="2" borderId="17" xfId="17" applyFont="1" applyFill="1" applyBorder="1" applyAlignment="1" applyProtection="1">
      <alignment horizontal="left" vertical="center"/>
      <protection locked="0"/>
    </xf>
    <xf numFmtId="0" fontId="37" fillId="0" borderId="0" xfId="0" applyFont="1" applyFill="1" applyBorder="1" applyAlignment="1" applyProtection="1">
      <alignment horizontal="right"/>
      <protection locked="0"/>
    </xf>
    <xf numFmtId="0" fontId="13" fillId="2" borderId="14" xfId="0" applyFont="1" applyFill="1" applyBorder="1" applyAlignment="1">
      <alignment horizontal="left" vertical="center"/>
    </xf>
    <xf numFmtId="178" fontId="13" fillId="2" borderId="14" xfId="0" applyNumberFormat="1" applyFont="1" applyFill="1" applyBorder="1" applyAlignment="1">
      <alignment horizontal="left" vertical="center"/>
    </xf>
    <xf numFmtId="0" fontId="40" fillId="2" borderId="18" xfId="0" applyFont="1" applyFill="1" applyBorder="1" applyAlignment="1">
      <alignment horizontal="left"/>
    </xf>
    <xf numFmtId="0" fontId="41" fillId="2" borderId="18" xfId="0" applyFont="1" applyFill="1" applyBorder="1" applyAlignment="1" applyProtection="1">
      <alignment horizontal="left" vertical="center"/>
      <protection locked="0"/>
    </xf>
    <xf numFmtId="0" fontId="42" fillId="2" borderId="19" xfId="0" applyFont="1" applyFill="1" applyBorder="1" applyAlignment="1" applyProtection="1">
      <alignment horizontal="left" vertical="center"/>
      <protection locked="0"/>
    </xf>
    <xf numFmtId="0" fontId="43" fillId="2" borderId="14" xfId="0" applyFont="1" applyFill="1" applyBorder="1" applyAlignment="1">
      <alignment horizontal="left" vertical="center"/>
    </xf>
    <xf numFmtId="178" fontId="43" fillId="2" borderId="14" xfId="0" applyNumberFormat="1" applyFont="1" applyFill="1" applyBorder="1" applyAlignment="1">
      <alignment horizontal="left" vertical="center"/>
    </xf>
    <xf numFmtId="177" fontId="42" fillId="2" borderId="20" xfId="0" applyNumberFormat="1" applyFont="1" applyFill="1" applyBorder="1" applyAlignment="1" applyProtection="1">
      <alignment horizontal="left" vertical="center"/>
      <protection locked="0"/>
    </xf>
    <xf numFmtId="176" fontId="42" fillId="2" borderId="18" xfId="0" applyNumberFormat="1" applyFont="1" applyFill="1" applyBorder="1" applyAlignment="1" applyProtection="1">
      <alignment horizontal="left" vertical="center"/>
      <protection locked="0"/>
    </xf>
    <xf numFmtId="0" fontId="42" fillId="2" borderId="18" xfId="0" applyFont="1" applyFill="1" applyBorder="1" applyAlignment="1" applyProtection="1">
      <alignment horizontal="left" vertical="center"/>
      <protection locked="0"/>
    </xf>
    <xf numFmtId="177" fontId="42" fillId="2" borderId="18" xfId="0" applyNumberFormat="1" applyFont="1" applyFill="1" applyBorder="1" applyAlignment="1" applyProtection="1">
      <alignment horizontal="left" vertical="center"/>
      <protection locked="0"/>
    </xf>
    <xf numFmtId="177" fontId="37" fillId="2" borderId="18" xfId="17" applyNumberFormat="1" applyFont="1" applyFill="1" applyBorder="1" applyAlignment="1" applyProtection="1">
      <alignment horizontal="left" vertical="center"/>
      <protection locked="0"/>
    </xf>
    <xf numFmtId="0" fontId="37" fillId="2" borderId="18" xfId="17" applyFont="1" applyFill="1" applyBorder="1" applyAlignment="1" applyProtection="1">
      <alignment horizontal="left" vertical="center" wrapText="1"/>
      <protection locked="0"/>
    </xf>
    <xf numFmtId="0" fontId="37" fillId="2" borderId="14" xfId="17" applyFont="1" applyFill="1" applyBorder="1" applyAlignment="1" applyProtection="1">
      <alignment horizontal="left" vertical="center"/>
      <protection locked="0"/>
    </xf>
    <xf numFmtId="0" fontId="44" fillId="2" borderId="14" xfId="18" applyFont="1" applyFill="1" applyBorder="1" applyAlignment="1"/>
    <xf numFmtId="0" fontId="37" fillId="2" borderId="14" xfId="18" applyFont="1" applyFill="1" applyBorder="1" applyAlignment="1" applyProtection="1">
      <alignment horizontal="left" vertical="center"/>
      <protection locked="0"/>
    </xf>
    <xf numFmtId="0" fontId="37" fillId="2" borderId="21" xfId="18" applyFont="1" applyFill="1" applyBorder="1" applyAlignment="1" applyProtection="1">
      <alignment horizontal="left" vertical="center"/>
      <protection locked="0"/>
    </xf>
    <xf numFmtId="2" fontId="37" fillId="2" borderId="14" xfId="18" applyNumberFormat="1" applyFont="1" applyFill="1" applyBorder="1" applyAlignment="1" applyProtection="1">
      <alignment horizontal="left" vertical="center"/>
      <protection locked="0"/>
    </xf>
    <xf numFmtId="0" fontId="37" fillId="2" borderId="22" xfId="18" applyFont="1" applyFill="1" applyBorder="1" applyAlignment="1" applyProtection="1">
      <alignment horizontal="left" vertical="center"/>
      <protection locked="0"/>
    </xf>
    <xf numFmtId="176" fontId="37" fillId="2" borderId="14" xfId="18" applyNumberFormat="1" applyFont="1" applyFill="1" applyBorder="1" applyAlignment="1" applyProtection="1">
      <alignment horizontal="left" vertical="center"/>
      <protection locked="0"/>
    </xf>
    <xf numFmtId="177" fontId="37" fillId="2" borderId="14" xfId="18" applyNumberFormat="1" applyFont="1" applyFill="1" applyBorder="1" applyAlignment="1" applyProtection="1">
      <alignment horizontal="left" vertical="center"/>
      <protection locked="0"/>
    </xf>
    <xf numFmtId="0" fontId="37" fillId="2" borderId="14" xfId="18" applyFont="1" applyFill="1" applyBorder="1" applyAlignment="1" applyProtection="1">
      <alignment horizontal="left" vertical="center" wrapText="1"/>
      <protection locked="0"/>
    </xf>
    <xf numFmtId="0" fontId="45" fillId="0" borderId="14" xfId="0" applyFont="1" applyBorder="1" applyAlignment="1">
      <alignment horizontal="left"/>
    </xf>
    <xf numFmtId="0" fontId="46" fillId="0" borderId="14" xfId="0" applyFont="1" applyBorder="1" applyAlignment="1" applyProtection="1">
      <alignment horizontal="left" vertical="center"/>
      <protection locked="0"/>
    </xf>
    <xf numFmtId="0" fontId="47" fillId="0" borderId="14" xfId="0" applyFont="1" applyBorder="1" applyAlignment="1" applyProtection="1">
      <alignment horizontal="left" vertical="center"/>
      <protection locked="0"/>
    </xf>
    <xf numFmtId="179" fontId="47" fillId="2" borderId="14" xfId="0" applyNumberFormat="1" applyFont="1" applyFill="1" applyBorder="1" applyAlignment="1" applyProtection="1">
      <alignment horizontal="left" vertical="center"/>
      <protection locked="0"/>
    </xf>
    <xf numFmtId="0" fontId="47" fillId="2" borderId="14" xfId="0" applyFont="1" applyFill="1" applyBorder="1" applyAlignment="1" applyProtection="1">
      <alignment horizontal="left" vertical="center"/>
      <protection locked="0"/>
    </xf>
    <xf numFmtId="178" fontId="47" fillId="2" borderId="14" xfId="0" applyNumberFormat="1" applyFont="1" applyFill="1" applyBorder="1" applyAlignment="1" applyProtection="1">
      <alignment horizontal="left" vertical="center"/>
      <protection locked="0"/>
    </xf>
    <xf numFmtId="176" fontId="47" fillId="0" borderId="14" xfId="0" applyNumberFormat="1" applyFont="1" applyBorder="1" applyAlignment="1" applyProtection="1">
      <alignment horizontal="left" vertical="center"/>
      <protection locked="0"/>
    </xf>
    <xf numFmtId="177" fontId="47" fillId="0" borderId="14" xfId="0" applyNumberFormat="1" applyFont="1" applyBorder="1" applyAlignment="1" applyProtection="1">
      <alignment horizontal="left" vertical="center"/>
      <protection locked="0"/>
    </xf>
    <xf numFmtId="0" fontId="47" fillId="0" borderId="14" xfId="0" applyFont="1" applyFill="1" applyBorder="1" applyAlignment="1" applyProtection="1">
      <alignment horizontal="left" vertical="center" wrapText="1"/>
      <protection locked="0"/>
    </xf>
    <xf numFmtId="0" fontId="22" fillId="2" borderId="0" xfId="0" applyFont="1" applyFill="1"/>
    <xf numFmtId="0" fontId="47" fillId="0" borderId="14" xfId="0" applyFont="1" applyFill="1" applyBorder="1" applyAlignment="1" applyProtection="1">
      <alignment horizontal="left" vertical="center"/>
      <protection locked="0"/>
    </xf>
    <xf numFmtId="0" fontId="48" fillId="2" borderId="23" xfId="0" applyFont="1" applyFill="1" applyBorder="1" applyAlignment="1">
      <alignment horizontal="left"/>
    </xf>
    <xf numFmtId="0" fontId="46" fillId="2" borderId="23" xfId="0" applyFont="1" applyFill="1" applyBorder="1" applyAlignment="1" applyProtection="1">
      <alignment horizontal="left" vertical="center"/>
      <protection locked="0"/>
    </xf>
    <xf numFmtId="0" fontId="47" fillId="2" borderId="12" xfId="0" applyFont="1" applyFill="1" applyBorder="1" applyAlignment="1" applyProtection="1">
      <alignment horizontal="left" vertical="center"/>
      <protection locked="0"/>
    </xf>
    <xf numFmtId="0" fontId="47" fillId="2" borderId="15" xfId="0" applyFont="1" applyFill="1" applyBorder="1" applyAlignment="1" applyProtection="1">
      <alignment horizontal="left" vertical="center"/>
      <protection locked="0"/>
    </xf>
    <xf numFmtId="176" fontId="47" fillId="2" borderId="23" xfId="0" applyNumberFormat="1" applyFont="1" applyFill="1" applyBorder="1" applyAlignment="1" applyProtection="1">
      <alignment horizontal="left" vertical="center"/>
      <protection locked="0"/>
    </xf>
    <xf numFmtId="0" fontId="47" fillId="2" borderId="23" xfId="0" applyFont="1" applyFill="1" applyBorder="1" applyAlignment="1" applyProtection="1">
      <alignment horizontal="left" vertical="center"/>
      <protection locked="0"/>
    </xf>
    <xf numFmtId="177" fontId="47" fillId="2" borderId="23" xfId="0" applyNumberFormat="1" applyFont="1" applyFill="1" applyBorder="1" applyAlignment="1" applyProtection="1">
      <alignment horizontal="left" vertical="center"/>
      <protection locked="0"/>
    </xf>
    <xf numFmtId="0" fontId="47" fillId="2" borderId="14" xfId="0" applyFont="1" applyFill="1" applyBorder="1" applyAlignment="1" applyProtection="1">
      <alignment horizontal="left" vertical="center" wrapText="1"/>
      <protection locked="0"/>
    </xf>
    <xf numFmtId="0" fontId="49" fillId="2" borderId="23" xfId="32" applyFont="1" applyFill="1" applyBorder="1" applyAlignment="1">
      <alignment horizontal="left"/>
    </xf>
    <xf numFmtId="0" fontId="37" fillId="2" borderId="23" xfId="32" applyFont="1" applyFill="1" applyBorder="1" applyAlignment="1" applyProtection="1">
      <alignment horizontal="left" vertical="center"/>
      <protection locked="0"/>
    </xf>
    <xf numFmtId="0" fontId="50" fillId="2" borderId="12" xfId="32" applyFont="1" applyFill="1" applyBorder="1" applyAlignment="1" applyProtection="1">
      <alignment horizontal="left" vertical="center"/>
      <protection locked="0"/>
    </xf>
    <xf numFmtId="2" fontId="50" fillId="2" borderId="14" xfId="32" applyNumberFormat="1" applyFont="1" applyFill="1" applyBorder="1" applyAlignment="1" applyProtection="1">
      <alignment horizontal="center" vertical="center"/>
      <protection locked="0"/>
    </xf>
    <xf numFmtId="2" fontId="50" fillId="2" borderId="15" xfId="32" applyNumberFormat="1" applyFont="1" applyFill="1" applyBorder="1" applyAlignment="1" applyProtection="1">
      <alignment horizontal="center" vertical="center"/>
      <protection locked="0"/>
    </xf>
    <xf numFmtId="0" fontId="50" fillId="2" borderId="15" xfId="32" applyFont="1" applyFill="1" applyBorder="1" applyAlignment="1" applyProtection="1">
      <alignment horizontal="left" vertical="center"/>
      <protection locked="0"/>
    </xf>
    <xf numFmtId="176" fontId="50" fillId="2" borderId="23" xfId="32" applyNumberFormat="1" applyFont="1" applyFill="1" applyBorder="1" applyAlignment="1" applyProtection="1">
      <alignment horizontal="left" vertical="center"/>
      <protection locked="0"/>
    </xf>
    <xf numFmtId="0" fontId="50" fillId="2" borderId="23" xfId="32" applyFont="1" applyFill="1" applyBorder="1" applyAlignment="1" applyProtection="1">
      <alignment horizontal="left" vertical="center"/>
      <protection locked="0"/>
    </xf>
    <xf numFmtId="177" fontId="50" fillId="2" borderId="23" xfId="32" applyNumberFormat="1" applyFont="1" applyFill="1" applyBorder="1" applyAlignment="1" applyProtection="1">
      <alignment horizontal="left" vertical="center"/>
      <protection locked="0"/>
    </xf>
    <xf numFmtId="0" fontId="50" fillId="2" borderId="23" xfId="32" applyFont="1" applyFill="1" applyBorder="1" applyAlignment="1" applyProtection="1">
      <alignment horizontal="left" vertical="center" wrapText="1"/>
      <protection locked="0"/>
    </xf>
    <xf numFmtId="0" fontId="50" fillId="2" borderId="14" xfId="32" applyFont="1" applyFill="1" applyBorder="1" applyAlignment="1" applyProtection="1">
      <alignment horizontal="left" vertical="center"/>
      <protection locked="0"/>
    </xf>
    <xf numFmtId="0" fontId="51" fillId="2" borderId="24" xfId="0" applyFont="1" applyFill="1" applyBorder="1"/>
    <xf numFmtId="0" fontId="52" fillId="2" borderId="24" xfId="0" applyFont="1" applyFill="1" applyBorder="1" applyAlignment="1" applyProtection="1">
      <alignment horizontal="left" vertical="center"/>
      <protection locked="0"/>
    </xf>
    <xf numFmtId="0" fontId="52" fillId="2" borderId="25" xfId="0" applyFont="1" applyFill="1" applyBorder="1" applyAlignment="1" applyProtection="1">
      <alignment horizontal="left" vertical="center"/>
      <protection locked="0"/>
    </xf>
    <xf numFmtId="2" fontId="52" fillId="2" borderId="14" xfId="0" applyNumberFormat="1" applyFont="1" applyFill="1" applyBorder="1" applyAlignment="1" applyProtection="1">
      <alignment horizontal="center" vertical="center"/>
      <protection locked="0"/>
    </xf>
    <xf numFmtId="0" fontId="51" fillId="2" borderId="26" xfId="0" applyFont="1" applyFill="1" applyBorder="1"/>
    <xf numFmtId="0" fontId="51" fillId="2" borderId="24" xfId="0" applyFont="1" applyFill="1" applyBorder="1" applyAlignment="1">
      <alignment horizontal="left"/>
    </xf>
    <xf numFmtId="0" fontId="19" fillId="2" borderId="24" xfId="0" applyFont="1" applyFill="1" applyBorder="1"/>
    <xf numFmtId="0" fontId="19" fillId="2" borderId="24" xfId="0" applyFont="1" applyFill="1" applyBorder="1" applyAlignment="1">
      <alignment wrapText="1"/>
    </xf>
    <xf numFmtId="0" fontId="19" fillId="2" borderId="14" xfId="0" applyFont="1" applyFill="1" applyBorder="1"/>
    <xf numFmtId="0" fontId="19" fillId="2" borderId="0" xfId="0" applyFont="1" applyFill="1"/>
    <xf numFmtId="0" fontId="4" fillId="2" borderId="16" xfId="0" applyFont="1" applyFill="1" applyBorder="1"/>
    <xf numFmtId="0" fontId="4" fillId="2" borderId="0" xfId="0" applyFont="1" applyFill="1" applyBorder="1"/>
    <xf numFmtId="2" fontId="4" fillId="2" borderId="2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wrapText="1"/>
    </xf>
    <xf numFmtId="0" fontId="4" fillId="2" borderId="17" xfId="0" applyFont="1" applyFill="1" applyBorder="1"/>
    <xf numFmtId="0" fontId="49" fillId="2" borderId="18" xfId="0" applyFont="1" applyFill="1" applyBorder="1" applyAlignment="1">
      <alignment horizontal="left"/>
    </xf>
    <xf numFmtId="0" fontId="50" fillId="2" borderId="19" xfId="0" applyFont="1" applyFill="1" applyBorder="1" applyAlignment="1" applyProtection="1">
      <alignment horizontal="left" vertical="center"/>
      <protection locked="0"/>
    </xf>
    <xf numFmtId="2" fontId="50" fillId="2" borderId="14" xfId="0" applyNumberFormat="1" applyFont="1" applyFill="1" applyBorder="1" applyAlignment="1" applyProtection="1">
      <alignment horizontal="center" vertical="center"/>
      <protection locked="0"/>
    </xf>
    <xf numFmtId="177" fontId="50" fillId="2" borderId="20" xfId="0" applyNumberFormat="1" applyFont="1" applyFill="1" applyBorder="1" applyAlignment="1" applyProtection="1">
      <alignment horizontal="left" vertical="center"/>
      <protection locked="0"/>
    </xf>
    <xf numFmtId="176" fontId="50" fillId="2" borderId="18" xfId="0" applyNumberFormat="1" applyFont="1" applyFill="1" applyBorder="1" applyAlignment="1" applyProtection="1">
      <alignment horizontal="left" vertical="center"/>
      <protection locked="0"/>
    </xf>
    <xf numFmtId="0" fontId="50" fillId="2" borderId="18" xfId="0" applyFont="1" applyFill="1" applyBorder="1" applyAlignment="1" applyProtection="1">
      <alignment horizontal="left" vertical="center"/>
      <protection locked="0"/>
    </xf>
    <xf numFmtId="0" fontId="4" fillId="2" borderId="18" xfId="0" applyFont="1" applyFill="1" applyBorder="1"/>
    <xf numFmtId="0" fontId="4" fillId="2" borderId="19" xfId="0" applyFont="1" applyFill="1" applyBorder="1" applyAlignment="1">
      <alignment wrapText="1"/>
    </xf>
    <xf numFmtId="0" fontId="4" fillId="2" borderId="14" xfId="0" applyFont="1" applyFill="1" applyBorder="1"/>
    <xf numFmtId="0" fontId="47" fillId="0" borderId="14" xfId="0" applyFont="1" applyBorder="1" applyAlignment="1" applyProtection="1">
      <alignment horizontal="left" vertical="center" wrapText="1"/>
      <protection locked="0"/>
    </xf>
    <xf numFmtId="0" fontId="47" fillId="7" borderId="14" xfId="0" applyFont="1" applyFill="1" applyBorder="1" applyAlignment="1" applyProtection="1">
      <alignment horizontal="left" vertical="center"/>
      <protection locked="0"/>
    </xf>
    <xf numFmtId="0" fontId="48" fillId="0" borderId="0" xfId="0" applyFont="1" applyAlignment="1">
      <alignment horizontal="left"/>
    </xf>
    <xf numFmtId="0" fontId="48" fillId="2" borderId="0" xfId="0" applyFont="1" applyFill="1" applyAlignment="1">
      <alignment horizontal="left"/>
    </xf>
    <xf numFmtId="0" fontId="48" fillId="0" borderId="14" xfId="0" applyFont="1" applyBorder="1" applyAlignment="1">
      <alignment horizontal="left"/>
    </xf>
    <xf numFmtId="0" fontId="46" fillId="2" borderId="14" xfId="0" applyFont="1" applyFill="1" applyBorder="1" applyAlignment="1" applyProtection="1">
      <alignment horizontal="left" vertical="center"/>
      <protection locked="0"/>
    </xf>
    <xf numFmtId="176" fontId="47" fillId="2" borderId="14" xfId="0" applyNumberFormat="1" applyFont="1" applyFill="1" applyBorder="1" applyAlignment="1" applyProtection="1">
      <alignment horizontal="left" vertical="center"/>
      <protection locked="0"/>
    </xf>
    <xf numFmtId="177" fontId="47" fillId="2" borderId="14" xfId="0" applyNumberFormat="1" applyFont="1" applyFill="1" applyBorder="1" applyAlignment="1" applyProtection="1">
      <alignment horizontal="left" vertical="center"/>
      <protection locked="0"/>
    </xf>
    <xf numFmtId="0" fontId="46" fillId="0" borderId="14" xfId="0" applyFont="1" applyBorder="1" applyAlignment="1" applyProtection="1">
      <alignment vertical="center"/>
      <protection locked="0"/>
    </xf>
    <xf numFmtId="0" fontId="47" fillId="0" borderId="14" xfId="0" applyFont="1" applyBorder="1" applyAlignment="1" applyProtection="1">
      <alignment vertical="center"/>
      <protection locked="0"/>
    </xf>
    <xf numFmtId="177" fontId="47" fillId="0" borderId="14" xfId="0" applyNumberFormat="1" applyFont="1" applyBorder="1" applyAlignment="1" applyProtection="1">
      <alignment vertical="center"/>
      <protection locked="0"/>
    </xf>
    <xf numFmtId="176" fontId="47" fillId="0" borderId="14" xfId="0" applyNumberFormat="1" applyFont="1" applyBorder="1" applyAlignment="1" applyProtection="1">
      <alignment vertical="center"/>
      <protection locked="0"/>
    </xf>
    <xf numFmtId="0" fontId="47" fillId="7" borderId="14" xfId="0" applyFont="1" applyFill="1" applyBorder="1" applyAlignment="1" applyProtection="1">
      <alignment vertical="center"/>
      <protection locked="0"/>
    </xf>
    <xf numFmtId="0" fontId="47" fillId="0" borderId="14" xfId="0" applyFont="1" applyBorder="1" applyAlignment="1" applyProtection="1">
      <alignment vertical="center" wrapText="1"/>
      <protection locked="0"/>
    </xf>
    <xf numFmtId="0" fontId="47" fillId="2" borderId="12" xfId="0" applyFont="1" applyFill="1" applyBorder="1" applyAlignment="1" applyProtection="1">
      <alignment horizontal="left" vertical="center" wrapText="1"/>
      <protection locked="0"/>
    </xf>
    <xf numFmtId="0" fontId="47" fillId="2" borderId="0" xfId="0" applyFont="1" applyFill="1"/>
    <xf numFmtId="0" fontId="40" fillId="2" borderId="24" xfId="0" applyFont="1" applyFill="1" applyBorder="1"/>
    <xf numFmtId="0" fontId="44" fillId="2" borderId="24" xfId="0" applyFont="1" applyFill="1" applyBorder="1" applyAlignment="1" applyProtection="1">
      <alignment horizontal="left" vertical="center"/>
      <protection locked="0"/>
    </xf>
    <xf numFmtId="0" fontId="44" fillId="2" borderId="12" xfId="0" applyFont="1" applyFill="1" applyBorder="1" applyAlignment="1" applyProtection="1">
      <alignment horizontal="left" vertical="center"/>
      <protection locked="0"/>
    </xf>
    <xf numFmtId="2" fontId="44" fillId="2" borderId="23" xfId="0" applyNumberFormat="1" applyFont="1" applyFill="1" applyBorder="1" applyAlignment="1" applyProtection="1">
      <alignment horizontal="center" vertical="center"/>
      <protection locked="0"/>
    </xf>
    <xf numFmtId="0" fontId="40" fillId="2" borderId="15" xfId="0" applyFont="1" applyFill="1" applyBorder="1"/>
    <xf numFmtId="0" fontId="40" fillId="2" borderId="23" xfId="0" applyFont="1" applyFill="1" applyBorder="1" applyAlignment="1">
      <alignment horizontal="left"/>
    </xf>
    <xf numFmtId="0" fontId="40" fillId="2" borderId="24" xfId="0" applyFont="1" applyFill="1" applyBorder="1" applyAlignment="1">
      <alignment horizontal="left"/>
    </xf>
    <xf numFmtId="0" fontId="4" fillId="2" borderId="24" xfId="0" applyFont="1" applyFill="1" applyBorder="1"/>
    <xf numFmtId="0" fontId="4" fillId="2" borderId="25" xfId="0" applyFont="1" applyFill="1" applyBorder="1" applyAlignment="1">
      <alignment wrapText="1"/>
    </xf>
    <xf numFmtId="0" fontId="40" fillId="2" borderId="16" xfId="0" applyFont="1" applyFill="1" applyBorder="1"/>
    <xf numFmtId="0" fontId="44" fillId="2" borderId="0" xfId="0" applyFont="1" applyFill="1" applyBorder="1" applyAlignment="1" applyProtection="1">
      <alignment horizontal="left" vertical="center"/>
      <protection locked="0"/>
    </xf>
    <xf numFmtId="0" fontId="40" fillId="2" borderId="0" xfId="0" applyFont="1" applyFill="1" applyBorder="1" applyAlignment="1">
      <alignment horizontal="left"/>
    </xf>
    <xf numFmtId="0" fontId="40" fillId="2" borderId="0" xfId="0" applyFont="1" applyFill="1" applyBorder="1"/>
    <xf numFmtId="0" fontId="50" fillId="2" borderId="27" xfId="0" applyFont="1" applyFill="1" applyBorder="1" applyAlignment="1" applyProtection="1">
      <alignment horizontal="left" vertical="center"/>
      <protection locked="0"/>
    </xf>
    <xf numFmtId="179" fontId="47" fillId="2" borderId="28" xfId="0" applyNumberFormat="1" applyFont="1" applyFill="1" applyBorder="1" applyAlignment="1" applyProtection="1">
      <alignment horizontal="left" vertical="center"/>
      <protection locked="0"/>
    </xf>
    <xf numFmtId="177" fontId="50" fillId="2" borderId="29" xfId="0" applyNumberFormat="1" applyFont="1" applyFill="1" applyBorder="1" applyAlignment="1" applyProtection="1">
      <alignment horizontal="left" vertical="center"/>
      <protection locked="0"/>
    </xf>
    <xf numFmtId="176" fontId="50" fillId="2" borderId="28" xfId="0" applyNumberFormat="1" applyFont="1" applyFill="1" applyBorder="1" applyAlignment="1" applyProtection="1">
      <alignment horizontal="left" vertical="center"/>
      <protection locked="0"/>
    </xf>
    <xf numFmtId="0" fontId="4" fillId="2" borderId="18" xfId="0" applyFont="1" applyFill="1" applyBorder="1" applyAlignment="1">
      <alignment wrapText="1"/>
    </xf>
    <xf numFmtId="0" fontId="0" fillId="0" borderId="14" xfId="0" applyBorder="1"/>
    <xf numFmtId="0" fontId="49" fillId="2" borderId="23" xfId="33" applyFont="1" applyFill="1" applyBorder="1" applyAlignment="1">
      <alignment horizontal="left"/>
    </xf>
    <xf numFmtId="0" fontId="37" fillId="2" borderId="23" xfId="33" applyFont="1" applyFill="1" applyBorder="1" applyAlignment="1" applyProtection="1">
      <alignment horizontal="left" vertical="center"/>
      <protection locked="0"/>
    </xf>
    <xf numFmtId="0" fontId="50" fillId="2" borderId="12" xfId="33" applyFont="1" applyFill="1" applyBorder="1" applyAlignment="1" applyProtection="1">
      <alignment horizontal="left" vertical="center"/>
      <protection locked="0"/>
    </xf>
    <xf numFmtId="0" fontId="50" fillId="2" borderId="15" xfId="33" applyFont="1" applyFill="1" applyBorder="1" applyAlignment="1" applyProtection="1">
      <alignment horizontal="left" vertical="center"/>
      <protection locked="0"/>
    </xf>
    <xf numFmtId="176" fontId="50" fillId="2" borderId="23" xfId="33" applyNumberFormat="1" applyFont="1" applyFill="1" applyBorder="1" applyAlignment="1" applyProtection="1">
      <alignment horizontal="left" vertical="center"/>
      <protection locked="0"/>
    </xf>
    <xf numFmtId="0" fontId="50" fillId="2" borderId="23" xfId="33" applyFont="1" applyFill="1" applyBorder="1" applyAlignment="1" applyProtection="1">
      <alignment horizontal="left" vertical="center"/>
      <protection locked="0"/>
    </xf>
    <xf numFmtId="177" fontId="50" fillId="2" borderId="23" xfId="33" applyNumberFormat="1" applyFont="1" applyFill="1" applyBorder="1" applyAlignment="1" applyProtection="1">
      <alignment horizontal="left" vertical="center"/>
      <protection locked="0"/>
    </xf>
    <xf numFmtId="0" fontId="50" fillId="2" borderId="23" xfId="33" applyFont="1" applyFill="1" applyBorder="1" applyAlignment="1" applyProtection="1">
      <alignment horizontal="left" vertical="center" wrapText="1"/>
      <protection locked="0"/>
    </xf>
    <xf numFmtId="0" fontId="44" fillId="2" borderId="25" xfId="0" applyFont="1" applyFill="1" applyBorder="1" applyAlignment="1" applyProtection="1">
      <alignment horizontal="left" vertical="center"/>
      <protection locked="0"/>
    </xf>
    <xf numFmtId="2" fontId="44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>
      <alignment wrapText="1"/>
    </xf>
    <xf numFmtId="2" fontId="44" fillId="2" borderId="30" xfId="0" applyNumberFormat="1" applyFont="1" applyFill="1" applyBorder="1" applyAlignment="1" applyProtection="1">
      <alignment horizontal="center" vertical="center"/>
      <protection locked="0"/>
    </xf>
    <xf numFmtId="2" fontId="44" fillId="2" borderId="31" xfId="0" applyNumberFormat="1" applyFont="1" applyFill="1" applyBorder="1" applyAlignment="1" applyProtection="1">
      <alignment horizontal="center" vertical="center"/>
      <protection locked="0"/>
    </xf>
    <xf numFmtId="2" fontId="44" fillId="2" borderId="11" xfId="0" applyNumberFormat="1" applyFont="1" applyFill="1" applyBorder="1" applyAlignment="1" applyProtection="1">
      <alignment horizontal="center" vertical="center"/>
      <protection locked="0"/>
    </xf>
    <xf numFmtId="0" fontId="40" fillId="2" borderId="7" xfId="0" applyFont="1" applyFill="1" applyBorder="1"/>
    <xf numFmtId="2" fontId="50" fillId="2" borderId="28" xfId="0" applyNumberFormat="1" applyFont="1" applyFill="1" applyBorder="1" applyAlignment="1" applyProtection="1">
      <alignment horizontal="center" vertical="center"/>
      <protection locked="0"/>
    </xf>
    <xf numFmtId="0" fontId="40" fillId="2" borderId="14" xfId="0" applyFont="1" applyFill="1" applyBorder="1"/>
    <xf numFmtId="0" fontId="44" fillId="2" borderId="14" xfId="0" applyFont="1" applyFill="1" applyBorder="1" applyAlignment="1" applyProtection="1">
      <alignment horizontal="left" vertical="center"/>
      <protection locked="0"/>
    </xf>
    <xf numFmtId="0" fontId="44" fillId="2" borderId="21" xfId="0" applyFont="1" applyFill="1" applyBorder="1" applyAlignment="1" applyProtection="1">
      <alignment horizontal="left" vertical="center"/>
      <protection locked="0"/>
    </xf>
    <xf numFmtId="2" fontId="44" fillId="2" borderId="14" xfId="0" applyNumberFormat="1" applyFont="1" applyFill="1" applyBorder="1" applyAlignment="1" applyProtection="1">
      <alignment horizontal="left" vertical="center"/>
      <protection locked="0"/>
    </xf>
    <xf numFmtId="179" fontId="53" fillId="2" borderId="14" xfId="0" applyNumberFormat="1" applyFont="1" applyFill="1" applyBorder="1" applyAlignment="1" applyProtection="1">
      <alignment horizontal="left" vertical="center"/>
      <protection locked="0"/>
    </xf>
    <xf numFmtId="0" fontId="40" fillId="2" borderId="22" xfId="0" applyFont="1" applyFill="1" applyBorder="1"/>
    <xf numFmtId="0" fontId="40" fillId="2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wrapText="1"/>
    </xf>
    <xf numFmtId="2" fontId="50" fillId="2" borderId="29" xfId="0" applyNumberFormat="1" applyFont="1" applyFill="1" applyBorder="1" applyAlignment="1" applyProtection="1">
      <alignment horizontal="center" vertical="center"/>
      <protection locked="0"/>
    </xf>
    <xf numFmtId="2" fontId="44" fillId="2" borderId="22" xfId="0" applyNumberFormat="1" applyFont="1" applyFill="1" applyBorder="1" applyAlignment="1" applyProtection="1">
      <alignment horizontal="left" vertical="center"/>
      <protection locked="0"/>
    </xf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0" fillId="8" borderId="13" xfId="0" applyFill="1" applyBorder="1" applyAlignment="1">
      <alignment horizontal="left"/>
    </xf>
    <xf numFmtId="0" fontId="14" fillId="8" borderId="13" xfId="0" applyFont="1" applyFill="1" applyBorder="1" applyAlignment="1">
      <alignment horizontal="left"/>
    </xf>
    <xf numFmtId="49" fontId="0" fillId="8" borderId="13" xfId="0" applyNumberFormat="1" applyFill="1" applyBorder="1" applyAlignment="1">
      <alignment horizontal="left"/>
    </xf>
    <xf numFmtId="16" fontId="0" fillId="8" borderId="13" xfId="0" applyNumberFormat="1" applyFill="1" applyBorder="1" applyAlignment="1">
      <alignment horizontal="left"/>
    </xf>
    <xf numFmtId="0" fontId="22" fillId="2" borderId="14" xfId="0" applyFont="1" applyFill="1" applyBorder="1" applyAlignment="1">
      <alignment horizontal="left" wrapText="1"/>
    </xf>
    <xf numFmtId="0" fontId="22" fillId="0" borderId="0" xfId="0" applyFont="1"/>
    <xf numFmtId="0" fontId="22" fillId="2" borderId="14" xfId="0" applyFont="1" applyFill="1" applyBorder="1" applyAlignment="1">
      <alignment horizontal="left"/>
    </xf>
    <xf numFmtId="0" fontId="22" fillId="5" borderId="0" xfId="0" applyFont="1" applyFill="1"/>
    <xf numFmtId="0" fontId="22" fillId="6" borderId="0" xfId="0" applyFont="1" applyFill="1"/>
    <xf numFmtId="0" fontId="22" fillId="7" borderId="0" xfId="0" applyFont="1" applyFill="1"/>
    <xf numFmtId="49" fontId="1" fillId="2" borderId="9" xfId="0" applyNumberFormat="1" applyFont="1" applyFill="1" applyBorder="1" applyAlignment="1">
      <alignment horizontal="left"/>
    </xf>
    <xf numFmtId="16" fontId="1" fillId="2" borderId="8" xfId="0" applyNumberFormat="1" applyFont="1" applyFill="1" applyBorder="1" applyAlignment="1">
      <alignment horizontal="left"/>
    </xf>
    <xf numFmtId="49" fontId="22" fillId="2" borderId="9" xfId="0" applyNumberFormat="1" applyFont="1" applyFill="1" applyBorder="1" applyAlignment="1">
      <alignment horizontal="left"/>
    </xf>
    <xf numFmtId="0" fontId="25" fillId="2" borderId="9" xfId="0" applyFont="1" applyFill="1" applyBorder="1" applyAlignment="1">
      <alignment horizontal="left"/>
    </xf>
    <xf numFmtId="0" fontId="56" fillId="0" borderId="0" xfId="0" applyFont="1"/>
    <xf numFmtId="0" fontId="12" fillId="2" borderId="0" xfId="0" applyFont="1" applyFill="1" applyBorder="1" applyAlignment="1">
      <alignment wrapText="1"/>
    </xf>
    <xf numFmtId="0" fontId="0" fillId="0" borderId="0" xfId="0" applyBorder="1"/>
    <xf numFmtId="0" fontId="12" fillId="2" borderId="23" xfId="0" applyFont="1" applyFill="1" applyBorder="1" applyAlignment="1">
      <alignment vertical="center"/>
    </xf>
    <xf numFmtId="0" fontId="14" fillId="2" borderId="16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14" fillId="2" borderId="35" xfId="0" applyFont="1" applyFill="1" applyBorder="1" applyAlignment="1">
      <alignment wrapText="1"/>
    </xf>
    <xf numFmtId="0" fontId="14" fillId="2" borderId="36" xfId="0" applyFont="1" applyFill="1" applyBorder="1" applyAlignment="1">
      <alignment wrapText="1"/>
    </xf>
    <xf numFmtId="0" fontId="14" fillId="8" borderId="14" xfId="0" applyFont="1" applyFill="1" applyBorder="1" applyAlignment="1">
      <alignment horizontal="left"/>
    </xf>
    <xf numFmtId="0" fontId="2" fillId="8" borderId="37" xfId="0" applyFont="1" applyFill="1" applyBorder="1" applyAlignment="1">
      <alignment vertical="center"/>
    </xf>
    <xf numFmtId="0" fontId="2" fillId="8" borderId="38" xfId="0" applyFont="1" applyFill="1" applyBorder="1" applyAlignment="1">
      <alignment vertical="center"/>
    </xf>
    <xf numFmtId="0" fontId="14" fillId="2" borderId="14" xfId="0" applyFont="1" applyFill="1" applyBorder="1" applyAlignment="1">
      <alignment horizontal="left"/>
    </xf>
    <xf numFmtId="0" fontId="19" fillId="0" borderId="39" xfId="0" applyFont="1" applyBorder="1"/>
    <xf numFmtId="0" fontId="19" fillId="0" borderId="40" xfId="0" applyFont="1" applyBorder="1"/>
    <xf numFmtId="0" fontId="19" fillId="8" borderId="39" xfId="0" applyFont="1" applyFill="1" applyBorder="1"/>
    <xf numFmtId="0" fontId="19" fillId="8" borderId="40" xfId="0" applyFont="1" applyFill="1" applyBorder="1"/>
    <xf numFmtId="0" fontId="14" fillId="8" borderId="41" xfId="0" applyFont="1" applyFill="1" applyBorder="1" applyAlignment="1">
      <alignment horizontal="left"/>
    </xf>
    <xf numFmtId="0" fontId="23" fillId="0" borderId="0" xfId="0" applyFont="1"/>
    <xf numFmtId="0" fontId="57" fillId="2" borderId="14" xfId="0" applyFont="1" applyFill="1" applyBorder="1" applyAlignment="1">
      <alignment vertical="center" wrapText="1"/>
    </xf>
    <xf numFmtId="0" fontId="57" fillId="2" borderId="14" xfId="34" applyFont="1" applyFill="1" applyBorder="1" applyAlignment="1" applyProtection="1">
      <alignment horizontal="left" vertical="center"/>
      <protection locked="0"/>
    </xf>
    <xf numFmtId="176" fontId="57" fillId="2" borderId="14" xfId="34" applyNumberFormat="1" applyFont="1" applyFill="1" applyBorder="1" applyAlignment="1" applyProtection="1">
      <alignment horizontal="left" vertical="center"/>
      <protection locked="0"/>
    </xf>
    <xf numFmtId="0" fontId="57" fillId="2" borderId="14" xfId="34" applyFont="1" applyFill="1" applyBorder="1" applyAlignment="1" applyProtection="1">
      <alignment horizontal="left" vertical="center" wrapText="1"/>
      <protection locked="0"/>
    </xf>
    <xf numFmtId="0" fontId="58" fillId="2" borderId="0" xfId="0" applyFont="1" applyFill="1" applyAlignment="1">
      <alignment vertical="center"/>
    </xf>
    <xf numFmtId="0" fontId="57" fillId="2" borderId="14" xfId="34" applyNumberFormat="1" applyFont="1" applyFill="1" applyBorder="1" applyAlignment="1" applyProtection="1">
      <alignment horizontal="left" vertical="center"/>
      <protection locked="0"/>
    </xf>
    <xf numFmtId="0" fontId="57" fillId="2" borderId="14" xfId="0" applyFont="1" applyFill="1" applyBorder="1" applyAlignment="1" applyProtection="1">
      <alignment horizontal="left" vertical="center"/>
      <protection locked="0"/>
    </xf>
    <xf numFmtId="178" fontId="57" fillId="2" borderId="14" xfId="0" applyNumberFormat="1" applyFont="1" applyFill="1" applyBorder="1" applyAlignment="1" applyProtection="1">
      <alignment horizontal="left" vertical="center"/>
      <protection locked="0"/>
    </xf>
    <xf numFmtId="176" fontId="57" fillId="2" borderId="14" xfId="0" applyNumberFormat="1" applyFont="1" applyFill="1" applyBorder="1" applyAlignment="1" applyProtection="1">
      <alignment horizontal="left" vertical="center"/>
      <protection locked="0"/>
    </xf>
    <xf numFmtId="176" fontId="5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59" fillId="0" borderId="42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 wrapText="1"/>
    </xf>
    <xf numFmtId="180" fontId="0" fillId="0" borderId="43" xfId="0" applyNumberForma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176" fontId="0" fillId="0" borderId="43" xfId="0" applyNumberFormat="1" applyBorder="1" applyAlignment="1">
      <alignment horizontal="left" vertical="center"/>
    </xf>
    <xf numFmtId="0" fontId="60" fillId="0" borderId="43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 wrapText="1"/>
    </xf>
    <xf numFmtId="0" fontId="2" fillId="7" borderId="43" xfId="0" applyFont="1" applyFill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/>
    </xf>
    <xf numFmtId="0" fontId="62" fillId="0" borderId="45" xfId="0" applyFont="1" applyBorder="1" applyAlignment="1" applyProtection="1">
      <alignment horizontal="left" vertical="center"/>
      <protection locked="0"/>
    </xf>
    <xf numFmtId="0" fontId="63" fillId="0" borderId="14" xfId="0" applyFont="1" applyBorder="1" applyAlignment="1" applyProtection="1">
      <alignment horizontal="left" vertical="center" wrapText="1"/>
      <protection locked="0"/>
    </xf>
    <xf numFmtId="0" fontId="64" fillId="0" borderId="14" xfId="0" applyFont="1" applyBorder="1" applyAlignment="1" applyProtection="1">
      <alignment horizontal="left" vertical="center"/>
      <protection locked="0"/>
    </xf>
    <xf numFmtId="0" fontId="66" fillId="0" borderId="14" xfId="0" applyFont="1" applyBorder="1" applyAlignment="1" applyProtection="1">
      <alignment horizontal="left" vertical="center"/>
      <protection locked="0"/>
    </xf>
    <xf numFmtId="176" fontId="66" fillId="0" borderId="14" xfId="0" applyNumberFormat="1" applyFont="1" applyBorder="1" applyAlignment="1" applyProtection="1">
      <alignment horizontal="left" vertical="center"/>
      <protection locked="0"/>
    </xf>
    <xf numFmtId="177" fontId="66" fillId="0" borderId="14" xfId="0" applyNumberFormat="1" applyFont="1" applyBorder="1" applyAlignment="1" applyProtection="1">
      <alignment horizontal="left" vertical="center"/>
      <protection locked="0"/>
    </xf>
    <xf numFmtId="0" fontId="66" fillId="0" borderId="14" xfId="0" applyFont="1" applyBorder="1" applyAlignment="1" applyProtection="1">
      <alignment horizontal="left" vertical="center" wrapText="1"/>
      <protection locked="0"/>
    </xf>
    <xf numFmtId="0" fontId="64" fillId="0" borderId="14" xfId="0" applyFont="1" applyBorder="1" applyAlignment="1" applyProtection="1">
      <alignment horizontal="left" vertical="center" wrapText="1"/>
      <protection locked="0"/>
    </xf>
    <xf numFmtId="0" fontId="66" fillId="0" borderId="46" xfId="0" applyFont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1" fillId="0" borderId="48" xfId="0" applyFont="1" applyBorder="1" applyAlignment="1">
      <alignment horizontal="left" vertical="center"/>
    </xf>
    <xf numFmtId="0" fontId="64" fillId="2" borderId="14" xfId="0" applyFont="1" applyFill="1" applyBorder="1" applyAlignment="1" applyProtection="1">
      <alignment horizontal="left" vertical="center"/>
      <protection locked="0"/>
    </xf>
    <xf numFmtId="0" fontId="67" fillId="2" borderId="14" xfId="0" applyFont="1" applyFill="1" applyBorder="1" applyAlignment="1" applyProtection="1">
      <alignment horizontal="left" vertical="center"/>
      <protection locked="0"/>
    </xf>
    <xf numFmtId="180" fontId="67" fillId="2" borderId="14" xfId="0" applyNumberFormat="1" applyFont="1" applyFill="1" applyBorder="1" applyAlignment="1" applyProtection="1">
      <alignment horizontal="left" vertical="center"/>
      <protection locked="0"/>
    </xf>
    <xf numFmtId="178" fontId="67" fillId="2" borderId="14" xfId="0" applyNumberFormat="1" applyFont="1" applyFill="1" applyBorder="1" applyAlignment="1" applyProtection="1">
      <alignment horizontal="left" vertical="center"/>
      <protection locked="0"/>
    </xf>
    <xf numFmtId="176" fontId="67" fillId="2" borderId="14" xfId="0" applyNumberFormat="1" applyFont="1" applyFill="1" applyBorder="1" applyAlignment="1" applyProtection="1">
      <alignment horizontal="left" vertical="center"/>
      <protection locked="0"/>
    </xf>
    <xf numFmtId="177" fontId="67" fillId="2" borderId="14" xfId="0" applyNumberFormat="1" applyFont="1" applyFill="1" applyBorder="1" applyAlignment="1" applyProtection="1">
      <alignment horizontal="left" vertical="center"/>
      <protection locked="0"/>
    </xf>
    <xf numFmtId="0" fontId="67" fillId="2" borderId="14" xfId="0" applyFont="1" applyFill="1" applyBorder="1" applyAlignment="1" applyProtection="1">
      <alignment horizontal="left" vertical="center" wrapText="1"/>
      <protection locked="0"/>
    </xf>
    <xf numFmtId="0" fontId="67" fillId="0" borderId="14" xfId="0" applyFont="1" applyBorder="1" applyAlignment="1" applyProtection="1">
      <alignment horizontal="left" vertical="center"/>
      <protection locked="0"/>
    </xf>
    <xf numFmtId="0" fontId="68" fillId="0" borderId="46" xfId="0" applyFont="1" applyBorder="1" applyAlignment="1">
      <alignment vertical="center"/>
    </xf>
    <xf numFmtId="0" fontId="67" fillId="0" borderId="14" xfId="0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4" fillId="2" borderId="15" xfId="0" applyFont="1" applyFill="1" applyBorder="1" applyAlignment="1" applyProtection="1">
      <alignment horizontal="left" vertical="center"/>
      <protection locked="0"/>
    </xf>
    <xf numFmtId="0" fontId="67" fillId="2" borderId="23" xfId="0" applyFont="1" applyFill="1" applyBorder="1" applyAlignment="1" applyProtection="1">
      <alignment horizontal="left" vertical="center"/>
      <protection locked="0"/>
    </xf>
    <xf numFmtId="178" fontId="67" fillId="2" borderId="23" xfId="0" applyNumberFormat="1" applyFont="1" applyFill="1" applyBorder="1" applyAlignment="1" applyProtection="1">
      <alignment horizontal="left" vertical="center"/>
      <protection locked="0"/>
    </xf>
    <xf numFmtId="176" fontId="67" fillId="2" borderId="23" xfId="0" applyNumberFormat="1" applyFont="1" applyFill="1" applyBorder="1" applyAlignment="1" applyProtection="1">
      <alignment horizontal="left" vertical="center"/>
      <protection locked="0"/>
    </xf>
    <xf numFmtId="177" fontId="67" fillId="2" borderId="23" xfId="0" applyNumberFormat="1" applyFont="1" applyFill="1" applyBorder="1" applyAlignment="1" applyProtection="1">
      <alignment horizontal="left" vertical="center"/>
      <protection locked="0"/>
    </xf>
    <xf numFmtId="0" fontId="67" fillId="2" borderId="23" xfId="0" applyFont="1" applyFill="1" applyBorder="1" applyAlignment="1" applyProtection="1">
      <alignment horizontal="left" vertical="center" wrapText="1"/>
      <protection locked="0"/>
    </xf>
    <xf numFmtId="0" fontId="67" fillId="0" borderId="23" xfId="0" applyFont="1" applyBorder="1" applyAlignment="1" applyProtection="1">
      <alignment horizontal="left" vertical="center" wrapText="1"/>
      <protection locked="0"/>
    </xf>
    <xf numFmtId="0" fontId="0" fillId="0" borderId="23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64" fillId="0" borderId="50" xfId="0" applyFont="1" applyBorder="1" applyAlignment="1">
      <alignment horizontal="left" vertical="center"/>
    </xf>
    <xf numFmtId="0" fontId="64" fillId="0" borderId="24" xfId="0" applyFont="1" applyBorder="1" applyAlignment="1">
      <alignment horizontal="left" vertical="center"/>
    </xf>
    <xf numFmtId="180" fontId="64" fillId="0" borderId="24" xfId="0" applyNumberFormat="1" applyFont="1" applyBorder="1" applyAlignment="1">
      <alignment horizontal="left" vertical="center"/>
    </xf>
    <xf numFmtId="178" fontId="64" fillId="0" borderId="24" xfId="0" applyNumberFormat="1" applyFont="1" applyBorder="1" applyAlignment="1">
      <alignment horizontal="left" vertical="center"/>
    </xf>
    <xf numFmtId="0" fontId="68" fillId="0" borderId="24" xfId="0" applyFont="1" applyBorder="1" applyAlignment="1">
      <alignment horizontal="left" vertical="center"/>
    </xf>
    <xf numFmtId="176" fontId="68" fillId="0" borderId="24" xfId="0" applyNumberFormat="1" applyFon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67" fillId="2" borderId="0" xfId="0" applyFont="1" applyFill="1" applyAlignment="1">
      <alignment horizontal="left" vertical="center"/>
    </xf>
    <xf numFmtId="0" fontId="67" fillId="2" borderId="21" xfId="0" applyFont="1" applyFill="1" applyBorder="1" applyAlignment="1" applyProtection="1">
      <alignment horizontal="left" vertical="center" wrapText="1"/>
      <protection locked="0"/>
    </xf>
    <xf numFmtId="0" fontId="67" fillId="2" borderId="14" xfId="0" applyFont="1" applyFill="1" applyBorder="1" applyAlignment="1">
      <alignment horizontal="left" vertical="center" wrapText="1"/>
    </xf>
    <xf numFmtId="0" fontId="67" fillId="0" borderId="23" xfId="0" applyFont="1" applyBorder="1" applyAlignment="1" applyProtection="1">
      <alignment horizontal="left" vertical="center"/>
      <protection locked="0"/>
    </xf>
    <xf numFmtId="0" fontId="68" fillId="0" borderId="49" xfId="0" applyFont="1" applyBorder="1" applyAlignment="1">
      <alignment vertical="center"/>
    </xf>
    <xf numFmtId="0" fontId="64" fillId="0" borderId="0" xfId="0" applyFont="1" applyAlignment="1">
      <alignment horizontal="left" vertical="center"/>
    </xf>
    <xf numFmtId="180" fontId="64" fillId="0" borderId="0" xfId="0" applyNumberFormat="1" applyFont="1" applyAlignment="1">
      <alignment horizontal="left" vertical="center"/>
    </xf>
    <xf numFmtId="178" fontId="64" fillId="0" borderId="0" xfId="0" applyNumberFormat="1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76" fontId="68" fillId="0" borderId="0" xfId="0" applyNumberFormat="1" applyFont="1" applyAlignment="1">
      <alignment horizontal="left" vertical="center"/>
    </xf>
    <xf numFmtId="0" fontId="64" fillId="12" borderId="14" xfId="0" applyFont="1" applyFill="1" applyBorder="1" applyAlignment="1" applyProtection="1">
      <alignment horizontal="left" vertical="center"/>
      <protection locked="0"/>
    </xf>
    <xf numFmtId="0" fontId="67" fillId="2" borderId="14" xfId="0" applyFont="1" applyFill="1" applyBorder="1" applyAlignment="1">
      <alignment horizontal="left" vertical="center"/>
    </xf>
    <xf numFmtId="0" fontId="67" fillId="2" borderId="14" xfId="0" applyFont="1" applyFill="1" applyBorder="1" applyAlignment="1">
      <alignment vertical="center"/>
    </xf>
    <xf numFmtId="0" fontId="64" fillId="7" borderId="14" xfId="0" applyFont="1" applyFill="1" applyBorder="1" applyAlignment="1" applyProtection="1">
      <alignment horizontal="left" vertical="center"/>
      <protection locked="0"/>
    </xf>
    <xf numFmtId="0" fontId="0" fillId="0" borderId="4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67" fillId="2" borderId="14" xfId="0" applyFont="1" applyFill="1" applyBorder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180" fontId="67" fillId="0" borderId="14" xfId="0" applyNumberFormat="1" applyFont="1" applyBorder="1" applyAlignment="1" applyProtection="1">
      <alignment horizontal="left" vertical="center"/>
      <protection locked="0"/>
    </xf>
    <xf numFmtId="178" fontId="67" fillId="0" borderId="14" xfId="0" applyNumberFormat="1" applyFont="1" applyBorder="1" applyAlignment="1" applyProtection="1">
      <alignment horizontal="left" vertical="center"/>
      <protection locked="0"/>
    </xf>
    <xf numFmtId="176" fontId="67" fillId="0" borderId="14" xfId="0" applyNumberFormat="1" applyFont="1" applyBorder="1" applyAlignment="1" applyProtection="1">
      <alignment horizontal="left" vertical="center"/>
      <protection locked="0"/>
    </xf>
    <xf numFmtId="177" fontId="67" fillId="0" borderId="14" xfId="0" applyNumberFormat="1" applyFont="1" applyBorder="1" applyAlignment="1" applyProtection="1">
      <alignment horizontal="left" vertical="center"/>
      <protection locked="0"/>
    </xf>
    <xf numFmtId="0" fontId="64" fillId="0" borderId="15" xfId="0" applyFont="1" applyBorder="1" applyAlignment="1" applyProtection="1">
      <alignment horizontal="left" vertical="center"/>
      <protection locked="0"/>
    </xf>
    <xf numFmtId="180" fontId="67" fillId="0" borderId="23" xfId="0" applyNumberFormat="1" applyFont="1" applyBorder="1" applyAlignment="1" applyProtection="1">
      <alignment horizontal="left" vertical="center"/>
      <protection locked="0"/>
    </xf>
    <xf numFmtId="178" fontId="67" fillId="0" borderId="23" xfId="0" applyNumberFormat="1" applyFont="1" applyBorder="1" applyAlignment="1" applyProtection="1">
      <alignment horizontal="left" vertical="center"/>
      <protection locked="0"/>
    </xf>
    <xf numFmtId="176" fontId="67" fillId="0" borderId="23" xfId="0" applyNumberFormat="1" applyFont="1" applyBorder="1" applyAlignment="1" applyProtection="1">
      <alignment horizontal="left" vertical="center"/>
      <protection locked="0"/>
    </xf>
    <xf numFmtId="177" fontId="67" fillId="0" borderId="23" xfId="0" applyNumberFormat="1" applyFont="1" applyBorder="1" applyAlignment="1" applyProtection="1">
      <alignment horizontal="left" vertical="center"/>
      <protection locked="0"/>
    </xf>
    <xf numFmtId="0" fontId="70" fillId="2" borderId="14" xfId="0" applyFont="1" applyFill="1" applyBorder="1" applyAlignment="1">
      <alignment horizontal="left" vertical="center"/>
    </xf>
    <xf numFmtId="0" fontId="68" fillId="2" borderId="14" xfId="0" applyFont="1" applyFill="1" applyBorder="1" applyAlignment="1">
      <alignment horizontal="left" vertical="center"/>
    </xf>
    <xf numFmtId="2" fontId="68" fillId="2" borderId="14" xfId="0" applyNumberFormat="1" applyFont="1" applyFill="1" applyBorder="1" applyAlignment="1">
      <alignment horizontal="left" vertical="center"/>
    </xf>
    <xf numFmtId="176" fontId="68" fillId="2" borderId="14" xfId="0" applyNumberFormat="1" applyFont="1" applyFill="1" applyBorder="1" applyAlignment="1">
      <alignment horizontal="left" vertical="center"/>
    </xf>
    <xf numFmtId="16" fontId="68" fillId="2" borderId="14" xfId="0" applyNumberFormat="1" applyFont="1" applyFill="1" applyBorder="1" applyAlignment="1">
      <alignment horizontal="left" vertical="center"/>
    </xf>
    <xf numFmtId="20" fontId="68" fillId="2" borderId="14" xfId="0" applyNumberFormat="1" applyFont="1" applyFill="1" applyBorder="1" applyAlignment="1">
      <alignment horizontal="left" vertical="center"/>
    </xf>
    <xf numFmtId="0" fontId="68" fillId="2" borderId="14" xfId="0" applyFont="1" applyFill="1" applyBorder="1" applyAlignment="1">
      <alignment horizontal="left" vertical="center" wrapText="1"/>
    </xf>
    <xf numFmtId="0" fontId="68" fillId="0" borderId="14" xfId="0" applyFont="1" applyBorder="1" applyAlignment="1">
      <alignment horizontal="left" vertical="center"/>
    </xf>
    <xf numFmtId="0" fontId="68" fillId="0" borderId="14" xfId="0" applyFont="1" applyBorder="1" applyAlignment="1">
      <alignment horizontal="left" vertical="center" wrapText="1"/>
    </xf>
    <xf numFmtId="0" fontId="68" fillId="2" borderId="23" xfId="0" applyFont="1" applyFill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71" fillId="0" borderId="45" xfId="0" applyFont="1" applyBorder="1" applyAlignment="1" applyProtection="1">
      <alignment horizontal="left" vertical="center"/>
      <protection locked="0"/>
    </xf>
    <xf numFmtId="0" fontId="0" fillId="2" borderId="14" xfId="0" applyFill="1" applyBorder="1" applyAlignment="1">
      <alignment horizontal="left" vertical="center"/>
    </xf>
    <xf numFmtId="180" fontId="64" fillId="2" borderId="24" xfId="0" applyNumberFormat="1" applyFont="1" applyFill="1" applyBorder="1" applyAlignment="1">
      <alignment horizontal="left" vertical="center"/>
    </xf>
    <xf numFmtId="178" fontId="64" fillId="2" borderId="24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80" fontId="0" fillId="2" borderId="43" xfId="0" applyNumberFormat="1" applyFill="1" applyBorder="1" applyAlignment="1">
      <alignment horizontal="left" vertical="center"/>
    </xf>
    <xf numFmtId="0" fontId="0" fillId="2" borderId="43" xfId="0" applyFill="1" applyBorder="1" applyAlignment="1">
      <alignment horizontal="left" vertical="center"/>
    </xf>
    <xf numFmtId="0" fontId="66" fillId="2" borderId="14" xfId="0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75" fillId="13" borderId="14" xfId="0" applyFont="1" applyFill="1" applyBorder="1" applyAlignment="1">
      <alignment horizontal="center" vertical="center" wrapText="1"/>
    </xf>
    <xf numFmtId="0" fontId="75" fillId="13" borderId="14" xfId="0" applyNumberFormat="1" applyFont="1" applyFill="1" applyBorder="1" applyAlignment="1">
      <alignment horizontal="center" vertical="center" wrapText="1"/>
    </xf>
    <xf numFmtId="0" fontId="75" fillId="13" borderId="23" xfId="0" applyFont="1" applyFill="1" applyBorder="1" applyAlignment="1">
      <alignment horizontal="center" vertical="center" wrapText="1"/>
    </xf>
    <xf numFmtId="177" fontId="75" fillId="13" borderId="23" xfId="0" applyNumberFormat="1" applyFont="1" applyFill="1" applyBorder="1" applyAlignment="1">
      <alignment horizontal="center" vertical="center" wrapText="1"/>
    </xf>
    <xf numFmtId="0" fontId="30" fillId="0" borderId="0" xfId="0" applyFont="1" applyFill="1"/>
    <xf numFmtId="0" fontId="2" fillId="0" borderId="57" xfId="0" applyFont="1" applyFill="1" applyBorder="1" applyAlignment="1">
      <alignment horizontal="left" vertical="center" wrapText="1"/>
    </xf>
    <xf numFmtId="0" fontId="61" fillId="7" borderId="0" xfId="0" applyFont="1" applyFill="1"/>
    <xf numFmtId="0" fontId="11" fillId="5" borderId="58" xfId="3" applyFont="1" applyFill="1" applyBorder="1" applyAlignment="1">
      <alignment horizontal="left" vertical="center" wrapText="1"/>
    </xf>
    <xf numFmtId="0" fontId="11" fillId="0" borderId="58" xfId="0" applyFont="1" applyBorder="1" applyAlignment="1">
      <alignment horizontal="left" vertical="center" wrapText="1"/>
    </xf>
    <xf numFmtId="0" fontId="76" fillId="0" borderId="58" xfId="0" applyNumberFormat="1" applyFont="1" applyFill="1" applyBorder="1" applyAlignment="1">
      <alignment horizontal="left" vertical="center" wrapText="1"/>
    </xf>
    <xf numFmtId="0" fontId="77" fillId="12" borderId="14" xfId="0" applyFont="1" applyFill="1" applyBorder="1" applyAlignment="1">
      <alignment horizontal="left" vertical="center"/>
    </xf>
    <xf numFmtId="0" fontId="78" fillId="12" borderId="14" xfId="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left" vertical="center" wrapText="1"/>
    </xf>
    <xf numFmtId="177" fontId="0" fillId="0" borderId="58" xfId="0" applyNumberFormat="1" applyFont="1" applyFill="1" applyBorder="1" applyAlignment="1">
      <alignment horizontal="left" vertical="center" wrapText="1"/>
    </xf>
    <xf numFmtId="0" fontId="0" fillId="9" borderId="59" xfId="0" applyFont="1" applyFill="1" applyBorder="1" applyAlignment="1">
      <alignment horizontal="left" vertical="center" wrapText="1"/>
    </xf>
    <xf numFmtId="0" fontId="2" fillId="7" borderId="58" xfId="0" applyNumberFormat="1" applyFont="1" applyFill="1" applyBorder="1" applyAlignment="1">
      <alignment horizontal="left" vertical="center" wrapText="1"/>
    </xf>
    <xf numFmtId="0" fontId="11" fillId="0" borderId="58" xfId="3" applyFont="1" applyFill="1" applyBorder="1" applyAlignment="1">
      <alignment horizontal="left" vertical="center" wrapText="1"/>
    </xf>
    <xf numFmtId="0" fontId="79" fillId="14" borderId="14" xfId="0" applyFont="1" applyFill="1" applyBorder="1" applyAlignment="1">
      <alignment horizontal="left" vertical="center"/>
    </xf>
    <xf numFmtId="0" fontId="80" fillId="14" borderId="14" xfId="0" applyFont="1" applyFill="1" applyBorder="1" applyAlignment="1">
      <alignment horizontal="center" vertical="center"/>
    </xf>
    <xf numFmtId="0" fontId="2" fillId="0" borderId="58" xfId="0" applyNumberFormat="1" applyFont="1" applyFill="1" applyBorder="1" applyAlignment="1">
      <alignment horizontal="left" vertical="center" wrapText="1"/>
    </xf>
    <xf numFmtId="0" fontId="81" fillId="0" borderId="58" xfId="0" applyFont="1" applyFill="1" applyBorder="1" applyAlignment="1">
      <alignment horizontal="left" vertical="center" wrapText="1"/>
    </xf>
    <xf numFmtId="0" fontId="82" fillId="14" borderId="14" xfId="0" applyFont="1" applyFill="1" applyBorder="1" applyAlignment="1">
      <alignment vertical="center"/>
    </xf>
    <xf numFmtId="0" fontId="11" fillId="2" borderId="58" xfId="3" applyFont="1" applyFill="1" applyBorder="1" applyAlignment="1">
      <alignment horizontal="left" vertical="center" wrapText="1"/>
    </xf>
    <xf numFmtId="0" fontId="77" fillId="2" borderId="14" xfId="0" applyFont="1" applyFill="1" applyBorder="1" applyAlignment="1">
      <alignment horizontal="left" vertical="center"/>
    </xf>
    <xf numFmtId="0" fontId="78" fillId="2" borderId="14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 wrapText="1"/>
    </xf>
    <xf numFmtId="0" fontId="0" fillId="0" borderId="59" xfId="0" applyFont="1" applyFill="1" applyBorder="1" applyAlignment="1">
      <alignment horizontal="left" vertical="center" wrapText="1"/>
    </xf>
    <xf numFmtId="0" fontId="11" fillId="7" borderId="58" xfId="0" applyNumberFormat="1" applyFont="1" applyFill="1" applyBorder="1" applyAlignment="1">
      <alignment horizontal="left" vertical="center" wrapText="1"/>
    </xf>
    <xf numFmtId="0" fontId="0" fillId="0" borderId="60" xfId="0" applyFont="1" applyFill="1" applyBorder="1" applyAlignment="1">
      <alignment horizontal="left" vertical="center" wrapText="1"/>
    </xf>
    <xf numFmtId="177" fontId="0" fillId="0" borderId="60" xfId="0" applyNumberFormat="1" applyFont="1" applyFill="1" applyBorder="1" applyAlignment="1">
      <alignment horizontal="left" vertical="center" wrapText="1"/>
    </xf>
    <xf numFmtId="0" fontId="82" fillId="7" borderId="14" xfId="0" applyFont="1" applyFill="1" applyBorder="1" applyAlignment="1">
      <alignment horizontal="left" vertical="center"/>
    </xf>
    <xf numFmtId="0" fontId="78" fillId="7" borderId="14" xfId="0" applyFont="1" applyFill="1" applyBorder="1" applyAlignment="1">
      <alignment horizontal="center" vertical="center" wrapText="1"/>
    </xf>
    <xf numFmtId="0" fontId="0" fillId="0" borderId="61" xfId="0" applyFont="1" applyFill="1" applyBorder="1" applyAlignment="1">
      <alignment horizontal="left" vertical="center" wrapText="1"/>
    </xf>
    <xf numFmtId="0" fontId="11" fillId="0" borderId="60" xfId="0" applyNumberFormat="1" applyFont="1" applyFill="1" applyBorder="1" applyAlignment="1">
      <alignment horizontal="left" vertical="center" wrapText="1"/>
    </xf>
    <xf numFmtId="0" fontId="9" fillId="0" borderId="60" xfId="3" applyFont="1" applyFill="1" applyBorder="1" applyAlignment="1">
      <alignment horizontal="left" vertical="center" wrapText="1"/>
    </xf>
    <xf numFmtId="0" fontId="11" fillId="0" borderId="60" xfId="3" applyFont="1" applyFill="1" applyBorder="1" applyAlignment="1">
      <alignment horizontal="left" vertical="center" wrapText="1"/>
    </xf>
    <xf numFmtId="0" fontId="82" fillId="2" borderId="14" xfId="0" applyFont="1" applyFill="1" applyBorder="1" applyAlignment="1">
      <alignment horizontal="left" vertical="center"/>
    </xf>
    <xf numFmtId="0" fontId="69" fillId="7" borderId="0" xfId="0" applyNumberFormat="1" applyFont="1" applyFill="1" applyBorder="1" applyAlignment="1"/>
    <xf numFmtId="0" fontId="80" fillId="2" borderId="14" xfId="0" applyFont="1" applyFill="1" applyBorder="1" applyAlignment="1">
      <alignment horizontal="center" vertical="center"/>
    </xf>
    <xf numFmtId="0" fontId="83" fillId="2" borderId="58" xfId="0" applyNumberFormat="1" applyFont="1" applyFill="1" applyBorder="1" applyAlignment="1">
      <alignment horizontal="left" vertical="center" wrapText="1"/>
    </xf>
    <xf numFmtId="0" fontId="2" fillId="4" borderId="58" xfId="0" applyNumberFormat="1" applyFont="1" applyFill="1" applyBorder="1" applyAlignment="1">
      <alignment horizontal="left" vertical="center" wrapText="1"/>
    </xf>
    <xf numFmtId="177" fontId="0" fillId="4" borderId="58" xfId="0" applyNumberFormat="1" applyFont="1" applyFill="1" applyBorder="1" applyAlignment="1">
      <alignment horizontal="left" vertical="center" wrapText="1"/>
    </xf>
    <xf numFmtId="0" fontId="0" fillId="5" borderId="59" xfId="0" applyFont="1" applyFill="1" applyBorder="1" applyAlignment="1">
      <alignment horizontal="left" vertical="center" wrapText="1"/>
    </xf>
    <xf numFmtId="0" fontId="11" fillId="9" borderId="58" xfId="0" applyNumberFormat="1" applyFont="1" applyFill="1" applyBorder="1" applyAlignment="1">
      <alignment horizontal="left" vertical="center" wrapText="1"/>
    </xf>
    <xf numFmtId="0" fontId="77" fillId="14" borderId="14" xfId="0" applyFont="1" applyFill="1" applyBorder="1" applyAlignment="1">
      <alignment vertical="center"/>
    </xf>
    <xf numFmtId="0" fontId="78" fillId="14" borderId="14" xfId="0" applyFont="1" applyFill="1" applyBorder="1" applyAlignment="1">
      <alignment horizontal="center" vertical="center"/>
    </xf>
    <xf numFmtId="177" fontId="0" fillId="9" borderId="58" xfId="0" applyNumberFormat="1" applyFont="1" applyFill="1" applyBorder="1" applyAlignment="1">
      <alignment horizontal="left" vertical="center" wrapText="1"/>
    </xf>
    <xf numFmtId="0" fontId="77" fillId="2" borderId="14" xfId="0" applyFont="1" applyFill="1" applyBorder="1" applyAlignment="1">
      <alignment vertical="center"/>
    </xf>
    <xf numFmtId="0" fontId="78" fillId="2" borderId="14" xfId="0" applyFont="1" applyFill="1" applyBorder="1" applyAlignment="1">
      <alignment horizontal="center" vertical="center"/>
    </xf>
    <xf numFmtId="0" fontId="0" fillId="0" borderId="60" xfId="0" applyNumberFormat="1" applyFont="1" applyFill="1" applyBorder="1" applyAlignment="1">
      <alignment horizontal="left" vertical="center" wrapText="1"/>
    </xf>
    <xf numFmtId="0" fontId="82" fillId="2" borderId="14" xfId="0" applyFont="1" applyFill="1" applyBorder="1" applyAlignment="1">
      <alignment vertical="center"/>
    </xf>
    <xf numFmtId="0" fontId="11" fillId="15" borderId="60" xfId="3" applyFont="1" applyFill="1" applyBorder="1" applyAlignment="1">
      <alignment horizontal="left" vertical="center" wrapText="1"/>
    </xf>
    <xf numFmtId="0" fontId="82" fillId="12" borderId="14" xfId="0" applyFont="1" applyFill="1" applyBorder="1" applyAlignment="1">
      <alignment horizontal="left" vertical="center"/>
    </xf>
    <xf numFmtId="0" fontId="17" fillId="0" borderId="60" xfId="3" applyFont="1" applyFill="1" applyBorder="1" applyAlignment="1">
      <alignment horizontal="left" vertical="center" wrapText="1"/>
    </xf>
    <xf numFmtId="0" fontId="76" fillId="0" borderId="60" xfId="0" applyNumberFormat="1" applyFont="1" applyFill="1" applyBorder="1" applyAlignment="1">
      <alignment horizontal="left" vertical="center" wrapText="1"/>
    </xf>
    <xf numFmtId="0" fontId="2" fillId="7" borderId="59" xfId="0" applyFont="1" applyFill="1" applyBorder="1" applyAlignment="1">
      <alignment horizontal="left" vertical="center" wrapText="1"/>
    </xf>
    <xf numFmtId="0" fontId="11" fillId="2" borderId="60" xfId="3" applyFont="1" applyFill="1" applyBorder="1" applyAlignment="1">
      <alignment horizontal="left" vertical="center" wrapText="1"/>
    </xf>
    <xf numFmtId="0" fontId="2" fillId="9" borderId="58" xfId="0" applyNumberFormat="1" applyFont="1" applyFill="1" applyBorder="1" applyAlignment="1">
      <alignment horizontal="left" vertical="center" wrapText="1"/>
    </xf>
    <xf numFmtId="177" fontId="0" fillId="7" borderId="58" xfId="0" applyNumberFormat="1" applyFont="1" applyFill="1" applyBorder="1" applyAlignment="1">
      <alignment horizontal="left" vertical="center" wrapText="1"/>
    </xf>
    <xf numFmtId="0" fontId="8" fillId="0" borderId="62" xfId="0" applyFont="1" applyBorder="1"/>
    <xf numFmtId="0" fontId="11" fillId="0" borderId="58" xfId="0" applyNumberFormat="1" applyFont="1" applyFill="1" applyBorder="1" applyAlignment="1">
      <alignment horizontal="left" vertical="center" wrapText="1"/>
    </xf>
    <xf numFmtId="0" fontId="2" fillId="0" borderId="60" xfId="3" applyFont="1" applyFill="1" applyBorder="1" applyAlignment="1">
      <alignment horizontal="left" vertical="center" wrapText="1"/>
    </xf>
    <xf numFmtId="0" fontId="78" fillId="16" borderId="14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left" vertical="center" wrapText="1"/>
    </xf>
    <xf numFmtId="0" fontId="81" fillId="0" borderId="60" xfId="0" applyFont="1" applyFill="1" applyBorder="1" applyAlignment="1">
      <alignment horizontal="left" vertical="center" wrapText="1"/>
    </xf>
    <xf numFmtId="0" fontId="2" fillId="0" borderId="60" xfId="0" applyFont="1" applyBorder="1" applyAlignment="1">
      <alignment horizontal="left" vertical="center" wrapText="1"/>
    </xf>
    <xf numFmtId="0" fontId="11" fillId="0" borderId="58" xfId="0" applyFont="1" applyFill="1" applyBorder="1" applyAlignment="1">
      <alignment horizontal="left" vertical="center" wrapText="1"/>
    </xf>
    <xf numFmtId="0" fontId="2" fillId="0" borderId="63" xfId="0" applyFont="1" applyFill="1" applyBorder="1" applyAlignment="1">
      <alignment horizontal="left" vertical="center" wrapText="1"/>
    </xf>
    <xf numFmtId="0" fontId="2" fillId="0" borderId="64" xfId="0" applyNumberFormat="1" applyFont="1" applyFill="1" applyBorder="1" applyAlignment="1">
      <alignment horizontal="left" vertical="center" wrapText="1"/>
    </xf>
    <xf numFmtId="0" fontId="2" fillId="0" borderId="64" xfId="0" applyFont="1" applyFill="1" applyBorder="1" applyAlignment="1">
      <alignment horizontal="left" vertical="center" wrapText="1"/>
    </xf>
    <xf numFmtId="0" fontId="81" fillId="0" borderId="64" xfId="0" applyFont="1" applyFill="1" applyBorder="1" applyAlignment="1">
      <alignment horizontal="left" vertical="center" wrapText="1"/>
    </xf>
    <xf numFmtId="0" fontId="76" fillId="0" borderId="64" xfId="0" applyNumberFormat="1" applyFont="1" applyFill="1" applyBorder="1" applyAlignment="1">
      <alignment horizontal="left" vertical="center" wrapText="1"/>
    </xf>
    <xf numFmtId="0" fontId="0" fillId="0" borderId="64" xfId="0" applyFont="1" applyFill="1" applyBorder="1" applyAlignment="1">
      <alignment horizontal="left" vertical="center" wrapText="1"/>
    </xf>
    <xf numFmtId="177" fontId="0" fillId="0" borderId="64" xfId="0" applyNumberFormat="1" applyFont="1" applyFill="1" applyBorder="1" applyAlignment="1">
      <alignment horizontal="left" vertical="center" wrapText="1"/>
    </xf>
    <xf numFmtId="0" fontId="0" fillId="0" borderId="65" xfId="0" applyFont="1" applyFill="1" applyBorder="1" applyAlignment="1">
      <alignment horizontal="left" vertical="center" wrapText="1"/>
    </xf>
    <xf numFmtId="0" fontId="2" fillId="0" borderId="66" xfId="0" applyFont="1" applyFill="1" applyBorder="1" applyAlignment="1">
      <alignment horizontal="left" vertical="center" wrapText="1"/>
    </xf>
    <xf numFmtId="0" fontId="0" fillId="0" borderId="67" xfId="0" applyNumberFormat="1" applyFill="1" applyBorder="1" applyAlignment="1">
      <alignment horizontal="left" vertical="center" wrapText="1"/>
    </xf>
    <xf numFmtId="0" fontId="2" fillId="0" borderId="67" xfId="0" applyFont="1" applyFill="1" applyBorder="1" applyAlignment="1">
      <alignment horizontal="left" vertical="center" wrapText="1"/>
    </xf>
    <xf numFmtId="0" fontId="76" fillId="0" borderId="67" xfId="0" applyNumberFormat="1" applyFont="1" applyFill="1" applyBorder="1" applyAlignment="1">
      <alignment horizontal="left" vertical="center" wrapText="1"/>
    </xf>
    <xf numFmtId="0" fontId="81" fillId="0" borderId="67" xfId="0" applyFont="1" applyFill="1" applyBorder="1" applyAlignment="1">
      <alignment horizontal="left" vertical="center" wrapText="1"/>
    </xf>
    <xf numFmtId="0" fontId="0" fillId="0" borderId="67" xfId="0" applyFont="1" applyFill="1" applyBorder="1" applyAlignment="1">
      <alignment horizontal="left" vertical="center" wrapText="1"/>
    </xf>
    <xf numFmtId="177" fontId="0" fillId="0" borderId="67" xfId="0" applyNumberFormat="1" applyFont="1" applyFill="1" applyBorder="1" applyAlignment="1">
      <alignment horizontal="left" vertical="center" wrapText="1"/>
    </xf>
    <xf numFmtId="0" fontId="0" fillId="0" borderId="68" xfId="0" applyFont="1" applyFill="1" applyBorder="1" applyAlignment="1">
      <alignment horizontal="left" vertical="center" wrapText="1"/>
    </xf>
    <xf numFmtId="0" fontId="0" fillId="0" borderId="58" xfId="0" applyNumberFormat="1" applyFill="1" applyBorder="1" applyAlignment="1">
      <alignment horizontal="left" vertical="center" wrapText="1"/>
    </xf>
    <xf numFmtId="0" fontId="2" fillId="0" borderId="58" xfId="0" applyFont="1" applyFill="1" applyBorder="1" applyAlignment="1">
      <alignment horizontal="left" vertical="center" wrapText="1"/>
    </xf>
    <xf numFmtId="0" fontId="78" fillId="4" borderId="14" xfId="0" applyFont="1" applyFill="1" applyBorder="1" applyAlignment="1">
      <alignment horizontal="center" vertical="center" wrapText="1"/>
    </xf>
    <xf numFmtId="0" fontId="8" fillId="0" borderId="0" xfId="0" applyFont="1"/>
    <xf numFmtId="0" fontId="78" fillId="17" borderId="14" xfId="0" applyFont="1" applyFill="1" applyBorder="1" applyAlignment="1">
      <alignment horizontal="center" vertical="center" wrapText="1"/>
    </xf>
    <xf numFmtId="0" fontId="78" fillId="15" borderId="14" xfId="0" applyFont="1" applyFill="1" applyBorder="1" applyAlignment="1">
      <alignment horizontal="center" vertical="center" wrapText="1"/>
    </xf>
    <xf numFmtId="0" fontId="0" fillId="0" borderId="60" xfId="0" applyNumberFormat="1" applyFill="1" applyBorder="1" applyAlignment="1">
      <alignment horizontal="left" vertical="center" wrapText="1"/>
    </xf>
    <xf numFmtId="0" fontId="0" fillId="0" borderId="64" xfId="0" applyNumberFormat="1" applyFill="1" applyBorder="1" applyAlignment="1">
      <alignment horizontal="left" vertical="center" wrapText="1"/>
    </xf>
    <xf numFmtId="0" fontId="0" fillId="0" borderId="58" xfId="0" applyFill="1" applyBorder="1" applyAlignment="1">
      <alignment horizontal="left" vertical="center" wrapText="1"/>
    </xf>
    <xf numFmtId="0" fontId="0" fillId="0" borderId="64" xfId="0" applyFill="1" applyBorder="1" applyAlignment="1">
      <alignment horizontal="left" vertical="center" wrapText="1"/>
    </xf>
    <xf numFmtId="0" fontId="0" fillId="0" borderId="67" xfId="0" applyFill="1" applyBorder="1" applyAlignment="1">
      <alignment horizontal="left" vertical="center" wrapText="1"/>
    </xf>
    <xf numFmtId="0" fontId="2" fillId="0" borderId="69" xfId="0" applyFont="1" applyFill="1" applyBorder="1" applyAlignment="1">
      <alignment horizontal="left" vertical="center" wrapText="1"/>
    </xf>
    <xf numFmtId="0" fontId="81" fillId="0" borderId="67" xfId="0" applyFont="1" applyFill="1" applyBorder="1" applyAlignment="1">
      <alignment vertical="center"/>
    </xf>
    <xf numFmtId="1" fontId="84" fillId="0" borderId="58" xfId="0" applyNumberFormat="1" applyFont="1" applyFill="1" applyBorder="1" applyAlignment="1">
      <alignment horizontal="left" vertical="center" wrapText="1"/>
    </xf>
    <xf numFmtId="0" fontId="0" fillId="0" borderId="70" xfId="0" applyFill="1" applyBorder="1" applyAlignment="1">
      <alignment horizontal="left" vertical="center" wrapText="1"/>
    </xf>
    <xf numFmtId="0" fontId="81" fillId="0" borderId="70" xfId="0" applyFont="1" applyFill="1" applyBorder="1" applyAlignment="1">
      <alignment vertical="center"/>
    </xf>
    <xf numFmtId="0" fontId="0" fillId="0" borderId="70" xfId="0" applyFont="1" applyFill="1" applyBorder="1" applyAlignment="1">
      <alignment horizontal="left" vertical="center" wrapText="1"/>
    </xf>
    <xf numFmtId="177" fontId="0" fillId="0" borderId="70" xfId="0" applyNumberFormat="1" applyFont="1" applyFill="1" applyBorder="1" applyAlignment="1">
      <alignment horizontal="left" vertical="center" wrapText="1"/>
    </xf>
    <xf numFmtId="0" fontId="0" fillId="0" borderId="71" xfId="0" applyFont="1" applyFill="1" applyBorder="1" applyAlignment="1">
      <alignment horizontal="left" vertical="center" wrapText="1"/>
    </xf>
    <xf numFmtId="0" fontId="82" fillId="0" borderId="14" xfId="0" applyFont="1" applyFill="1" applyBorder="1" applyAlignment="1">
      <alignment horizontal="left" vertical="center"/>
    </xf>
    <xf numFmtId="0" fontId="78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177" fontId="0" fillId="0" borderId="14" xfId="0" applyNumberFormat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 wrapText="1"/>
    </xf>
    <xf numFmtId="0" fontId="0" fillId="0" borderId="73" xfId="0" applyFill="1" applyBorder="1" applyAlignment="1">
      <alignment horizontal="left" vertical="center" wrapText="1"/>
    </xf>
    <xf numFmtId="0" fontId="81" fillId="0" borderId="73" xfId="0" applyFont="1" applyFill="1" applyBorder="1" applyAlignment="1">
      <alignment vertical="center"/>
    </xf>
    <xf numFmtId="0" fontId="82" fillId="0" borderId="24" xfId="0" applyFont="1" applyFill="1" applyBorder="1" applyAlignment="1">
      <alignment horizontal="left" vertical="center"/>
    </xf>
    <xf numFmtId="0" fontId="78" fillId="0" borderId="24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177" fontId="0" fillId="0" borderId="24" xfId="0" applyNumberFormat="1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16" fontId="85" fillId="0" borderId="74" xfId="0" applyNumberFormat="1" applyFont="1" applyBorder="1" applyAlignment="1">
      <alignment horizontal="left" vertical="top"/>
    </xf>
    <xf numFmtId="16" fontId="85" fillId="0" borderId="75" xfId="0" applyNumberFormat="1" applyFont="1" applyBorder="1" applyAlignment="1">
      <alignment horizontal="left" vertical="top"/>
    </xf>
    <xf numFmtId="0" fontId="81" fillId="7" borderId="67" xfId="0" applyFont="1" applyFill="1" applyBorder="1" applyAlignment="1">
      <alignment vertical="center"/>
    </xf>
    <xf numFmtId="0" fontId="81" fillId="7" borderId="67" xfId="0" applyNumberFormat="1" applyFont="1" applyFill="1" applyBorder="1" applyAlignment="1">
      <alignment horizontal="left" vertical="center" wrapText="1"/>
    </xf>
    <xf numFmtId="0" fontId="86" fillId="7" borderId="67" xfId="0" applyFont="1" applyFill="1" applyBorder="1" applyAlignment="1">
      <alignment horizontal="left" vertical="center" wrapText="1"/>
    </xf>
    <xf numFmtId="0" fontId="86" fillId="7" borderId="67" xfId="0" applyFont="1" applyFill="1" applyBorder="1" applyAlignment="1">
      <alignment horizontal="center" vertical="center" wrapText="1"/>
    </xf>
    <xf numFmtId="0" fontId="2" fillId="7" borderId="67" xfId="0" applyFont="1" applyFill="1" applyBorder="1" applyAlignment="1">
      <alignment vertical="top"/>
    </xf>
    <xf numFmtId="177" fontId="2" fillId="7" borderId="67" xfId="0" applyNumberFormat="1" applyFont="1" applyFill="1" applyBorder="1" applyAlignment="1">
      <alignment horizontal="left" vertical="center" wrapText="1"/>
    </xf>
    <xf numFmtId="0" fontId="2" fillId="7" borderId="68" xfId="0" applyFont="1" applyFill="1" applyBorder="1" applyAlignment="1">
      <alignment horizontal="left" vertical="center" wrapText="1"/>
    </xf>
    <xf numFmtId="0" fontId="75" fillId="0" borderId="0" xfId="0" applyFont="1" applyFill="1"/>
    <xf numFmtId="0" fontId="87" fillId="18" borderId="75" xfId="0" applyFont="1" applyFill="1" applyBorder="1"/>
    <xf numFmtId="0" fontId="88" fillId="4" borderId="76" xfId="0" applyFont="1" applyFill="1" applyBorder="1" applyAlignment="1">
      <alignment horizontal="left" vertical="top"/>
    </xf>
    <xf numFmtId="0" fontId="89" fillId="15" borderId="75" xfId="0" applyFont="1" applyFill="1" applyBorder="1" applyAlignment="1">
      <alignment wrapText="1"/>
    </xf>
    <xf numFmtId="0" fontId="90" fillId="0" borderId="74" xfId="0" applyFont="1" applyBorder="1" applyAlignment="1">
      <alignment horizontal="left"/>
    </xf>
    <xf numFmtId="0" fontId="76" fillId="16" borderId="58" xfId="0" applyNumberFormat="1" applyFont="1" applyFill="1" applyBorder="1" applyAlignment="1">
      <alignment horizontal="left" vertical="center" wrapText="1"/>
    </xf>
    <xf numFmtId="0" fontId="81" fillId="16" borderId="70" xfId="0" applyFont="1" applyFill="1" applyBorder="1" applyAlignment="1">
      <alignment vertical="center"/>
    </xf>
    <xf numFmtId="0" fontId="0" fillId="16" borderId="70" xfId="0" applyFill="1" applyBorder="1" applyAlignment="1">
      <alignment horizontal="left" vertical="center" wrapText="1"/>
    </xf>
    <xf numFmtId="0" fontId="0" fillId="16" borderId="70" xfId="0" applyFont="1" applyFill="1" applyBorder="1" applyAlignment="1">
      <alignment horizontal="left" vertical="center" wrapText="1"/>
    </xf>
    <xf numFmtId="177" fontId="0" fillId="16" borderId="70" xfId="0" applyNumberFormat="1" applyFont="1" applyFill="1" applyBorder="1" applyAlignment="1">
      <alignment horizontal="left" vertical="center" wrapText="1"/>
    </xf>
    <xf numFmtId="0" fontId="0" fillId="16" borderId="71" xfId="0" applyFont="1" applyFill="1" applyBorder="1" applyAlignment="1">
      <alignment horizontal="left" vertical="center" wrapText="1"/>
    </xf>
    <xf numFmtId="0" fontId="88" fillId="4" borderId="75" xfId="0" applyFont="1" applyFill="1" applyBorder="1" applyAlignment="1">
      <alignment horizontal="left" vertical="top"/>
    </xf>
    <xf numFmtId="0" fontId="90" fillId="9" borderId="76" xfId="0" applyFont="1" applyFill="1" applyBorder="1" applyAlignment="1">
      <alignment horizontal="left" vertical="top"/>
    </xf>
    <xf numFmtId="0" fontId="91" fillId="0" borderId="74" xfId="0" applyFont="1" applyBorder="1" applyAlignment="1">
      <alignment horizontal="left"/>
    </xf>
    <xf numFmtId="0" fontId="89" fillId="18" borderId="77" xfId="0" applyFont="1" applyFill="1" applyBorder="1" applyAlignment="1">
      <alignment wrapText="1"/>
    </xf>
    <xf numFmtId="0" fontId="90" fillId="19" borderId="74" xfId="0" applyFont="1" applyFill="1" applyBorder="1" applyAlignment="1">
      <alignment horizontal="left"/>
    </xf>
    <xf numFmtId="0" fontId="88" fillId="9" borderId="78" xfId="0" applyFont="1" applyFill="1" applyBorder="1" applyAlignment="1">
      <alignment horizontal="left"/>
    </xf>
    <xf numFmtId="0" fontId="90" fillId="0" borderId="79" xfId="0" applyFont="1" applyBorder="1" applyAlignment="1">
      <alignment horizontal="left"/>
    </xf>
    <xf numFmtId="0" fontId="88" fillId="4" borderId="80" xfId="0" applyFont="1" applyFill="1" applyBorder="1" applyAlignment="1">
      <alignment horizontal="left" vertical="top"/>
    </xf>
    <xf numFmtId="0" fontId="87" fillId="0" borderId="74" xfId="0" applyFont="1" applyBorder="1" applyAlignment="1">
      <alignment horizontal="left"/>
    </xf>
    <xf numFmtId="177" fontId="8" fillId="0" borderId="14" xfId="0" applyNumberFormat="1" applyFont="1" applyFill="1" applyBorder="1" applyAlignment="1">
      <alignment horizontal="center" vertical="center"/>
    </xf>
    <xf numFmtId="0" fontId="87" fillId="19" borderId="74" xfId="0" applyFont="1" applyFill="1" applyBorder="1" applyAlignment="1">
      <alignment horizontal="left" wrapText="1"/>
    </xf>
    <xf numFmtId="0" fontId="87" fillId="19" borderId="79" xfId="0" applyFont="1" applyFill="1" applyBorder="1" applyAlignment="1">
      <alignment horizontal="left" wrapText="1"/>
    </xf>
    <xf numFmtId="0" fontId="87" fillId="20" borderId="79" xfId="0" applyFont="1" applyFill="1" applyBorder="1" applyAlignment="1">
      <alignment horizontal="left" wrapText="1"/>
    </xf>
    <xf numFmtId="0" fontId="87" fillId="20" borderId="74" xfId="0" applyFont="1" applyFill="1" applyBorder="1" applyAlignment="1">
      <alignment horizontal="left" wrapText="1"/>
    </xf>
    <xf numFmtId="0" fontId="8" fillId="0" borderId="46" xfId="0" applyFont="1" applyFill="1" applyBorder="1" applyAlignment="1">
      <alignment horizontal="center" vertical="center"/>
    </xf>
    <xf numFmtId="0" fontId="81" fillId="0" borderId="58" xfId="0" applyFont="1" applyFill="1" applyBorder="1" applyAlignment="1">
      <alignment vertical="center"/>
    </xf>
    <xf numFmtId="0" fontId="2" fillId="0" borderId="81" xfId="0" applyFont="1" applyFill="1" applyBorder="1" applyAlignment="1">
      <alignment horizontal="left" vertical="center" wrapText="1"/>
    </xf>
    <xf numFmtId="0" fontId="0" fillId="0" borderId="60" xfId="0" applyFill="1" applyBorder="1" applyAlignment="1">
      <alignment horizontal="left" vertical="center" wrapText="1"/>
    </xf>
    <xf numFmtId="0" fontId="0" fillId="21" borderId="5" xfId="0" applyFill="1" applyBorder="1"/>
    <xf numFmtId="0" fontId="76" fillId="21" borderId="6" xfId="0" applyNumberFormat="1" applyFont="1" applyFill="1" applyBorder="1" applyAlignment="1">
      <alignment horizontal="left" vertical="center" wrapText="1"/>
    </xf>
    <xf numFmtId="0" fontId="0" fillId="21" borderId="6" xfId="0" applyFill="1" applyBorder="1" applyAlignment="1">
      <alignment horizontal="left" vertical="center" wrapText="1"/>
    </xf>
    <xf numFmtId="0" fontId="0" fillId="21" borderId="6" xfId="0" applyFont="1" applyFill="1" applyBorder="1" applyAlignment="1">
      <alignment horizontal="left" vertical="center" wrapText="1"/>
    </xf>
    <xf numFmtId="177" fontId="0" fillId="21" borderId="6" xfId="0" applyNumberFormat="1" applyFont="1" applyFill="1" applyBorder="1" applyAlignment="1">
      <alignment horizontal="left" vertical="center" wrapText="1"/>
    </xf>
    <xf numFmtId="0" fontId="0" fillId="21" borderId="7" xfId="0" applyFont="1" applyFill="1" applyBorder="1" applyAlignment="1">
      <alignment horizontal="left" vertical="center" wrapText="1"/>
    </xf>
    <xf numFmtId="0" fontId="9" fillId="7" borderId="82" xfId="0" applyFont="1" applyFill="1" applyBorder="1" applyAlignment="1">
      <alignment vertical="top"/>
    </xf>
    <xf numFmtId="0" fontId="76" fillId="0" borderId="70" xfId="0" applyNumberFormat="1" applyFont="1" applyFill="1" applyBorder="1" applyAlignment="1">
      <alignment horizontal="left" vertical="center" wrapText="1"/>
    </xf>
    <xf numFmtId="0" fontId="2" fillId="0" borderId="70" xfId="0" applyFont="1" applyFill="1" applyBorder="1" applyAlignment="1">
      <alignment horizontal="left" vertical="center" wrapText="1"/>
    </xf>
    <xf numFmtId="0" fontId="81" fillId="0" borderId="70" xfId="0" applyFont="1" applyFill="1" applyBorder="1" applyAlignment="1">
      <alignment horizontal="left" vertical="center" wrapText="1"/>
    </xf>
    <xf numFmtId="0" fontId="82" fillId="7" borderId="28" xfId="0" applyFont="1" applyFill="1" applyBorder="1" applyAlignment="1">
      <alignment horizontal="left" vertical="center"/>
    </xf>
    <xf numFmtId="0" fontId="78" fillId="7" borderId="14" xfId="0" applyFont="1" applyFill="1" applyBorder="1" applyAlignment="1">
      <alignment horizontal="center" vertical="center"/>
    </xf>
    <xf numFmtId="0" fontId="78" fillId="7" borderId="28" xfId="0" applyFont="1" applyFill="1" applyBorder="1" applyAlignment="1">
      <alignment horizontal="center" vertical="center" wrapText="1"/>
    </xf>
    <xf numFmtId="177" fontId="9" fillId="0" borderId="70" xfId="0" applyNumberFormat="1" applyFont="1" applyFill="1" applyBorder="1" applyAlignment="1">
      <alignment vertical="top"/>
    </xf>
    <xf numFmtId="0" fontId="0" fillId="0" borderId="71" xfId="0" applyFont="1" applyFill="1" applyBorder="1" applyAlignment="1">
      <alignment vertical="top"/>
    </xf>
    <xf numFmtId="1" fontId="76" fillId="0" borderId="57" xfId="0" applyNumberFormat="1" applyFont="1" applyFill="1" applyBorder="1" applyAlignment="1">
      <alignment horizontal="left" vertical="center" wrapText="1"/>
    </xf>
    <xf numFmtId="1" fontId="76" fillId="0" borderId="58" xfId="0" applyNumberFormat="1" applyFont="1" applyFill="1" applyBorder="1" applyAlignment="1">
      <alignment horizontal="left" vertical="center" wrapText="1"/>
    </xf>
    <xf numFmtId="177" fontId="84" fillId="0" borderId="58" xfId="0" applyNumberFormat="1" applyFont="1" applyFill="1" applyBorder="1" applyAlignment="1">
      <alignment horizontal="left" vertical="center" wrapText="1"/>
    </xf>
    <xf numFmtId="1" fontId="84" fillId="0" borderId="59" xfId="0" applyNumberFormat="1" applyFont="1" applyFill="1" applyBorder="1" applyAlignment="1">
      <alignment horizontal="left" vertical="center" wrapText="1"/>
    </xf>
    <xf numFmtId="0" fontId="77" fillId="12" borderId="14" xfId="0" applyNumberFormat="1" applyFont="1" applyFill="1" applyBorder="1" applyAlignment="1">
      <alignment horizontal="left" vertical="center"/>
    </xf>
    <xf numFmtId="0" fontId="78" fillId="12" borderId="14" xfId="0" applyNumberFormat="1" applyFont="1" applyFill="1" applyBorder="1" applyAlignment="1">
      <alignment horizontal="center" vertical="center" wrapText="1"/>
    </xf>
    <xf numFmtId="0" fontId="77" fillId="2" borderId="14" xfId="0" applyNumberFormat="1" applyFont="1" applyFill="1" applyBorder="1" applyAlignment="1">
      <alignment horizontal="left" vertical="center"/>
    </xf>
    <xf numFmtId="0" fontId="78" fillId="2" borderId="14" xfId="0" applyNumberFormat="1" applyFont="1" applyFill="1" applyBorder="1" applyAlignment="1">
      <alignment horizontal="center" vertical="center" wrapText="1"/>
    </xf>
    <xf numFmtId="0" fontId="77" fillId="2" borderId="14" xfId="0" applyNumberFormat="1" applyFont="1" applyFill="1" applyBorder="1" applyAlignment="1">
      <alignment vertical="center"/>
    </xf>
    <xf numFmtId="0" fontId="78" fillId="2" borderId="14" xfId="0" applyNumberFormat="1" applyFont="1" applyFill="1" applyBorder="1" applyAlignment="1">
      <alignment horizontal="center" vertical="center"/>
    </xf>
    <xf numFmtId="0" fontId="79" fillId="2" borderId="14" xfId="0" applyNumberFormat="1" applyFont="1" applyFill="1" applyBorder="1" applyAlignment="1">
      <alignment horizontal="left" vertical="center"/>
    </xf>
    <xf numFmtId="1" fontId="76" fillId="0" borderId="81" xfId="0" applyNumberFormat="1" applyFont="1" applyFill="1" applyBorder="1" applyAlignment="1">
      <alignment horizontal="left" vertical="center" wrapText="1"/>
    </xf>
    <xf numFmtId="1" fontId="76" fillId="0" borderId="60" xfId="0" applyNumberFormat="1" applyFont="1" applyFill="1" applyBorder="1" applyAlignment="1">
      <alignment horizontal="left" vertical="center" wrapText="1"/>
    </xf>
    <xf numFmtId="1" fontId="76" fillId="2" borderId="60" xfId="0" applyNumberFormat="1" applyFont="1" applyFill="1" applyBorder="1" applyAlignment="1">
      <alignment horizontal="left" vertical="center" wrapText="1"/>
    </xf>
    <xf numFmtId="1" fontId="84" fillId="0" borderId="60" xfId="0" applyNumberFormat="1" applyFont="1" applyFill="1" applyBorder="1" applyAlignment="1">
      <alignment horizontal="left" vertical="center" wrapText="1"/>
    </xf>
    <xf numFmtId="177" fontId="84" fillId="0" borderId="60" xfId="0" applyNumberFormat="1" applyFont="1" applyFill="1" applyBorder="1" applyAlignment="1">
      <alignment horizontal="left" vertical="center" wrapText="1"/>
    </xf>
    <xf numFmtId="1" fontId="84" fillId="0" borderId="61" xfId="0" applyNumberFormat="1" applyFont="1" applyFill="1" applyBorder="1" applyAlignment="1">
      <alignment horizontal="left" vertical="center" wrapText="1"/>
    </xf>
    <xf numFmtId="1" fontId="84" fillId="22" borderId="83" xfId="0" applyNumberFormat="1" applyFont="1" applyFill="1" applyBorder="1" applyAlignment="1">
      <alignment horizontal="left" vertical="center" wrapText="1"/>
    </xf>
    <xf numFmtId="0" fontId="76" fillId="22" borderId="18" xfId="0" applyNumberFormat="1" applyFont="1" applyFill="1" applyBorder="1" applyAlignment="1">
      <alignment horizontal="left" vertical="center" wrapText="1"/>
    </xf>
    <xf numFmtId="1" fontId="76" fillId="22" borderId="18" xfId="0" applyNumberFormat="1" applyFont="1" applyFill="1" applyBorder="1" applyAlignment="1">
      <alignment horizontal="left" vertical="center" wrapText="1"/>
    </xf>
    <xf numFmtId="1" fontId="84" fillId="22" borderId="18" xfId="0" applyNumberFormat="1" applyFont="1" applyFill="1" applyBorder="1" applyAlignment="1">
      <alignment horizontal="left" vertical="center" wrapText="1"/>
    </xf>
    <xf numFmtId="177" fontId="84" fillId="22" borderId="18" xfId="0" applyNumberFormat="1" applyFont="1" applyFill="1" applyBorder="1" applyAlignment="1">
      <alignment horizontal="left" vertical="center" wrapText="1"/>
    </xf>
    <xf numFmtId="0" fontId="0" fillId="22" borderId="84" xfId="0" applyFont="1" applyFill="1" applyBorder="1"/>
    <xf numFmtId="1" fontId="84" fillId="22" borderId="45" xfId="0" applyNumberFormat="1" applyFont="1" applyFill="1" applyBorder="1" applyAlignment="1">
      <alignment horizontal="left" vertical="center" wrapText="1"/>
    </xf>
    <xf numFmtId="0" fontId="76" fillId="22" borderId="14" xfId="0" applyNumberFormat="1" applyFont="1" applyFill="1" applyBorder="1" applyAlignment="1">
      <alignment horizontal="left" vertical="center" wrapText="1"/>
    </xf>
    <xf numFmtId="1" fontId="76" fillId="22" borderId="14" xfId="0" applyNumberFormat="1" applyFont="1" applyFill="1" applyBorder="1" applyAlignment="1">
      <alignment horizontal="left" vertical="center" wrapText="1"/>
    </xf>
    <xf numFmtId="1" fontId="84" fillId="22" borderId="14" xfId="0" applyNumberFormat="1" applyFont="1" applyFill="1" applyBorder="1" applyAlignment="1">
      <alignment horizontal="left" vertical="center" wrapText="1"/>
    </xf>
    <xf numFmtId="177" fontId="84" fillId="22" borderId="14" xfId="0" applyNumberFormat="1" applyFont="1" applyFill="1" applyBorder="1" applyAlignment="1">
      <alignment horizontal="left" vertical="center" wrapText="1"/>
    </xf>
    <xf numFmtId="0" fontId="0" fillId="22" borderId="46" xfId="0" applyFont="1" applyFill="1" applyBorder="1"/>
    <xf numFmtId="1" fontId="84" fillId="22" borderId="85" xfId="0" applyNumberFormat="1" applyFont="1" applyFill="1" applyBorder="1" applyAlignment="1">
      <alignment horizontal="left" vertical="center" wrapText="1"/>
    </xf>
    <xf numFmtId="0" fontId="76" fillId="22" borderId="23" xfId="0" applyNumberFormat="1" applyFont="1" applyFill="1" applyBorder="1" applyAlignment="1">
      <alignment horizontal="left" vertical="center" wrapText="1"/>
    </xf>
    <xf numFmtId="0" fontId="2" fillId="22" borderId="23" xfId="0" applyFont="1" applyFill="1" applyBorder="1" applyAlignment="1">
      <alignment horizontal="left" vertical="center" wrapText="1"/>
    </xf>
    <xf numFmtId="0" fontId="81" fillId="22" borderId="23" xfId="0" applyFont="1" applyFill="1" applyBorder="1" applyAlignment="1">
      <alignment horizontal="left" vertical="center" wrapText="1"/>
    </xf>
    <xf numFmtId="0" fontId="82" fillId="22" borderId="23" xfId="0" applyFont="1" applyFill="1" applyBorder="1" applyAlignment="1">
      <alignment horizontal="left" vertical="center"/>
    </xf>
    <xf numFmtId="0" fontId="78" fillId="22" borderId="23" xfId="0" applyFont="1" applyFill="1" applyBorder="1" applyAlignment="1">
      <alignment horizontal="center" vertical="center"/>
    </xf>
    <xf numFmtId="0" fontId="95" fillId="22" borderId="23" xfId="0" applyFont="1" applyFill="1" applyBorder="1" applyAlignment="1">
      <alignment vertical="top" wrapText="1"/>
    </xf>
    <xf numFmtId="177" fontId="2" fillId="22" borderId="23" xfId="0" applyNumberFormat="1" applyFont="1" applyFill="1" applyBorder="1" applyAlignment="1">
      <alignment vertical="center"/>
    </xf>
    <xf numFmtId="0" fontId="0" fillId="22" borderId="49" xfId="0" applyFont="1" applyFill="1" applyBorder="1"/>
    <xf numFmtId="0" fontId="9" fillId="7" borderId="83" xfId="0" applyFont="1" applyFill="1" applyBorder="1"/>
    <xf numFmtId="0" fontId="76" fillId="0" borderId="18" xfId="0" applyNumberFormat="1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81" fillId="0" borderId="18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177" fontId="0" fillId="0" borderId="18" xfId="0" applyNumberFormat="1" applyFont="1" applyFill="1" applyBorder="1" applyAlignment="1"/>
    <xf numFmtId="0" fontId="0" fillId="0" borderId="84" xfId="0" applyFont="1" applyFill="1" applyBorder="1" applyAlignment="1">
      <alignment vertical="top"/>
    </xf>
    <xf numFmtId="0" fontId="0" fillId="0" borderId="45" xfId="0" applyFill="1" applyBorder="1"/>
    <xf numFmtId="0" fontId="76" fillId="0" borderId="14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81" fillId="0" borderId="14" xfId="0" applyFont="1" applyFill="1" applyBorder="1" applyAlignment="1">
      <alignment horizontal="left" vertical="center" wrapText="1"/>
    </xf>
    <xf numFmtId="0" fontId="86" fillId="0" borderId="14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left" vertical="top"/>
    </xf>
    <xf numFmtId="0" fontId="5" fillId="0" borderId="14" xfId="0" applyFont="1" applyFill="1" applyBorder="1" applyAlignment="1">
      <alignment vertical="top"/>
    </xf>
    <xf numFmtId="0" fontId="0" fillId="0" borderId="14" xfId="0" applyFont="1" applyFill="1" applyBorder="1" applyAlignment="1">
      <alignment horizontal="left" vertical="center" wrapText="1"/>
    </xf>
    <xf numFmtId="177" fontId="2" fillId="0" borderId="14" xfId="0" applyNumberFormat="1" applyFont="1" applyFill="1" applyBorder="1" applyAlignment="1">
      <alignment horizontal="left" vertical="top"/>
    </xf>
    <xf numFmtId="0" fontId="0" fillId="0" borderId="46" xfId="0" applyFont="1" applyFill="1" applyBorder="1" applyAlignment="1">
      <alignment vertical="top"/>
    </xf>
    <xf numFmtId="0" fontId="0" fillId="0" borderId="14" xfId="0" applyFill="1" applyBorder="1"/>
    <xf numFmtId="0" fontId="96" fillId="0" borderId="14" xfId="0" applyFont="1" applyFill="1" applyBorder="1" applyAlignment="1">
      <alignment horizontal="left" vertical="center"/>
    </xf>
    <xf numFmtId="0" fontId="97" fillId="9" borderId="14" xfId="0" applyFont="1" applyFill="1" applyBorder="1" applyAlignment="1">
      <alignment horizontal="left" vertical="center" wrapText="1"/>
    </xf>
    <xf numFmtId="0" fontId="92" fillId="0" borderId="14" xfId="0" applyFont="1" applyFill="1" applyBorder="1" applyAlignment="1">
      <alignment horizontal="left" vertical="top"/>
    </xf>
    <xf numFmtId="0" fontId="0" fillId="2" borderId="0" xfId="0" applyFill="1"/>
    <xf numFmtId="0" fontId="81" fillId="0" borderId="14" xfId="0" applyNumberFormat="1" applyFont="1" applyFill="1" applyBorder="1" applyAlignment="1">
      <alignment horizontal="left" vertical="center" wrapText="1"/>
    </xf>
    <xf numFmtId="49" fontId="77" fillId="2" borderId="14" xfId="0" applyNumberFormat="1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/>
    </xf>
    <xf numFmtId="0" fontId="77" fillId="2" borderId="14" xfId="0" applyFont="1" applyFill="1" applyBorder="1" applyAlignment="1">
      <alignment horizontal="left" vertical="center" wrapText="1"/>
    </xf>
    <xf numFmtId="0" fontId="98" fillId="2" borderId="14" xfId="0" applyFont="1" applyFill="1" applyBorder="1" applyAlignment="1">
      <alignment horizontal="center" vertical="center" wrapText="1"/>
    </xf>
    <xf numFmtId="0" fontId="78" fillId="2" borderId="14" xfId="0" applyFont="1" applyFill="1" applyBorder="1" applyAlignment="1">
      <alignment horizontal="center" vertical="center" wrapText="1"/>
    </xf>
    <xf numFmtId="0" fontId="79" fillId="2" borderId="14" xfId="0" applyFont="1" applyFill="1" applyBorder="1" applyAlignment="1">
      <alignment horizontal="left" vertical="center"/>
    </xf>
    <xf numFmtId="49" fontId="82" fillId="2" borderId="14" xfId="0" applyNumberFormat="1" applyFont="1" applyFill="1" applyBorder="1" applyAlignment="1">
      <alignment horizontal="left" vertical="center" wrapText="1"/>
    </xf>
    <xf numFmtId="0" fontId="76" fillId="0" borderId="23" xfId="0" applyNumberFormat="1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81" fillId="0" borderId="23" xfId="0" applyFont="1" applyFill="1" applyBorder="1" applyAlignment="1">
      <alignment horizontal="left" vertical="center" wrapText="1"/>
    </xf>
    <xf numFmtId="0" fontId="0" fillId="0" borderId="23" xfId="0" applyFill="1" applyBorder="1"/>
    <xf numFmtId="0" fontId="0" fillId="0" borderId="49" xfId="0" applyFill="1" applyBorder="1"/>
    <xf numFmtId="1" fontId="84" fillId="21" borderId="5" xfId="0" applyNumberFormat="1" applyFont="1" applyFill="1" applyBorder="1" applyAlignment="1">
      <alignment horizontal="left" vertical="center" wrapText="1"/>
    </xf>
    <xf numFmtId="0" fontId="2" fillId="21" borderId="6" xfId="0" applyFont="1" applyFill="1" applyBorder="1" applyAlignment="1">
      <alignment horizontal="left" vertical="center" wrapText="1"/>
    </xf>
    <xf numFmtId="0" fontId="81" fillId="21" borderId="6" xfId="0" applyFont="1" applyFill="1" applyBorder="1" applyAlignment="1">
      <alignment horizontal="left" vertical="center" wrapText="1"/>
    </xf>
    <xf numFmtId="0" fontId="0" fillId="21" borderId="6" xfId="0" applyFill="1" applyBorder="1"/>
    <xf numFmtId="0" fontId="95" fillId="21" borderId="6" xfId="0" applyFont="1" applyFill="1" applyBorder="1" applyAlignment="1">
      <alignment vertical="top" wrapText="1"/>
    </xf>
    <xf numFmtId="177" fontId="2" fillId="21" borderId="6" xfId="0" applyNumberFormat="1" applyFont="1" applyFill="1" applyBorder="1" applyAlignment="1">
      <alignment vertical="center"/>
    </xf>
    <xf numFmtId="0" fontId="0" fillId="21" borderId="7" xfId="0" applyFill="1" applyBorder="1"/>
    <xf numFmtId="0" fontId="9" fillId="7" borderId="72" xfId="0" applyFont="1" applyFill="1" applyBorder="1"/>
    <xf numFmtId="0" fontId="76" fillId="0" borderId="73" xfId="0" applyNumberFormat="1" applyFont="1" applyFill="1" applyBorder="1" applyAlignment="1">
      <alignment horizontal="left" vertical="center" wrapText="1"/>
    </xf>
    <xf numFmtId="0" fontId="61" fillId="0" borderId="73" xfId="0" applyFont="1" applyFill="1" applyBorder="1" applyAlignment="1">
      <alignment horizontal="left" vertical="center" wrapText="1"/>
    </xf>
    <xf numFmtId="0" fontId="83" fillId="0" borderId="73" xfId="0" applyFont="1" applyFill="1" applyBorder="1" applyAlignment="1">
      <alignment horizontal="left" vertical="center" wrapText="1"/>
    </xf>
    <xf numFmtId="0" fontId="82" fillId="0" borderId="31" xfId="0" applyFont="1" applyFill="1" applyBorder="1" applyAlignment="1">
      <alignment horizontal="left" vertical="center"/>
    </xf>
    <xf numFmtId="0" fontId="78" fillId="0" borderId="31" xfId="0" applyFont="1" applyFill="1" applyBorder="1" applyAlignment="1">
      <alignment horizontal="center" vertical="center" wrapText="1"/>
    </xf>
    <xf numFmtId="20" fontId="2" fillId="0" borderId="73" xfId="0" applyNumberFormat="1" applyFont="1" applyFill="1" applyBorder="1" applyAlignment="1">
      <alignment horizontal="center" vertical="center" wrapText="1"/>
    </xf>
    <xf numFmtId="177" fontId="2" fillId="0" borderId="73" xfId="0" applyNumberFormat="1" applyFont="1" applyFill="1" applyBorder="1" applyAlignment="1">
      <alignment horizontal="center" vertical="center" wrapText="1"/>
    </xf>
    <xf numFmtId="20" fontId="2" fillId="0" borderId="86" xfId="0" applyNumberFormat="1" applyFont="1" applyFill="1" applyBorder="1" applyAlignment="1">
      <alignment horizontal="center" vertical="center" wrapText="1"/>
    </xf>
    <xf numFmtId="0" fontId="9" fillId="7" borderId="66" xfId="0" applyFont="1" applyFill="1" applyBorder="1"/>
    <xf numFmtId="0" fontId="82" fillId="23" borderId="87" xfId="0" applyFont="1" applyFill="1" applyBorder="1" applyAlignment="1">
      <alignment vertical="center"/>
    </xf>
    <xf numFmtId="0" fontId="78" fillId="23" borderId="14" xfId="0" applyFont="1" applyFill="1" applyBorder="1" applyAlignment="1">
      <alignment horizontal="center" vertical="center"/>
    </xf>
    <xf numFmtId="0" fontId="78" fillId="23" borderId="88" xfId="0" applyFont="1" applyFill="1" applyBorder="1" applyAlignment="1">
      <alignment horizontal="center" vertical="center"/>
    </xf>
    <xf numFmtId="0" fontId="0" fillId="0" borderId="67" xfId="0" applyFont="1" applyFill="1" applyBorder="1"/>
    <xf numFmtId="177" fontId="2" fillId="0" borderId="67" xfId="0" applyNumberFormat="1" applyFont="1" applyFill="1" applyBorder="1" applyAlignment="1">
      <alignment horizontal="left" vertical="top"/>
    </xf>
    <xf numFmtId="0" fontId="0" fillId="0" borderId="68" xfId="0" applyFont="1" applyFill="1" applyBorder="1" applyAlignment="1">
      <alignment vertical="top"/>
    </xf>
    <xf numFmtId="20" fontId="0" fillId="0" borderId="57" xfId="0" applyNumberFormat="1" applyFont="1" applyFill="1" applyBorder="1"/>
    <xf numFmtId="0" fontId="0" fillId="0" borderId="89" xfId="0" applyFont="1" applyFill="1" applyBorder="1" applyAlignment="1"/>
    <xf numFmtId="177" fontId="2" fillId="0" borderId="58" xfId="0" applyNumberFormat="1" applyFont="1" applyFill="1" applyBorder="1" applyAlignment="1">
      <alignment horizontal="left" vertical="top"/>
    </xf>
    <xf numFmtId="0" fontId="0" fillId="0" borderId="59" xfId="0" applyFont="1" applyFill="1" applyBorder="1" applyAlignment="1">
      <alignment vertical="top"/>
    </xf>
    <xf numFmtId="20" fontId="0" fillId="0" borderId="81" xfId="0" applyNumberFormat="1" applyFont="1" applyFill="1" applyBorder="1"/>
    <xf numFmtId="0" fontId="90" fillId="20" borderId="79" xfId="0" applyFont="1" applyFill="1" applyBorder="1" applyAlignment="1">
      <alignment horizontal="left" wrapText="1"/>
    </xf>
    <xf numFmtId="0" fontId="86" fillId="0" borderId="58" xfId="0" applyFont="1" applyFill="1" applyBorder="1" applyAlignment="1">
      <alignment vertical="center"/>
    </xf>
    <xf numFmtId="0" fontId="5" fillId="0" borderId="58" xfId="0" applyFont="1" applyFill="1" applyBorder="1" applyAlignment="1">
      <alignment horizontal="left" vertical="top"/>
    </xf>
    <xf numFmtId="0" fontId="5" fillId="0" borderId="58" xfId="0" applyFont="1" applyFill="1" applyBorder="1" applyAlignment="1">
      <alignment vertical="top"/>
    </xf>
    <xf numFmtId="0" fontId="0" fillId="0" borderId="90" xfId="0" applyFont="1" applyFill="1" applyBorder="1" applyAlignment="1"/>
    <xf numFmtId="177" fontId="2" fillId="0" borderId="60" xfId="0" applyNumberFormat="1" applyFont="1" applyFill="1" applyBorder="1" applyAlignment="1">
      <alignment horizontal="left" vertical="top"/>
    </xf>
    <xf numFmtId="0" fontId="0" fillId="0" borderId="61" xfId="0" applyFont="1" applyFill="1" applyBorder="1" applyAlignment="1">
      <alignment vertical="top"/>
    </xf>
    <xf numFmtId="20" fontId="0" fillId="0" borderId="63" xfId="0" applyNumberFormat="1" applyFont="1" applyFill="1" applyBorder="1"/>
    <xf numFmtId="0" fontId="86" fillId="0" borderId="64" xfId="0" applyFont="1" applyFill="1" applyBorder="1" applyAlignment="1">
      <alignment vertical="center"/>
    </xf>
    <xf numFmtId="0" fontId="5" fillId="0" borderId="64" xfId="0" applyFont="1" applyFill="1" applyBorder="1" applyAlignment="1">
      <alignment horizontal="left" vertical="top"/>
    </xf>
    <xf numFmtId="0" fontId="5" fillId="0" borderId="64" xfId="0" applyFont="1" applyFill="1" applyBorder="1" applyAlignment="1">
      <alignment vertical="top"/>
    </xf>
    <xf numFmtId="0" fontId="0" fillId="0" borderId="91" xfId="0" applyFont="1" applyFill="1" applyBorder="1" applyAlignment="1"/>
    <xf numFmtId="177" fontId="2" fillId="0" borderId="64" xfId="0" applyNumberFormat="1" applyFont="1" applyFill="1" applyBorder="1" applyAlignment="1">
      <alignment horizontal="left" vertical="top"/>
    </xf>
    <xf numFmtId="0" fontId="0" fillId="0" borderId="65" xfId="0" applyFont="1" applyFill="1" applyBorder="1" applyAlignment="1">
      <alignment vertical="top"/>
    </xf>
    <xf numFmtId="0" fontId="78" fillId="9" borderId="14" xfId="0" applyFont="1" applyFill="1" applyBorder="1" applyAlignment="1">
      <alignment horizontal="center" vertical="center" wrapText="1"/>
    </xf>
    <xf numFmtId="0" fontId="0" fillId="0" borderId="68" xfId="0" applyFont="1" applyFill="1" applyBorder="1"/>
    <xf numFmtId="0" fontId="9" fillId="0" borderId="57" xfId="0" applyFont="1" applyFill="1" applyBorder="1"/>
    <xf numFmtId="0" fontId="77" fillId="16" borderId="14" xfId="0" applyFont="1" applyFill="1" applyBorder="1" applyAlignment="1">
      <alignment horizontal="left" vertical="center"/>
    </xf>
    <xf numFmtId="0" fontId="0" fillId="0" borderId="58" xfId="0" applyFont="1" applyFill="1" applyBorder="1" applyAlignment="1">
      <alignment horizontal="center" vertical="center"/>
    </xf>
    <xf numFmtId="177" fontId="2" fillId="0" borderId="58" xfId="0" applyNumberFormat="1" applyFont="1" applyFill="1" applyBorder="1" applyAlignment="1">
      <alignment horizontal="center" vertical="center"/>
    </xf>
    <xf numFmtId="0" fontId="0" fillId="0" borderId="59" xfId="0" applyFont="1" applyFill="1" applyBorder="1" applyAlignment="1">
      <alignment horizontal="center" vertical="center"/>
    </xf>
    <xf numFmtId="0" fontId="9" fillId="0" borderId="63" xfId="0" applyFont="1" applyFill="1" applyBorder="1"/>
    <xf numFmtId="0" fontId="0" fillId="0" borderId="64" xfId="0" applyFont="1" applyFill="1" applyBorder="1"/>
    <xf numFmtId="0" fontId="0" fillId="0" borderId="65" xfId="0" applyFont="1" applyFill="1" applyBorder="1"/>
    <xf numFmtId="0" fontId="21" fillId="0" borderId="57" xfId="0" applyFont="1" applyFill="1" applyBorder="1"/>
    <xf numFmtId="0" fontId="0" fillId="0" borderId="59" xfId="0" applyFont="1" applyFill="1" applyBorder="1"/>
    <xf numFmtId="0" fontId="0" fillId="0" borderId="63" xfId="0" applyFill="1" applyBorder="1"/>
    <xf numFmtId="177" fontId="2" fillId="0" borderId="64" xfId="0" applyNumberFormat="1" applyFont="1" applyFill="1" applyBorder="1"/>
    <xf numFmtId="0" fontId="0" fillId="0" borderId="0" xfId="0" applyNumberFormat="1" applyFill="1"/>
    <xf numFmtId="0" fontId="0" fillId="0" borderId="0" xfId="0" applyFont="1" applyFill="1"/>
    <xf numFmtId="177" fontId="0" fillId="0" borderId="0" xfId="0" applyNumberFormat="1" applyFont="1" applyFill="1"/>
    <xf numFmtId="0" fontId="81" fillId="0" borderId="64" xfId="0" applyNumberFormat="1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0" borderId="8" xfId="0" applyBorder="1" applyAlignment="1">
      <alignment horizontal="left" wrapText="1"/>
    </xf>
    <xf numFmtId="181" fontId="72" fillId="12" borderId="52" xfId="0" applyNumberFormat="1" applyFont="1" applyFill="1" applyBorder="1" applyAlignment="1">
      <alignment horizontal="center" vertical="center"/>
    </xf>
    <xf numFmtId="181" fontId="72" fillId="12" borderId="9" xfId="0" applyNumberFormat="1" applyFont="1" applyFill="1" applyBorder="1" applyAlignment="1">
      <alignment horizontal="center" vertical="center"/>
    </xf>
    <xf numFmtId="181" fontId="72" fillId="12" borderId="53" xfId="0" applyNumberFormat="1" applyFont="1" applyFill="1" applyBorder="1" applyAlignment="1">
      <alignment horizontal="center" vertical="center"/>
    </xf>
    <xf numFmtId="0" fontId="72" fillId="7" borderId="54" xfId="0" applyFont="1" applyFill="1" applyBorder="1" applyAlignment="1">
      <alignment horizontal="center" vertical="center"/>
    </xf>
    <xf numFmtId="0" fontId="72" fillId="7" borderId="55" xfId="0" applyFont="1" applyFill="1" applyBorder="1" applyAlignment="1">
      <alignment horizontal="center" vertical="center"/>
    </xf>
    <xf numFmtId="0" fontId="72" fillId="7" borderId="5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36" fillId="0" borderId="3" xfId="0" applyFont="1" applyBorder="1" applyAlignment="1">
      <alignment horizontal="left"/>
    </xf>
    <xf numFmtId="0" fontId="36" fillId="0" borderId="4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4" fillId="2" borderId="5" xfId="0" applyFont="1" applyFill="1" applyBorder="1" applyAlignment="1" applyProtection="1">
      <alignment horizontal="center" vertical="center"/>
      <protection locked="0"/>
    </xf>
    <xf numFmtId="0" fontId="44" fillId="2" borderId="6" xfId="0" applyFont="1" applyFill="1" applyBorder="1" applyAlignment="1" applyProtection="1">
      <alignment horizontal="center" vertical="center"/>
      <protection locked="0"/>
    </xf>
    <xf numFmtId="0" fontId="44" fillId="2" borderId="7" xfId="0" applyFont="1" applyFill="1" applyBorder="1" applyAlignment="1" applyProtection="1">
      <alignment horizontal="center" vertical="center"/>
      <protection locked="0"/>
    </xf>
    <xf numFmtId="0" fontId="14" fillId="2" borderId="21" xfId="0" applyFont="1" applyFill="1" applyBorder="1" applyAlignment="1">
      <alignment horizontal="left" wrapText="1"/>
    </xf>
    <xf numFmtId="0" fontId="14" fillId="2" borderId="9" xfId="0" applyFont="1" applyFill="1" applyBorder="1" applyAlignment="1">
      <alignment horizontal="left" wrapText="1"/>
    </xf>
    <xf numFmtId="0" fontId="14" fillId="2" borderId="22" xfId="0" applyFont="1" applyFill="1" applyBorder="1" applyAlignment="1">
      <alignment horizontal="left" wrapText="1"/>
    </xf>
    <xf numFmtId="0" fontId="54" fillId="0" borderId="1" xfId="0" applyFont="1" applyBorder="1" applyAlignment="1">
      <alignment horizontal="left"/>
    </xf>
    <xf numFmtId="0" fontId="54" fillId="0" borderId="2" xfId="0" applyFont="1" applyBorder="1" applyAlignment="1">
      <alignment horizontal="left"/>
    </xf>
    <xf numFmtId="0" fontId="54" fillId="0" borderId="3" xfId="0" applyFont="1" applyBorder="1" applyAlignment="1">
      <alignment horizontal="left"/>
    </xf>
    <xf numFmtId="0" fontId="54" fillId="0" borderId="4" xfId="0" applyFont="1" applyBorder="1" applyAlignment="1">
      <alignment horizontal="left"/>
    </xf>
    <xf numFmtId="0" fontId="14" fillId="8" borderId="32" xfId="0" applyFont="1" applyFill="1" applyBorder="1" applyAlignment="1">
      <alignment horizontal="left"/>
    </xf>
    <xf numFmtId="0" fontId="14" fillId="8" borderId="33" xfId="0" applyFont="1" applyFill="1" applyBorder="1" applyAlignment="1">
      <alignment horizontal="left"/>
    </xf>
    <xf numFmtId="0" fontId="12" fillId="8" borderId="33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wrapText="1"/>
    </xf>
    <xf numFmtId="0" fontId="19" fillId="8" borderId="21" xfId="0" applyFont="1" applyFill="1" applyBorder="1" applyAlignment="1">
      <alignment horizontal="left"/>
    </xf>
    <xf numFmtId="0" fontId="19" fillId="8" borderId="9" xfId="0" applyFont="1" applyFill="1" applyBorder="1" applyAlignment="1">
      <alignment horizontal="left"/>
    </xf>
    <xf numFmtId="0" fontId="19" fillId="8" borderId="22" xfId="0" applyFont="1" applyFill="1" applyBorder="1" applyAlignment="1">
      <alignment horizontal="left"/>
    </xf>
    <xf numFmtId="0" fontId="14" fillId="8" borderId="21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19" fillId="2" borderId="22" xfId="0" applyFont="1" applyFill="1" applyBorder="1" applyAlignment="1">
      <alignment horizontal="left"/>
    </xf>
    <xf numFmtId="0" fontId="14" fillId="2" borderId="21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14" fillId="2" borderId="29" xfId="0" applyFont="1" applyFill="1" applyBorder="1" applyAlignment="1">
      <alignment horizontal="left"/>
    </xf>
    <xf numFmtId="0" fontId="14" fillId="8" borderId="21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14" fillId="8" borderId="22" xfId="0" applyFont="1" applyFill="1" applyBorder="1" applyAlignment="1">
      <alignment horizontal="left"/>
    </xf>
    <xf numFmtId="0" fontId="19" fillId="8" borderId="21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left"/>
    </xf>
    <xf numFmtId="0" fontId="14" fillId="0" borderId="9" xfId="0" applyFont="1" applyFill="1" applyBorder="1" applyAlignment="1">
      <alignment horizontal="left"/>
    </xf>
    <xf numFmtId="0" fontId="14" fillId="0" borderId="22" xfId="0" applyFont="1" applyFill="1" applyBorder="1" applyAlignment="1">
      <alignment horizontal="left"/>
    </xf>
    <xf numFmtId="0" fontId="19" fillId="0" borderId="21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29" xfId="0" applyFont="1" applyFill="1" applyBorder="1" applyAlignment="1">
      <alignment horizontal="center"/>
    </xf>
  </cellXfs>
  <cellStyles count="37">
    <cellStyle name="Hyperlink 2" xfId="1"/>
    <cellStyle name="Hyperlink 3" xfId="2"/>
    <cellStyle name="Normal 10" xfId="3"/>
    <cellStyle name="Normal 10 10 2" xfId="4"/>
    <cellStyle name="Normal 11" xfId="5"/>
    <cellStyle name="Normal 118" xfId="31"/>
    <cellStyle name="Normal 12" xfId="6"/>
    <cellStyle name="Normal 13" xfId="7"/>
    <cellStyle name="Normal 14" xfId="35"/>
    <cellStyle name="Normal 15" xfId="8"/>
    <cellStyle name="Normal 16" xfId="9"/>
    <cellStyle name="Normal 17" xfId="10"/>
    <cellStyle name="Normal 18" xfId="11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6"/>
    <cellStyle name="Normal 4" xfId="25"/>
    <cellStyle name="Normal 5" xfId="26"/>
    <cellStyle name="Normal 579" xfId="32"/>
    <cellStyle name="Normal 6" xfId="27"/>
    <cellStyle name="Normal 7" xfId="28"/>
    <cellStyle name="Normal 8" xfId="29"/>
    <cellStyle name="Normal 866" xfId="33"/>
    <cellStyle name="Normal 9" xfId="30"/>
    <cellStyle name="Normal_Sheet1" xfId="34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32" Type="http://schemas.openxmlformats.org/officeDocument/2006/relationships/usernames" Target="revisions/userNam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revisions/_rels/revisionHeaders.xml.rels><?xml version="1.0" encoding="UTF-8" standalone="yes"?>
<Relationships xmlns="http://schemas.openxmlformats.org/package/2006/relationships"><Relationship Id="rId20" Type="http://schemas.openxmlformats.org/officeDocument/2006/relationships/revisionLog" Target="revisionLog1.xml"/><Relationship Id="rId21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F97FB1B-0FF8-1646-9531-D255B040A5D1}" diskRevisions="1" revisionId="1393" version="2" keepChangeHistory="0" preserveHistory="0">
  <header guid="{45520B92-EFC7-40D2-BDE0-8A0A87D611C0}" dateTime="2017-05-19T18:43:49" maxSheetId="28" userName="Frances Lee" r:id="rId20" minRId="1391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23"/>
      <sheetId val="19"/>
      <sheetId val="20"/>
      <sheetId val="21"/>
      <sheetId val="22"/>
      <sheetId val="24"/>
      <sheetId val="25"/>
      <sheetId val="26"/>
      <sheetId val="27"/>
    </sheetIdMap>
  </header>
  <header guid="{0F97FB1B-0FF8-1646-9531-D255B040A5D1}" dateTime="2017-05-19T22:05:26" maxSheetId="28" userName="Sean Lu" r:id="rId21">
    <sheetIdMap count="2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23"/>
      <sheetId val="19"/>
      <sheetId val="20"/>
      <sheetId val="21"/>
      <sheetId val="22"/>
      <sheetId val="24"/>
      <sheetId val="25"/>
      <sheetId val="26"/>
      <sheetId val="2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1" sId="21">
    <oc r="E22">
      <f>SUM(E5:E20)</f>
    </oc>
    <nc r="E22">
      <f>SUM(E5:E21)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7" customView="1" name="Z_02E053ED_E6D2_CE49_ACC7_7136EC9E794B_.wvu.PrintArea" hidden="1" oldHidden="1">
    <formula>'NT#8'!$A$1:$Y$25</formula>
  </rdn>
  <rdn rId="0" localSheetId="21" customView="1" name="Z_02E053ED_E6D2_CE49_ACC7_7136EC9E794B_.wvu.PrintArea" hidden="1" oldHidden="1">
    <formula>'DN#3'!$A$1:$T$25</formula>
  </rdn>
  <rcv guid="{02E053ED-E6D2-CE49-ACC7-7136EC9E794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19"/>
  <sheetViews>
    <sheetView tabSelected="1" topLeftCell="A6" zoomScale="60" zoomScaleNormal="60" zoomScalePageLayoutView="60" workbookViewId="0">
      <selection activeCell="C18" sqref="C18"/>
    </sheetView>
  </sheetViews>
  <sheetFormatPr baseColWidth="10" defaultColWidth="8.83203125" defaultRowHeight="52.5" customHeight="1" x14ac:dyDescent="0"/>
  <cols>
    <col min="1" max="1" width="16.5" style="468" customWidth="1"/>
    <col min="2" max="2" width="32.5" style="766" customWidth="1"/>
    <col min="3" max="3" width="24.5" style="468" customWidth="1"/>
    <col min="4" max="4" width="106.5" style="468" customWidth="1"/>
    <col min="5" max="5" width="8.83203125" style="766"/>
    <col min="6" max="6" width="25" style="468" customWidth="1"/>
    <col min="7" max="7" width="6.5" style="468" customWidth="1"/>
    <col min="8" max="8" width="25.5" style="468" customWidth="1"/>
    <col min="9" max="9" width="58.5" style="767" customWidth="1"/>
    <col min="10" max="10" width="74.1640625" style="768" customWidth="1"/>
    <col min="11" max="11" width="56" style="767" customWidth="1"/>
    <col min="12" max="16384" width="8.83203125" style="468"/>
  </cols>
  <sheetData>
    <row r="1" spans="1:11" ht="52.5" customHeight="1">
      <c r="A1" s="774" t="s">
        <v>1585</v>
      </c>
      <c r="B1" s="775"/>
      <c r="C1" s="775"/>
      <c r="D1" s="775"/>
      <c r="E1" s="775"/>
      <c r="F1" s="775"/>
      <c r="G1" s="775"/>
      <c r="H1" s="775"/>
      <c r="I1" s="775"/>
      <c r="J1" s="775"/>
      <c r="K1" s="776"/>
    </row>
    <row r="2" spans="1:11" ht="52.5" customHeight="1" thickBot="1">
      <c r="A2" s="777" t="s">
        <v>1887</v>
      </c>
      <c r="B2" s="778"/>
      <c r="C2" s="778"/>
      <c r="D2" s="778"/>
      <c r="E2" s="778"/>
      <c r="F2" s="778"/>
      <c r="G2" s="778"/>
      <c r="H2" s="778"/>
      <c r="I2" s="778"/>
      <c r="J2" s="778"/>
      <c r="K2" s="779"/>
    </row>
    <row r="3" spans="1:11" s="473" customFormat="1" ht="52.5" customHeight="1">
      <c r="A3" s="469" t="s">
        <v>1586</v>
      </c>
      <c r="B3" s="470" t="s">
        <v>1587</v>
      </c>
      <c r="C3" s="469" t="s">
        <v>1588</v>
      </c>
      <c r="D3" s="469" t="s">
        <v>1589</v>
      </c>
      <c r="E3" s="470" t="s">
        <v>1590</v>
      </c>
      <c r="F3" s="469" t="s">
        <v>1591</v>
      </c>
      <c r="G3" s="469" t="s">
        <v>1592</v>
      </c>
      <c r="H3" s="469" t="s">
        <v>1593</v>
      </c>
      <c r="I3" s="471" t="s">
        <v>1594</v>
      </c>
      <c r="J3" s="472" t="s">
        <v>1595</v>
      </c>
      <c r="K3" s="471" t="s">
        <v>1596</v>
      </c>
    </row>
    <row r="4" spans="1:11" ht="52.5" customHeight="1">
      <c r="A4" s="474" t="s">
        <v>1597</v>
      </c>
      <c r="B4" s="475" t="s">
        <v>1598</v>
      </c>
      <c r="C4" s="476" t="s">
        <v>1599</v>
      </c>
      <c r="D4" s="477" t="s">
        <v>1600</v>
      </c>
      <c r="E4" s="478">
        <v>2</v>
      </c>
      <c r="F4" s="479" t="s">
        <v>1601</v>
      </c>
      <c r="G4" s="480" t="s">
        <v>52</v>
      </c>
      <c r="H4" s="480" t="s">
        <v>1602</v>
      </c>
      <c r="I4" s="481" t="s">
        <v>1603</v>
      </c>
      <c r="J4" s="482"/>
      <c r="K4" s="483" t="s">
        <v>1604</v>
      </c>
    </row>
    <row r="5" spans="1:11" ht="52.5" customHeight="1">
      <c r="A5" s="474" t="s">
        <v>1597</v>
      </c>
      <c r="B5" s="484" t="s">
        <v>1605</v>
      </c>
      <c r="C5" s="485" t="s">
        <v>1606</v>
      </c>
      <c r="D5" s="477" t="s">
        <v>1607</v>
      </c>
      <c r="E5" s="478">
        <v>2</v>
      </c>
      <c r="F5" s="486" t="s">
        <v>1608</v>
      </c>
      <c r="G5" s="487" t="s">
        <v>52</v>
      </c>
      <c r="H5" s="487" t="s">
        <v>1609</v>
      </c>
      <c r="I5" s="481" t="s">
        <v>1610</v>
      </c>
      <c r="J5" s="482"/>
      <c r="K5" s="483" t="s">
        <v>1604</v>
      </c>
    </row>
    <row r="6" spans="1:11" ht="52.5" customHeight="1">
      <c r="A6" s="474" t="s">
        <v>1597</v>
      </c>
      <c r="B6" s="488"/>
      <c r="C6" s="485"/>
      <c r="D6" s="489"/>
      <c r="E6" s="478"/>
      <c r="F6" s="490" t="s">
        <v>1611</v>
      </c>
      <c r="G6" s="487" t="s">
        <v>52</v>
      </c>
      <c r="H6" s="487" t="s">
        <v>1612</v>
      </c>
      <c r="I6" s="481"/>
      <c r="J6" s="482"/>
      <c r="K6" s="483" t="s">
        <v>1604</v>
      </c>
    </row>
    <row r="7" spans="1:11" ht="52.5" customHeight="1">
      <c r="A7" s="474" t="s">
        <v>1597</v>
      </c>
      <c r="B7" s="484" t="s">
        <v>1605</v>
      </c>
      <c r="C7" s="491" t="s">
        <v>1613</v>
      </c>
      <c r="D7" s="477" t="s">
        <v>1614</v>
      </c>
      <c r="E7" s="478">
        <v>2</v>
      </c>
      <c r="F7" s="492" t="s">
        <v>1615</v>
      </c>
      <c r="G7" s="493" t="s">
        <v>70</v>
      </c>
      <c r="H7" s="493" t="s">
        <v>1616</v>
      </c>
      <c r="I7" s="494" t="s">
        <v>1617</v>
      </c>
      <c r="J7" s="482"/>
      <c r="K7" s="495"/>
    </row>
    <row r="8" spans="1:11" ht="52.5" customHeight="1">
      <c r="A8" s="474" t="s">
        <v>1597</v>
      </c>
      <c r="B8" s="496" t="s">
        <v>1605</v>
      </c>
      <c r="C8" s="485" t="s">
        <v>1618</v>
      </c>
      <c r="D8" s="477" t="s">
        <v>1619</v>
      </c>
      <c r="E8" s="478">
        <v>2</v>
      </c>
      <c r="F8" s="492" t="s">
        <v>1620</v>
      </c>
      <c r="G8" s="493" t="s">
        <v>199</v>
      </c>
      <c r="H8" s="493" t="s">
        <v>1621</v>
      </c>
      <c r="I8" s="497" t="s">
        <v>1622</v>
      </c>
      <c r="J8" s="498"/>
      <c r="K8" s="483" t="s">
        <v>1604</v>
      </c>
    </row>
    <row r="9" spans="1:11" ht="52.5" customHeight="1">
      <c r="A9" s="474" t="s">
        <v>1597</v>
      </c>
      <c r="B9" s="496" t="s">
        <v>1605</v>
      </c>
      <c r="C9" s="485" t="s">
        <v>1623</v>
      </c>
      <c r="D9" s="477" t="s">
        <v>1624</v>
      </c>
      <c r="E9" s="478">
        <v>2</v>
      </c>
      <c r="F9" s="499" t="s">
        <v>1625</v>
      </c>
      <c r="G9" s="500" t="s">
        <v>70</v>
      </c>
      <c r="H9" s="500" t="s">
        <v>1626</v>
      </c>
      <c r="I9" s="497" t="s">
        <v>1627</v>
      </c>
      <c r="J9" s="498"/>
      <c r="K9" s="501"/>
    </row>
    <row r="10" spans="1:11" ht="52.5" customHeight="1">
      <c r="A10" s="474" t="s">
        <v>1597</v>
      </c>
      <c r="B10" s="502" t="s">
        <v>17</v>
      </c>
      <c r="C10" s="503" t="s">
        <v>1628</v>
      </c>
      <c r="D10" s="477" t="s">
        <v>1629</v>
      </c>
      <c r="E10" s="478">
        <v>2</v>
      </c>
      <c r="F10" s="492" t="s">
        <v>1630</v>
      </c>
      <c r="G10" s="493" t="s">
        <v>52</v>
      </c>
      <c r="H10" s="493" t="s">
        <v>1631</v>
      </c>
      <c r="I10" s="497" t="s">
        <v>1632</v>
      </c>
      <c r="J10" s="498"/>
      <c r="K10" s="483" t="s">
        <v>1604</v>
      </c>
    </row>
    <row r="11" spans="1:11" ht="52.5" customHeight="1">
      <c r="A11" s="474" t="s">
        <v>1597</v>
      </c>
      <c r="B11" s="502" t="s">
        <v>17</v>
      </c>
      <c r="C11" s="504" t="s">
        <v>1633</v>
      </c>
      <c r="D11" s="477" t="s">
        <v>1634</v>
      </c>
      <c r="E11" s="478">
        <v>2</v>
      </c>
      <c r="F11" s="505" t="s">
        <v>1635</v>
      </c>
      <c r="G11" s="493" t="s">
        <v>70</v>
      </c>
      <c r="H11" s="493" t="s">
        <v>1636</v>
      </c>
      <c r="I11" s="497" t="s">
        <v>1637</v>
      </c>
      <c r="J11" s="498"/>
      <c r="K11" s="501"/>
    </row>
    <row r="12" spans="1:11" ht="52.5" customHeight="1">
      <c r="A12" s="474" t="s">
        <v>1597</v>
      </c>
      <c r="B12" s="506" t="s">
        <v>1598</v>
      </c>
      <c r="C12" s="504" t="s">
        <v>1638</v>
      </c>
      <c r="D12" s="477" t="s">
        <v>1639</v>
      </c>
      <c r="E12" s="478">
        <v>2</v>
      </c>
      <c r="F12" s="505" t="s">
        <v>1640</v>
      </c>
      <c r="G12" s="493" t="s">
        <v>52</v>
      </c>
      <c r="H12" s="507" t="s">
        <v>1641</v>
      </c>
      <c r="I12" s="481" t="s">
        <v>1642</v>
      </c>
      <c r="J12" s="482"/>
      <c r="K12" s="483" t="s">
        <v>1604</v>
      </c>
    </row>
    <row r="13" spans="1:11" ht="52.5" customHeight="1">
      <c r="A13" s="474" t="s">
        <v>1597</v>
      </c>
      <c r="B13" s="502" t="s">
        <v>17</v>
      </c>
      <c r="C13" s="504" t="s">
        <v>1643</v>
      </c>
      <c r="D13" s="477" t="s">
        <v>1644</v>
      </c>
      <c r="E13" s="478">
        <v>2</v>
      </c>
      <c r="F13" s="505" t="s">
        <v>1645</v>
      </c>
      <c r="G13" s="493" t="s">
        <v>17</v>
      </c>
      <c r="H13" s="507" t="s">
        <v>1646</v>
      </c>
      <c r="I13" s="481" t="s">
        <v>1647</v>
      </c>
      <c r="J13" s="508"/>
      <c r="K13" s="495"/>
    </row>
    <row r="14" spans="1:11" ht="52.5" customHeight="1">
      <c r="A14" s="474" t="s">
        <v>1597</v>
      </c>
      <c r="B14" s="509" t="s">
        <v>1648</v>
      </c>
      <c r="C14" s="504" t="s">
        <v>1649</v>
      </c>
      <c r="D14" s="477" t="s">
        <v>1650</v>
      </c>
      <c r="E14" s="478">
        <v>2</v>
      </c>
      <c r="F14" s="492" t="s">
        <v>1651</v>
      </c>
      <c r="G14" s="493" t="s">
        <v>52</v>
      </c>
      <c r="H14" s="493" t="s">
        <v>1652</v>
      </c>
      <c r="I14" s="481" t="s">
        <v>1653</v>
      </c>
      <c r="J14" s="510" t="s">
        <v>627</v>
      </c>
      <c r="K14" s="511" t="s">
        <v>1654</v>
      </c>
    </row>
    <row r="15" spans="1:11" ht="52.5" customHeight="1">
      <c r="A15" s="474" t="s">
        <v>1597</v>
      </c>
      <c r="B15" s="512" t="s">
        <v>1655</v>
      </c>
      <c r="C15" s="504" t="s">
        <v>1656</v>
      </c>
      <c r="D15" s="477" t="s">
        <v>1657</v>
      </c>
      <c r="E15" s="478">
        <v>2</v>
      </c>
      <c r="F15" s="513" t="s">
        <v>1658</v>
      </c>
      <c r="G15" s="514" t="s">
        <v>196</v>
      </c>
      <c r="H15" s="514" t="s">
        <v>1659</v>
      </c>
      <c r="I15" s="481" t="s">
        <v>1660</v>
      </c>
      <c r="J15" s="515" t="s">
        <v>1661</v>
      </c>
      <c r="K15" s="495"/>
    </row>
    <row r="16" spans="1:11" ht="52.5" customHeight="1">
      <c r="A16" s="474" t="s">
        <v>1597</v>
      </c>
      <c r="B16" s="468"/>
      <c r="C16" s="504"/>
      <c r="D16" s="489"/>
      <c r="E16" s="478"/>
      <c r="F16" s="516" t="s">
        <v>1662</v>
      </c>
      <c r="G16" s="493" t="s">
        <v>17</v>
      </c>
      <c r="H16" s="517" t="s">
        <v>1663</v>
      </c>
      <c r="I16" s="497"/>
      <c r="J16" s="518"/>
      <c r="K16" s="511" t="s">
        <v>1654</v>
      </c>
    </row>
    <row r="17" spans="1:11" ht="52.5" customHeight="1">
      <c r="A17" s="474" t="s">
        <v>1597</v>
      </c>
      <c r="B17" s="502" t="s">
        <v>17</v>
      </c>
      <c r="C17" s="504" t="s">
        <v>1664</v>
      </c>
      <c r="D17" s="477" t="s">
        <v>1665</v>
      </c>
      <c r="E17" s="478">
        <v>2</v>
      </c>
      <c r="F17" s="519" t="s">
        <v>1666</v>
      </c>
      <c r="G17" s="507" t="s">
        <v>52</v>
      </c>
      <c r="H17" s="507" t="s">
        <v>1667</v>
      </c>
      <c r="I17" s="497" t="s">
        <v>1668</v>
      </c>
      <c r="J17" s="498"/>
      <c r="K17" s="483" t="s">
        <v>1604</v>
      </c>
    </row>
    <row r="18" spans="1:11" ht="52.5" customHeight="1">
      <c r="A18" s="474" t="s">
        <v>1597</v>
      </c>
      <c r="B18" s="502" t="s">
        <v>17</v>
      </c>
      <c r="C18" s="520" t="s">
        <v>1669</v>
      </c>
      <c r="D18" s="477" t="s">
        <v>1670</v>
      </c>
      <c r="E18" s="478">
        <v>2</v>
      </c>
      <c r="F18" s="521" t="s">
        <v>1671</v>
      </c>
      <c r="G18" s="480" t="s">
        <v>52</v>
      </c>
      <c r="H18" s="480" t="s">
        <v>1672</v>
      </c>
      <c r="I18" s="481" t="s">
        <v>1673</v>
      </c>
      <c r="J18" s="482"/>
      <c r="K18" s="483" t="s">
        <v>1604</v>
      </c>
    </row>
    <row r="19" spans="1:11" ht="52.5" customHeight="1">
      <c r="A19" s="474" t="s">
        <v>1597</v>
      </c>
      <c r="B19" s="502" t="s">
        <v>17</v>
      </c>
      <c r="C19" s="522" t="s">
        <v>1674</v>
      </c>
      <c r="D19" s="477" t="s">
        <v>1675</v>
      </c>
      <c r="E19" s="478">
        <v>2</v>
      </c>
      <c r="F19" s="492" t="s">
        <v>1676</v>
      </c>
      <c r="G19" s="493" t="s">
        <v>196</v>
      </c>
      <c r="H19" s="493" t="s">
        <v>1677</v>
      </c>
      <c r="I19" s="481" t="s">
        <v>1678</v>
      </c>
      <c r="J19" s="482"/>
      <c r="K19" s="483" t="s">
        <v>1604</v>
      </c>
    </row>
    <row r="20" spans="1:11" ht="52.5" customHeight="1">
      <c r="A20" s="474" t="s">
        <v>1597</v>
      </c>
      <c r="B20" s="502" t="s">
        <v>17</v>
      </c>
      <c r="C20" s="522" t="s">
        <v>1679</v>
      </c>
      <c r="D20" s="477" t="s">
        <v>1680</v>
      </c>
      <c r="E20" s="478">
        <v>2</v>
      </c>
      <c r="F20" s="492" t="s">
        <v>1681</v>
      </c>
      <c r="G20" s="493" t="s">
        <v>52</v>
      </c>
      <c r="H20" s="493" t="s">
        <v>1682</v>
      </c>
      <c r="I20" s="497" t="s">
        <v>1683</v>
      </c>
      <c r="J20" s="498"/>
      <c r="K20" s="483" t="s">
        <v>1604</v>
      </c>
    </row>
    <row r="21" spans="1:11" ht="52.5" customHeight="1">
      <c r="A21" s="474" t="s">
        <v>1597</v>
      </c>
      <c r="B21" s="502" t="s">
        <v>17</v>
      </c>
      <c r="C21" s="504" t="s">
        <v>1684</v>
      </c>
      <c r="D21" s="477" t="s">
        <v>1685</v>
      </c>
      <c r="E21" s="523">
        <v>2</v>
      </c>
      <c r="F21" s="492" t="s">
        <v>1686</v>
      </c>
      <c r="G21" s="493" t="s">
        <v>70</v>
      </c>
      <c r="H21" s="493" t="s">
        <v>1687</v>
      </c>
      <c r="I21" s="497" t="s">
        <v>1688</v>
      </c>
      <c r="J21" s="498"/>
      <c r="K21" s="524" t="s">
        <v>1689</v>
      </c>
    </row>
    <row r="22" spans="1:11" ht="52.5" customHeight="1">
      <c r="A22" s="474" t="s">
        <v>1597</v>
      </c>
      <c r="B22" s="502" t="s">
        <v>17</v>
      </c>
      <c r="C22" s="504" t="s">
        <v>1690</v>
      </c>
      <c r="D22" s="477" t="s">
        <v>1691</v>
      </c>
      <c r="E22" s="523">
        <v>3</v>
      </c>
      <c r="F22" s="505" t="s">
        <v>1692</v>
      </c>
      <c r="G22" s="493" t="s">
        <v>70</v>
      </c>
      <c r="H22" s="493" t="s">
        <v>1693</v>
      </c>
      <c r="I22" s="497" t="s">
        <v>1694</v>
      </c>
      <c r="J22" s="498"/>
      <c r="K22" s="501"/>
    </row>
    <row r="23" spans="1:11" ht="52.5" customHeight="1">
      <c r="A23" s="474" t="s">
        <v>1597</v>
      </c>
      <c r="B23" s="502" t="s">
        <v>17</v>
      </c>
      <c r="C23" s="504" t="s">
        <v>1695</v>
      </c>
      <c r="D23" s="477" t="s">
        <v>1696</v>
      </c>
      <c r="E23" s="523">
        <v>3</v>
      </c>
      <c r="F23" s="492" t="s">
        <v>1697</v>
      </c>
      <c r="G23" s="493" t="s">
        <v>52</v>
      </c>
      <c r="H23" s="493" t="s">
        <v>1698</v>
      </c>
      <c r="I23" s="497" t="s">
        <v>1699</v>
      </c>
      <c r="J23" s="498"/>
      <c r="K23" s="483" t="s">
        <v>1604</v>
      </c>
    </row>
    <row r="24" spans="1:11" ht="52.5" customHeight="1">
      <c r="A24" s="474" t="s">
        <v>1597</v>
      </c>
      <c r="B24" s="496" t="s">
        <v>1605</v>
      </c>
      <c r="C24" s="525" t="s">
        <v>1700</v>
      </c>
      <c r="D24" s="477" t="s">
        <v>1701</v>
      </c>
      <c r="E24" s="523">
        <v>3</v>
      </c>
      <c r="F24" s="492" t="s">
        <v>1702</v>
      </c>
      <c r="G24" s="493" t="s">
        <v>52</v>
      </c>
      <c r="H24" s="517" t="s">
        <v>1703</v>
      </c>
      <c r="I24" s="497" t="s">
        <v>1704</v>
      </c>
      <c r="J24" s="498"/>
      <c r="K24" s="483" t="s">
        <v>1604</v>
      </c>
    </row>
    <row r="25" spans="1:11" ht="52.5" customHeight="1">
      <c r="A25" s="474" t="s">
        <v>1597</v>
      </c>
      <c r="B25" s="526" t="s">
        <v>1705</v>
      </c>
      <c r="C25" s="525" t="s">
        <v>1706</v>
      </c>
      <c r="D25" s="477" t="s">
        <v>1707</v>
      </c>
      <c r="E25" s="478">
        <v>3</v>
      </c>
      <c r="F25" s="492" t="s">
        <v>1708</v>
      </c>
      <c r="G25" s="517" t="s">
        <v>17</v>
      </c>
      <c r="H25" s="517" t="s">
        <v>1709</v>
      </c>
      <c r="I25" s="481" t="s">
        <v>1710</v>
      </c>
      <c r="J25" s="527" t="s">
        <v>1711</v>
      </c>
      <c r="K25" s="495"/>
    </row>
    <row r="26" spans="1:11" ht="52.5" customHeight="1">
      <c r="A26" s="474" t="s">
        <v>1597</v>
      </c>
      <c r="B26" s="488"/>
      <c r="C26" s="504"/>
      <c r="D26" s="528"/>
      <c r="E26" s="478"/>
      <c r="I26" s="481"/>
      <c r="J26" s="482"/>
      <c r="K26" s="495"/>
    </row>
    <row r="27" spans="1:11" ht="52.5" customHeight="1">
      <c r="A27" s="474" t="s">
        <v>1597</v>
      </c>
      <c r="B27" s="529">
        <v>2</v>
      </c>
      <c r="C27" s="530" t="s">
        <v>1712</v>
      </c>
      <c r="D27" s="528" t="s">
        <v>1713</v>
      </c>
      <c r="E27" s="478">
        <v>1</v>
      </c>
      <c r="F27" s="489"/>
      <c r="G27" s="489"/>
      <c r="H27" s="489"/>
      <c r="I27" s="481"/>
      <c r="J27" s="482"/>
      <c r="K27" s="495"/>
    </row>
    <row r="28" spans="1:11" ht="52.5" customHeight="1">
      <c r="A28" s="474" t="s">
        <v>1597</v>
      </c>
      <c r="B28" s="502">
        <v>7</v>
      </c>
      <c r="C28" s="530" t="s">
        <v>1714</v>
      </c>
      <c r="D28" s="489" t="s">
        <v>1505</v>
      </c>
      <c r="E28" s="478">
        <v>1</v>
      </c>
      <c r="F28" s="489" t="s">
        <v>1715</v>
      </c>
      <c r="G28" s="531" t="s">
        <v>52</v>
      </c>
      <c r="H28" s="531" t="s">
        <v>1716</v>
      </c>
      <c r="I28" s="481"/>
      <c r="J28" s="482" t="s">
        <v>1717</v>
      </c>
      <c r="K28" s="501"/>
    </row>
    <row r="29" spans="1:11" ht="52.5" customHeight="1">
      <c r="A29" s="474" t="s">
        <v>1597</v>
      </c>
      <c r="B29" s="502" t="s">
        <v>17</v>
      </c>
      <c r="C29" s="532" t="s">
        <v>1718</v>
      </c>
      <c r="D29" s="477" t="s">
        <v>1719</v>
      </c>
      <c r="E29" s="523">
        <v>1</v>
      </c>
      <c r="F29" s="533" t="s">
        <v>1720</v>
      </c>
      <c r="G29" s="533"/>
      <c r="H29" s="533"/>
      <c r="I29" s="497"/>
      <c r="J29" s="498"/>
      <c r="K29" s="501"/>
    </row>
    <row r="30" spans="1:11" ht="52.5" customHeight="1">
      <c r="A30" s="474" t="s">
        <v>1597</v>
      </c>
      <c r="B30" s="502" t="s">
        <v>17</v>
      </c>
      <c r="C30" s="534" t="s">
        <v>1721</v>
      </c>
      <c r="D30" s="535" t="s">
        <v>1722</v>
      </c>
      <c r="E30" s="523">
        <v>1</v>
      </c>
      <c r="F30" s="533" t="s">
        <v>1720</v>
      </c>
      <c r="G30" s="533"/>
      <c r="H30" s="533"/>
      <c r="I30" s="497"/>
      <c r="J30" s="498"/>
      <c r="K30" s="501"/>
    </row>
    <row r="31" spans="1:11" ht="52.5" customHeight="1" thickBot="1">
      <c r="A31" s="536" t="s">
        <v>1597</v>
      </c>
      <c r="B31" s="537"/>
      <c r="C31" s="538"/>
      <c r="D31" s="539"/>
      <c r="E31" s="540"/>
      <c r="F31" s="539"/>
      <c r="G31" s="539"/>
      <c r="H31" s="539"/>
      <c r="I31" s="541"/>
      <c r="J31" s="542"/>
      <c r="K31" s="543"/>
    </row>
    <row r="32" spans="1:11" ht="52.5" customHeight="1">
      <c r="A32" s="544" t="s">
        <v>1723</v>
      </c>
      <c r="B32" s="545"/>
      <c r="C32" s="546" t="s">
        <v>1724</v>
      </c>
      <c r="D32" s="468" t="s">
        <v>974</v>
      </c>
      <c r="E32" s="547">
        <v>1</v>
      </c>
      <c r="F32" s="548" t="s">
        <v>1214</v>
      </c>
      <c r="G32" s="531" t="s">
        <v>52</v>
      </c>
      <c r="H32" s="531" t="s">
        <v>1725</v>
      </c>
      <c r="I32" s="549"/>
      <c r="J32" s="550"/>
      <c r="K32" s="551"/>
    </row>
    <row r="33" spans="1:11" ht="52.5" customHeight="1">
      <c r="A33" s="474" t="s">
        <v>1723</v>
      </c>
      <c r="B33" s="552"/>
      <c r="C33" s="553" t="s">
        <v>1726</v>
      </c>
      <c r="D33" s="489" t="s">
        <v>974</v>
      </c>
      <c r="E33" s="478">
        <v>1</v>
      </c>
      <c r="F33" s="489" t="s">
        <v>1727</v>
      </c>
      <c r="G33" s="554" t="s">
        <v>52</v>
      </c>
      <c r="H33" s="554" t="s">
        <v>1728</v>
      </c>
      <c r="I33" s="481"/>
      <c r="J33" s="482"/>
      <c r="K33" s="495"/>
    </row>
    <row r="34" spans="1:11" ht="52.5" customHeight="1">
      <c r="A34" s="474" t="s">
        <v>1723</v>
      </c>
      <c r="B34" s="552"/>
      <c r="C34" s="553" t="s">
        <v>1729</v>
      </c>
      <c r="D34" s="489" t="s">
        <v>974</v>
      </c>
      <c r="E34" s="478">
        <v>1</v>
      </c>
      <c r="F34" s="489" t="s">
        <v>1469</v>
      </c>
      <c r="G34" s="531" t="s">
        <v>70</v>
      </c>
      <c r="H34" s="531" t="s">
        <v>1730</v>
      </c>
      <c r="I34" s="481"/>
      <c r="J34" s="482"/>
      <c r="K34" s="495"/>
    </row>
    <row r="35" spans="1:11" ht="52.5" customHeight="1">
      <c r="A35" s="474" t="s">
        <v>1723</v>
      </c>
      <c r="B35" s="552"/>
      <c r="C35" s="553" t="s">
        <v>1731</v>
      </c>
      <c r="D35" s="555" t="s">
        <v>1505</v>
      </c>
      <c r="E35" s="478">
        <v>1</v>
      </c>
      <c r="F35" s="489" t="s">
        <v>1715</v>
      </c>
      <c r="G35" s="531" t="s">
        <v>52</v>
      </c>
      <c r="H35" s="531" t="s">
        <v>1716</v>
      </c>
      <c r="I35" s="481"/>
      <c r="J35" s="482" t="s">
        <v>1717</v>
      </c>
      <c r="K35" s="495"/>
    </row>
    <row r="36" spans="1:11" ht="52.5" customHeight="1">
      <c r="A36" s="474" t="s">
        <v>1723</v>
      </c>
      <c r="B36" s="552"/>
      <c r="C36" s="553" t="s">
        <v>1732</v>
      </c>
      <c r="D36" s="477" t="s">
        <v>1733</v>
      </c>
      <c r="E36" s="478">
        <v>5</v>
      </c>
      <c r="F36" s="489" t="s">
        <v>1572</v>
      </c>
      <c r="G36" s="531" t="s">
        <v>52</v>
      </c>
      <c r="H36" s="531" t="s">
        <v>1734</v>
      </c>
      <c r="I36" s="481"/>
      <c r="J36" s="482"/>
      <c r="K36" s="495"/>
    </row>
    <row r="37" spans="1:11" ht="52.5" customHeight="1">
      <c r="A37" s="474" t="s">
        <v>1723</v>
      </c>
      <c r="B37" s="552" t="s">
        <v>1735</v>
      </c>
      <c r="C37" s="553" t="s">
        <v>1736</v>
      </c>
      <c r="D37" s="535" t="s">
        <v>1737</v>
      </c>
      <c r="E37" s="478">
        <v>4</v>
      </c>
      <c r="F37" s="489" t="s">
        <v>1738</v>
      </c>
      <c r="G37" s="531" t="s">
        <v>52</v>
      </c>
      <c r="H37" s="531" t="s">
        <v>1739</v>
      </c>
      <c r="I37" s="481"/>
      <c r="J37" s="482"/>
      <c r="K37" s="495"/>
    </row>
    <row r="38" spans="1:11" ht="52.5" customHeight="1">
      <c r="A38" s="474" t="s">
        <v>1723</v>
      </c>
      <c r="B38" s="552" t="s">
        <v>1740</v>
      </c>
      <c r="C38" s="553" t="s">
        <v>1741</v>
      </c>
      <c r="D38" s="477" t="s">
        <v>1742</v>
      </c>
      <c r="E38" s="478">
        <v>6</v>
      </c>
      <c r="F38" s="489" t="s">
        <v>1743</v>
      </c>
      <c r="G38" s="556" t="s">
        <v>52</v>
      </c>
      <c r="H38" s="556" t="s">
        <v>1744</v>
      </c>
      <c r="I38" s="481"/>
      <c r="J38" s="482"/>
      <c r="K38" s="495"/>
    </row>
    <row r="39" spans="1:11" ht="52.5" customHeight="1">
      <c r="A39" s="474" t="s">
        <v>1723</v>
      </c>
      <c r="B39" s="552" t="s">
        <v>1745</v>
      </c>
      <c r="C39" s="553" t="s">
        <v>1746</v>
      </c>
      <c r="D39" s="477" t="s">
        <v>1747</v>
      </c>
      <c r="E39" s="478">
        <v>5</v>
      </c>
      <c r="F39" s="489" t="s">
        <v>1748</v>
      </c>
      <c r="G39" s="531" t="s">
        <v>52</v>
      </c>
      <c r="H39" s="531" t="s">
        <v>1749</v>
      </c>
      <c r="I39" s="481"/>
      <c r="J39" s="482"/>
      <c r="K39" s="495"/>
    </row>
    <row r="40" spans="1:11" ht="52.5" customHeight="1">
      <c r="A40" s="474" t="s">
        <v>1723</v>
      </c>
      <c r="B40" s="552" t="s">
        <v>1750</v>
      </c>
      <c r="C40" s="553" t="s">
        <v>1751</v>
      </c>
      <c r="D40" s="477" t="s">
        <v>1752</v>
      </c>
      <c r="E40" s="478">
        <v>5</v>
      </c>
      <c r="F40" s="489" t="s">
        <v>1054</v>
      </c>
      <c r="G40" s="531" t="s">
        <v>52</v>
      </c>
      <c r="H40" s="531" t="s">
        <v>1753</v>
      </c>
      <c r="I40" s="481"/>
      <c r="J40" s="482"/>
      <c r="K40" s="495"/>
    </row>
    <row r="41" spans="1:11" ht="52.5" customHeight="1">
      <c r="A41" s="474" t="s">
        <v>1723</v>
      </c>
      <c r="B41" s="552" t="s">
        <v>1754</v>
      </c>
      <c r="C41" s="553" t="s">
        <v>1755</v>
      </c>
      <c r="D41" s="477" t="s">
        <v>1756</v>
      </c>
      <c r="E41" s="478">
        <v>5</v>
      </c>
      <c r="F41" s="489" t="s">
        <v>1757</v>
      </c>
      <c r="G41" s="557" t="s">
        <v>1758</v>
      </c>
      <c r="H41" s="557" t="s">
        <v>1759</v>
      </c>
      <c r="I41" s="481"/>
      <c r="J41" s="482"/>
      <c r="K41" s="495"/>
    </row>
    <row r="42" spans="1:11" ht="52.5" customHeight="1">
      <c r="A42" s="474" t="s">
        <v>1723</v>
      </c>
      <c r="B42" s="552" t="s">
        <v>1740</v>
      </c>
      <c r="C42" s="553" t="s">
        <v>1760</v>
      </c>
      <c r="D42" s="477" t="s">
        <v>1761</v>
      </c>
      <c r="E42" s="478">
        <v>5</v>
      </c>
      <c r="F42" s="489" t="s">
        <v>1762</v>
      </c>
      <c r="G42" s="531" t="s">
        <v>70</v>
      </c>
      <c r="H42" s="531" t="s">
        <v>1763</v>
      </c>
      <c r="I42" s="481"/>
      <c r="J42" s="482" t="s">
        <v>1764</v>
      </c>
      <c r="K42" s="495"/>
    </row>
    <row r="43" spans="1:11" ht="52.5" customHeight="1">
      <c r="A43" s="474" t="s">
        <v>1723</v>
      </c>
      <c r="B43" s="552"/>
      <c r="C43" s="553"/>
      <c r="D43" s="489"/>
      <c r="E43" s="478"/>
      <c r="F43" s="489"/>
      <c r="G43" s="489"/>
      <c r="H43" s="489"/>
      <c r="I43" s="481"/>
      <c r="J43" s="482"/>
      <c r="K43" s="495"/>
    </row>
    <row r="44" spans="1:11" ht="52.5" customHeight="1">
      <c r="A44" s="474" t="s">
        <v>1446</v>
      </c>
      <c r="B44" s="552"/>
      <c r="C44" s="553" t="s">
        <v>1765</v>
      </c>
      <c r="D44" s="555" t="s">
        <v>1766</v>
      </c>
      <c r="E44" s="478">
        <v>1</v>
      </c>
      <c r="F44" s="489" t="s">
        <v>1767</v>
      </c>
      <c r="G44" s="489" t="s">
        <v>1446</v>
      </c>
      <c r="H44" s="489" t="s">
        <v>1768</v>
      </c>
      <c r="I44" s="481"/>
      <c r="J44" s="482"/>
      <c r="K44" s="495"/>
    </row>
    <row r="45" spans="1:11" ht="52.5" customHeight="1">
      <c r="A45" s="474" t="s">
        <v>1446</v>
      </c>
      <c r="B45" s="558"/>
      <c r="C45" s="532" t="s">
        <v>1769</v>
      </c>
      <c r="D45" s="528" t="s">
        <v>1770</v>
      </c>
      <c r="E45" s="523">
        <v>3</v>
      </c>
      <c r="F45" s="533" t="s">
        <v>1771</v>
      </c>
      <c r="G45" s="533" t="s">
        <v>1446</v>
      </c>
      <c r="H45" s="533" t="s">
        <v>1772</v>
      </c>
      <c r="I45" s="497"/>
      <c r="J45" s="498"/>
      <c r="K45" s="501"/>
    </row>
    <row r="46" spans="1:11" ht="52.5" customHeight="1" thickBot="1">
      <c r="A46" s="536" t="s">
        <v>1446</v>
      </c>
      <c r="B46" s="559"/>
      <c r="C46" s="538" t="s">
        <v>1773</v>
      </c>
      <c r="D46" s="528" t="s">
        <v>1774</v>
      </c>
      <c r="E46" s="540">
        <v>3</v>
      </c>
      <c r="F46" s="539" t="s">
        <v>1775</v>
      </c>
      <c r="G46" s="539" t="s">
        <v>1446</v>
      </c>
      <c r="H46" s="539" t="s">
        <v>1776</v>
      </c>
      <c r="I46" s="541"/>
      <c r="J46" s="542"/>
      <c r="K46" s="543"/>
    </row>
    <row r="47" spans="1:11" ht="52.5" customHeight="1" thickBot="1">
      <c r="A47" s="536" t="s">
        <v>1446</v>
      </c>
      <c r="B47" s="559"/>
      <c r="C47" s="538" t="s">
        <v>1777</v>
      </c>
      <c r="D47" s="528" t="s">
        <v>1778</v>
      </c>
      <c r="E47" s="540">
        <v>1</v>
      </c>
      <c r="F47" s="539" t="s">
        <v>1779</v>
      </c>
      <c r="G47" s="539" t="s">
        <v>1446</v>
      </c>
      <c r="H47" s="539" t="s">
        <v>1780</v>
      </c>
      <c r="I47" s="541"/>
      <c r="J47" s="542"/>
      <c r="K47" s="543"/>
    </row>
    <row r="48" spans="1:11" ht="52.5" customHeight="1">
      <c r="A48" s="544" t="s">
        <v>1781</v>
      </c>
      <c r="B48" s="547"/>
      <c r="C48" s="546"/>
      <c r="D48" s="548"/>
      <c r="E48" s="547"/>
      <c r="F48" s="548"/>
      <c r="G48" s="548"/>
      <c r="H48" s="548"/>
      <c r="I48" s="549"/>
      <c r="J48" s="550"/>
      <c r="K48" s="551"/>
    </row>
    <row r="49" spans="1:11" ht="52.5" customHeight="1">
      <c r="A49" s="474" t="s">
        <v>1781</v>
      </c>
      <c r="B49" s="478"/>
      <c r="C49" s="560"/>
      <c r="D49" s="560"/>
      <c r="E49" s="478"/>
      <c r="F49" s="560"/>
      <c r="G49" s="560"/>
      <c r="H49" s="560"/>
      <c r="I49" s="481"/>
      <c r="J49" s="482"/>
      <c r="K49" s="495"/>
    </row>
    <row r="50" spans="1:11" ht="52.5" customHeight="1">
      <c r="A50" s="474" t="s">
        <v>1781</v>
      </c>
      <c r="B50" s="478"/>
      <c r="C50" s="560"/>
      <c r="D50" s="560"/>
      <c r="E50" s="478"/>
      <c r="F50" s="560"/>
      <c r="G50" s="560"/>
      <c r="H50" s="560"/>
      <c r="I50" s="481"/>
      <c r="J50" s="482"/>
      <c r="K50" s="495"/>
    </row>
    <row r="51" spans="1:11" ht="52.5" customHeight="1" thickBot="1">
      <c r="A51" s="536" t="s">
        <v>1781</v>
      </c>
      <c r="B51" s="540"/>
      <c r="C51" s="561"/>
      <c r="D51" s="561"/>
      <c r="E51" s="540"/>
      <c r="F51" s="561"/>
      <c r="G51" s="561"/>
      <c r="H51" s="561"/>
      <c r="I51" s="541"/>
      <c r="J51" s="542"/>
      <c r="K51" s="543"/>
    </row>
    <row r="52" spans="1:11" ht="52.5" customHeight="1">
      <c r="A52" s="544" t="s">
        <v>1782</v>
      </c>
      <c r="B52" s="547"/>
      <c r="C52" s="562"/>
      <c r="D52" s="562"/>
      <c r="E52" s="547"/>
      <c r="F52" s="562"/>
      <c r="G52" s="562"/>
      <c r="H52" s="562"/>
      <c r="I52" s="549"/>
      <c r="J52" s="550"/>
      <c r="K52" s="551"/>
    </row>
    <row r="53" spans="1:11" ht="52.5" customHeight="1" thickBot="1">
      <c r="A53" s="536" t="s">
        <v>1782</v>
      </c>
      <c r="B53" s="540"/>
      <c r="C53" s="561"/>
      <c r="D53" s="561"/>
      <c r="E53" s="540"/>
      <c r="F53" s="561"/>
      <c r="G53" s="561"/>
      <c r="H53" s="561"/>
      <c r="I53" s="541"/>
      <c r="J53" s="542"/>
      <c r="K53" s="543"/>
    </row>
    <row r="54" spans="1:11" ht="52.5" customHeight="1">
      <c r="A54" s="563" t="s">
        <v>1783</v>
      </c>
      <c r="B54" s="547"/>
      <c r="C54" s="562"/>
      <c r="D54" s="564"/>
      <c r="E54" s="547"/>
      <c r="F54" s="564"/>
      <c r="G54" s="562"/>
      <c r="H54" s="562"/>
      <c r="I54" s="549"/>
      <c r="J54" s="550"/>
      <c r="K54" s="551"/>
    </row>
    <row r="55" spans="1:11" ht="52.5" customHeight="1">
      <c r="A55" s="565" t="s">
        <v>1783</v>
      </c>
      <c r="B55" s="478"/>
      <c r="C55" s="566"/>
      <c r="D55" s="567"/>
      <c r="E55" s="478"/>
      <c r="F55" s="567"/>
      <c r="G55" s="566"/>
      <c r="H55" s="566"/>
      <c r="I55" s="568"/>
      <c r="J55" s="569"/>
      <c r="K55" s="570"/>
    </row>
    <row r="56" spans="1:11" ht="52.5" customHeight="1">
      <c r="A56" s="565" t="s">
        <v>1783</v>
      </c>
      <c r="B56" s="478"/>
      <c r="C56" s="566"/>
      <c r="D56" s="567"/>
      <c r="E56" s="478"/>
      <c r="F56" s="571"/>
      <c r="G56" s="572"/>
      <c r="H56" s="572"/>
      <c r="I56" s="573"/>
      <c r="J56" s="574"/>
      <c r="K56" s="575"/>
    </row>
    <row r="57" spans="1:11" ht="52.5" customHeight="1" thickBot="1">
      <c r="A57" s="576" t="s">
        <v>1783</v>
      </c>
      <c r="B57" s="540"/>
      <c r="C57" s="577"/>
      <c r="D57" s="578"/>
      <c r="E57" s="540"/>
      <c r="F57" s="579"/>
      <c r="G57" s="580"/>
      <c r="H57" s="580"/>
      <c r="I57" s="581"/>
      <c r="J57" s="582"/>
      <c r="K57" s="583"/>
    </row>
    <row r="58" spans="1:11" s="593" customFormat="1" ht="52.5" customHeight="1" thickBot="1">
      <c r="A58" s="584">
        <v>42874</v>
      </c>
      <c r="B58" s="585">
        <v>42875</v>
      </c>
      <c r="C58" s="585">
        <v>42876</v>
      </c>
      <c r="D58" s="586"/>
      <c r="E58" s="587"/>
      <c r="F58" s="588" t="s">
        <v>1784</v>
      </c>
      <c r="G58" s="589"/>
      <c r="H58" s="589" t="s">
        <v>1785</v>
      </c>
      <c r="I58" s="590" t="s">
        <v>1786</v>
      </c>
      <c r="J58" s="591" t="s">
        <v>1787</v>
      </c>
      <c r="K58" s="592" t="s">
        <v>1788</v>
      </c>
    </row>
    <row r="59" spans="1:11" ht="52.5" customHeight="1" thickBot="1">
      <c r="A59" s="594" t="s">
        <v>1789</v>
      </c>
      <c r="B59" s="595" t="s">
        <v>1790</v>
      </c>
      <c r="C59" s="596" t="s">
        <v>1791</v>
      </c>
      <c r="D59" s="597" t="s">
        <v>1792</v>
      </c>
      <c r="E59" s="598"/>
      <c r="F59" s="599"/>
      <c r="G59" s="600"/>
      <c r="H59" s="600"/>
      <c r="I59" s="601"/>
      <c r="J59" s="602"/>
      <c r="K59" s="603"/>
    </row>
    <row r="60" spans="1:11" ht="52.5" customHeight="1" thickBot="1">
      <c r="A60" s="604" t="s">
        <v>1790</v>
      </c>
      <c r="B60" s="595" t="s">
        <v>1790</v>
      </c>
      <c r="C60" s="605" t="s">
        <v>1793</v>
      </c>
      <c r="D60" s="606" t="s">
        <v>1794</v>
      </c>
      <c r="E60" s="598"/>
      <c r="F60" s="599"/>
      <c r="G60" s="600"/>
      <c r="H60" s="600"/>
      <c r="I60" s="601"/>
      <c r="J60" s="602"/>
      <c r="K60" s="603"/>
    </row>
    <row r="61" spans="1:11" ht="52.5" customHeight="1" thickBot="1">
      <c r="A61" s="607" t="s">
        <v>1795</v>
      </c>
      <c r="B61" s="604" t="s">
        <v>1790</v>
      </c>
      <c r="C61" s="605" t="s">
        <v>1793</v>
      </c>
      <c r="D61" s="608" t="s">
        <v>1796</v>
      </c>
      <c r="E61" s="478"/>
      <c r="F61" s="567"/>
      <c r="G61" s="566"/>
      <c r="H61" s="566"/>
      <c r="I61" s="568"/>
      <c r="J61" s="569"/>
      <c r="K61" s="570"/>
    </row>
    <row r="62" spans="1:11" ht="52.5" customHeight="1" thickTop="1" thickBot="1">
      <c r="A62" s="609" t="s">
        <v>1797</v>
      </c>
      <c r="B62" s="604" t="s">
        <v>1790</v>
      </c>
      <c r="C62" s="604" t="s">
        <v>1790</v>
      </c>
      <c r="D62" s="597" t="s">
        <v>1798</v>
      </c>
      <c r="E62" s="478"/>
      <c r="F62" s="567"/>
      <c r="G62" s="566"/>
      <c r="H62" s="566"/>
      <c r="I62" s="568"/>
      <c r="J62" s="569"/>
      <c r="K62" s="570"/>
    </row>
    <row r="63" spans="1:11" ht="52.5" customHeight="1" thickTop="1" thickBot="1">
      <c r="A63" s="604" t="s">
        <v>1790</v>
      </c>
      <c r="B63" s="604" t="s">
        <v>1790</v>
      </c>
      <c r="C63" s="604" t="s">
        <v>1790</v>
      </c>
      <c r="D63" s="610" t="s">
        <v>1799</v>
      </c>
      <c r="E63" s="478"/>
      <c r="F63" s="567"/>
      <c r="G63" s="566"/>
      <c r="H63" s="566"/>
      <c r="I63" s="568"/>
      <c r="J63" s="569"/>
      <c r="K63" s="570"/>
    </row>
    <row r="64" spans="1:11" ht="52.5" customHeight="1" thickBot="1">
      <c r="A64" s="604" t="s">
        <v>1790</v>
      </c>
      <c r="B64" s="604" t="s">
        <v>1790</v>
      </c>
      <c r="C64" s="611" t="s">
        <v>1790</v>
      </c>
      <c r="D64" s="612" t="s">
        <v>1800</v>
      </c>
      <c r="E64" s="478"/>
      <c r="F64" s="571"/>
      <c r="G64" s="572"/>
      <c r="H64" s="572"/>
      <c r="I64" s="573"/>
      <c r="J64" s="613"/>
      <c r="K64" s="575"/>
    </row>
    <row r="65" spans="1:11" ht="52.5" customHeight="1" thickBot="1">
      <c r="A65" s="604" t="s">
        <v>1790</v>
      </c>
      <c r="B65" s="604" t="s">
        <v>1790</v>
      </c>
      <c r="C65" s="609" t="s">
        <v>1797</v>
      </c>
      <c r="D65" s="614" t="s">
        <v>1801</v>
      </c>
      <c r="E65" s="478"/>
      <c r="F65" s="571"/>
      <c r="G65" s="572"/>
      <c r="H65" s="572"/>
      <c r="I65" s="573"/>
      <c r="J65" s="613"/>
      <c r="K65" s="575"/>
    </row>
    <row r="66" spans="1:11" ht="52.5" customHeight="1" thickBot="1">
      <c r="A66" s="594" t="s">
        <v>1789</v>
      </c>
      <c r="B66" s="604" t="s">
        <v>1790</v>
      </c>
      <c r="C66" s="611" t="s">
        <v>1790</v>
      </c>
      <c r="D66" s="615" t="s">
        <v>1802</v>
      </c>
      <c r="E66" s="478"/>
      <c r="F66" s="571"/>
      <c r="G66" s="572"/>
      <c r="H66" s="572"/>
      <c r="I66" s="573"/>
      <c r="J66" s="613"/>
      <c r="K66" s="575"/>
    </row>
    <row r="67" spans="1:11" ht="52.5" customHeight="1" thickBot="1">
      <c r="A67" s="604" t="s">
        <v>1790</v>
      </c>
      <c r="B67" s="604" t="s">
        <v>1790</v>
      </c>
      <c r="C67" s="609" t="s">
        <v>1797</v>
      </c>
      <c r="D67" s="616" t="s">
        <v>1803</v>
      </c>
      <c r="E67" s="478"/>
      <c r="F67" s="567"/>
      <c r="G67" s="566"/>
      <c r="H67" s="566"/>
      <c r="I67" s="568"/>
      <c r="J67" s="569"/>
      <c r="K67" s="570"/>
    </row>
    <row r="68" spans="1:11" ht="52.5" customHeight="1" thickBot="1">
      <c r="A68" s="604" t="s">
        <v>1790</v>
      </c>
      <c r="B68" s="604" t="s">
        <v>1790</v>
      </c>
      <c r="C68" s="604" t="s">
        <v>1790</v>
      </c>
      <c r="D68" s="617" t="s">
        <v>1804</v>
      </c>
      <c r="E68" s="478"/>
      <c r="F68" s="571"/>
      <c r="G68" s="572"/>
      <c r="H68" s="572"/>
      <c r="I68" s="573"/>
      <c r="J68" s="574"/>
      <c r="K68" s="575"/>
    </row>
    <row r="69" spans="1:11" ht="52.5" customHeight="1">
      <c r="A69" s="565" t="s">
        <v>1805</v>
      </c>
      <c r="B69" s="478"/>
      <c r="C69" s="566"/>
      <c r="D69" s="567"/>
      <c r="E69" s="478"/>
      <c r="F69" s="571"/>
      <c r="G69" s="572"/>
      <c r="H69" s="572"/>
      <c r="I69" s="573"/>
      <c r="J69" s="574"/>
      <c r="K69" s="575"/>
    </row>
    <row r="70" spans="1:11" ht="52.5" customHeight="1">
      <c r="A70" s="565" t="s">
        <v>1805</v>
      </c>
      <c r="B70" s="478"/>
      <c r="C70" s="566"/>
      <c r="D70" s="567"/>
      <c r="E70" s="478"/>
      <c r="F70" s="571"/>
      <c r="G70" s="572"/>
      <c r="H70" s="572"/>
      <c r="I70" s="573"/>
      <c r="J70" s="574"/>
      <c r="K70" s="575"/>
    </row>
    <row r="71" spans="1:11" ht="52.5" customHeight="1">
      <c r="A71" s="565" t="s">
        <v>1805</v>
      </c>
      <c r="B71" s="478"/>
      <c r="C71" s="566"/>
      <c r="D71" s="567"/>
      <c r="E71" s="478"/>
      <c r="F71" s="571"/>
      <c r="G71" s="572"/>
      <c r="H71" s="572"/>
      <c r="I71" s="573"/>
      <c r="J71" s="574"/>
      <c r="K71" s="575"/>
    </row>
    <row r="72" spans="1:11" ht="52.5" customHeight="1">
      <c r="A72" s="565" t="s">
        <v>1805</v>
      </c>
      <c r="B72" s="478"/>
      <c r="C72" s="566"/>
      <c r="D72" s="567"/>
      <c r="E72" s="478"/>
      <c r="F72" s="571"/>
      <c r="G72" s="572"/>
      <c r="H72" s="572"/>
      <c r="I72" s="573"/>
      <c r="J72" s="574"/>
      <c r="K72" s="575"/>
    </row>
    <row r="73" spans="1:11" ht="52.5" customHeight="1">
      <c r="A73" s="565" t="s">
        <v>1805</v>
      </c>
      <c r="B73" s="478"/>
      <c r="C73" s="566"/>
      <c r="D73" s="567"/>
      <c r="E73" s="478"/>
      <c r="F73" s="571"/>
      <c r="G73" s="572"/>
      <c r="H73" s="572"/>
      <c r="I73" s="573"/>
      <c r="J73" s="574"/>
      <c r="K73" s="575"/>
    </row>
    <row r="74" spans="1:11" ht="52.5" customHeight="1">
      <c r="A74" s="565" t="s">
        <v>1805</v>
      </c>
      <c r="B74" s="478"/>
      <c r="C74" s="566"/>
      <c r="D74" s="567"/>
      <c r="E74" s="478"/>
      <c r="F74" s="571"/>
      <c r="G74" s="572"/>
      <c r="H74" s="572"/>
      <c r="I74" s="573"/>
      <c r="J74" s="574"/>
      <c r="K74" s="618"/>
    </row>
    <row r="75" spans="1:11" ht="52.5" customHeight="1">
      <c r="A75" s="565" t="s">
        <v>1805</v>
      </c>
      <c r="B75" s="478"/>
      <c r="C75" s="560"/>
      <c r="D75" s="619"/>
      <c r="E75" s="478"/>
      <c r="F75" s="560"/>
      <c r="G75" s="560"/>
      <c r="H75" s="560"/>
      <c r="I75" s="481"/>
      <c r="J75" s="482"/>
      <c r="K75" s="495"/>
    </row>
    <row r="76" spans="1:11" ht="52.5" customHeight="1" thickBot="1">
      <c r="A76" s="620"/>
      <c r="B76" s="523"/>
      <c r="C76" s="621"/>
      <c r="D76" s="621"/>
      <c r="E76" s="523"/>
      <c r="F76" s="621"/>
      <c r="G76" s="621"/>
      <c r="H76" s="621"/>
      <c r="I76" s="497"/>
      <c r="J76" s="498"/>
      <c r="K76" s="501"/>
    </row>
    <row r="77" spans="1:11" ht="52.5" customHeight="1" thickBot="1">
      <c r="A77" s="622"/>
      <c r="B77" s="623"/>
      <c r="C77" s="624"/>
      <c r="D77" s="624"/>
      <c r="E77" s="623"/>
      <c r="F77" s="624"/>
      <c r="G77" s="624"/>
      <c r="H77" s="624"/>
      <c r="I77" s="625"/>
      <c r="J77" s="626"/>
      <c r="K77" s="627"/>
    </row>
    <row r="78" spans="1:11" ht="52.5" customHeight="1">
      <c r="A78" s="628" t="s">
        <v>1806</v>
      </c>
      <c r="B78" s="629"/>
      <c r="C78" s="630"/>
      <c r="D78" s="631"/>
      <c r="E78" s="629"/>
      <c r="F78" s="632" t="s">
        <v>1807</v>
      </c>
      <c r="G78" s="633" t="s">
        <v>17</v>
      </c>
      <c r="H78" s="634" t="s">
        <v>1808</v>
      </c>
      <c r="I78" s="568" t="s">
        <v>1809</v>
      </c>
      <c r="J78" s="635"/>
      <c r="K78" s="636" t="s">
        <v>1810</v>
      </c>
    </row>
    <row r="79" spans="1:11" ht="52.5" customHeight="1">
      <c r="A79" s="637"/>
      <c r="B79" s="478"/>
      <c r="C79" s="638"/>
      <c r="D79" s="638"/>
      <c r="E79" s="478"/>
      <c r="F79" s="638"/>
      <c r="G79" s="638"/>
      <c r="H79" s="638"/>
      <c r="I79" s="565" t="s">
        <v>1811</v>
      </c>
      <c r="J79" s="639">
        <v>0.28125</v>
      </c>
      <c r="K79" s="640"/>
    </row>
    <row r="80" spans="1:11" ht="52.5" customHeight="1">
      <c r="A80" s="637"/>
      <c r="B80" s="478"/>
      <c r="C80" s="638"/>
      <c r="D80" s="638"/>
      <c r="E80" s="478"/>
      <c r="F80" s="641" t="s">
        <v>1812</v>
      </c>
      <c r="G80" s="642" t="s">
        <v>17</v>
      </c>
      <c r="H80" s="642" t="s">
        <v>1813</v>
      </c>
      <c r="I80" s="565" t="s">
        <v>1814</v>
      </c>
      <c r="J80" s="639">
        <v>0.28125</v>
      </c>
      <c r="K80" s="640" t="s">
        <v>1815</v>
      </c>
    </row>
    <row r="81" spans="1:11" ht="52.5" customHeight="1">
      <c r="A81" s="637"/>
      <c r="B81" s="478"/>
      <c r="C81" s="638"/>
      <c r="D81" s="638"/>
      <c r="E81" s="478"/>
      <c r="F81" s="643" t="s">
        <v>1816</v>
      </c>
      <c r="G81" s="644" t="s">
        <v>17</v>
      </c>
      <c r="H81" s="644" t="s">
        <v>1817</v>
      </c>
      <c r="I81" s="565" t="s">
        <v>1818</v>
      </c>
      <c r="J81" s="639">
        <v>0.28125</v>
      </c>
      <c r="K81" s="640" t="s">
        <v>1819</v>
      </c>
    </row>
    <row r="82" spans="1:11" ht="52.5" customHeight="1">
      <c r="A82" s="637"/>
      <c r="B82" s="478"/>
      <c r="C82" s="638"/>
      <c r="D82" s="638"/>
      <c r="E82" s="478"/>
      <c r="F82" s="645" t="s">
        <v>1820</v>
      </c>
      <c r="G82" s="646" t="s">
        <v>17</v>
      </c>
      <c r="H82" s="646" t="s">
        <v>1821</v>
      </c>
      <c r="I82" s="565" t="s">
        <v>1822</v>
      </c>
      <c r="J82" s="639">
        <v>0.28125</v>
      </c>
      <c r="K82" s="640" t="s">
        <v>1823</v>
      </c>
    </row>
    <row r="83" spans="1:11" ht="52.5" customHeight="1">
      <c r="A83" s="637"/>
      <c r="B83" s="478"/>
      <c r="C83" s="638"/>
      <c r="D83" s="638"/>
      <c r="E83" s="478"/>
      <c r="F83" s="499" t="s">
        <v>1824</v>
      </c>
      <c r="G83" s="500" t="s">
        <v>70</v>
      </c>
      <c r="H83" s="500" t="s">
        <v>1825</v>
      </c>
      <c r="I83" s="565" t="s">
        <v>1826</v>
      </c>
      <c r="J83" s="639">
        <v>0.28125</v>
      </c>
      <c r="K83" s="640" t="s">
        <v>1823</v>
      </c>
    </row>
    <row r="84" spans="1:11" ht="52.5" customHeight="1">
      <c r="A84" s="637"/>
      <c r="B84" s="478"/>
      <c r="C84" s="638"/>
      <c r="D84" s="638"/>
      <c r="E84" s="478"/>
      <c r="F84" s="647" t="s">
        <v>1827</v>
      </c>
      <c r="G84" s="644" t="s">
        <v>17</v>
      </c>
      <c r="H84" s="646" t="s">
        <v>1828</v>
      </c>
      <c r="I84" s="565" t="s">
        <v>1829</v>
      </c>
      <c r="J84" s="639" t="s">
        <v>1830</v>
      </c>
      <c r="K84" s="640" t="s">
        <v>1823</v>
      </c>
    </row>
    <row r="85" spans="1:11" ht="52.5" customHeight="1">
      <c r="A85" s="637"/>
      <c r="B85" s="478"/>
      <c r="C85" s="638"/>
      <c r="D85" s="638"/>
      <c r="E85" s="478"/>
      <c r="I85" s="565" t="s">
        <v>1831</v>
      </c>
      <c r="J85" s="639">
        <v>0.28125</v>
      </c>
      <c r="K85" s="640"/>
    </row>
    <row r="86" spans="1:11" ht="52.5" customHeight="1" thickBot="1">
      <c r="A86" s="648"/>
      <c r="B86" s="523"/>
      <c r="C86" s="649"/>
      <c r="D86" s="649"/>
      <c r="E86" s="523"/>
      <c r="F86" s="650"/>
      <c r="G86" s="650"/>
      <c r="H86" s="650"/>
      <c r="I86" s="651" t="s">
        <v>1832</v>
      </c>
      <c r="J86" s="652">
        <v>0.28125</v>
      </c>
      <c r="K86" s="653" t="s">
        <v>1833</v>
      </c>
    </row>
    <row r="87" spans="1:11" ht="52.5" customHeight="1">
      <c r="A87" s="654" t="s">
        <v>1834</v>
      </c>
      <c r="B87" s="655"/>
      <c r="C87" s="656"/>
      <c r="D87" s="656"/>
      <c r="E87" s="655"/>
      <c r="F87" s="656"/>
      <c r="G87" s="656"/>
      <c r="H87" s="656"/>
      <c r="I87" s="657" t="s">
        <v>1835</v>
      </c>
      <c r="J87" s="658" t="s">
        <v>1836</v>
      </c>
      <c r="K87" s="659"/>
    </row>
    <row r="88" spans="1:11" ht="52.5" customHeight="1">
      <c r="A88" s="660" t="s">
        <v>1834</v>
      </c>
      <c r="B88" s="661"/>
      <c r="C88" s="662"/>
      <c r="D88" s="662"/>
      <c r="E88" s="661"/>
      <c r="F88" s="662"/>
      <c r="G88" s="662"/>
      <c r="H88" s="662"/>
      <c r="I88" s="663" t="s">
        <v>1837</v>
      </c>
      <c r="J88" s="664" t="s">
        <v>1836</v>
      </c>
      <c r="K88" s="665"/>
    </row>
    <row r="89" spans="1:11" ht="52.5" customHeight="1" thickBot="1">
      <c r="A89" s="666" t="s">
        <v>1834</v>
      </c>
      <c r="B89" s="667"/>
      <c r="C89" s="668"/>
      <c r="D89" s="669"/>
      <c r="E89" s="667"/>
      <c r="F89" s="670"/>
      <c r="G89" s="671"/>
      <c r="H89" s="671"/>
      <c r="I89" s="672" t="s">
        <v>1838</v>
      </c>
      <c r="J89" s="673" t="s">
        <v>1839</v>
      </c>
      <c r="K89" s="674"/>
    </row>
    <row r="90" spans="1:11" ht="52.5" customHeight="1">
      <c r="A90" s="675" t="s">
        <v>1840</v>
      </c>
      <c r="B90" s="676"/>
      <c r="C90" s="677"/>
      <c r="D90" s="678"/>
      <c r="E90" s="676"/>
      <c r="F90" s="505" t="s">
        <v>1841</v>
      </c>
      <c r="G90" s="517" t="s">
        <v>1758</v>
      </c>
      <c r="H90" s="517" t="s">
        <v>1842</v>
      </c>
      <c r="I90" s="679" t="s">
        <v>1843</v>
      </c>
      <c r="J90" s="680"/>
      <c r="K90" s="681" t="s">
        <v>1810</v>
      </c>
    </row>
    <row r="91" spans="1:11" ht="52.5" customHeight="1">
      <c r="A91" s="682"/>
      <c r="B91" s="683"/>
      <c r="C91" s="684"/>
      <c r="D91" s="685"/>
      <c r="E91" s="683"/>
      <c r="F91" s="686"/>
      <c r="G91" s="687"/>
      <c r="H91" s="688"/>
      <c r="I91" s="689" t="s">
        <v>1811</v>
      </c>
      <c r="J91" s="690">
        <v>0.26041666666666669</v>
      </c>
      <c r="K91" s="691"/>
    </row>
    <row r="92" spans="1:11" ht="52.5" customHeight="1">
      <c r="A92" s="682"/>
      <c r="B92" s="683"/>
      <c r="C92" s="684"/>
      <c r="D92" s="685"/>
      <c r="E92" s="683"/>
      <c r="F92" s="692"/>
      <c r="G92" s="692"/>
      <c r="H92" s="692"/>
      <c r="I92" s="689" t="s">
        <v>1844</v>
      </c>
      <c r="J92" s="690">
        <v>0.26041666666666669</v>
      </c>
      <c r="K92" s="691" t="s">
        <v>1823</v>
      </c>
    </row>
    <row r="93" spans="1:11" ht="52.5" customHeight="1">
      <c r="A93" s="682"/>
      <c r="B93" s="683"/>
      <c r="C93" s="684"/>
      <c r="D93" s="685"/>
      <c r="E93" s="683"/>
      <c r="F93" s="686"/>
      <c r="G93" s="687"/>
      <c r="H93" s="688"/>
      <c r="I93" s="693" t="s">
        <v>1845</v>
      </c>
      <c r="J93" s="690">
        <v>0.26041666666666669</v>
      </c>
      <c r="K93" s="691" t="s">
        <v>1823</v>
      </c>
    </row>
    <row r="94" spans="1:11" ht="52.5" customHeight="1">
      <c r="A94" s="682"/>
      <c r="B94" s="683"/>
      <c r="C94" s="684"/>
      <c r="D94" s="685"/>
      <c r="E94" s="683"/>
      <c r="F94" s="516" t="s">
        <v>1846</v>
      </c>
      <c r="G94" s="517" t="s">
        <v>52</v>
      </c>
      <c r="H94" s="517" t="s">
        <v>1847</v>
      </c>
      <c r="I94" s="694" t="s">
        <v>1848</v>
      </c>
      <c r="J94" s="690">
        <v>0.26041666666666669</v>
      </c>
      <c r="K94" s="691" t="s">
        <v>1823</v>
      </c>
    </row>
    <row r="95" spans="1:11" ht="52.5" customHeight="1">
      <c r="A95" s="682"/>
      <c r="B95" s="683"/>
      <c r="C95" s="684"/>
      <c r="D95" s="685"/>
      <c r="E95" s="683"/>
      <c r="F95" s="505" t="s">
        <v>1849</v>
      </c>
      <c r="G95" s="493" t="s">
        <v>52</v>
      </c>
      <c r="H95" s="517" t="s">
        <v>1850</v>
      </c>
      <c r="I95" s="695" t="s">
        <v>1851</v>
      </c>
      <c r="J95" s="690">
        <v>0.26041666666666669</v>
      </c>
      <c r="K95" s="691" t="s">
        <v>1823</v>
      </c>
    </row>
    <row r="96" spans="1:11" ht="52.5" customHeight="1">
      <c r="A96" s="682"/>
      <c r="B96" s="683"/>
      <c r="C96" s="684"/>
      <c r="D96" s="685"/>
      <c r="E96" s="683"/>
      <c r="F96" s="696"/>
      <c r="G96" s="696"/>
      <c r="H96" s="696"/>
      <c r="I96" s="695" t="s">
        <v>1852</v>
      </c>
      <c r="J96" s="690">
        <v>0.26041666666666669</v>
      </c>
      <c r="K96" s="691" t="s">
        <v>1823</v>
      </c>
    </row>
    <row r="97" spans="1:11" ht="52.5" customHeight="1">
      <c r="A97" s="682"/>
      <c r="B97" s="683"/>
      <c r="C97" s="684"/>
      <c r="D97" s="685"/>
      <c r="E97" s="683"/>
      <c r="I97" s="695" t="s">
        <v>1853</v>
      </c>
      <c r="J97" s="690">
        <v>0.26041666666666669</v>
      </c>
      <c r="K97" s="691" t="s">
        <v>1823</v>
      </c>
    </row>
    <row r="98" spans="1:11" ht="52.5" customHeight="1">
      <c r="A98" s="682"/>
      <c r="B98" s="683"/>
      <c r="C98" s="684"/>
      <c r="D98" s="685"/>
      <c r="E98" s="683"/>
      <c r="F98" s="692"/>
      <c r="G98" s="692"/>
      <c r="H98" s="692"/>
      <c r="I98" s="695" t="s">
        <v>1854</v>
      </c>
      <c r="J98" s="690">
        <v>0.26041666666666669</v>
      </c>
      <c r="K98" s="691" t="s">
        <v>1823</v>
      </c>
    </row>
    <row r="99" spans="1:11" ht="52.5" customHeight="1">
      <c r="A99" s="682"/>
      <c r="B99" s="683"/>
      <c r="C99" s="684"/>
      <c r="D99" s="685"/>
      <c r="E99" s="683"/>
      <c r="F99" s="692"/>
      <c r="G99" s="692"/>
      <c r="H99" s="692"/>
      <c r="I99" s="695" t="s">
        <v>1855</v>
      </c>
      <c r="J99" s="690">
        <v>0.26041666666666669</v>
      </c>
      <c r="K99" s="691" t="s">
        <v>1823</v>
      </c>
    </row>
    <row r="100" spans="1:11" ht="52.5" customHeight="1">
      <c r="A100" s="682"/>
      <c r="B100" s="683"/>
      <c r="C100" s="684"/>
      <c r="D100" s="685"/>
      <c r="E100" s="697"/>
      <c r="F100" s="685"/>
      <c r="G100" s="685"/>
      <c r="H100" s="685"/>
      <c r="I100" s="695" t="s">
        <v>1856</v>
      </c>
      <c r="J100" s="690">
        <v>0.26041666666666669</v>
      </c>
      <c r="K100" s="691" t="s">
        <v>1823</v>
      </c>
    </row>
    <row r="101" spans="1:11" ht="52.5" customHeight="1">
      <c r="A101" s="682"/>
      <c r="B101" s="683"/>
      <c r="C101" s="684"/>
      <c r="D101" s="685"/>
      <c r="E101" s="697"/>
      <c r="F101" s="698" t="s">
        <v>1857</v>
      </c>
      <c r="G101" s="493" t="s">
        <v>52</v>
      </c>
      <c r="H101" s="517" t="s">
        <v>1858</v>
      </c>
      <c r="I101" s="689" t="s">
        <v>1859</v>
      </c>
      <c r="J101" s="690">
        <v>0.26041666666666669</v>
      </c>
      <c r="K101" s="691" t="s">
        <v>1823</v>
      </c>
    </row>
    <row r="102" spans="1:11" ht="52.5" customHeight="1">
      <c r="A102" s="682"/>
      <c r="B102" s="683"/>
      <c r="C102" s="684"/>
      <c r="D102" s="685"/>
      <c r="E102" s="697"/>
      <c r="F102" s="685"/>
      <c r="G102" s="685"/>
      <c r="H102" s="685"/>
      <c r="I102" s="689" t="s">
        <v>1859</v>
      </c>
      <c r="J102" s="690">
        <v>0.26041666666666669</v>
      </c>
      <c r="K102" s="691" t="s">
        <v>1823</v>
      </c>
    </row>
    <row r="103" spans="1:11" ht="52.5" customHeight="1">
      <c r="A103" s="682"/>
      <c r="B103" s="683"/>
      <c r="C103" s="684"/>
      <c r="D103" s="685"/>
      <c r="E103" s="697"/>
      <c r="F103" s="516" t="s">
        <v>1860</v>
      </c>
      <c r="G103" s="699" t="s">
        <v>52</v>
      </c>
      <c r="H103" s="517" t="s">
        <v>1861</v>
      </c>
      <c r="I103" s="689" t="s">
        <v>1862</v>
      </c>
      <c r="J103" s="690">
        <v>0.26041666666666669</v>
      </c>
      <c r="K103" s="691" t="s">
        <v>1823</v>
      </c>
    </row>
    <row r="104" spans="1:11" ht="52.5" customHeight="1">
      <c r="A104" s="682"/>
      <c r="B104" s="683"/>
      <c r="C104" s="684"/>
      <c r="D104" s="685"/>
      <c r="E104" s="697"/>
      <c r="F104" s="700" t="s">
        <v>1863</v>
      </c>
      <c r="G104" s="701" t="s">
        <v>52</v>
      </c>
      <c r="H104" s="702" t="s">
        <v>1864</v>
      </c>
      <c r="I104" s="689" t="s">
        <v>1865</v>
      </c>
      <c r="J104" s="690">
        <v>0.26041666666666669</v>
      </c>
      <c r="K104" s="691" t="s">
        <v>1823</v>
      </c>
    </row>
    <row r="105" spans="1:11" ht="52.5" customHeight="1">
      <c r="A105" s="682"/>
      <c r="B105" s="683"/>
      <c r="C105" s="684"/>
      <c r="D105" s="685"/>
      <c r="E105" s="683"/>
      <c r="F105" s="703" t="s">
        <v>1866</v>
      </c>
      <c r="G105" s="517" t="s">
        <v>52</v>
      </c>
      <c r="H105" s="517" t="s">
        <v>1867</v>
      </c>
      <c r="I105" s="689" t="s">
        <v>1868</v>
      </c>
      <c r="J105" s="690">
        <v>0.26041666666666669</v>
      </c>
      <c r="K105" s="691" t="s">
        <v>1823</v>
      </c>
    </row>
    <row r="106" spans="1:11" ht="52.5" customHeight="1">
      <c r="A106" s="682"/>
      <c r="B106" s="683"/>
      <c r="C106" s="684"/>
      <c r="D106" s="685"/>
      <c r="E106" s="683"/>
      <c r="F106" s="704" t="s">
        <v>1857</v>
      </c>
      <c r="G106" s="493" t="s">
        <v>52</v>
      </c>
      <c r="H106" s="517" t="s">
        <v>1858</v>
      </c>
      <c r="I106" s="689" t="s">
        <v>1869</v>
      </c>
      <c r="J106" s="690">
        <v>0.26041666666666669</v>
      </c>
      <c r="K106" s="691" t="s">
        <v>1823</v>
      </c>
    </row>
    <row r="107" spans="1:11" ht="52.5" customHeight="1" thickBot="1">
      <c r="A107" s="666" t="s">
        <v>1870</v>
      </c>
      <c r="B107" s="705"/>
      <c r="C107" s="706"/>
      <c r="D107" s="707"/>
      <c r="E107" s="705"/>
      <c r="F107" s="708"/>
      <c r="G107" s="708"/>
      <c r="H107" s="708"/>
      <c r="I107" s="672" t="s">
        <v>1838</v>
      </c>
      <c r="J107" s="673" t="s">
        <v>1839</v>
      </c>
      <c r="K107" s="709"/>
    </row>
    <row r="108" spans="1:11" ht="52.5" customHeight="1" thickBot="1">
      <c r="A108" s="710"/>
      <c r="B108" s="623"/>
      <c r="C108" s="711"/>
      <c r="D108" s="712"/>
      <c r="E108" s="623"/>
      <c r="F108" s="713"/>
      <c r="G108" s="713"/>
      <c r="H108" s="713"/>
      <c r="I108" s="714"/>
      <c r="J108" s="715"/>
      <c r="K108" s="716"/>
    </row>
    <row r="109" spans="1:11" ht="52.5" customHeight="1" thickBot="1">
      <c r="A109" s="717" t="s">
        <v>1871</v>
      </c>
      <c r="B109" s="718"/>
      <c r="C109" s="719"/>
      <c r="D109" s="720"/>
      <c r="E109" s="718"/>
      <c r="F109" s="721"/>
      <c r="G109" s="722"/>
      <c r="H109" s="722"/>
      <c r="I109" s="723"/>
      <c r="J109" s="724"/>
      <c r="K109" s="725"/>
    </row>
    <row r="110" spans="1:11" ht="52.5" customHeight="1">
      <c r="A110" s="726" t="s">
        <v>1872</v>
      </c>
      <c r="B110" s="547"/>
      <c r="C110" s="546"/>
      <c r="D110" s="548"/>
      <c r="E110" s="547"/>
      <c r="F110" s="727" t="s">
        <v>1873</v>
      </c>
      <c r="G110" s="728" t="s">
        <v>196</v>
      </c>
      <c r="H110" s="729" t="s">
        <v>1874</v>
      </c>
      <c r="I110" s="730"/>
      <c r="J110" s="731" t="s">
        <v>1875</v>
      </c>
      <c r="K110" s="732"/>
    </row>
    <row r="111" spans="1:11" ht="52.5" customHeight="1" thickBot="1">
      <c r="A111" s="733"/>
      <c r="B111" s="512" t="s">
        <v>1655</v>
      </c>
      <c r="C111" s="504" t="s">
        <v>1656</v>
      </c>
      <c r="D111" s="477" t="s">
        <v>1657</v>
      </c>
      <c r="E111" s="478"/>
      <c r="F111" s="516" t="s">
        <v>1658</v>
      </c>
      <c r="G111" s="699" t="s">
        <v>196</v>
      </c>
      <c r="H111" s="517" t="s">
        <v>1659</v>
      </c>
      <c r="I111" s="734"/>
      <c r="J111" s="735"/>
      <c r="K111" s="736"/>
    </row>
    <row r="112" spans="1:11" ht="52.5" customHeight="1" thickBot="1">
      <c r="A112" s="737"/>
      <c r="B112" s="478"/>
      <c r="C112" s="553" t="s">
        <v>1876</v>
      </c>
      <c r="D112" s="738" t="s">
        <v>1803</v>
      </c>
      <c r="E112" s="478"/>
      <c r="F112" s="739"/>
      <c r="G112" s="740"/>
      <c r="H112" s="741"/>
      <c r="I112" s="742"/>
      <c r="J112" s="743"/>
      <c r="K112" s="744"/>
    </row>
    <row r="113" spans="1:11" ht="52.5" customHeight="1" thickBot="1">
      <c r="A113" s="745"/>
      <c r="B113" s="540"/>
      <c r="C113" s="538"/>
      <c r="D113" s="539"/>
      <c r="E113" s="540"/>
      <c r="F113" s="746"/>
      <c r="G113" s="747"/>
      <c r="H113" s="748"/>
      <c r="I113" s="749"/>
      <c r="J113" s="750"/>
      <c r="K113" s="751"/>
    </row>
    <row r="114" spans="1:11" ht="52.5" customHeight="1">
      <c r="A114" s="726" t="s">
        <v>1877</v>
      </c>
      <c r="B114" s="547"/>
      <c r="C114" s="546"/>
      <c r="D114" s="548"/>
      <c r="E114" s="547"/>
      <c r="F114" s="521" t="s">
        <v>1878</v>
      </c>
      <c r="G114" s="752" t="s">
        <v>199</v>
      </c>
      <c r="H114" s="480" t="s">
        <v>1879</v>
      </c>
      <c r="I114" s="730"/>
      <c r="J114" s="731">
        <v>0.32291666666666669</v>
      </c>
      <c r="K114" s="753"/>
    </row>
    <row r="115" spans="1:11" ht="52.5" customHeight="1">
      <c r="A115" s="754"/>
      <c r="B115" s="478"/>
      <c r="C115" s="553"/>
      <c r="D115" s="489"/>
      <c r="E115" s="478"/>
      <c r="F115" s="755" t="s">
        <v>1880</v>
      </c>
      <c r="G115" s="752" t="s">
        <v>199</v>
      </c>
      <c r="H115" s="531" t="s">
        <v>1881</v>
      </c>
      <c r="I115" s="756"/>
      <c r="J115" s="757"/>
      <c r="K115" s="758"/>
    </row>
    <row r="116" spans="1:11" ht="52.5" customHeight="1" thickBot="1">
      <c r="A116" s="759"/>
      <c r="B116" s="540"/>
      <c r="C116" s="538"/>
      <c r="D116" s="769"/>
      <c r="E116" s="540"/>
      <c r="F116" s="746"/>
      <c r="G116" s="747"/>
      <c r="H116" s="748"/>
      <c r="I116" s="760"/>
      <c r="J116" s="750"/>
      <c r="K116" s="761"/>
    </row>
    <row r="117" spans="1:11" ht="52.5" customHeight="1">
      <c r="A117" s="726" t="s">
        <v>1882</v>
      </c>
      <c r="B117" s="475" t="s">
        <v>1598</v>
      </c>
      <c r="C117" s="476" t="s">
        <v>1599</v>
      </c>
      <c r="D117" s="477" t="s">
        <v>1600</v>
      </c>
      <c r="E117" s="547"/>
      <c r="F117" s="492" t="s">
        <v>1686</v>
      </c>
      <c r="G117" s="493" t="s">
        <v>70</v>
      </c>
      <c r="H117" s="493" t="s">
        <v>1687</v>
      </c>
      <c r="I117" s="689" t="s">
        <v>1862</v>
      </c>
      <c r="J117" s="731">
        <v>0.27083333333333331</v>
      </c>
      <c r="K117" s="753"/>
    </row>
    <row r="118" spans="1:11" ht="52.5" customHeight="1">
      <c r="A118" s="762"/>
      <c r="B118" s="506" t="s">
        <v>1598</v>
      </c>
      <c r="C118" s="504" t="s">
        <v>1638</v>
      </c>
      <c r="D118" s="477" t="s">
        <v>1639</v>
      </c>
      <c r="E118" s="478"/>
      <c r="F118" s="645" t="s">
        <v>1883</v>
      </c>
      <c r="G118" s="646" t="s">
        <v>70</v>
      </c>
      <c r="H118" s="646" t="s">
        <v>1884</v>
      </c>
      <c r="I118" s="689" t="s">
        <v>1865</v>
      </c>
      <c r="J118" s="735"/>
      <c r="K118" s="763"/>
    </row>
    <row r="119" spans="1:11" ht="52.5" customHeight="1" thickBot="1">
      <c r="A119" s="764"/>
      <c r="B119" s="540"/>
      <c r="C119" s="538"/>
      <c r="D119" s="539"/>
      <c r="E119" s="540"/>
      <c r="F119" s="746"/>
      <c r="G119" s="747"/>
      <c r="H119" s="748"/>
      <c r="I119" s="760"/>
      <c r="J119" s="765"/>
      <c r="K119" s="761"/>
    </row>
  </sheetData>
  <customSheetViews>
    <customSheetView guid="{02E053ED-E6D2-CE49-ACC7-7136EC9E794B}" scale="60" fitToPage="1" topLeftCell="A6">
      <selection activeCell="C18" sqref="C18"/>
      <pageSetup paperSize="9" scale="30" fitToHeight="0" orientation="landscape"/>
    </customSheetView>
    <customSheetView guid="{2570249F-BB90-4803-B8F1-23BC13ECD63B}" scale="60" fitToPage="1">
      <selection activeCell="D10" sqref="D10"/>
      <pageSetup paperSize="9" scale="30" fitToHeight="0" orientation="landscape"/>
    </customSheetView>
    <customSheetView guid="{0BBB814E-2461-47B9-9806-A85702CBED90}" scale="60" showPageBreaks="1" fitToPage="1" topLeftCell="A7">
      <selection activeCell="D20" sqref="D20"/>
      <pageSetup paperSize="9" scale="30" fitToHeight="0" orientation="landscape"/>
    </customSheetView>
    <customSheetView guid="{6DB935F1-A95D-431A-A87A-18D5415EC08E}" scale="60" fitToPage="1" topLeftCell="A7">
      <selection activeCell="D20" sqref="D20"/>
      <pageSetup paperSize="9" scale="30" fitToHeight="0" orientation="landscape"/>
    </customSheetView>
  </customSheetViews>
  <mergeCells count="2">
    <mergeCell ref="A1:K1"/>
    <mergeCell ref="A2:K2"/>
  </mergeCells>
  <phoneticPr fontId="102" type="noConversion"/>
  <pageMargins left="0.7" right="0.7" top="0.75" bottom="0.75" header="0.3" footer="0.3"/>
  <pageSetup paperSize="9" scale="30" fitToHeight="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90" zoomScaleNormal="90" zoomScalePageLayoutView="90" workbookViewId="0">
      <selection activeCell="K9" sqref="K9"/>
    </sheetView>
  </sheetViews>
  <sheetFormatPr baseColWidth="10" defaultColWidth="8.83203125" defaultRowHeight="34.5" customHeight="1" x14ac:dyDescent="0"/>
  <cols>
    <col min="2" max="2" width="24.83203125" customWidth="1"/>
    <col min="3" max="3" width="35.83203125" customWidth="1"/>
    <col min="4" max="4" width="35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0.1640625" customWidth="1"/>
    <col min="13" max="13" width="18.1640625" customWidth="1"/>
  </cols>
  <sheetData>
    <row r="1" spans="1:14" ht="42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4.5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55</v>
      </c>
    </row>
    <row r="3" spans="1:14" ht="34.5" customHeight="1">
      <c r="A3" s="71">
        <v>55</v>
      </c>
      <c r="B3" s="71" t="s">
        <v>315</v>
      </c>
      <c r="C3" s="114" t="s">
        <v>756</v>
      </c>
      <c r="D3" s="72"/>
      <c r="E3" s="71"/>
      <c r="F3" s="71"/>
      <c r="G3" s="71"/>
      <c r="H3" s="71"/>
      <c r="I3" s="71"/>
      <c r="J3" s="71"/>
      <c r="K3" s="71"/>
      <c r="M3" s="10" t="s">
        <v>20</v>
      </c>
      <c r="N3" s="10">
        <f>N2-N14</f>
        <v>0</v>
      </c>
    </row>
    <row r="4" spans="1:14" ht="34.5" customHeight="1">
      <c r="A4" s="6">
        <v>1</v>
      </c>
      <c r="B4" s="7" t="s">
        <v>541</v>
      </c>
      <c r="C4" s="7">
        <v>2706</v>
      </c>
      <c r="D4" s="8" t="s">
        <v>757</v>
      </c>
      <c r="E4" s="7">
        <v>6</v>
      </c>
      <c r="F4" s="7">
        <v>2</v>
      </c>
      <c r="G4" s="7" t="s">
        <v>199</v>
      </c>
      <c r="H4" s="61" t="s">
        <v>758</v>
      </c>
      <c r="I4" s="9">
        <v>42875</v>
      </c>
      <c r="J4" s="14" t="s">
        <v>759</v>
      </c>
      <c r="K4" s="6" t="s">
        <v>760</v>
      </c>
      <c r="M4" t="s">
        <v>24</v>
      </c>
      <c r="N4">
        <f>SUMIFS(E:E,G:G,"CTT")</f>
        <v>22</v>
      </c>
    </row>
    <row r="5" spans="1:14" ht="34.5" customHeight="1">
      <c r="A5" s="6">
        <v>2</v>
      </c>
      <c r="B5" s="12" t="s">
        <v>14</v>
      </c>
      <c r="C5" s="7" t="s">
        <v>761</v>
      </c>
      <c r="D5" s="8" t="s">
        <v>762</v>
      </c>
      <c r="E5" s="7">
        <v>3</v>
      </c>
      <c r="F5" s="7">
        <v>1</v>
      </c>
      <c r="G5" s="7" t="s">
        <v>199</v>
      </c>
      <c r="H5" s="61" t="s">
        <v>758</v>
      </c>
      <c r="I5" s="9">
        <v>42875</v>
      </c>
      <c r="J5" s="12" t="s">
        <v>763</v>
      </c>
      <c r="K5" s="6"/>
      <c r="M5" t="s">
        <v>29</v>
      </c>
      <c r="N5">
        <f>SUMIFS(E:E,G:G,"FLU")</f>
        <v>16</v>
      </c>
    </row>
    <row r="6" spans="1:14" ht="34.5" customHeight="1">
      <c r="A6" s="6">
        <v>3</v>
      </c>
      <c r="B6" s="12" t="s">
        <v>25</v>
      </c>
      <c r="C6" s="7" t="s">
        <v>764</v>
      </c>
      <c r="D6" s="8" t="s">
        <v>765</v>
      </c>
      <c r="E6" s="7">
        <v>3</v>
      </c>
      <c r="F6" s="7">
        <v>1</v>
      </c>
      <c r="G6" s="7" t="s">
        <v>199</v>
      </c>
      <c r="H6" s="61" t="s">
        <v>758</v>
      </c>
      <c r="I6" s="9">
        <v>42875</v>
      </c>
      <c r="J6" s="7" t="s">
        <v>28</v>
      </c>
      <c r="K6" s="7"/>
      <c r="M6" t="s">
        <v>33</v>
      </c>
      <c r="N6">
        <f>SUMIFS(E:E,G:G,"JCC")</f>
        <v>17</v>
      </c>
    </row>
    <row r="7" spans="1:14" ht="34.5" customHeight="1">
      <c r="A7" s="41">
        <v>4</v>
      </c>
      <c r="B7" s="12" t="s">
        <v>14</v>
      </c>
      <c r="C7" s="12" t="s">
        <v>766</v>
      </c>
      <c r="D7" s="13" t="s">
        <v>767</v>
      </c>
      <c r="E7" s="12">
        <v>5</v>
      </c>
      <c r="F7" s="12">
        <v>2</v>
      </c>
      <c r="G7" s="11" t="s">
        <v>52</v>
      </c>
      <c r="H7" s="7" t="s">
        <v>515</v>
      </c>
      <c r="I7" s="9">
        <v>42875</v>
      </c>
      <c r="J7" s="7" t="s">
        <v>768</v>
      </c>
      <c r="K7" s="11"/>
      <c r="M7" t="s">
        <v>37</v>
      </c>
      <c r="N7">
        <f>SUMIFS(E:E,G:G,"EDI")</f>
        <v>0</v>
      </c>
    </row>
    <row r="8" spans="1:14" ht="34.5" customHeight="1">
      <c r="A8" s="6">
        <v>5</v>
      </c>
      <c r="B8" s="12" t="s">
        <v>25</v>
      </c>
      <c r="C8" s="12" t="s">
        <v>769</v>
      </c>
      <c r="D8" s="13" t="s">
        <v>770</v>
      </c>
      <c r="E8" s="12">
        <v>3</v>
      </c>
      <c r="F8" s="12">
        <v>1</v>
      </c>
      <c r="G8" s="12" t="s">
        <v>17</v>
      </c>
      <c r="H8" s="12" t="s">
        <v>515</v>
      </c>
      <c r="I8" s="14">
        <v>42875</v>
      </c>
      <c r="J8" s="12" t="s">
        <v>28</v>
      </c>
      <c r="K8" s="11"/>
      <c r="M8" t="s">
        <v>42</v>
      </c>
      <c r="N8">
        <f>SUMIFS(E:E,G:G,"par")</f>
        <v>0</v>
      </c>
    </row>
    <row r="9" spans="1:14" ht="34.5" customHeight="1">
      <c r="A9" s="6">
        <v>6</v>
      </c>
      <c r="B9" s="12" t="s">
        <v>25</v>
      </c>
      <c r="C9" s="12" t="s">
        <v>771</v>
      </c>
      <c r="D9" s="13" t="s">
        <v>772</v>
      </c>
      <c r="E9" s="12">
        <v>6</v>
      </c>
      <c r="F9" s="12">
        <v>2</v>
      </c>
      <c r="G9" s="12" t="s">
        <v>17</v>
      </c>
      <c r="H9" s="12" t="s">
        <v>515</v>
      </c>
      <c r="I9" s="14">
        <v>42875</v>
      </c>
      <c r="J9" s="12" t="s">
        <v>28</v>
      </c>
      <c r="K9" s="11"/>
      <c r="M9" t="s">
        <v>48</v>
      </c>
      <c r="N9">
        <f>SUMIFS(E:E,G:G,"phi")</f>
        <v>0</v>
      </c>
    </row>
    <row r="10" spans="1:14" ht="34.5" customHeight="1">
      <c r="A10" s="6">
        <v>7</v>
      </c>
      <c r="B10" s="12" t="s">
        <v>25</v>
      </c>
      <c r="C10" s="7" t="s">
        <v>773</v>
      </c>
      <c r="D10" s="8" t="s">
        <v>774</v>
      </c>
      <c r="E10" s="7">
        <v>1</v>
      </c>
      <c r="F10" s="7">
        <v>1</v>
      </c>
      <c r="G10" s="7" t="s">
        <v>17</v>
      </c>
      <c r="H10" s="12" t="s">
        <v>515</v>
      </c>
      <c r="I10" s="14">
        <v>42875</v>
      </c>
      <c r="J10" s="7" t="s">
        <v>28</v>
      </c>
      <c r="K10" s="6"/>
      <c r="M10" t="s">
        <v>55</v>
      </c>
      <c r="N10">
        <f>SUMIFS(E:E,G:G,"BRK")</f>
        <v>0</v>
      </c>
    </row>
    <row r="11" spans="1:14" ht="34.5" customHeight="1">
      <c r="A11" s="6">
        <v>8</v>
      </c>
      <c r="B11" s="12" t="s">
        <v>25</v>
      </c>
      <c r="C11" s="12" t="s">
        <v>775</v>
      </c>
      <c r="D11" s="13" t="s">
        <v>776</v>
      </c>
      <c r="E11" s="118">
        <v>3</v>
      </c>
      <c r="F11" s="12">
        <v>1</v>
      </c>
      <c r="G11" s="12" t="s">
        <v>17</v>
      </c>
      <c r="H11" s="12" t="s">
        <v>515</v>
      </c>
      <c r="I11" s="14">
        <v>42875</v>
      </c>
      <c r="J11" s="12" t="s">
        <v>28</v>
      </c>
      <c r="K11" s="11" t="s">
        <v>777</v>
      </c>
      <c r="M11" s="18" t="s">
        <v>60</v>
      </c>
      <c r="N11" s="18">
        <f>SUMIFS(E:E,G:G,"SPC")</f>
        <v>0</v>
      </c>
    </row>
    <row r="12" spans="1:14" ht="34.5" customHeight="1">
      <c r="A12" s="41">
        <v>9</v>
      </c>
      <c r="B12" s="12" t="s">
        <v>14</v>
      </c>
      <c r="C12" s="12" t="s">
        <v>778</v>
      </c>
      <c r="D12" s="13" t="s">
        <v>779</v>
      </c>
      <c r="E12" s="12">
        <v>5</v>
      </c>
      <c r="F12" s="12">
        <v>2</v>
      </c>
      <c r="G12" s="11" t="s">
        <v>17</v>
      </c>
      <c r="H12" s="12" t="s">
        <v>515</v>
      </c>
      <c r="I12" s="14">
        <v>42875</v>
      </c>
      <c r="J12" s="12" t="s">
        <v>780</v>
      </c>
      <c r="K12" s="11"/>
      <c r="M12" s="19" t="s">
        <v>64</v>
      </c>
      <c r="N12" s="19">
        <f>SUMIFS(E:E,G:G,"H")</f>
        <v>0</v>
      </c>
    </row>
    <row r="13" spans="1:14" ht="34.5" customHeight="1">
      <c r="A13" s="6">
        <v>10</v>
      </c>
      <c r="B13" s="7" t="s">
        <v>25</v>
      </c>
      <c r="C13" s="7" t="s">
        <v>781</v>
      </c>
      <c r="D13" s="8" t="s">
        <v>782</v>
      </c>
      <c r="E13" s="7">
        <v>2</v>
      </c>
      <c r="F13" s="7">
        <v>1</v>
      </c>
      <c r="G13" s="6" t="s">
        <v>52</v>
      </c>
      <c r="H13" s="7" t="s">
        <v>515</v>
      </c>
      <c r="I13" s="9">
        <v>42875</v>
      </c>
      <c r="J13" s="7" t="s">
        <v>28</v>
      </c>
      <c r="K13" s="6" t="s">
        <v>783</v>
      </c>
      <c r="M13" s="19"/>
      <c r="N13" s="19"/>
    </row>
    <row r="14" spans="1:14" ht="34.5" customHeight="1">
      <c r="A14" s="6">
        <v>11</v>
      </c>
      <c r="B14" s="12" t="s">
        <v>14</v>
      </c>
      <c r="C14" s="12" t="s">
        <v>784</v>
      </c>
      <c r="D14" s="13" t="s">
        <v>785</v>
      </c>
      <c r="E14" s="12">
        <v>3</v>
      </c>
      <c r="F14" s="12">
        <v>1</v>
      </c>
      <c r="G14" s="12" t="s">
        <v>17</v>
      </c>
      <c r="H14" s="12" t="s">
        <v>515</v>
      </c>
      <c r="I14" s="14">
        <v>42875</v>
      </c>
      <c r="J14" s="7" t="s">
        <v>786</v>
      </c>
      <c r="K14" s="11"/>
      <c r="M14" s="21" t="s">
        <v>73</v>
      </c>
      <c r="N14" s="21">
        <f>SUM(M4:N12)</f>
        <v>55</v>
      </c>
    </row>
    <row r="15" spans="1:14" ht="34.5" customHeight="1">
      <c r="A15" s="65" t="s">
        <v>787</v>
      </c>
      <c r="B15" s="27" t="s">
        <v>146</v>
      </c>
      <c r="C15" s="65" t="s">
        <v>788</v>
      </c>
      <c r="D15" s="8" t="s">
        <v>789</v>
      </c>
      <c r="E15" s="7">
        <v>5</v>
      </c>
      <c r="F15" s="7">
        <v>2</v>
      </c>
      <c r="G15" s="7" t="s">
        <v>52</v>
      </c>
      <c r="H15" s="12" t="s">
        <v>515</v>
      </c>
      <c r="I15" s="14">
        <v>42875</v>
      </c>
      <c r="J15" s="7" t="s">
        <v>790</v>
      </c>
      <c r="K15" s="6"/>
    </row>
    <row r="16" spans="1:14" ht="34.5" customHeight="1">
      <c r="A16" s="65" t="s">
        <v>791</v>
      </c>
      <c r="B16" s="27" t="s">
        <v>146</v>
      </c>
      <c r="C16" s="65" t="s">
        <v>788</v>
      </c>
      <c r="D16" s="8" t="s">
        <v>789</v>
      </c>
      <c r="E16" s="7">
        <v>1</v>
      </c>
      <c r="F16" s="7">
        <v>0</v>
      </c>
      <c r="G16" s="11" t="s">
        <v>199</v>
      </c>
      <c r="H16" s="12" t="s">
        <v>515</v>
      </c>
      <c r="I16" s="14">
        <v>42875</v>
      </c>
      <c r="J16" s="7" t="s">
        <v>790</v>
      </c>
      <c r="K16" s="6"/>
      <c r="M16" s="87"/>
    </row>
    <row r="17" spans="1:13" ht="34.5" customHeight="1">
      <c r="A17" s="11">
        <v>13</v>
      </c>
      <c r="B17" s="12" t="s">
        <v>25</v>
      </c>
      <c r="C17" s="12" t="s">
        <v>792</v>
      </c>
      <c r="D17" s="13" t="s">
        <v>793</v>
      </c>
      <c r="E17" s="12">
        <v>2</v>
      </c>
      <c r="F17" s="12">
        <v>1</v>
      </c>
      <c r="G17" s="11" t="s">
        <v>199</v>
      </c>
      <c r="H17" s="7" t="s">
        <v>515</v>
      </c>
      <c r="I17" s="9">
        <v>42875</v>
      </c>
      <c r="J17" s="7" t="s">
        <v>28</v>
      </c>
      <c r="K17" s="11"/>
      <c r="M17" s="87"/>
    </row>
    <row r="18" spans="1:13" ht="34.5" customHeight="1">
      <c r="A18" s="11">
        <v>14</v>
      </c>
      <c r="B18" s="12" t="s">
        <v>25</v>
      </c>
      <c r="C18" s="12" t="s">
        <v>794</v>
      </c>
      <c r="D18" s="13" t="s">
        <v>795</v>
      </c>
      <c r="E18" s="12">
        <v>2</v>
      </c>
      <c r="F18" s="12">
        <v>1</v>
      </c>
      <c r="G18" s="12" t="s">
        <v>199</v>
      </c>
      <c r="H18" s="12" t="s">
        <v>515</v>
      </c>
      <c r="I18" s="14">
        <v>42875</v>
      </c>
      <c r="J18" s="12" t="s">
        <v>28</v>
      </c>
      <c r="K18" s="11"/>
      <c r="M18" s="87"/>
    </row>
    <row r="19" spans="1:13" ht="34.5" customHeight="1">
      <c r="A19" s="11">
        <v>15</v>
      </c>
      <c r="B19" s="12" t="s">
        <v>796</v>
      </c>
      <c r="C19" s="7" t="s">
        <v>797</v>
      </c>
      <c r="D19" s="8" t="s">
        <v>798</v>
      </c>
      <c r="E19" s="7">
        <v>4</v>
      </c>
      <c r="F19" s="7">
        <v>2</v>
      </c>
      <c r="G19" s="7" t="s">
        <v>52</v>
      </c>
      <c r="H19" s="12" t="s">
        <v>515</v>
      </c>
      <c r="I19" s="14">
        <v>42875</v>
      </c>
      <c r="J19" s="7" t="s">
        <v>799</v>
      </c>
      <c r="K19" s="23" t="s">
        <v>800</v>
      </c>
      <c r="M19" s="87"/>
    </row>
    <row r="20" spans="1:13" ht="34.5" customHeight="1">
      <c r="A20" s="11">
        <v>16</v>
      </c>
      <c r="B20" s="12" t="s">
        <v>14</v>
      </c>
      <c r="C20" s="12" t="s">
        <v>801</v>
      </c>
      <c r="D20" s="20" t="s">
        <v>802</v>
      </c>
      <c r="E20" s="12">
        <v>1</v>
      </c>
      <c r="F20" s="12">
        <v>1</v>
      </c>
      <c r="G20" s="44" t="s">
        <v>17</v>
      </c>
      <c r="H20" s="12" t="s">
        <v>515</v>
      </c>
      <c r="I20" s="14">
        <v>42875</v>
      </c>
      <c r="J20" s="12" t="s">
        <v>803</v>
      </c>
      <c r="K20" s="44"/>
      <c r="M20" s="87"/>
    </row>
    <row r="21" spans="1:13" ht="34.5" customHeight="1">
      <c r="A21" s="11"/>
      <c r="B21" s="12"/>
      <c r="C21" s="12"/>
      <c r="D21" s="13"/>
      <c r="E21" s="26">
        <f>SUM(E4:E20)</f>
        <v>55</v>
      </c>
      <c r="F21" s="26">
        <f>SUM(F4:F20)</f>
        <v>22</v>
      </c>
      <c r="G21" s="12"/>
      <c r="H21" s="12"/>
      <c r="I21" s="14"/>
      <c r="J21" s="14"/>
      <c r="K21" s="11"/>
      <c r="M21" s="87"/>
    </row>
    <row r="22" spans="1:13" ht="34.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87"/>
    </row>
    <row r="23" spans="1:13" ht="34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4.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4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4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</sheetData>
  <customSheetViews>
    <customSheetView guid="{02E053ED-E6D2-CE49-ACC7-7136EC9E794B}" scale="90">
      <selection activeCell="K9" sqref="K9"/>
      <pageSetup paperSize="9" orientation="portrait"/>
    </customSheetView>
    <customSheetView guid="{EE08CF43-77EE-417C-9641-A8A4A3BB9F7F}" scale="90">
      <selection activeCell="D19" sqref="D19"/>
      <pageSetup paperSize="9" orientation="portrait"/>
    </customSheetView>
    <customSheetView guid="{38B47C8C-0CFF-49AC-8E8C-DCB93F4AE3FA}" scale="90">
      <selection activeCell="D19" sqref="D19"/>
      <pageSetup paperSize="9" orientation="portrait"/>
    </customSheetView>
    <customSheetView guid="{2570249F-BB90-4803-B8F1-23BC13ECD63B}" scale="90">
      <selection activeCell="D19" sqref="D19"/>
      <pageSetup paperSize="9" orientation="portrait"/>
    </customSheetView>
    <customSheetView guid="{0BBB814E-2461-47B9-9806-A85702CBED90}" scale="90">
      <selection activeCell="H27" sqref="H27"/>
      <pageSetup paperSize="9" orientation="portrait"/>
    </customSheetView>
    <customSheetView guid="{6DB935F1-A95D-431A-A87A-18D5415EC08E}" scale="90">
      <selection activeCell="D19" sqref="D19"/>
      <pageSetup paperSize="9" orientation="portrait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zoomScale="90" zoomScaleNormal="90" zoomScalePageLayoutView="90" workbookViewId="0">
      <selection activeCell="D25" sqref="D25"/>
    </sheetView>
  </sheetViews>
  <sheetFormatPr baseColWidth="10" defaultColWidth="8.83203125" defaultRowHeight="35.25" customHeight="1" x14ac:dyDescent="0"/>
  <cols>
    <col min="2" max="2" width="21.6640625" customWidth="1"/>
    <col min="3" max="3" width="32.5" customWidth="1"/>
    <col min="4" max="4" width="34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2.6640625" customWidth="1"/>
    <col min="13" max="13" width="18.1640625" customWidth="1"/>
  </cols>
  <sheetData>
    <row r="1" spans="1:14" ht="35.25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5.25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58</v>
      </c>
    </row>
    <row r="3" spans="1:14" ht="35.25" customHeight="1">
      <c r="A3" s="103">
        <v>58</v>
      </c>
      <c r="B3" s="71" t="s">
        <v>269</v>
      </c>
      <c r="C3" s="71"/>
      <c r="D3" s="72"/>
      <c r="E3" s="71"/>
      <c r="F3" s="71"/>
      <c r="G3" s="71"/>
      <c r="H3" s="71"/>
      <c r="I3" s="71"/>
      <c r="J3" s="71"/>
      <c r="K3" s="71" t="s">
        <v>552</v>
      </c>
      <c r="M3" s="10" t="s">
        <v>20</v>
      </c>
      <c r="N3" s="10">
        <f>N2-N14</f>
        <v>0</v>
      </c>
    </row>
    <row r="4" spans="1:14" ht="35.25" customHeight="1">
      <c r="A4" s="6">
        <v>1</v>
      </c>
      <c r="B4" s="7" t="s">
        <v>553</v>
      </c>
      <c r="C4" s="7" t="s">
        <v>554</v>
      </c>
      <c r="D4" s="8" t="s">
        <v>555</v>
      </c>
      <c r="E4" s="33">
        <v>3</v>
      </c>
      <c r="F4" s="33">
        <v>1</v>
      </c>
      <c r="G4" s="7" t="s">
        <v>17</v>
      </c>
      <c r="H4" s="7" t="s">
        <v>515</v>
      </c>
      <c r="I4" s="9">
        <v>42875</v>
      </c>
      <c r="J4" s="7" t="s">
        <v>556</v>
      </c>
      <c r="K4" s="6" t="s">
        <v>557</v>
      </c>
      <c r="M4" t="s">
        <v>24</v>
      </c>
      <c r="N4">
        <f>SUMIFS(E:E,G:G,"CTT")</f>
        <v>16</v>
      </c>
    </row>
    <row r="5" spans="1:14" ht="35.25" customHeight="1">
      <c r="A5" s="6">
        <v>2</v>
      </c>
      <c r="B5" s="7" t="s">
        <v>558</v>
      </c>
      <c r="C5" s="7" t="s">
        <v>559</v>
      </c>
      <c r="D5" s="8" t="s">
        <v>560</v>
      </c>
      <c r="E5" s="7">
        <v>2</v>
      </c>
      <c r="F5" s="7">
        <v>1</v>
      </c>
      <c r="G5" s="7" t="s">
        <v>17</v>
      </c>
      <c r="H5" s="12" t="s">
        <v>515</v>
      </c>
      <c r="I5" s="14">
        <v>42875</v>
      </c>
      <c r="J5" s="7" t="s">
        <v>561</v>
      </c>
      <c r="K5" s="6" t="s">
        <v>562</v>
      </c>
      <c r="M5" t="s">
        <v>29</v>
      </c>
      <c r="N5">
        <f>SUMIFS(E:E,G:G,"FLU")</f>
        <v>0</v>
      </c>
    </row>
    <row r="6" spans="1:14" ht="35.25" customHeight="1">
      <c r="A6" s="6">
        <v>3</v>
      </c>
      <c r="B6" s="12" t="s">
        <v>25</v>
      </c>
      <c r="C6" s="12" t="s">
        <v>563</v>
      </c>
      <c r="D6" s="13" t="s">
        <v>564</v>
      </c>
      <c r="E6" s="12">
        <v>2</v>
      </c>
      <c r="F6" s="12">
        <v>1</v>
      </c>
      <c r="G6" s="12" t="s">
        <v>17</v>
      </c>
      <c r="H6" s="7" t="s">
        <v>515</v>
      </c>
      <c r="I6" s="9">
        <v>42875</v>
      </c>
      <c r="J6" s="14" t="s">
        <v>28</v>
      </c>
      <c r="K6" s="11"/>
      <c r="M6" t="s">
        <v>33</v>
      </c>
      <c r="N6">
        <f>SUMIFS(E:E,G:G,"JCC")</f>
        <v>0</v>
      </c>
    </row>
    <row r="7" spans="1:14" ht="35.25" customHeight="1">
      <c r="A7" s="6">
        <v>4</v>
      </c>
      <c r="B7" s="7" t="s">
        <v>25</v>
      </c>
      <c r="C7" s="7" t="s">
        <v>565</v>
      </c>
      <c r="D7" s="8" t="s">
        <v>566</v>
      </c>
      <c r="E7" s="7">
        <v>2</v>
      </c>
      <c r="F7" s="7">
        <v>1</v>
      </c>
      <c r="G7" s="7" t="s">
        <v>17</v>
      </c>
      <c r="H7" s="7" t="s">
        <v>515</v>
      </c>
      <c r="I7" s="9">
        <v>42875</v>
      </c>
      <c r="J7" s="14" t="s">
        <v>28</v>
      </c>
      <c r="K7" s="6"/>
      <c r="M7" t="s">
        <v>37</v>
      </c>
      <c r="N7">
        <f>SUMIFS(E:E,G:G,"EDI")</f>
        <v>0</v>
      </c>
    </row>
    <row r="8" spans="1:14" ht="35.25" customHeight="1">
      <c r="A8" s="6">
        <v>5</v>
      </c>
      <c r="B8" s="7" t="s">
        <v>25</v>
      </c>
      <c r="C8" s="12" t="s">
        <v>567</v>
      </c>
      <c r="D8" s="13" t="s">
        <v>568</v>
      </c>
      <c r="E8" s="12">
        <v>2</v>
      </c>
      <c r="F8" s="12">
        <v>1</v>
      </c>
      <c r="G8" s="11" t="s">
        <v>17</v>
      </c>
      <c r="H8" s="7" t="s">
        <v>515</v>
      </c>
      <c r="I8" s="9">
        <v>42875</v>
      </c>
      <c r="J8" s="14" t="s">
        <v>28</v>
      </c>
      <c r="K8" s="11"/>
      <c r="M8" t="s">
        <v>42</v>
      </c>
      <c r="N8">
        <f>SUMIFS(E:E,G:G,"par")</f>
        <v>0</v>
      </c>
    </row>
    <row r="9" spans="1:14" ht="35.25" customHeight="1">
      <c r="A9" s="6">
        <v>6</v>
      </c>
      <c r="B9" s="12" t="s">
        <v>25</v>
      </c>
      <c r="C9" s="12" t="s">
        <v>569</v>
      </c>
      <c r="D9" s="13" t="s">
        <v>570</v>
      </c>
      <c r="E9" s="12">
        <v>2</v>
      </c>
      <c r="F9" s="12">
        <v>1</v>
      </c>
      <c r="G9" s="12" t="s">
        <v>17</v>
      </c>
      <c r="H9" s="12" t="s">
        <v>515</v>
      </c>
      <c r="I9" s="14">
        <v>42875</v>
      </c>
      <c r="J9" s="12" t="s">
        <v>28</v>
      </c>
      <c r="K9" s="15"/>
      <c r="M9" t="s">
        <v>48</v>
      </c>
      <c r="N9">
        <f>SUMIFS(E:E,G:G,"phi")</f>
        <v>0</v>
      </c>
    </row>
    <row r="10" spans="1:14" ht="35.25" customHeight="1">
      <c r="A10" s="6">
        <v>7</v>
      </c>
      <c r="B10" s="12" t="s">
        <v>25</v>
      </c>
      <c r="C10" s="7" t="s">
        <v>571</v>
      </c>
      <c r="D10" s="30" t="s">
        <v>572</v>
      </c>
      <c r="E10" s="7">
        <v>3</v>
      </c>
      <c r="F10" s="7">
        <v>1</v>
      </c>
      <c r="G10" s="7" t="s">
        <v>17</v>
      </c>
      <c r="H10" s="7" t="s">
        <v>515</v>
      </c>
      <c r="I10" s="9">
        <v>42875</v>
      </c>
      <c r="J10" s="7" t="s">
        <v>28</v>
      </c>
      <c r="K10" s="6"/>
      <c r="M10" t="s">
        <v>55</v>
      </c>
      <c r="N10">
        <f>SUMIFS(E:E,G:G,"BRK")</f>
        <v>42</v>
      </c>
    </row>
    <row r="11" spans="1:14" ht="35.25" customHeight="1">
      <c r="A11" s="6">
        <v>8</v>
      </c>
      <c r="B11" s="12" t="s">
        <v>14</v>
      </c>
      <c r="C11" s="12" t="s">
        <v>573</v>
      </c>
      <c r="D11" s="13" t="s">
        <v>574</v>
      </c>
      <c r="E11" s="12">
        <v>2</v>
      </c>
      <c r="F11" s="12">
        <v>1</v>
      </c>
      <c r="G11" s="12" t="s">
        <v>70</v>
      </c>
      <c r="H11" s="7" t="s">
        <v>515</v>
      </c>
      <c r="I11" s="9">
        <v>42875</v>
      </c>
      <c r="J11" s="12" t="s">
        <v>575</v>
      </c>
      <c r="K11" s="11"/>
      <c r="M11" s="18" t="s">
        <v>60</v>
      </c>
      <c r="N11" s="18">
        <f>SUMIFS(E:E,G:G,"SPC")</f>
        <v>0</v>
      </c>
    </row>
    <row r="12" spans="1:14" ht="35.25" customHeight="1">
      <c r="A12" s="6">
        <v>9</v>
      </c>
      <c r="B12" s="12" t="s">
        <v>25</v>
      </c>
      <c r="C12" s="12" t="s">
        <v>576</v>
      </c>
      <c r="D12" s="13" t="s">
        <v>577</v>
      </c>
      <c r="E12" s="12">
        <v>10</v>
      </c>
      <c r="F12" s="12">
        <v>5</v>
      </c>
      <c r="G12" s="11" t="s">
        <v>70</v>
      </c>
      <c r="H12" s="7" t="s">
        <v>515</v>
      </c>
      <c r="I12" s="9">
        <v>42875</v>
      </c>
      <c r="J12" s="7" t="s">
        <v>28</v>
      </c>
      <c r="K12" s="11"/>
      <c r="M12" s="19" t="s">
        <v>64</v>
      </c>
      <c r="N12" s="19">
        <f>SUMIFS(E:E,G:G,"H")</f>
        <v>0</v>
      </c>
    </row>
    <row r="13" spans="1:14" ht="35.25" customHeight="1">
      <c r="A13" s="6">
        <v>10</v>
      </c>
      <c r="B13" s="12" t="s">
        <v>14</v>
      </c>
      <c r="C13" s="12" t="s">
        <v>578</v>
      </c>
      <c r="D13" s="13" t="s">
        <v>579</v>
      </c>
      <c r="E13" s="12">
        <v>2</v>
      </c>
      <c r="F13" s="12">
        <v>1</v>
      </c>
      <c r="G13" s="11" t="s">
        <v>70</v>
      </c>
      <c r="H13" s="12" t="s">
        <v>515</v>
      </c>
      <c r="I13" s="14">
        <v>42875</v>
      </c>
      <c r="J13" s="12" t="s">
        <v>580</v>
      </c>
      <c r="K13" s="11"/>
      <c r="M13" s="19"/>
      <c r="N13" s="19"/>
    </row>
    <row r="14" spans="1:14" ht="35.25" customHeight="1">
      <c r="A14" s="6">
        <v>11</v>
      </c>
      <c r="B14" s="12" t="s">
        <v>14</v>
      </c>
      <c r="C14" s="12" t="s">
        <v>581</v>
      </c>
      <c r="D14" s="13" t="s">
        <v>582</v>
      </c>
      <c r="E14" s="12">
        <v>12</v>
      </c>
      <c r="F14" s="12">
        <v>4</v>
      </c>
      <c r="G14" s="11" t="s">
        <v>70</v>
      </c>
      <c r="H14" s="7" t="s">
        <v>515</v>
      </c>
      <c r="I14" s="9">
        <v>42875</v>
      </c>
      <c r="J14" s="7" t="s">
        <v>583</v>
      </c>
      <c r="K14" s="67" t="s">
        <v>584</v>
      </c>
      <c r="M14" s="21" t="s">
        <v>73</v>
      </c>
      <c r="N14" s="21">
        <f>SUM(M4:N12)</f>
        <v>58</v>
      </c>
    </row>
    <row r="15" spans="1:14" ht="35.25" customHeight="1">
      <c r="A15" s="6">
        <v>12</v>
      </c>
      <c r="B15" s="12" t="s">
        <v>14</v>
      </c>
      <c r="C15" s="12" t="s">
        <v>585</v>
      </c>
      <c r="D15" s="13" t="s">
        <v>586</v>
      </c>
      <c r="E15" s="12">
        <v>4</v>
      </c>
      <c r="F15" s="12">
        <v>1</v>
      </c>
      <c r="G15" s="11" t="s">
        <v>70</v>
      </c>
      <c r="H15" s="7" t="s">
        <v>515</v>
      </c>
      <c r="I15" s="9">
        <v>42875</v>
      </c>
      <c r="J15" s="7" t="s">
        <v>587</v>
      </c>
      <c r="K15" s="11"/>
    </row>
    <row r="16" spans="1:14" ht="35.25" customHeight="1">
      <c r="A16" s="6">
        <v>13</v>
      </c>
      <c r="B16" s="7" t="s">
        <v>14</v>
      </c>
      <c r="C16" s="7" t="s">
        <v>588</v>
      </c>
      <c r="D16" s="104" t="s">
        <v>589</v>
      </c>
      <c r="E16" s="7">
        <v>5</v>
      </c>
      <c r="F16" s="7">
        <v>2</v>
      </c>
      <c r="G16" s="772" t="s">
        <v>70</v>
      </c>
      <c r="H16" s="7" t="s">
        <v>515</v>
      </c>
      <c r="I16" s="9">
        <v>42875</v>
      </c>
      <c r="J16" s="7" t="s">
        <v>590</v>
      </c>
      <c r="K16" s="773" t="s">
        <v>1890</v>
      </c>
      <c r="M16" s="87"/>
    </row>
    <row r="17" spans="1:13" ht="35.25" customHeight="1">
      <c r="A17" s="6">
        <v>14</v>
      </c>
      <c r="B17" s="7" t="s">
        <v>14</v>
      </c>
      <c r="C17" s="7" t="s">
        <v>592</v>
      </c>
      <c r="D17" s="8" t="s">
        <v>593</v>
      </c>
      <c r="E17" s="7">
        <v>4</v>
      </c>
      <c r="F17" s="7">
        <v>1</v>
      </c>
      <c r="G17" s="6" t="s">
        <v>70</v>
      </c>
      <c r="H17" s="7" t="s">
        <v>515</v>
      </c>
      <c r="I17" s="9">
        <v>42875</v>
      </c>
      <c r="J17" s="7" t="s">
        <v>594</v>
      </c>
      <c r="K17" s="6"/>
      <c r="M17" s="87"/>
    </row>
    <row r="18" spans="1:13" ht="35.25" customHeight="1">
      <c r="A18" s="6">
        <v>15</v>
      </c>
      <c r="B18" s="12" t="s">
        <v>25</v>
      </c>
      <c r="C18" s="7" t="s">
        <v>595</v>
      </c>
      <c r="D18" s="8" t="s">
        <v>596</v>
      </c>
      <c r="E18" s="7">
        <v>3</v>
      </c>
      <c r="F18" s="7">
        <v>1</v>
      </c>
      <c r="G18" s="6" t="s">
        <v>70</v>
      </c>
      <c r="H18" s="7" t="s">
        <v>515</v>
      </c>
      <c r="I18" s="9">
        <v>42875</v>
      </c>
      <c r="J18" s="7" t="s">
        <v>28</v>
      </c>
      <c r="K18" s="6"/>
      <c r="M18" s="87"/>
    </row>
    <row r="19" spans="1:13" ht="35.25" customHeight="1">
      <c r="A19" s="6"/>
      <c r="B19" s="7"/>
      <c r="C19" s="7"/>
      <c r="D19" s="8"/>
      <c r="E19" s="61">
        <f>SUM(E4:E18)</f>
        <v>58</v>
      </c>
      <c r="F19" s="61">
        <f>SUM(F4:F18)</f>
        <v>23</v>
      </c>
      <c r="G19" s="6"/>
      <c r="H19" s="7"/>
      <c r="I19" s="7"/>
      <c r="J19" s="7"/>
      <c r="K19" s="6"/>
      <c r="M19" s="87"/>
    </row>
    <row r="20" spans="1:13" ht="35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87"/>
    </row>
    <row r="21" spans="1:13" ht="35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87"/>
    </row>
    <row r="22" spans="1:13" ht="35.2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87"/>
    </row>
    <row r="23" spans="1:13" ht="35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5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5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5.25" customHeight="1">
      <c r="A26" s="6"/>
      <c r="B26" s="7"/>
      <c r="C26" s="7"/>
      <c r="D26" s="8"/>
      <c r="E26" s="7"/>
      <c r="F26" s="7"/>
      <c r="G26" s="7"/>
      <c r="H26" s="7"/>
      <c r="I26" s="7"/>
      <c r="J26" s="7"/>
      <c r="K26" s="6"/>
    </row>
  </sheetData>
  <customSheetViews>
    <customSheetView guid="{02E053ED-E6D2-CE49-ACC7-7136EC9E794B}" scale="90" topLeftCell="A7">
      <selection activeCell="D25" sqref="D25"/>
    </customSheetView>
    <customSheetView guid="{EE08CF43-77EE-417C-9641-A8A4A3BB9F7F}" scale="90">
      <selection activeCell="H8" sqref="H8"/>
    </customSheetView>
    <customSheetView guid="{38B47C8C-0CFF-49AC-8E8C-DCB93F4AE3FA}" scale="90">
      <selection activeCell="H8" sqref="H8"/>
    </customSheetView>
    <customSheetView guid="{2570249F-BB90-4803-B8F1-23BC13ECD63B}" scale="90">
      <selection activeCell="H8" sqref="H8"/>
    </customSheetView>
    <customSheetView guid="{0BBB814E-2461-47B9-9806-A85702CBED90}" scale="90" topLeftCell="A7">
      <selection activeCell="F25" sqref="F25"/>
    </customSheetView>
    <customSheetView guid="{6DB935F1-A95D-431A-A87A-18D5415EC08E}" scale="90">
      <selection activeCell="K17" sqref="K17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90" zoomScaleNormal="90" zoomScalePageLayoutView="90" workbookViewId="0">
      <selection activeCell="D19" sqref="D19"/>
    </sheetView>
  </sheetViews>
  <sheetFormatPr baseColWidth="10" defaultColWidth="8.83203125" defaultRowHeight="35.25" customHeight="1" x14ac:dyDescent="0"/>
  <cols>
    <col min="2" max="2" width="22.6640625" customWidth="1"/>
    <col min="3" max="3" width="33.1640625" customWidth="1"/>
    <col min="4" max="4" width="42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37.5" customWidth="1"/>
    <col min="13" max="13" width="18.1640625" customWidth="1"/>
  </cols>
  <sheetData>
    <row r="1" spans="1:14" ht="35.25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5.25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52</v>
      </c>
    </row>
    <row r="3" spans="1:14" ht="35.25" customHeight="1">
      <c r="A3" s="71"/>
      <c r="B3" s="71" t="s">
        <v>236</v>
      </c>
      <c r="C3" s="71"/>
      <c r="D3" s="72"/>
      <c r="E3" s="71"/>
      <c r="F3" s="71"/>
      <c r="G3" s="105" t="s">
        <v>804</v>
      </c>
      <c r="H3" s="103"/>
      <c r="I3" s="103"/>
      <c r="J3" s="103"/>
      <c r="K3" s="103"/>
      <c r="M3" s="10" t="s">
        <v>20</v>
      </c>
      <c r="N3" s="10">
        <f>N2-N14</f>
        <v>0</v>
      </c>
    </row>
    <row r="4" spans="1:14" ht="35.25" customHeight="1">
      <c r="A4" s="11">
        <v>1</v>
      </c>
      <c r="B4" s="12" t="s">
        <v>541</v>
      </c>
      <c r="C4" s="7" t="s">
        <v>597</v>
      </c>
      <c r="D4" s="8" t="s">
        <v>598</v>
      </c>
      <c r="E4" s="7">
        <v>4</v>
      </c>
      <c r="F4" s="7">
        <v>1</v>
      </c>
      <c r="G4" s="7" t="s">
        <v>17</v>
      </c>
      <c r="H4" s="7" t="s">
        <v>515</v>
      </c>
      <c r="I4" s="9">
        <v>42875</v>
      </c>
      <c r="J4" s="7" t="s">
        <v>599</v>
      </c>
      <c r="K4" s="6"/>
      <c r="M4" t="s">
        <v>24</v>
      </c>
      <c r="N4">
        <f>SUMIFS(E:E,G:G,"CTT")</f>
        <v>24</v>
      </c>
    </row>
    <row r="5" spans="1:14" ht="35.25" customHeight="1">
      <c r="A5" s="11">
        <v>2</v>
      </c>
      <c r="B5" s="12" t="s">
        <v>25</v>
      </c>
      <c r="C5" s="29" t="s">
        <v>600</v>
      </c>
      <c r="D5" s="8" t="s">
        <v>601</v>
      </c>
      <c r="E5" s="7">
        <v>3</v>
      </c>
      <c r="F5" s="7">
        <v>1</v>
      </c>
      <c r="G5" s="12" t="s">
        <v>17</v>
      </c>
      <c r="H5" s="12" t="s">
        <v>515</v>
      </c>
      <c r="I5" s="14">
        <v>42875</v>
      </c>
      <c r="J5" s="12" t="s">
        <v>28</v>
      </c>
      <c r="K5" s="6"/>
      <c r="M5" t="s">
        <v>29</v>
      </c>
      <c r="N5">
        <f>SUMIFS(E:E,G:G,"FLU")</f>
        <v>28</v>
      </c>
    </row>
    <row r="6" spans="1:14" ht="35.25" customHeight="1">
      <c r="A6" s="44">
        <v>3</v>
      </c>
      <c r="B6" s="12" t="s">
        <v>25</v>
      </c>
      <c r="C6" s="28" t="s">
        <v>602</v>
      </c>
      <c r="D6" s="13" t="s">
        <v>603</v>
      </c>
      <c r="E6" s="12">
        <v>4</v>
      </c>
      <c r="F6" s="12">
        <v>1</v>
      </c>
      <c r="G6" s="12" t="s">
        <v>17</v>
      </c>
      <c r="H6" s="12" t="s">
        <v>515</v>
      </c>
      <c r="I6" s="14">
        <v>42875</v>
      </c>
      <c r="J6" s="12" t="s">
        <v>28</v>
      </c>
      <c r="K6" s="11"/>
      <c r="M6" t="s">
        <v>33</v>
      </c>
      <c r="N6">
        <f>SUMIFS(E:E,G:G,"JCC")</f>
        <v>0</v>
      </c>
    </row>
    <row r="7" spans="1:14" ht="35.25" customHeight="1">
      <c r="A7" s="44">
        <v>4</v>
      </c>
      <c r="B7" s="12" t="s">
        <v>25</v>
      </c>
      <c r="C7" s="7" t="s">
        <v>604</v>
      </c>
      <c r="D7" s="8" t="s">
        <v>605</v>
      </c>
      <c r="E7" s="7">
        <v>3</v>
      </c>
      <c r="F7" s="7">
        <v>1</v>
      </c>
      <c r="G7" s="7" t="s">
        <v>17</v>
      </c>
      <c r="H7" s="12" t="s">
        <v>515</v>
      </c>
      <c r="I7" s="14">
        <v>42875</v>
      </c>
      <c r="J7" s="12" t="s">
        <v>28</v>
      </c>
      <c r="K7" s="6"/>
      <c r="M7" t="s">
        <v>37</v>
      </c>
      <c r="N7">
        <f>SUMIFS(E:E,G:G,"EDI")</f>
        <v>0</v>
      </c>
    </row>
    <row r="8" spans="1:14" ht="35.25" customHeight="1">
      <c r="A8" s="44">
        <v>5</v>
      </c>
      <c r="B8" s="12" t="s">
        <v>25</v>
      </c>
      <c r="C8" s="7" t="s">
        <v>606</v>
      </c>
      <c r="D8" s="8" t="s">
        <v>607</v>
      </c>
      <c r="E8" s="7">
        <v>4</v>
      </c>
      <c r="F8" s="7">
        <v>1</v>
      </c>
      <c r="G8" s="7" t="s">
        <v>17</v>
      </c>
      <c r="H8" s="12" t="s">
        <v>515</v>
      </c>
      <c r="I8" s="14">
        <v>42875</v>
      </c>
      <c r="J8" s="7" t="s">
        <v>28</v>
      </c>
      <c r="K8" s="6"/>
      <c r="M8" t="s">
        <v>42</v>
      </c>
      <c r="N8">
        <f>SUMIFS(E:E,G:G,"par")</f>
        <v>0</v>
      </c>
    </row>
    <row r="9" spans="1:14" ht="35.25" customHeight="1">
      <c r="A9" s="44">
        <v>6</v>
      </c>
      <c r="B9" s="12" t="s">
        <v>14</v>
      </c>
      <c r="C9" s="7" t="s">
        <v>608</v>
      </c>
      <c r="D9" s="8" t="s">
        <v>609</v>
      </c>
      <c r="E9" s="7">
        <v>3</v>
      </c>
      <c r="F9" s="7">
        <v>1</v>
      </c>
      <c r="G9" s="7" t="s">
        <v>17</v>
      </c>
      <c r="H9" s="12" t="s">
        <v>515</v>
      </c>
      <c r="I9" s="14">
        <v>42875</v>
      </c>
      <c r="J9" s="7" t="s">
        <v>610</v>
      </c>
      <c r="K9" s="6"/>
      <c r="M9" t="s">
        <v>48</v>
      </c>
      <c r="N9">
        <f>SUMIFS(E:E,G:G,"phi")</f>
        <v>0</v>
      </c>
    </row>
    <row r="10" spans="1:14" ht="35.25" customHeight="1">
      <c r="A10" s="44">
        <v>7</v>
      </c>
      <c r="B10" s="7" t="s">
        <v>14</v>
      </c>
      <c r="C10" s="7" t="s">
        <v>611</v>
      </c>
      <c r="D10" s="8" t="s">
        <v>612</v>
      </c>
      <c r="E10" s="7">
        <v>3</v>
      </c>
      <c r="F10" s="7">
        <v>1</v>
      </c>
      <c r="G10" s="7" t="s">
        <v>52</v>
      </c>
      <c r="H10" s="7" t="s">
        <v>515</v>
      </c>
      <c r="I10" s="9">
        <v>42875</v>
      </c>
      <c r="J10" s="7" t="s">
        <v>613</v>
      </c>
      <c r="K10" s="6"/>
      <c r="M10" t="s">
        <v>55</v>
      </c>
      <c r="N10">
        <f>SUMIFS(E:E,G:G,"BRK")</f>
        <v>0</v>
      </c>
    </row>
    <row r="11" spans="1:14" ht="35.25" customHeight="1">
      <c r="A11" s="44">
        <v>8</v>
      </c>
      <c r="B11" s="12" t="s">
        <v>38</v>
      </c>
      <c r="C11" s="29" t="s">
        <v>614</v>
      </c>
      <c r="D11" s="8" t="s">
        <v>615</v>
      </c>
      <c r="E11" s="7">
        <v>3</v>
      </c>
      <c r="F11" s="7">
        <v>1</v>
      </c>
      <c r="G11" s="7" t="s">
        <v>52</v>
      </c>
      <c r="H11" s="7" t="s">
        <v>515</v>
      </c>
      <c r="I11" s="9">
        <v>42875</v>
      </c>
      <c r="J11" s="7" t="s">
        <v>616</v>
      </c>
      <c r="K11" s="6"/>
      <c r="M11" s="18" t="s">
        <v>60</v>
      </c>
      <c r="N11" s="18">
        <f>SUMIFS(E:E,G:G,"SPC")</f>
        <v>0</v>
      </c>
    </row>
    <row r="12" spans="1:14" ht="35.25" customHeight="1">
      <c r="A12" s="44">
        <v>9</v>
      </c>
      <c r="B12" s="12" t="s">
        <v>25</v>
      </c>
      <c r="C12" s="7" t="s">
        <v>617</v>
      </c>
      <c r="D12" s="8" t="s">
        <v>618</v>
      </c>
      <c r="E12" s="7">
        <v>3</v>
      </c>
      <c r="F12" s="7">
        <v>1</v>
      </c>
      <c r="G12" s="7" t="s">
        <v>52</v>
      </c>
      <c r="H12" s="12" t="s">
        <v>515</v>
      </c>
      <c r="I12" s="14">
        <v>42875</v>
      </c>
      <c r="J12" s="12" t="s">
        <v>28</v>
      </c>
      <c r="K12" s="6"/>
      <c r="M12" s="19" t="s">
        <v>64</v>
      </c>
      <c r="N12" s="19">
        <f>SUMIFS(E:E,G:G,"H")</f>
        <v>0</v>
      </c>
    </row>
    <row r="13" spans="1:14" ht="35.25" customHeight="1">
      <c r="A13" s="44">
        <v>10</v>
      </c>
      <c r="B13" s="12" t="s">
        <v>25</v>
      </c>
      <c r="C13" s="12" t="s">
        <v>619</v>
      </c>
      <c r="D13" s="13" t="s">
        <v>620</v>
      </c>
      <c r="E13" s="12">
        <v>3</v>
      </c>
      <c r="F13" s="12">
        <v>1</v>
      </c>
      <c r="G13" s="12" t="s">
        <v>52</v>
      </c>
      <c r="H13" s="7" t="s">
        <v>515</v>
      </c>
      <c r="I13" s="9">
        <v>42875</v>
      </c>
      <c r="J13" s="7" t="s">
        <v>28</v>
      </c>
      <c r="K13" s="11"/>
      <c r="M13" s="19"/>
      <c r="N13" s="19"/>
    </row>
    <row r="14" spans="1:14" ht="35.25" customHeight="1">
      <c r="A14" s="44">
        <v>11</v>
      </c>
      <c r="B14" s="12" t="s">
        <v>25</v>
      </c>
      <c r="C14" s="7" t="s">
        <v>621</v>
      </c>
      <c r="D14" s="8" t="s">
        <v>622</v>
      </c>
      <c r="E14" s="7">
        <v>8</v>
      </c>
      <c r="F14" s="7">
        <v>2</v>
      </c>
      <c r="G14" s="7" t="s">
        <v>52</v>
      </c>
      <c r="H14" s="7" t="s">
        <v>515</v>
      </c>
      <c r="I14" s="9">
        <v>42875</v>
      </c>
      <c r="J14" s="7" t="s">
        <v>28</v>
      </c>
      <c r="K14" s="6"/>
      <c r="M14" s="21" t="s">
        <v>73</v>
      </c>
      <c r="N14" s="21">
        <f>SUM(M4:N12)</f>
        <v>52</v>
      </c>
    </row>
    <row r="15" spans="1:14" ht="35.25" customHeight="1">
      <c r="A15" s="44">
        <v>12</v>
      </c>
      <c r="B15" s="12" t="s">
        <v>25</v>
      </c>
      <c r="C15" s="7" t="s">
        <v>623</v>
      </c>
      <c r="D15" s="8" t="s">
        <v>624</v>
      </c>
      <c r="E15" s="7">
        <v>8</v>
      </c>
      <c r="F15" s="7">
        <v>2</v>
      </c>
      <c r="G15" s="7" t="s">
        <v>52</v>
      </c>
      <c r="H15" s="12" t="s">
        <v>515</v>
      </c>
      <c r="I15" s="14">
        <v>42875</v>
      </c>
      <c r="J15" s="7" t="s">
        <v>28</v>
      </c>
      <c r="K15" s="6"/>
    </row>
    <row r="16" spans="1:14" ht="35.25" customHeight="1">
      <c r="A16" s="11">
        <v>13</v>
      </c>
      <c r="B16" s="12" t="s">
        <v>25</v>
      </c>
      <c r="C16" s="7" t="s">
        <v>625</v>
      </c>
      <c r="D16" s="8" t="s">
        <v>626</v>
      </c>
      <c r="E16" s="7">
        <v>3</v>
      </c>
      <c r="F16" s="7">
        <v>1</v>
      </c>
      <c r="G16" s="7" t="s">
        <v>17</v>
      </c>
      <c r="H16" s="7" t="s">
        <v>515</v>
      </c>
      <c r="I16" s="9">
        <v>42875</v>
      </c>
      <c r="J16" s="14" t="s">
        <v>28</v>
      </c>
      <c r="K16" s="6"/>
      <c r="M16" s="87"/>
    </row>
    <row r="17" spans="1:13" ht="35.25" customHeight="1">
      <c r="A17" s="11"/>
      <c r="B17" s="12"/>
      <c r="C17" s="7"/>
      <c r="D17" s="8"/>
      <c r="E17" s="61">
        <f>SUM(E4:E16)</f>
        <v>52</v>
      </c>
      <c r="F17" s="61">
        <f>SUM(F4:F16)</f>
        <v>15</v>
      </c>
      <c r="G17" s="6"/>
      <c r="H17" s="12"/>
      <c r="I17" s="12"/>
      <c r="J17" s="7"/>
      <c r="K17" s="6"/>
      <c r="M17" s="87"/>
    </row>
    <row r="18" spans="1:13" ht="35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87"/>
    </row>
    <row r="19" spans="1:13" ht="35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87"/>
    </row>
  </sheetData>
  <customSheetViews>
    <customSheetView guid="{02E053ED-E6D2-CE49-ACC7-7136EC9E794B}" scale="90">
      <selection activeCell="D19" sqref="D19"/>
    </customSheetView>
    <customSheetView guid="{EE08CF43-77EE-417C-9641-A8A4A3BB9F7F}" scale="90">
      <selection activeCell="C16" sqref="C16"/>
    </customSheetView>
    <customSheetView guid="{38B47C8C-0CFF-49AC-8E8C-DCB93F4AE3FA}" scale="90">
      <selection activeCell="C16" sqref="C16"/>
    </customSheetView>
    <customSheetView guid="{2570249F-BB90-4803-B8F1-23BC13ECD63B}" scale="90">
      <selection activeCell="C16" sqref="C16"/>
    </customSheetView>
    <customSheetView guid="{0BBB814E-2461-47B9-9806-A85702CBED90}" scale="90">
      <selection activeCell="K9" sqref="K9"/>
    </customSheetView>
    <customSheetView guid="{6DB935F1-A95D-431A-A87A-18D5415EC08E}" scale="90">
      <selection activeCell="C16" sqref="C16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zoomScalePageLayoutView="80" workbookViewId="0">
      <selection activeCell="H23" sqref="H23"/>
    </sheetView>
  </sheetViews>
  <sheetFormatPr baseColWidth="10" defaultColWidth="8.83203125" defaultRowHeight="31.5" customHeight="1" x14ac:dyDescent="0"/>
  <cols>
    <col min="2" max="2" width="28.5" customWidth="1"/>
    <col min="3" max="3" width="27.5" customWidth="1"/>
    <col min="4" max="4" width="32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9.5" customWidth="1"/>
    <col min="13" max="13" width="18.1640625" customWidth="1"/>
  </cols>
  <sheetData>
    <row r="1" spans="1:14" ht="31.5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1.5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60</v>
      </c>
    </row>
    <row r="3" spans="1:14" ht="31.5" customHeight="1">
      <c r="A3" s="71"/>
      <c r="B3" s="71" t="s">
        <v>184</v>
      </c>
      <c r="C3" s="71"/>
      <c r="D3" s="72"/>
      <c r="E3" s="71"/>
      <c r="F3" s="71"/>
      <c r="G3" s="71"/>
      <c r="H3" s="71"/>
      <c r="I3" s="71"/>
      <c r="J3" s="71"/>
      <c r="K3" s="106" t="s">
        <v>627</v>
      </c>
      <c r="M3" s="10" t="s">
        <v>20</v>
      </c>
      <c r="N3" s="10">
        <f>N2-N14</f>
        <v>3</v>
      </c>
    </row>
    <row r="4" spans="1:14" ht="31.5" customHeight="1">
      <c r="A4" s="107">
        <v>1</v>
      </c>
      <c r="B4" s="25" t="s">
        <v>14</v>
      </c>
      <c r="C4" s="25" t="s">
        <v>628</v>
      </c>
      <c r="D4" s="25">
        <v>2026897630</v>
      </c>
      <c r="E4" s="107">
        <v>2</v>
      </c>
      <c r="F4" s="25">
        <v>1</v>
      </c>
      <c r="G4" s="25" t="s">
        <v>199</v>
      </c>
      <c r="H4" s="25" t="s">
        <v>515</v>
      </c>
      <c r="I4" s="108">
        <v>42875</v>
      </c>
      <c r="J4" s="25" t="s">
        <v>629</v>
      </c>
      <c r="K4" s="109"/>
      <c r="M4" t="s">
        <v>24</v>
      </c>
      <c r="N4">
        <f>SUMIFS(E:E,G:G,"CTT")</f>
        <v>0</v>
      </c>
    </row>
    <row r="5" spans="1:14" ht="31.5" customHeight="1">
      <c r="A5" s="107">
        <v>2</v>
      </c>
      <c r="B5" s="25" t="s">
        <v>25</v>
      </c>
      <c r="C5" s="25" t="s">
        <v>630</v>
      </c>
      <c r="D5" s="110" t="s">
        <v>631</v>
      </c>
      <c r="E5" s="25">
        <v>3</v>
      </c>
      <c r="F5" s="25">
        <v>1</v>
      </c>
      <c r="G5" s="107" t="s">
        <v>199</v>
      </c>
      <c r="H5" s="25" t="s">
        <v>515</v>
      </c>
      <c r="I5" s="108">
        <v>42875</v>
      </c>
      <c r="J5" s="25" t="s">
        <v>28</v>
      </c>
      <c r="K5" s="107"/>
      <c r="M5" t="s">
        <v>29</v>
      </c>
      <c r="N5">
        <f>SUMIFS(E:E,G:G,"FLU")</f>
        <v>0</v>
      </c>
    </row>
    <row r="6" spans="1:14" ht="31.5" customHeight="1">
      <c r="A6" s="107">
        <v>3</v>
      </c>
      <c r="B6" s="25" t="s">
        <v>541</v>
      </c>
      <c r="C6" s="25" t="s">
        <v>632</v>
      </c>
      <c r="D6" s="110" t="s">
        <v>633</v>
      </c>
      <c r="E6" s="25">
        <v>4</v>
      </c>
      <c r="F6" s="25">
        <v>1</v>
      </c>
      <c r="G6" s="25" t="s">
        <v>199</v>
      </c>
      <c r="H6" s="25" t="s">
        <v>515</v>
      </c>
      <c r="I6" s="108">
        <v>42875</v>
      </c>
      <c r="J6" s="25" t="s">
        <v>634</v>
      </c>
      <c r="K6" s="107" t="s">
        <v>635</v>
      </c>
      <c r="M6" t="s">
        <v>33</v>
      </c>
      <c r="N6">
        <f>SUMIFS(E:E,G:G,"JCC")</f>
        <v>57</v>
      </c>
    </row>
    <row r="7" spans="1:14" ht="31.5" customHeight="1">
      <c r="A7" s="107">
        <v>4</v>
      </c>
      <c r="B7" s="25" t="s">
        <v>25</v>
      </c>
      <c r="C7" s="33" t="s">
        <v>636</v>
      </c>
      <c r="D7" s="34" t="s">
        <v>637</v>
      </c>
      <c r="E7" s="33">
        <v>3</v>
      </c>
      <c r="F7" s="33">
        <v>1</v>
      </c>
      <c r="G7" s="33" t="s">
        <v>199</v>
      </c>
      <c r="H7" s="33" t="s">
        <v>515</v>
      </c>
      <c r="I7" s="35">
        <v>42875</v>
      </c>
      <c r="J7" s="33" t="s">
        <v>28</v>
      </c>
      <c r="K7" s="111"/>
      <c r="M7" t="s">
        <v>37</v>
      </c>
      <c r="N7">
        <f>SUMIFS(E:E,G:G,"EDI")</f>
        <v>0</v>
      </c>
    </row>
    <row r="8" spans="1:14" ht="31.5" customHeight="1">
      <c r="A8" s="107">
        <v>5</v>
      </c>
      <c r="B8" s="25" t="s">
        <v>25</v>
      </c>
      <c r="C8" s="33" t="s">
        <v>638</v>
      </c>
      <c r="D8" s="34" t="s">
        <v>639</v>
      </c>
      <c r="E8" s="33">
        <v>4</v>
      </c>
      <c r="F8" s="33">
        <v>1</v>
      </c>
      <c r="G8" s="33" t="s">
        <v>199</v>
      </c>
      <c r="H8" s="33" t="s">
        <v>515</v>
      </c>
      <c r="I8" s="35">
        <v>42875</v>
      </c>
      <c r="J8" s="33" t="s">
        <v>28</v>
      </c>
      <c r="K8" s="111"/>
      <c r="M8" t="s">
        <v>42</v>
      </c>
      <c r="N8">
        <f>SUMIFS(E:E,G:G,"par")</f>
        <v>0</v>
      </c>
    </row>
    <row r="9" spans="1:14" ht="31.5" customHeight="1">
      <c r="A9" s="25">
        <v>6</v>
      </c>
      <c r="B9" s="12" t="s">
        <v>25</v>
      </c>
      <c r="C9" s="28" t="s">
        <v>640</v>
      </c>
      <c r="D9" s="13" t="s">
        <v>641</v>
      </c>
      <c r="E9" s="12">
        <v>3</v>
      </c>
      <c r="F9" s="12">
        <v>1</v>
      </c>
      <c r="G9" s="11" t="s">
        <v>199</v>
      </c>
      <c r="H9" s="7" t="s">
        <v>515</v>
      </c>
      <c r="I9" s="9">
        <v>42875</v>
      </c>
      <c r="J9" s="7" t="s">
        <v>28</v>
      </c>
      <c r="K9" s="11"/>
      <c r="M9" t="s">
        <v>48</v>
      </c>
      <c r="N9">
        <f>SUMIFS(E:E,G:G,"phi")</f>
        <v>0</v>
      </c>
    </row>
    <row r="10" spans="1:14" ht="31.5" customHeight="1">
      <c r="A10" s="107">
        <v>7</v>
      </c>
      <c r="B10" s="25" t="s">
        <v>25</v>
      </c>
      <c r="C10" s="25" t="s">
        <v>642</v>
      </c>
      <c r="D10" s="110" t="s">
        <v>643</v>
      </c>
      <c r="E10" s="25">
        <v>1</v>
      </c>
      <c r="F10" s="25">
        <v>1</v>
      </c>
      <c r="G10" s="107" t="s">
        <v>199</v>
      </c>
      <c r="H10" s="25" t="s">
        <v>515</v>
      </c>
      <c r="I10" s="108">
        <v>42875</v>
      </c>
      <c r="J10" s="25" t="s">
        <v>28</v>
      </c>
      <c r="K10" s="107"/>
      <c r="M10" t="s">
        <v>55</v>
      </c>
      <c r="N10">
        <f>SUMIFS(E:E,G:G,"BRK")</f>
        <v>0</v>
      </c>
    </row>
    <row r="11" spans="1:14" ht="31.5" customHeight="1">
      <c r="A11" s="107">
        <v>8</v>
      </c>
      <c r="B11" s="25" t="s">
        <v>25</v>
      </c>
      <c r="C11" s="25" t="s">
        <v>644</v>
      </c>
      <c r="D11" s="110" t="s">
        <v>645</v>
      </c>
      <c r="E11" s="25">
        <v>6</v>
      </c>
      <c r="F11" s="25">
        <v>2</v>
      </c>
      <c r="G11" s="107" t="s">
        <v>199</v>
      </c>
      <c r="H11" s="25" t="s">
        <v>515</v>
      </c>
      <c r="I11" s="108">
        <v>42875</v>
      </c>
      <c r="J11" s="25" t="s">
        <v>28</v>
      </c>
      <c r="K11" s="107"/>
      <c r="M11" s="18" t="s">
        <v>60</v>
      </c>
      <c r="N11" s="18">
        <f>SUMIFS(E:E,G:G,"SPC")</f>
        <v>0</v>
      </c>
    </row>
    <row r="12" spans="1:14" ht="31.5" customHeight="1">
      <c r="A12" s="107">
        <v>9</v>
      </c>
      <c r="B12" s="25" t="s">
        <v>25</v>
      </c>
      <c r="C12" s="25" t="s">
        <v>646</v>
      </c>
      <c r="D12" s="110" t="s">
        <v>647</v>
      </c>
      <c r="E12" s="25">
        <v>3</v>
      </c>
      <c r="F12" s="25">
        <v>1</v>
      </c>
      <c r="G12" s="107" t="s">
        <v>199</v>
      </c>
      <c r="H12" s="25" t="s">
        <v>515</v>
      </c>
      <c r="I12" s="108">
        <v>42875</v>
      </c>
      <c r="J12" s="25" t="s">
        <v>28</v>
      </c>
      <c r="K12" s="107"/>
      <c r="M12" s="19" t="s">
        <v>64</v>
      </c>
      <c r="N12" s="19">
        <f>SUMIFS(E:E,G:G,"H")</f>
        <v>0</v>
      </c>
    </row>
    <row r="13" spans="1:14" ht="31.5" customHeight="1">
      <c r="A13" s="107">
        <v>10</v>
      </c>
      <c r="B13" s="25" t="s">
        <v>25</v>
      </c>
      <c r="C13" s="25" t="s">
        <v>648</v>
      </c>
      <c r="D13" s="110" t="s">
        <v>649</v>
      </c>
      <c r="E13" s="25">
        <v>4</v>
      </c>
      <c r="F13" s="25">
        <v>1</v>
      </c>
      <c r="G13" s="107" t="s">
        <v>199</v>
      </c>
      <c r="H13" s="25" t="s">
        <v>515</v>
      </c>
      <c r="I13" s="108">
        <v>42875</v>
      </c>
      <c r="J13" s="25" t="s">
        <v>28</v>
      </c>
      <c r="K13" s="107"/>
      <c r="M13" s="19"/>
      <c r="N13" s="19"/>
    </row>
    <row r="14" spans="1:14" ht="31.5" customHeight="1">
      <c r="A14" s="107">
        <v>11</v>
      </c>
      <c r="B14" s="33" t="s">
        <v>25</v>
      </c>
      <c r="C14" s="33" t="s">
        <v>650</v>
      </c>
      <c r="D14" s="34" t="s">
        <v>651</v>
      </c>
      <c r="E14" s="33">
        <v>3</v>
      </c>
      <c r="F14" s="33">
        <v>1</v>
      </c>
      <c r="G14" s="33" t="s">
        <v>199</v>
      </c>
      <c r="H14" s="33" t="s">
        <v>515</v>
      </c>
      <c r="I14" s="35">
        <v>42875</v>
      </c>
      <c r="J14" s="108" t="s">
        <v>28</v>
      </c>
      <c r="K14" s="111"/>
      <c r="M14" s="21" t="s">
        <v>73</v>
      </c>
      <c r="N14" s="21">
        <f>SUM(M4:N12)</f>
        <v>57</v>
      </c>
    </row>
    <row r="15" spans="1:14" ht="31.5" customHeight="1">
      <c r="A15" s="107">
        <v>12</v>
      </c>
      <c r="B15" s="25" t="s">
        <v>25</v>
      </c>
      <c r="C15" s="25" t="s">
        <v>652</v>
      </c>
      <c r="D15" s="110" t="s">
        <v>653</v>
      </c>
      <c r="E15" s="25">
        <v>3</v>
      </c>
      <c r="F15" s="25">
        <v>1</v>
      </c>
      <c r="G15" s="107" t="s">
        <v>199</v>
      </c>
      <c r="H15" s="25" t="s">
        <v>515</v>
      </c>
      <c r="I15" s="108">
        <v>42875</v>
      </c>
      <c r="J15" s="25" t="s">
        <v>28</v>
      </c>
      <c r="K15" s="107" t="s">
        <v>654</v>
      </c>
    </row>
    <row r="16" spans="1:14" ht="31.5" customHeight="1">
      <c r="A16" s="107">
        <v>13</v>
      </c>
      <c r="B16" s="25" t="s">
        <v>541</v>
      </c>
      <c r="C16" s="25" t="s">
        <v>655</v>
      </c>
      <c r="D16" s="110" t="s">
        <v>656</v>
      </c>
      <c r="E16" s="25">
        <v>2</v>
      </c>
      <c r="F16" s="25">
        <v>1</v>
      </c>
      <c r="G16" s="107" t="s">
        <v>199</v>
      </c>
      <c r="H16" s="25" t="s">
        <v>515</v>
      </c>
      <c r="I16" s="108">
        <v>42875</v>
      </c>
      <c r="J16" s="25" t="s">
        <v>657</v>
      </c>
      <c r="K16" s="107"/>
      <c r="M16" s="87"/>
    </row>
    <row r="17" spans="1:13" ht="31.5" customHeight="1">
      <c r="A17" s="107">
        <v>14</v>
      </c>
      <c r="B17" s="25" t="s">
        <v>25</v>
      </c>
      <c r="C17" s="33" t="s">
        <v>658</v>
      </c>
      <c r="D17" s="34" t="s">
        <v>659</v>
      </c>
      <c r="E17" s="33">
        <v>7</v>
      </c>
      <c r="F17" s="33">
        <v>2</v>
      </c>
      <c r="G17" s="33" t="s">
        <v>199</v>
      </c>
      <c r="H17" s="25" t="s">
        <v>515</v>
      </c>
      <c r="I17" s="108">
        <v>42875</v>
      </c>
      <c r="J17" s="33" t="s">
        <v>28</v>
      </c>
      <c r="K17" s="111"/>
      <c r="M17" s="87"/>
    </row>
    <row r="18" spans="1:13" ht="31.5" customHeight="1">
      <c r="A18" s="107">
        <v>15</v>
      </c>
      <c r="B18" s="25" t="s">
        <v>25</v>
      </c>
      <c r="C18" s="25" t="s">
        <v>660</v>
      </c>
      <c r="D18" s="110" t="s">
        <v>661</v>
      </c>
      <c r="E18" s="25">
        <v>3</v>
      </c>
      <c r="F18" s="25">
        <v>1</v>
      </c>
      <c r="G18" s="25" t="s">
        <v>199</v>
      </c>
      <c r="H18" s="33" t="s">
        <v>515</v>
      </c>
      <c r="I18" s="35">
        <v>42875</v>
      </c>
      <c r="J18" s="33" t="s">
        <v>28</v>
      </c>
      <c r="K18" s="107"/>
      <c r="M18" s="87"/>
    </row>
    <row r="19" spans="1:13" ht="31.5" customHeight="1">
      <c r="A19" s="107">
        <v>16</v>
      </c>
      <c r="B19" s="25" t="s">
        <v>14</v>
      </c>
      <c r="C19" s="112" t="s">
        <v>662</v>
      </c>
      <c r="D19" s="110" t="s">
        <v>663</v>
      </c>
      <c r="E19" s="25">
        <v>2</v>
      </c>
      <c r="F19" s="25">
        <v>1</v>
      </c>
      <c r="G19" s="107" t="s">
        <v>199</v>
      </c>
      <c r="H19" s="25" t="s">
        <v>515</v>
      </c>
      <c r="I19" s="108">
        <v>42875</v>
      </c>
      <c r="J19" s="25" t="s">
        <v>664</v>
      </c>
      <c r="K19" s="107"/>
      <c r="M19" s="87"/>
    </row>
    <row r="20" spans="1:13" ht="31.5" customHeight="1">
      <c r="A20" s="107">
        <v>17</v>
      </c>
      <c r="B20" s="25" t="s">
        <v>25</v>
      </c>
      <c r="C20" s="33" t="s">
        <v>665</v>
      </c>
      <c r="D20" s="34" t="s">
        <v>666</v>
      </c>
      <c r="E20" s="33">
        <v>1</v>
      </c>
      <c r="F20" s="33">
        <v>1</v>
      </c>
      <c r="G20" s="33" t="s">
        <v>199</v>
      </c>
      <c r="H20" s="25" t="s">
        <v>515</v>
      </c>
      <c r="I20" s="108">
        <v>42875</v>
      </c>
      <c r="J20" s="33" t="s">
        <v>28</v>
      </c>
      <c r="K20" s="111"/>
      <c r="M20" s="87"/>
    </row>
    <row r="21" spans="1:13" ht="31.5" customHeight="1">
      <c r="A21" s="107">
        <v>18</v>
      </c>
      <c r="B21" s="25" t="s">
        <v>25</v>
      </c>
      <c r="C21" s="112" t="s">
        <v>667</v>
      </c>
      <c r="D21" s="110" t="s">
        <v>668</v>
      </c>
      <c r="E21" s="25">
        <v>3</v>
      </c>
      <c r="F21" s="25">
        <v>1</v>
      </c>
      <c r="G21" s="55" t="s">
        <v>199</v>
      </c>
      <c r="H21" s="25" t="s">
        <v>515</v>
      </c>
      <c r="I21" s="108">
        <v>42875</v>
      </c>
      <c r="J21" s="25" t="s">
        <v>28</v>
      </c>
      <c r="K21" s="113" t="s">
        <v>669</v>
      </c>
      <c r="M21" s="87"/>
    </row>
    <row r="22" spans="1:13" ht="31.5" customHeight="1">
      <c r="A22" s="107"/>
      <c r="B22" s="25"/>
      <c r="C22" s="112"/>
      <c r="D22" s="110"/>
      <c r="E22" s="25"/>
      <c r="F22" s="25"/>
      <c r="G22" s="55"/>
      <c r="H22" s="25"/>
      <c r="I22" s="108"/>
      <c r="J22" s="25"/>
      <c r="K22" s="113"/>
      <c r="M22" s="87"/>
    </row>
    <row r="23" spans="1:13" ht="31.5" customHeight="1">
      <c r="A23" s="11"/>
      <c r="B23" s="12"/>
      <c r="C23" s="12"/>
      <c r="D23" s="13"/>
      <c r="E23" s="26">
        <f>SUM(E4:E21)</f>
        <v>57</v>
      </c>
      <c r="F23" s="26">
        <f>SUM(F4:F21)</f>
        <v>20</v>
      </c>
      <c r="G23" s="11"/>
      <c r="H23" s="770" t="s">
        <v>1886</v>
      </c>
      <c r="I23" s="14"/>
      <c r="J23" s="12"/>
      <c r="K23" s="11"/>
      <c r="M23" s="87"/>
    </row>
    <row r="24" spans="1:13" ht="31.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1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1.5" customHeight="1">
      <c r="A26" s="6"/>
      <c r="B26" s="7"/>
      <c r="C26" s="7"/>
      <c r="D26" s="8"/>
      <c r="E26" s="7"/>
      <c r="F26" s="7"/>
      <c r="G26" s="7"/>
      <c r="H26" s="7"/>
      <c r="I26" s="7"/>
      <c r="J26" s="7"/>
      <c r="K26" s="6"/>
    </row>
  </sheetData>
  <customSheetViews>
    <customSheetView guid="{02E053ED-E6D2-CE49-ACC7-7136EC9E794B}" scale="80">
      <selection activeCell="H23" sqref="H23"/>
    </customSheetView>
    <customSheetView guid="{EE08CF43-77EE-417C-9641-A8A4A3BB9F7F}" scale="80">
      <selection activeCell="M20" sqref="M20"/>
    </customSheetView>
    <customSheetView guid="{38B47C8C-0CFF-49AC-8E8C-DCB93F4AE3FA}" scale="80">
      <selection activeCell="M20" sqref="M20"/>
    </customSheetView>
    <customSheetView guid="{2570249F-BB90-4803-B8F1-23BC13ECD63B}" scale="80">
      <selection activeCell="M20" sqref="M20"/>
    </customSheetView>
    <customSheetView guid="{0BBB814E-2461-47B9-9806-A85702CBED90}" scale="80">
      <selection activeCell="K19" sqref="K19"/>
    </customSheetView>
    <customSheetView guid="{6DB935F1-A95D-431A-A87A-18D5415EC08E}" scale="80">
      <selection activeCell="M20" sqref="M20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0" zoomScaleNormal="80" zoomScalePageLayoutView="80" workbookViewId="0">
      <selection activeCell="G21" sqref="G21"/>
    </sheetView>
  </sheetViews>
  <sheetFormatPr baseColWidth="10" defaultColWidth="8.83203125" defaultRowHeight="30.75" customHeight="1" x14ac:dyDescent="0"/>
  <cols>
    <col min="2" max="2" width="25.6640625" customWidth="1"/>
    <col min="3" max="3" width="31" customWidth="1"/>
    <col min="4" max="4" width="37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9.83203125" customWidth="1"/>
    <col min="13" max="13" width="18.1640625" customWidth="1"/>
  </cols>
  <sheetData>
    <row r="1" spans="1:14" ht="37.5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0.75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53</v>
      </c>
    </row>
    <row r="3" spans="1:14" ht="30.75" customHeight="1">
      <c r="A3" s="71">
        <v>53</v>
      </c>
      <c r="B3" s="114" t="s">
        <v>670</v>
      </c>
      <c r="C3" s="71" t="s">
        <v>671</v>
      </c>
      <c r="D3" s="72"/>
      <c r="E3" s="71"/>
      <c r="F3" s="71"/>
      <c r="G3" s="71"/>
      <c r="H3" s="71"/>
      <c r="I3" s="71"/>
      <c r="J3" s="71"/>
      <c r="K3" s="114" t="s">
        <v>672</v>
      </c>
      <c r="M3" s="10" t="s">
        <v>20</v>
      </c>
      <c r="N3" s="10">
        <f>N2-N14</f>
        <v>0</v>
      </c>
    </row>
    <row r="4" spans="1:14" ht="30.75" customHeight="1">
      <c r="A4" s="107">
        <v>1</v>
      </c>
      <c r="B4" s="25" t="s">
        <v>25</v>
      </c>
      <c r="C4" s="25" t="s">
        <v>673</v>
      </c>
      <c r="D4" s="110" t="s">
        <v>674</v>
      </c>
      <c r="E4" s="25">
        <v>4</v>
      </c>
      <c r="F4" s="25">
        <v>1</v>
      </c>
      <c r="G4" s="107" t="s">
        <v>196</v>
      </c>
      <c r="H4" s="33" t="s">
        <v>515</v>
      </c>
      <c r="I4" s="35">
        <v>42875</v>
      </c>
      <c r="J4" s="108" t="s">
        <v>28</v>
      </c>
      <c r="K4" s="107"/>
      <c r="M4" t="s">
        <v>24</v>
      </c>
      <c r="N4">
        <f>SUMIFS(E:E,G:G,"CTT")</f>
        <v>0</v>
      </c>
    </row>
    <row r="5" spans="1:14" ht="30.75" customHeight="1">
      <c r="A5" s="111">
        <v>2</v>
      </c>
      <c r="B5" s="25" t="s">
        <v>25</v>
      </c>
      <c r="C5" s="33" t="s">
        <v>675</v>
      </c>
      <c r="D5" s="34" t="s">
        <v>676</v>
      </c>
      <c r="E5" s="33">
        <v>3</v>
      </c>
      <c r="F5" s="33">
        <v>1</v>
      </c>
      <c r="G5" s="33" t="s">
        <v>196</v>
      </c>
      <c r="H5" s="25" t="s">
        <v>515</v>
      </c>
      <c r="I5" s="108">
        <v>42875</v>
      </c>
      <c r="J5" s="33" t="s">
        <v>28</v>
      </c>
      <c r="K5" s="111"/>
      <c r="M5" t="s">
        <v>29</v>
      </c>
      <c r="N5">
        <f>SUMIFS(E:E,G:G,"FLU")</f>
        <v>0</v>
      </c>
    </row>
    <row r="6" spans="1:14" ht="30.75" customHeight="1">
      <c r="A6" s="107">
        <v>3</v>
      </c>
      <c r="B6" s="25" t="s">
        <v>14</v>
      </c>
      <c r="C6" s="33" t="s">
        <v>677</v>
      </c>
      <c r="D6" s="115" t="s">
        <v>678</v>
      </c>
      <c r="E6" s="33">
        <v>3</v>
      </c>
      <c r="F6" s="33">
        <v>1</v>
      </c>
      <c r="G6" s="33" t="s">
        <v>196</v>
      </c>
      <c r="H6" s="25" t="s">
        <v>515</v>
      </c>
      <c r="I6" s="108">
        <v>42875</v>
      </c>
      <c r="J6" s="33" t="s">
        <v>679</v>
      </c>
      <c r="K6" s="111"/>
      <c r="M6" t="s">
        <v>33</v>
      </c>
      <c r="N6">
        <f>SUMIFS(E:E,G:G,"JCC")</f>
        <v>23</v>
      </c>
    </row>
    <row r="7" spans="1:14" ht="30.75" customHeight="1">
      <c r="A7" s="111">
        <v>4</v>
      </c>
      <c r="B7" s="25" t="s">
        <v>541</v>
      </c>
      <c r="C7" s="33">
        <v>2813</v>
      </c>
      <c r="D7" s="34" t="s">
        <v>680</v>
      </c>
      <c r="E7" s="33">
        <v>7</v>
      </c>
      <c r="F7" s="33">
        <v>2</v>
      </c>
      <c r="G7" s="33" t="s">
        <v>196</v>
      </c>
      <c r="H7" s="25" t="s">
        <v>515</v>
      </c>
      <c r="I7" s="108">
        <v>42875</v>
      </c>
      <c r="J7" s="33" t="s">
        <v>681</v>
      </c>
      <c r="K7" s="111"/>
      <c r="M7" t="s">
        <v>37</v>
      </c>
      <c r="N7">
        <f>SUMIFS(E:E,G:G,"EDI")</f>
        <v>30</v>
      </c>
    </row>
    <row r="8" spans="1:14" ht="30.75" customHeight="1">
      <c r="A8" s="107">
        <v>5</v>
      </c>
      <c r="B8" s="25" t="s">
        <v>25</v>
      </c>
      <c r="C8" s="33" t="s">
        <v>682</v>
      </c>
      <c r="D8" s="34" t="s">
        <v>683</v>
      </c>
      <c r="E8" s="33">
        <v>5</v>
      </c>
      <c r="F8" s="33">
        <v>2</v>
      </c>
      <c r="G8" s="33" t="s">
        <v>196</v>
      </c>
      <c r="H8" s="25" t="s">
        <v>515</v>
      </c>
      <c r="I8" s="108">
        <v>42875</v>
      </c>
      <c r="J8" s="33" t="s">
        <v>28</v>
      </c>
      <c r="K8" s="111"/>
      <c r="M8" t="s">
        <v>42</v>
      </c>
      <c r="N8">
        <f>SUMIFS(E:E,G:G,"par")</f>
        <v>0</v>
      </c>
    </row>
    <row r="9" spans="1:14" ht="30.75" customHeight="1">
      <c r="A9" s="111">
        <v>6</v>
      </c>
      <c r="B9" s="25" t="s">
        <v>65</v>
      </c>
      <c r="C9" s="33" t="s">
        <v>684</v>
      </c>
      <c r="D9" s="34" t="s">
        <v>685</v>
      </c>
      <c r="E9" s="33">
        <v>4</v>
      </c>
      <c r="F9" s="33">
        <v>2</v>
      </c>
      <c r="G9" s="33" t="s">
        <v>196</v>
      </c>
      <c r="H9" s="33" t="s">
        <v>515</v>
      </c>
      <c r="I9" s="35">
        <v>42875</v>
      </c>
      <c r="J9" s="33" t="s">
        <v>686</v>
      </c>
      <c r="K9" s="111"/>
      <c r="M9" t="s">
        <v>48</v>
      </c>
      <c r="N9">
        <f>SUMIFS(E:E,G:G,"phi")</f>
        <v>0</v>
      </c>
    </row>
    <row r="10" spans="1:14" ht="30.75" customHeight="1">
      <c r="A10" s="107">
        <v>7</v>
      </c>
      <c r="B10" s="25" t="s">
        <v>25</v>
      </c>
      <c r="C10" s="33" t="s">
        <v>687</v>
      </c>
      <c r="D10" s="116">
        <v>2019366666</v>
      </c>
      <c r="E10" s="33">
        <v>3</v>
      </c>
      <c r="F10" s="33">
        <v>1</v>
      </c>
      <c r="G10" s="33" t="s">
        <v>199</v>
      </c>
      <c r="H10" s="33" t="s">
        <v>515</v>
      </c>
      <c r="I10" s="35">
        <v>42875</v>
      </c>
      <c r="J10" s="33" t="s">
        <v>28</v>
      </c>
      <c r="K10" s="111"/>
      <c r="M10" t="s">
        <v>55</v>
      </c>
      <c r="N10">
        <f>SUMIFS(E:E,G:G,"BRK")</f>
        <v>0</v>
      </c>
    </row>
    <row r="11" spans="1:14" ht="30.75" customHeight="1">
      <c r="A11" s="111">
        <v>8</v>
      </c>
      <c r="B11" s="25" t="s">
        <v>25</v>
      </c>
      <c r="C11" s="33" t="s">
        <v>688</v>
      </c>
      <c r="D11" s="34" t="s">
        <v>689</v>
      </c>
      <c r="E11" s="33">
        <v>5</v>
      </c>
      <c r="F11" s="33">
        <v>2</v>
      </c>
      <c r="G11" s="33" t="s">
        <v>199</v>
      </c>
      <c r="H11" s="25" t="s">
        <v>515</v>
      </c>
      <c r="I11" s="108">
        <v>42875</v>
      </c>
      <c r="J11" s="33" t="s">
        <v>28</v>
      </c>
      <c r="K11" s="111"/>
      <c r="M11" s="18" t="s">
        <v>60</v>
      </c>
      <c r="N11" s="18">
        <f>SUMIFS(E:E,G:G,"SPC")</f>
        <v>0</v>
      </c>
    </row>
    <row r="12" spans="1:14" ht="30.75" customHeight="1">
      <c r="A12" s="107">
        <v>9</v>
      </c>
      <c r="B12" s="25" t="s">
        <v>25</v>
      </c>
      <c r="C12" s="33" t="s">
        <v>690</v>
      </c>
      <c r="D12" s="34" t="s">
        <v>691</v>
      </c>
      <c r="E12" s="33">
        <v>2</v>
      </c>
      <c r="F12" s="33">
        <v>1</v>
      </c>
      <c r="G12" s="33" t="s">
        <v>199</v>
      </c>
      <c r="H12" s="25" t="s">
        <v>515</v>
      </c>
      <c r="I12" s="108">
        <v>42875</v>
      </c>
      <c r="J12" s="33" t="s">
        <v>28</v>
      </c>
      <c r="K12" s="111"/>
      <c r="M12" s="19" t="s">
        <v>64</v>
      </c>
      <c r="N12" s="19">
        <f>SUMIFS(E:E,G:G,"H")</f>
        <v>0</v>
      </c>
    </row>
    <row r="13" spans="1:14" ht="30.75" customHeight="1">
      <c r="A13" s="111">
        <v>10</v>
      </c>
      <c r="B13" s="25" t="s">
        <v>25</v>
      </c>
      <c r="C13" s="33" t="s">
        <v>692</v>
      </c>
      <c r="D13" s="34" t="s">
        <v>693</v>
      </c>
      <c r="E13" s="33">
        <v>4</v>
      </c>
      <c r="F13" s="33">
        <v>1</v>
      </c>
      <c r="G13" s="33" t="s">
        <v>199</v>
      </c>
      <c r="H13" s="25" t="s">
        <v>515</v>
      </c>
      <c r="I13" s="108">
        <v>42875</v>
      </c>
      <c r="J13" s="33" t="s">
        <v>28</v>
      </c>
      <c r="K13" s="111"/>
      <c r="M13" s="19"/>
      <c r="N13" s="19"/>
    </row>
    <row r="14" spans="1:14" ht="30.75" customHeight="1">
      <c r="A14" s="107">
        <v>11</v>
      </c>
      <c r="B14" s="25" t="s">
        <v>25</v>
      </c>
      <c r="C14" s="33" t="s">
        <v>694</v>
      </c>
      <c r="D14" s="34" t="s">
        <v>695</v>
      </c>
      <c r="E14" s="33">
        <v>2</v>
      </c>
      <c r="F14" s="33">
        <v>1</v>
      </c>
      <c r="G14" s="33" t="s">
        <v>199</v>
      </c>
      <c r="H14" s="25" t="s">
        <v>515</v>
      </c>
      <c r="I14" s="108">
        <v>42875</v>
      </c>
      <c r="J14" s="33" t="s">
        <v>28</v>
      </c>
      <c r="K14" s="111"/>
      <c r="M14" s="21" t="s">
        <v>73</v>
      </c>
      <c r="N14" s="21">
        <f>SUM(M4:N12)</f>
        <v>53</v>
      </c>
    </row>
    <row r="15" spans="1:14" ht="30.75" customHeight="1">
      <c r="A15" s="111">
        <v>12</v>
      </c>
      <c r="B15" s="25" t="s">
        <v>146</v>
      </c>
      <c r="C15" s="33" t="s">
        <v>696</v>
      </c>
      <c r="D15" s="34" t="s">
        <v>697</v>
      </c>
      <c r="E15" s="33">
        <v>2</v>
      </c>
      <c r="F15" s="33">
        <v>1</v>
      </c>
      <c r="G15" s="33" t="s">
        <v>199</v>
      </c>
      <c r="H15" s="25" t="s">
        <v>515</v>
      </c>
      <c r="I15" s="108">
        <v>42875</v>
      </c>
      <c r="J15" s="33" t="s">
        <v>698</v>
      </c>
      <c r="K15" s="111"/>
    </row>
    <row r="16" spans="1:14" ht="30.75" customHeight="1">
      <c r="A16" s="107">
        <v>13</v>
      </c>
      <c r="B16" s="25" t="s">
        <v>541</v>
      </c>
      <c r="C16" s="33">
        <v>2857</v>
      </c>
      <c r="D16" s="34" t="s">
        <v>699</v>
      </c>
      <c r="E16" s="33">
        <v>4</v>
      </c>
      <c r="F16" s="33">
        <v>1</v>
      </c>
      <c r="G16" s="33" t="s">
        <v>196</v>
      </c>
      <c r="H16" s="25" t="s">
        <v>515</v>
      </c>
      <c r="I16" s="108">
        <v>42875</v>
      </c>
      <c r="J16" s="33" t="s">
        <v>700</v>
      </c>
      <c r="K16" s="111"/>
      <c r="M16" s="87"/>
    </row>
    <row r="17" spans="1:13" ht="30.75" customHeight="1">
      <c r="A17" s="78">
        <v>14</v>
      </c>
      <c r="B17" s="25" t="s">
        <v>25</v>
      </c>
      <c r="C17" s="25" t="s">
        <v>701</v>
      </c>
      <c r="D17" s="110" t="s">
        <v>702</v>
      </c>
      <c r="E17" s="25">
        <v>2</v>
      </c>
      <c r="F17" s="25">
        <v>1</v>
      </c>
      <c r="G17" s="25" t="s">
        <v>199</v>
      </c>
      <c r="H17" s="25" t="s">
        <v>515</v>
      </c>
      <c r="I17" s="108">
        <v>42875</v>
      </c>
      <c r="J17" s="108" t="s">
        <v>28</v>
      </c>
      <c r="K17" s="107"/>
      <c r="M17" s="87"/>
    </row>
    <row r="18" spans="1:13" ht="30.75" customHeight="1">
      <c r="A18" s="107">
        <v>15</v>
      </c>
      <c r="B18" s="25" t="s">
        <v>25</v>
      </c>
      <c r="C18" s="25" t="s">
        <v>703</v>
      </c>
      <c r="D18" s="110" t="s">
        <v>704</v>
      </c>
      <c r="E18" s="25">
        <v>3</v>
      </c>
      <c r="F18" s="25">
        <v>1</v>
      </c>
      <c r="G18" s="107" t="s">
        <v>199</v>
      </c>
      <c r="H18" s="33" t="s">
        <v>515</v>
      </c>
      <c r="I18" s="35">
        <v>42875</v>
      </c>
      <c r="J18" s="25" t="s">
        <v>28</v>
      </c>
      <c r="K18" s="107"/>
      <c r="M18" s="87"/>
    </row>
    <row r="19" spans="1:13" ht="30.75" customHeight="1">
      <c r="A19" s="6"/>
      <c r="B19" s="12"/>
      <c r="C19" s="7"/>
      <c r="D19" s="8"/>
      <c r="E19" s="61">
        <f>SUM(E4:E18)</f>
        <v>53</v>
      </c>
      <c r="F19" s="61">
        <f>SUM(F4:F18)</f>
        <v>19</v>
      </c>
      <c r="G19" s="7"/>
      <c r="H19" s="12"/>
      <c r="I19" s="14"/>
      <c r="J19" s="7"/>
      <c r="K19" s="6"/>
      <c r="M19" s="87"/>
    </row>
    <row r="20" spans="1:13" ht="30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87"/>
    </row>
    <row r="21" spans="1:13" ht="30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87"/>
    </row>
    <row r="22" spans="1:13" ht="30.7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87"/>
    </row>
  </sheetData>
  <customSheetViews>
    <customSheetView guid="{02E053ED-E6D2-CE49-ACC7-7136EC9E794B}" scale="80">
      <selection activeCell="G21" sqref="G21"/>
    </customSheetView>
    <customSheetView guid="{EE08CF43-77EE-417C-9641-A8A4A3BB9F7F}" scale="80">
      <selection activeCell="K21" sqref="K21"/>
    </customSheetView>
    <customSheetView guid="{38B47C8C-0CFF-49AC-8E8C-DCB93F4AE3FA}" scale="80">
      <selection activeCell="K21" sqref="K21"/>
    </customSheetView>
    <customSheetView guid="{2570249F-BB90-4803-B8F1-23BC13ECD63B}" scale="80">
      <selection activeCell="K21" sqref="K21"/>
    </customSheetView>
    <customSheetView guid="{0BBB814E-2461-47B9-9806-A85702CBED90}" scale="80">
      <selection activeCell="J23" sqref="J23"/>
    </customSheetView>
    <customSheetView guid="{6DB935F1-A95D-431A-A87A-18D5415EC08E}" scale="80">
      <selection activeCell="K21" sqref="K21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70" zoomScaleNormal="70" zoomScalePageLayoutView="70" workbookViewId="0">
      <selection activeCell="K21" sqref="K21"/>
    </sheetView>
  </sheetViews>
  <sheetFormatPr baseColWidth="10" defaultColWidth="8.83203125" defaultRowHeight="36" customHeight="1" x14ac:dyDescent="0"/>
  <cols>
    <col min="1" max="1" width="12" customWidth="1"/>
    <col min="2" max="2" width="27.83203125" customWidth="1"/>
    <col min="3" max="3" width="33.1640625" customWidth="1"/>
    <col min="4" max="4" width="33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3" customWidth="1"/>
    <col min="13" max="13" width="18.1640625" customWidth="1"/>
  </cols>
  <sheetData>
    <row r="1" spans="1:14" ht="36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6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55</v>
      </c>
    </row>
    <row r="3" spans="1:14" ht="36" customHeight="1">
      <c r="A3" s="71">
        <v>56</v>
      </c>
      <c r="B3" s="71" t="s">
        <v>705</v>
      </c>
      <c r="C3" s="71"/>
      <c r="D3" s="72"/>
      <c r="E3" s="71"/>
      <c r="F3" s="71"/>
      <c r="G3" s="71"/>
      <c r="H3" s="71"/>
      <c r="I3" s="71"/>
      <c r="J3" s="71"/>
      <c r="K3" s="71" t="s">
        <v>706</v>
      </c>
      <c r="M3" s="10" t="s">
        <v>20</v>
      </c>
      <c r="N3" s="10">
        <f>N2-N14</f>
        <v>0</v>
      </c>
    </row>
    <row r="4" spans="1:14" ht="36" customHeight="1">
      <c r="A4" s="11">
        <v>1</v>
      </c>
      <c r="B4" s="12" t="s">
        <v>25</v>
      </c>
      <c r="C4" s="12" t="s">
        <v>707</v>
      </c>
      <c r="D4" s="13" t="s">
        <v>708</v>
      </c>
      <c r="E4" s="12">
        <v>3</v>
      </c>
      <c r="F4" s="12">
        <v>1</v>
      </c>
      <c r="G4" s="11" t="s">
        <v>426</v>
      </c>
      <c r="H4" s="12" t="s">
        <v>515</v>
      </c>
      <c r="I4" s="14">
        <v>42875</v>
      </c>
      <c r="J4" s="12" t="s">
        <v>28</v>
      </c>
      <c r="K4" s="11"/>
      <c r="M4" t="s">
        <v>24</v>
      </c>
      <c r="N4">
        <f>SUMIFS(E:E,G:G,"CTT")</f>
        <v>33</v>
      </c>
    </row>
    <row r="5" spans="1:14" ht="36" customHeight="1">
      <c r="A5" s="11">
        <v>2</v>
      </c>
      <c r="B5" s="12" t="s">
        <v>541</v>
      </c>
      <c r="C5" s="12" t="s">
        <v>709</v>
      </c>
      <c r="D5" s="13" t="s">
        <v>710</v>
      </c>
      <c r="E5" s="12">
        <v>3</v>
      </c>
      <c r="F5" s="12">
        <v>1</v>
      </c>
      <c r="G5" s="11" t="s">
        <v>426</v>
      </c>
      <c r="H5" s="12" t="s">
        <v>515</v>
      </c>
      <c r="I5" s="14">
        <v>42875</v>
      </c>
      <c r="J5" s="7" t="s">
        <v>711</v>
      </c>
      <c r="K5" s="6"/>
      <c r="M5" t="s">
        <v>29</v>
      </c>
      <c r="N5">
        <f>SUMIFS(E:E,G:G,"FLU")</f>
        <v>0</v>
      </c>
    </row>
    <row r="6" spans="1:14" ht="36" customHeight="1">
      <c r="A6" s="11">
        <v>3</v>
      </c>
      <c r="B6" s="12" t="s">
        <v>25</v>
      </c>
      <c r="C6" s="12" t="s">
        <v>712</v>
      </c>
      <c r="D6" s="13" t="s">
        <v>713</v>
      </c>
      <c r="E6" s="12">
        <v>3</v>
      </c>
      <c r="F6" s="12">
        <v>1</v>
      </c>
      <c r="G6" s="11" t="s">
        <v>426</v>
      </c>
      <c r="H6" s="12" t="s">
        <v>515</v>
      </c>
      <c r="I6" s="14">
        <v>42875</v>
      </c>
      <c r="J6" s="12" t="s">
        <v>28</v>
      </c>
      <c r="K6" s="11" t="s">
        <v>654</v>
      </c>
      <c r="M6" t="s">
        <v>33</v>
      </c>
      <c r="N6">
        <f>SUMIFS(E:E,G:G,"JCC")</f>
        <v>0</v>
      </c>
    </row>
    <row r="7" spans="1:14" ht="36" customHeight="1">
      <c r="A7" s="11">
        <v>4</v>
      </c>
      <c r="B7" s="12" t="s">
        <v>25</v>
      </c>
      <c r="C7" s="7" t="s">
        <v>714</v>
      </c>
      <c r="D7" s="8" t="s">
        <v>715</v>
      </c>
      <c r="E7" s="7">
        <v>2</v>
      </c>
      <c r="F7" s="7">
        <v>1</v>
      </c>
      <c r="G7" s="7" t="s">
        <v>426</v>
      </c>
      <c r="H7" s="7" t="s">
        <v>515</v>
      </c>
      <c r="I7" s="9">
        <v>42875</v>
      </c>
      <c r="J7" s="7" t="s">
        <v>28</v>
      </c>
      <c r="K7" s="6"/>
      <c r="M7" t="s">
        <v>37</v>
      </c>
      <c r="N7">
        <f>SUMIFS(E:E,G:G,"EDI")</f>
        <v>0</v>
      </c>
    </row>
    <row r="8" spans="1:14" ht="36" customHeight="1">
      <c r="A8" s="11">
        <v>5</v>
      </c>
      <c r="B8" s="12" t="s">
        <v>25</v>
      </c>
      <c r="C8" s="7" t="s">
        <v>716</v>
      </c>
      <c r="D8" s="8" t="s">
        <v>717</v>
      </c>
      <c r="E8" s="7">
        <v>1</v>
      </c>
      <c r="F8" s="7">
        <v>1</v>
      </c>
      <c r="G8" s="7" t="s">
        <v>426</v>
      </c>
      <c r="H8" s="12" t="s">
        <v>515</v>
      </c>
      <c r="I8" s="14">
        <v>42875</v>
      </c>
      <c r="J8" s="12" t="s">
        <v>28</v>
      </c>
      <c r="K8" s="6"/>
      <c r="M8" t="s">
        <v>42</v>
      </c>
      <c r="N8">
        <f>SUMIFS(E:E,G:G,"par")</f>
        <v>22</v>
      </c>
    </row>
    <row r="9" spans="1:14" ht="36" customHeight="1">
      <c r="A9" s="11">
        <v>6</v>
      </c>
      <c r="B9" s="12" t="s">
        <v>25</v>
      </c>
      <c r="C9" s="12" t="s">
        <v>718</v>
      </c>
      <c r="D9" s="13" t="s">
        <v>719</v>
      </c>
      <c r="E9" s="12">
        <v>3</v>
      </c>
      <c r="F9" s="12">
        <v>1</v>
      </c>
      <c r="G9" s="11" t="s">
        <v>426</v>
      </c>
      <c r="H9" s="12" t="s">
        <v>515</v>
      </c>
      <c r="I9" s="14">
        <v>42875</v>
      </c>
      <c r="J9" s="12" t="s">
        <v>28</v>
      </c>
      <c r="K9" s="11"/>
      <c r="M9" t="s">
        <v>48</v>
      </c>
      <c r="N9">
        <f>SUMIFS(E:E,G:G,"phi")</f>
        <v>0</v>
      </c>
    </row>
    <row r="10" spans="1:14" ht="36" customHeight="1">
      <c r="A10" s="12">
        <v>7</v>
      </c>
      <c r="B10" s="12" t="s">
        <v>25</v>
      </c>
      <c r="C10" s="7" t="s">
        <v>720</v>
      </c>
      <c r="D10" s="8" t="s">
        <v>721</v>
      </c>
      <c r="E10" s="7">
        <v>3</v>
      </c>
      <c r="F10" s="7">
        <v>1</v>
      </c>
      <c r="G10" s="7" t="s">
        <v>17</v>
      </c>
      <c r="H10" s="7" t="s">
        <v>515</v>
      </c>
      <c r="I10" s="9">
        <v>42875</v>
      </c>
      <c r="J10" s="7" t="s">
        <v>28</v>
      </c>
      <c r="K10" s="6"/>
      <c r="M10" t="s">
        <v>55</v>
      </c>
      <c r="N10">
        <f>SUMIFS(E:E,G:G,"BRK")</f>
        <v>0</v>
      </c>
    </row>
    <row r="11" spans="1:14" ht="36" customHeight="1">
      <c r="A11" s="11">
        <v>8</v>
      </c>
      <c r="B11" s="12" t="s">
        <v>25</v>
      </c>
      <c r="C11" s="12" t="s">
        <v>722</v>
      </c>
      <c r="D11" s="13" t="s">
        <v>723</v>
      </c>
      <c r="E11" s="12">
        <v>2</v>
      </c>
      <c r="F11" s="12">
        <v>1</v>
      </c>
      <c r="G11" s="11" t="s">
        <v>17</v>
      </c>
      <c r="H11" s="7" t="s">
        <v>515</v>
      </c>
      <c r="I11" s="9">
        <v>42875</v>
      </c>
      <c r="J11" s="7" t="s">
        <v>28</v>
      </c>
      <c r="K11" s="11"/>
      <c r="M11" s="18" t="s">
        <v>60</v>
      </c>
      <c r="N11" s="18">
        <f>SUMIFS(E:E,G:G,"SPC")</f>
        <v>0</v>
      </c>
    </row>
    <row r="12" spans="1:14" ht="36" customHeight="1">
      <c r="A12" s="11">
        <v>9</v>
      </c>
      <c r="B12" s="12" t="s">
        <v>25</v>
      </c>
      <c r="C12" s="82" t="s">
        <v>724</v>
      </c>
      <c r="D12" s="11">
        <v>6097214987</v>
      </c>
      <c r="E12" s="11">
        <v>2</v>
      </c>
      <c r="F12" s="11">
        <v>1</v>
      </c>
      <c r="G12" s="82" t="s">
        <v>17</v>
      </c>
      <c r="H12" s="7" t="s">
        <v>515</v>
      </c>
      <c r="I12" s="9">
        <v>42875</v>
      </c>
      <c r="J12" s="7" t="s">
        <v>28</v>
      </c>
      <c r="K12" s="6"/>
      <c r="M12" s="19" t="s">
        <v>64</v>
      </c>
      <c r="N12" s="19">
        <f>SUMIFS(E:E,G:G,"H")</f>
        <v>0</v>
      </c>
    </row>
    <row r="13" spans="1:14" ht="36" customHeight="1">
      <c r="A13" s="11">
        <v>10</v>
      </c>
      <c r="B13" s="12" t="s">
        <v>725</v>
      </c>
      <c r="C13" s="7" t="s">
        <v>726</v>
      </c>
      <c r="D13" s="8" t="s">
        <v>727</v>
      </c>
      <c r="E13" s="7">
        <v>5</v>
      </c>
      <c r="F13" s="7">
        <v>2</v>
      </c>
      <c r="G13" s="7" t="s">
        <v>17</v>
      </c>
      <c r="H13" s="12" t="s">
        <v>515</v>
      </c>
      <c r="I13" s="14">
        <v>42875</v>
      </c>
      <c r="J13" s="7" t="s">
        <v>728</v>
      </c>
      <c r="K13" s="6"/>
      <c r="M13" s="19"/>
      <c r="N13" s="19"/>
    </row>
    <row r="14" spans="1:14" ht="36" customHeight="1">
      <c r="A14" s="11">
        <v>11</v>
      </c>
      <c r="B14" s="7" t="s">
        <v>25</v>
      </c>
      <c r="C14" s="7" t="s">
        <v>729</v>
      </c>
      <c r="D14" s="8" t="s">
        <v>730</v>
      </c>
      <c r="E14" s="7">
        <v>2</v>
      </c>
      <c r="F14" s="7">
        <v>1</v>
      </c>
      <c r="G14" s="6" t="s">
        <v>17</v>
      </c>
      <c r="H14" s="7" t="s">
        <v>515</v>
      </c>
      <c r="I14" s="9">
        <v>42875</v>
      </c>
      <c r="J14" s="7" t="s">
        <v>28</v>
      </c>
      <c r="K14" s="6" t="s">
        <v>557</v>
      </c>
      <c r="M14" s="21" t="s">
        <v>73</v>
      </c>
      <c r="N14" s="21">
        <f>SUM(M4:N12)</f>
        <v>55</v>
      </c>
    </row>
    <row r="15" spans="1:14" ht="36" customHeight="1">
      <c r="A15" s="11">
        <v>12</v>
      </c>
      <c r="B15" s="12" t="s">
        <v>25</v>
      </c>
      <c r="C15" s="7" t="s">
        <v>731</v>
      </c>
      <c r="D15" s="8" t="s">
        <v>732</v>
      </c>
      <c r="E15" s="7">
        <v>2</v>
      </c>
      <c r="F15" s="7">
        <v>1</v>
      </c>
      <c r="G15" s="7" t="s">
        <v>17</v>
      </c>
      <c r="H15" s="7" t="s">
        <v>515</v>
      </c>
      <c r="I15" s="9">
        <v>42875</v>
      </c>
      <c r="J15" s="14" t="s">
        <v>28</v>
      </c>
    </row>
    <row r="16" spans="1:14" ht="36" customHeight="1">
      <c r="A16" s="11">
        <v>13</v>
      </c>
      <c r="B16" s="12" t="s">
        <v>38</v>
      </c>
      <c r="C16" s="28" t="s">
        <v>733</v>
      </c>
      <c r="D16" s="13" t="s">
        <v>734</v>
      </c>
      <c r="E16" s="12">
        <v>3</v>
      </c>
      <c r="F16" s="12">
        <v>1</v>
      </c>
      <c r="G16" s="11" t="s">
        <v>17</v>
      </c>
      <c r="H16" s="12" t="s">
        <v>515</v>
      </c>
      <c r="I16" s="14">
        <v>42875</v>
      </c>
      <c r="J16" s="12" t="s">
        <v>735</v>
      </c>
      <c r="K16" s="11"/>
      <c r="M16" s="87"/>
    </row>
    <row r="17" spans="1:13" ht="36" customHeight="1">
      <c r="A17" s="11">
        <v>14</v>
      </c>
      <c r="B17" s="12" t="s">
        <v>38</v>
      </c>
      <c r="C17" s="28" t="s">
        <v>736</v>
      </c>
      <c r="D17" s="13" t="s">
        <v>737</v>
      </c>
      <c r="E17" s="12">
        <v>6</v>
      </c>
      <c r="F17" s="12">
        <v>2</v>
      </c>
      <c r="G17" s="12" t="s">
        <v>17</v>
      </c>
      <c r="H17" s="12" t="s">
        <v>515</v>
      </c>
      <c r="I17" s="14">
        <v>42875</v>
      </c>
      <c r="J17" s="12" t="s">
        <v>738</v>
      </c>
      <c r="K17" s="11"/>
      <c r="M17" s="87"/>
    </row>
    <row r="18" spans="1:13" ht="36" customHeight="1">
      <c r="A18" s="59" t="s">
        <v>739</v>
      </c>
      <c r="B18" s="59" t="s">
        <v>25</v>
      </c>
      <c r="C18" s="12" t="s">
        <v>740</v>
      </c>
      <c r="D18" s="13" t="s">
        <v>741</v>
      </c>
      <c r="E18" s="12">
        <v>3</v>
      </c>
      <c r="F18" s="12">
        <v>1</v>
      </c>
      <c r="G18" s="12" t="s">
        <v>426</v>
      </c>
      <c r="H18" s="12" t="s">
        <v>515</v>
      </c>
      <c r="I18" s="14">
        <v>42875</v>
      </c>
      <c r="J18" s="7" t="s">
        <v>28</v>
      </c>
      <c r="K18" s="7" t="s">
        <v>742</v>
      </c>
      <c r="M18" s="87"/>
    </row>
    <row r="19" spans="1:13" ht="36" customHeight="1">
      <c r="A19" s="59" t="s">
        <v>743</v>
      </c>
      <c r="B19" s="59" t="s">
        <v>25</v>
      </c>
      <c r="C19" s="29" t="s">
        <v>744</v>
      </c>
      <c r="D19" s="8" t="s">
        <v>745</v>
      </c>
      <c r="E19" s="7">
        <v>2</v>
      </c>
      <c r="F19" s="7">
        <v>1</v>
      </c>
      <c r="G19" s="7" t="s">
        <v>426</v>
      </c>
      <c r="H19" s="7" t="s">
        <v>515</v>
      </c>
      <c r="I19" s="9">
        <v>42875</v>
      </c>
      <c r="J19" s="12" t="s">
        <v>28</v>
      </c>
      <c r="K19" s="6"/>
      <c r="M19" s="87"/>
    </row>
    <row r="20" spans="1:13" ht="36" customHeight="1">
      <c r="A20" s="11">
        <v>17</v>
      </c>
      <c r="B20" s="12" t="s">
        <v>25</v>
      </c>
      <c r="C20" s="7" t="s">
        <v>746</v>
      </c>
      <c r="D20" s="8" t="s">
        <v>747</v>
      </c>
      <c r="E20" s="7">
        <v>2</v>
      </c>
      <c r="F20" s="7">
        <v>1</v>
      </c>
      <c r="G20" s="12" t="s">
        <v>426</v>
      </c>
      <c r="H20" s="12" t="s">
        <v>515</v>
      </c>
      <c r="I20" s="14">
        <v>42875</v>
      </c>
      <c r="J20" s="7" t="s">
        <v>28</v>
      </c>
      <c r="K20" s="7"/>
      <c r="M20" s="87"/>
    </row>
    <row r="21" spans="1:13" ht="36" customHeight="1">
      <c r="A21" s="12">
        <v>18</v>
      </c>
      <c r="B21" s="12" t="s">
        <v>25</v>
      </c>
      <c r="C21" s="7" t="s">
        <v>748</v>
      </c>
      <c r="D21" s="8" t="s">
        <v>749</v>
      </c>
      <c r="E21" s="7">
        <v>3</v>
      </c>
      <c r="F21" s="7">
        <v>1</v>
      </c>
      <c r="G21" s="7" t="s">
        <v>17</v>
      </c>
      <c r="H21" s="7" t="s">
        <v>515</v>
      </c>
      <c r="I21" s="9">
        <v>42875</v>
      </c>
      <c r="J21" s="7" t="s">
        <v>28</v>
      </c>
      <c r="K21" s="117" t="s">
        <v>750</v>
      </c>
      <c r="M21" s="87"/>
    </row>
    <row r="22" spans="1:13" ht="36" customHeight="1">
      <c r="A22" s="12">
        <v>19</v>
      </c>
      <c r="B22" s="12" t="s">
        <v>25</v>
      </c>
      <c r="C22" s="7" t="s">
        <v>751</v>
      </c>
      <c r="D22" s="8" t="s">
        <v>752</v>
      </c>
      <c r="E22" s="7">
        <v>2</v>
      </c>
      <c r="F22" s="7">
        <v>1</v>
      </c>
      <c r="G22" s="7" t="s">
        <v>17</v>
      </c>
      <c r="H22" s="7" t="s">
        <v>515</v>
      </c>
      <c r="I22" s="9">
        <v>42875</v>
      </c>
      <c r="J22" s="7" t="s">
        <v>28</v>
      </c>
      <c r="K22" s="6"/>
      <c r="M22" s="87"/>
    </row>
    <row r="23" spans="1:13" ht="36" customHeight="1">
      <c r="A23" s="7">
        <v>20</v>
      </c>
      <c r="B23" s="12" t="s">
        <v>14</v>
      </c>
      <c r="C23" s="7" t="s">
        <v>753</v>
      </c>
      <c r="D23" s="8" t="s">
        <v>754</v>
      </c>
      <c r="E23" s="7">
        <v>3</v>
      </c>
      <c r="F23" s="7">
        <v>1</v>
      </c>
      <c r="G23" s="7" t="s">
        <v>17</v>
      </c>
      <c r="H23" s="12" t="s">
        <v>515</v>
      </c>
      <c r="I23" s="14">
        <v>42875</v>
      </c>
      <c r="J23" s="7" t="s">
        <v>755</v>
      </c>
      <c r="K23" s="6"/>
    </row>
    <row r="24" spans="1:13" ht="36" customHeight="1">
      <c r="A24" s="11"/>
      <c r="B24" s="12"/>
      <c r="C24" s="12"/>
      <c r="D24" s="13"/>
      <c r="E24" s="26">
        <f>SUM(E4:E23)</f>
        <v>55</v>
      </c>
      <c r="F24" s="26">
        <f>SUM(F4:F23)</f>
        <v>22</v>
      </c>
      <c r="G24" s="11"/>
      <c r="H24" s="12"/>
      <c r="I24" s="12"/>
      <c r="J24" s="12"/>
      <c r="K24" s="11"/>
    </row>
    <row r="25" spans="1:13" ht="36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6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6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</sheetData>
  <customSheetViews>
    <customSheetView guid="{02E053ED-E6D2-CE49-ACC7-7136EC9E794B}" scale="70">
      <selection activeCell="K21" sqref="K21"/>
    </customSheetView>
    <customSheetView guid="{EE08CF43-77EE-417C-9641-A8A4A3BB9F7F}" scale="70">
      <selection activeCell="I24" sqref="I24"/>
    </customSheetView>
    <customSheetView guid="{38B47C8C-0CFF-49AC-8E8C-DCB93F4AE3FA}" scale="70">
      <selection activeCell="I24" sqref="I24"/>
    </customSheetView>
    <customSheetView guid="{2570249F-BB90-4803-B8F1-23BC13ECD63B}" scale="70">
      <selection activeCell="I24" sqref="I24"/>
    </customSheetView>
    <customSheetView guid="{0BBB814E-2461-47B9-9806-A85702CBED90}" scale="70">
      <selection activeCell="J5" sqref="J5"/>
    </customSheetView>
    <customSheetView guid="{6DB935F1-A95D-431A-A87A-18D5415EC08E}" scale="70">
      <selection activeCell="I24" sqref="I24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zoomScalePageLayoutView="80" workbookViewId="0">
      <selection activeCell="H22" sqref="H22"/>
    </sheetView>
  </sheetViews>
  <sheetFormatPr baseColWidth="10" defaultColWidth="8.83203125" defaultRowHeight="31.5" customHeight="1" x14ac:dyDescent="0"/>
  <cols>
    <col min="1" max="1" width="11.83203125" customWidth="1"/>
    <col min="2" max="2" width="30.6640625" customWidth="1"/>
    <col min="3" max="3" width="37.83203125" customWidth="1"/>
    <col min="4" max="4" width="35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2.83203125" customWidth="1"/>
    <col min="13" max="13" width="18.1640625" customWidth="1"/>
  </cols>
  <sheetData>
    <row r="1" spans="1:14" ht="31.5" customHeight="1" thickBot="1">
      <c r="A1" s="794" t="s">
        <v>510</v>
      </c>
      <c r="B1" s="795"/>
      <c r="C1" s="795"/>
      <c r="D1" s="795"/>
      <c r="E1" s="795"/>
      <c r="F1" s="795"/>
      <c r="G1" s="795" t="s">
        <v>511</v>
      </c>
      <c r="H1" s="795"/>
      <c r="I1" s="795"/>
      <c r="J1" s="796"/>
      <c r="K1" s="797"/>
    </row>
    <row r="2" spans="1:14" ht="31.5" customHeight="1" thickBot="1">
      <c r="A2" s="83" t="s">
        <v>2</v>
      </c>
      <c r="B2" s="84" t="s">
        <v>3</v>
      </c>
      <c r="C2" s="84" t="s">
        <v>4</v>
      </c>
      <c r="D2" s="85" t="s">
        <v>5</v>
      </c>
      <c r="E2" s="84" t="s">
        <v>6</v>
      </c>
      <c r="F2" s="84" t="s">
        <v>7</v>
      </c>
      <c r="G2" s="84" t="s">
        <v>8</v>
      </c>
      <c r="H2" s="84" t="s">
        <v>9</v>
      </c>
      <c r="I2" s="84" t="s">
        <v>10</v>
      </c>
      <c r="J2" s="84" t="s">
        <v>11</v>
      </c>
      <c r="K2" s="86" t="s">
        <v>12</v>
      </c>
      <c r="M2" s="5" t="s">
        <v>13</v>
      </c>
      <c r="N2" s="5">
        <v>55</v>
      </c>
    </row>
    <row r="3" spans="1:14" ht="31.5" customHeight="1">
      <c r="A3" s="88"/>
      <c r="B3" s="88" t="s">
        <v>512</v>
      </c>
      <c r="C3" s="88"/>
      <c r="D3" s="89"/>
      <c r="E3" s="88"/>
      <c r="F3" s="88"/>
      <c r="G3" s="88"/>
      <c r="H3" s="88"/>
      <c r="I3" s="88"/>
      <c r="J3" s="88"/>
      <c r="K3" s="88"/>
      <c r="M3" s="10" t="s">
        <v>20</v>
      </c>
      <c r="N3" s="10">
        <f>N2-N14</f>
        <v>1</v>
      </c>
    </row>
    <row r="4" spans="1:14" ht="31.5" customHeight="1">
      <c r="A4" s="90">
        <v>1</v>
      </c>
      <c r="B4" s="90" t="s">
        <v>25</v>
      </c>
      <c r="C4" s="90" t="s">
        <v>513</v>
      </c>
      <c r="D4" s="91" t="s">
        <v>514</v>
      </c>
      <c r="E4" s="90">
        <v>6</v>
      </c>
      <c r="F4" s="90">
        <v>2</v>
      </c>
      <c r="G4" s="90" t="s">
        <v>17</v>
      </c>
      <c r="H4" s="92" t="s">
        <v>515</v>
      </c>
      <c r="I4" s="93">
        <v>42875</v>
      </c>
      <c r="J4" s="94" t="s">
        <v>28</v>
      </c>
      <c r="K4" s="90"/>
      <c r="M4" t="s">
        <v>24</v>
      </c>
      <c r="N4">
        <f>SUMIFS(E:E,G:G,"CTT")</f>
        <v>19</v>
      </c>
    </row>
    <row r="5" spans="1:14" ht="31.5" customHeight="1">
      <c r="A5" s="90">
        <v>2</v>
      </c>
      <c r="B5" s="95" t="s">
        <v>25</v>
      </c>
      <c r="C5" s="90" t="s">
        <v>516</v>
      </c>
      <c r="D5" s="91" t="s">
        <v>517</v>
      </c>
      <c r="E5" s="90">
        <v>3</v>
      </c>
      <c r="F5" s="90">
        <v>1</v>
      </c>
      <c r="G5" s="90" t="s">
        <v>17</v>
      </c>
      <c r="H5" s="92" t="s">
        <v>515</v>
      </c>
      <c r="I5" s="93">
        <v>42875</v>
      </c>
      <c r="J5" s="95" t="s">
        <v>28</v>
      </c>
      <c r="K5" s="90"/>
      <c r="M5" t="s">
        <v>29</v>
      </c>
      <c r="N5">
        <f>SUMIFS(E:E,G:G,"FLU")</f>
        <v>3</v>
      </c>
    </row>
    <row r="6" spans="1:14" ht="31.5" customHeight="1">
      <c r="A6" s="90">
        <v>3</v>
      </c>
      <c r="B6" s="90" t="s">
        <v>25</v>
      </c>
      <c r="C6" s="90" t="s">
        <v>518</v>
      </c>
      <c r="D6" s="91" t="s">
        <v>519</v>
      </c>
      <c r="E6" s="90">
        <v>4</v>
      </c>
      <c r="F6" s="90">
        <v>1</v>
      </c>
      <c r="G6" s="90" t="s">
        <v>196</v>
      </c>
      <c r="H6" s="92" t="s">
        <v>515</v>
      </c>
      <c r="I6" s="93">
        <v>42875</v>
      </c>
      <c r="J6" s="95" t="s">
        <v>28</v>
      </c>
      <c r="K6" s="90"/>
      <c r="M6" t="s">
        <v>33</v>
      </c>
      <c r="N6">
        <f>SUMIFS(E:E,G:G,"JCC")</f>
        <v>10</v>
      </c>
    </row>
    <row r="7" spans="1:14" ht="31.5" customHeight="1">
      <c r="A7" s="90">
        <v>4</v>
      </c>
      <c r="B7" s="90" t="s">
        <v>25</v>
      </c>
      <c r="C7" s="90" t="s">
        <v>520</v>
      </c>
      <c r="D7" s="91" t="s">
        <v>521</v>
      </c>
      <c r="E7" s="90">
        <v>3</v>
      </c>
      <c r="F7" s="90">
        <v>1</v>
      </c>
      <c r="G7" s="90" t="s">
        <v>199</v>
      </c>
      <c r="H7" s="92" t="s">
        <v>515</v>
      </c>
      <c r="I7" s="93">
        <v>42875</v>
      </c>
      <c r="J7" s="95" t="s">
        <v>28</v>
      </c>
      <c r="K7" s="90"/>
      <c r="M7" t="s">
        <v>37</v>
      </c>
      <c r="N7">
        <f>SUMIFS(E:E,G:G,"EDI")</f>
        <v>18</v>
      </c>
    </row>
    <row r="8" spans="1:14" ht="31.5" customHeight="1">
      <c r="A8" s="90">
        <v>5</v>
      </c>
      <c r="B8" s="90" t="s">
        <v>25</v>
      </c>
      <c r="C8" s="90" t="s">
        <v>522</v>
      </c>
      <c r="D8" s="91" t="s">
        <v>523</v>
      </c>
      <c r="E8" s="90">
        <v>3</v>
      </c>
      <c r="F8" s="90">
        <v>1</v>
      </c>
      <c r="G8" s="95" t="s">
        <v>52</v>
      </c>
      <c r="H8" s="92" t="s">
        <v>515</v>
      </c>
      <c r="I8" s="93">
        <v>42875</v>
      </c>
      <c r="J8" s="95" t="s">
        <v>28</v>
      </c>
      <c r="K8" s="90"/>
      <c r="M8" t="s">
        <v>42</v>
      </c>
      <c r="N8">
        <f>SUMIFS(E:E,G:G,"par")</f>
        <v>0</v>
      </c>
    </row>
    <row r="9" spans="1:14" ht="31.5" customHeight="1">
      <c r="A9" s="90">
        <v>6</v>
      </c>
      <c r="B9" s="90" t="s">
        <v>25</v>
      </c>
      <c r="C9" s="95" t="s">
        <v>524</v>
      </c>
      <c r="D9" s="96" t="s">
        <v>525</v>
      </c>
      <c r="E9" s="95">
        <v>4</v>
      </c>
      <c r="F9" s="95">
        <v>1</v>
      </c>
      <c r="G9" s="95" t="s">
        <v>196</v>
      </c>
      <c r="H9" s="92" t="s">
        <v>515</v>
      </c>
      <c r="I9" s="93">
        <v>42875</v>
      </c>
      <c r="J9" s="95" t="s">
        <v>28</v>
      </c>
      <c r="K9" s="95"/>
      <c r="M9" t="s">
        <v>48</v>
      </c>
      <c r="N9">
        <f>SUMIFS(E:E,G:G,"phi")</f>
        <v>0</v>
      </c>
    </row>
    <row r="10" spans="1:14" ht="31.5" customHeight="1">
      <c r="A10" s="90">
        <v>7</v>
      </c>
      <c r="B10" s="95" t="s">
        <v>38</v>
      </c>
      <c r="C10" s="97" t="s">
        <v>526</v>
      </c>
      <c r="D10" s="91" t="s">
        <v>527</v>
      </c>
      <c r="E10" s="90">
        <v>3</v>
      </c>
      <c r="F10" s="90">
        <v>1</v>
      </c>
      <c r="G10" s="95" t="s">
        <v>196</v>
      </c>
      <c r="H10" s="92" t="s">
        <v>515</v>
      </c>
      <c r="I10" s="93">
        <v>42875</v>
      </c>
      <c r="J10" s="95" t="s">
        <v>528</v>
      </c>
      <c r="K10" s="95"/>
      <c r="M10" t="s">
        <v>55</v>
      </c>
      <c r="N10">
        <f>SUMIFS(E:E,G:G,"BRK")</f>
        <v>4</v>
      </c>
    </row>
    <row r="11" spans="1:14" ht="31.5" customHeight="1">
      <c r="A11" s="90">
        <v>8</v>
      </c>
      <c r="B11" s="90" t="s">
        <v>25</v>
      </c>
      <c r="C11" s="90" t="s">
        <v>529</v>
      </c>
      <c r="D11" s="98" t="s">
        <v>530</v>
      </c>
      <c r="E11" s="90">
        <v>2</v>
      </c>
      <c r="F11" s="90">
        <v>1</v>
      </c>
      <c r="G11" s="90" t="s">
        <v>199</v>
      </c>
      <c r="H11" s="92" t="s">
        <v>515</v>
      </c>
      <c r="I11" s="93">
        <v>42875</v>
      </c>
      <c r="J11" s="95" t="s">
        <v>28</v>
      </c>
      <c r="K11" s="90"/>
      <c r="M11" s="18" t="s">
        <v>60</v>
      </c>
      <c r="N11" s="18">
        <f>SUMIFS(E:E,G:G,"SPC")</f>
        <v>0</v>
      </c>
    </row>
    <row r="12" spans="1:14" ht="31.5" customHeight="1">
      <c r="A12" s="90">
        <v>9</v>
      </c>
      <c r="B12" s="95" t="s">
        <v>38</v>
      </c>
      <c r="C12" s="97" t="s">
        <v>531</v>
      </c>
      <c r="D12" s="91" t="s">
        <v>532</v>
      </c>
      <c r="E12" s="90">
        <v>3</v>
      </c>
      <c r="F12" s="90">
        <v>1</v>
      </c>
      <c r="G12" s="90" t="s">
        <v>17</v>
      </c>
      <c r="H12" s="92" t="s">
        <v>515</v>
      </c>
      <c r="I12" s="93">
        <v>42875</v>
      </c>
      <c r="J12" s="90" t="s">
        <v>533</v>
      </c>
      <c r="K12" s="90"/>
      <c r="M12" s="19" t="s">
        <v>64</v>
      </c>
      <c r="N12" s="19">
        <f>SUMIFS(E:E,G:G,"H")</f>
        <v>0</v>
      </c>
    </row>
    <row r="13" spans="1:14" ht="31.5" customHeight="1">
      <c r="A13" s="90">
        <v>10</v>
      </c>
      <c r="B13" s="95" t="s">
        <v>25</v>
      </c>
      <c r="C13" s="90" t="s">
        <v>534</v>
      </c>
      <c r="D13" s="91" t="s">
        <v>535</v>
      </c>
      <c r="E13" s="90">
        <v>2</v>
      </c>
      <c r="F13" s="90">
        <v>1</v>
      </c>
      <c r="G13" s="90" t="s">
        <v>17</v>
      </c>
      <c r="H13" s="92" t="s">
        <v>515</v>
      </c>
      <c r="I13" s="93">
        <v>42875</v>
      </c>
      <c r="J13" s="95" t="s">
        <v>28</v>
      </c>
      <c r="K13" s="90"/>
      <c r="M13" s="19"/>
      <c r="N13" s="19"/>
    </row>
    <row r="14" spans="1:14" ht="31.5" customHeight="1">
      <c r="A14" s="90">
        <v>11</v>
      </c>
      <c r="B14" s="90" t="s">
        <v>25</v>
      </c>
      <c r="C14" s="90" t="s">
        <v>536</v>
      </c>
      <c r="D14" s="91" t="s">
        <v>537</v>
      </c>
      <c r="E14" s="90">
        <v>3</v>
      </c>
      <c r="F14" s="90">
        <v>1</v>
      </c>
      <c r="G14" s="90" t="s">
        <v>17</v>
      </c>
      <c r="H14" s="92" t="s">
        <v>515</v>
      </c>
      <c r="I14" s="93">
        <v>42875</v>
      </c>
      <c r="J14" s="95" t="s">
        <v>28</v>
      </c>
      <c r="K14" s="90"/>
      <c r="M14" s="21" t="s">
        <v>73</v>
      </c>
      <c r="N14" s="21">
        <f>SUM(M4:N12)</f>
        <v>54</v>
      </c>
    </row>
    <row r="15" spans="1:14" ht="31.5" customHeight="1">
      <c r="A15" s="90">
        <v>12</v>
      </c>
      <c r="B15" s="95" t="s">
        <v>14</v>
      </c>
      <c r="C15" s="95" t="s">
        <v>538</v>
      </c>
      <c r="D15" s="96" t="s">
        <v>539</v>
      </c>
      <c r="E15" s="95">
        <v>3</v>
      </c>
      <c r="F15" s="95">
        <v>1</v>
      </c>
      <c r="G15" s="95" t="s">
        <v>196</v>
      </c>
      <c r="H15" s="92" t="s">
        <v>515</v>
      </c>
      <c r="I15" s="93">
        <v>42875</v>
      </c>
      <c r="J15" s="90" t="s">
        <v>540</v>
      </c>
      <c r="K15" s="90"/>
    </row>
    <row r="16" spans="1:14" ht="31.5" customHeight="1">
      <c r="A16" s="90">
        <v>13</v>
      </c>
      <c r="B16" s="90" t="s">
        <v>541</v>
      </c>
      <c r="C16" s="90">
        <v>2874</v>
      </c>
      <c r="D16" s="91" t="s">
        <v>542</v>
      </c>
      <c r="E16" s="90">
        <v>5</v>
      </c>
      <c r="F16" s="90">
        <v>2</v>
      </c>
      <c r="G16" s="90" t="s">
        <v>199</v>
      </c>
      <c r="H16" s="99" t="s">
        <v>515</v>
      </c>
      <c r="I16" s="93">
        <v>42875</v>
      </c>
      <c r="J16" s="93" t="s">
        <v>543</v>
      </c>
      <c r="K16" s="95"/>
      <c r="M16" s="87"/>
    </row>
    <row r="17" spans="1:13" ht="31.5" customHeight="1">
      <c r="A17" s="90">
        <v>14</v>
      </c>
      <c r="B17" s="95" t="s">
        <v>25</v>
      </c>
      <c r="C17" s="90" t="s">
        <v>544</v>
      </c>
      <c r="D17" s="91" t="s">
        <v>545</v>
      </c>
      <c r="E17" s="90">
        <v>4</v>
      </c>
      <c r="F17" s="90">
        <v>1</v>
      </c>
      <c r="G17" s="90" t="s">
        <v>196</v>
      </c>
      <c r="H17" s="100" t="s">
        <v>515</v>
      </c>
      <c r="I17" s="94">
        <v>42875</v>
      </c>
      <c r="J17" s="90" t="s">
        <v>28</v>
      </c>
      <c r="K17" s="99"/>
      <c r="M17" s="87"/>
    </row>
    <row r="18" spans="1:13" ht="31.5" customHeight="1">
      <c r="A18" s="90">
        <v>15</v>
      </c>
      <c r="B18" s="95" t="s">
        <v>25</v>
      </c>
      <c r="C18" s="90" t="s">
        <v>546</v>
      </c>
      <c r="D18" s="91" t="s">
        <v>547</v>
      </c>
      <c r="E18" s="90">
        <v>2</v>
      </c>
      <c r="F18" s="90">
        <v>1</v>
      </c>
      <c r="G18" s="90" t="s">
        <v>17</v>
      </c>
      <c r="H18" s="100" t="s">
        <v>515</v>
      </c>
      <c r="I18" s="94">
        <v>42875</v>
      </c>
      <c r="J18" s="90" t="s">
        <v>28</v>
      </c>
      <c r="K18" s="90"/>
      <c r="M18" s="87"/>
    </row>
    <row r="19" spans="1:13" ht="31.5" customHeight="1">
      <c r="A19" s="90">
        <v>16</v>
      </c>
      <c r="B19" s="90" t="s">
        <v>38</v>
      </c>
      <c r="C19" s="90" t="s">
        <v>548</v>
      </c>
      <c r="D19" s="90" t="s">
        <v>549</v>
      </c>
      <c r="E19" s="90">
        <v>4</v>
      </c>
      <c r="F19" s="90">
        <v>1</v>
      </c>
      <c r="G19" s="90" t="s">
        <v>70</v>
      </c>
      <c r="H19" s="90" t="s">
        <v>515</v>
      </c>
      <c r="I19" s="93">
        <v>42875</v>
      </c>
      <c r="J19" s="90" t="s">
        <v>550</v>
      </c>
      <c r="K19" s="90"/>
      <c r="M19" s="87"/>
    </row>
    <row r="20" spans="1:13" ht="31.5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  <c r="M20" s="87"/>
    </row>
    <row r="21" spans="1:13" ht="31.5" customHeight="1">
      <c r="A21" s="7"/>
      <c r="B21" s="7"/>
      <c r="C21" s="7"/>
      <c r="D21" s="8"/>
      <c r="E21" s="61">
        <f>SUM(E4:E19)</f>
        <v>54</v>
      </c>
      <c r="F21" s="61">
        <f>SUM(F4:F19)</f>
        <v>18</v>
      </c>
      <c r="G21" s="7"/>
      <c r="H21" s="102" t="s">
        <v>551</v>
      </c>
      <c r="I21" s="9"/>
      <c r="J21" s="7"/>
      <c r="K21" s="7"/>
      <c r="M21" s="87"/>
    </row>
    <row r="22" spans="1:13" ht="31.5" customHeight="1">
      <c r="A22" s="11"/>
      <c r="B22" s="12"/>
      <c r="C22" s="12"/>
      <c r="D22" s="13"/>
      <c r="E22" s="12"/>
      <c r="F22" s="12"/>
      <c r="G22" s="12"/>
      <c r="H22" s="770" t="s">
        <v>1886</v>
      </c>
      <c r="I22" s="14"/>
      <c r="J22" s="14"/>
      <c r="K22" s="11"/>
      <c r="M22" s="87"/>
    </row>
    <row r="23" spans="1:13" ht="31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  <c r="M23" s="87"/>
    </row>
    <row r="24" spans="1:13" ht="31.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1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1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</sheetData>
  <customSheetViews>
    <customSheetView guid="{02E053ED-E6D2-CE49-ACC7-7136EC9E794B}" scale="80">
      <selection activeCell="H22" sqref="H22"/>
    </customSheetView>
    <customSheetView guid="{EE08CF43-77EE-417C-9641-A8A4A3BB9F7F}" scale="80">
      <selection activeCell="H29" sqref="H29"/>
    </customSheetView>
    <customSheetView guid="{38B47C8C-0CFF-49AC-8E8C-DCB93F4AE3FA}" scale="80">
      <selection activeCell="H29" sqref="H29"/>
    </customSheetView>
    <customSheetView guid="{2570249F-BB90-4803-B8F1-23BC13ECD63B}" scale="80">
      <selection activeCell="H29" sqref="H29"/>
    </customSheetView>
    <customSheetView guid="{0BBB814E-2461-47B9-9806-A85702CBED90}" scale="80">
      <selection activeCell="H29" sqref="H29"/>
    </customSheetView>
    <customSheetView guid="{6DB935F1-A95D-431A-A87A-18D5415EC08E}" scale="80">
      <selection activeCell="H29" sqref="H29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7" zoomScale="80" zoomScaleNormal="90" zoomScalePageLayoutView="90" workbookViewId="0">
      <selection activeCell="J24" sqref="J24"/>
    </sheetView>
  </sheetViews>
  <sheetFormatPr baseColWidth="10" defaultColWidth="8.83203125" defaultRowHeight="34.5" customHeight="1" x14ac:dyDescent="0"/>
  <cols>
    <col min="2" max="2" width="27.33203125" customWidth="1"/>
    <col min="3" max="3" width="37" customWidth="1"/>
    <col min="4" max="4" width="40.1640625" customWidth="1"/>
    <col min="5" max="5" width="10.5" customWidth="1"/>
    <col min="6" max="6" width="10.33203125" customWidth="1"/>
    <col min="7" max="7" width="15.1640625" customWidth="1"/>
    <col min="8" max="8" width="10.332031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7" ht="34.5" customHeight="1" thickBot="1">
      <c r="A1" s="780" t="s">
        <v>182</v>
      </c>
      <c r="B1" s="781"/>
      <c r="C1" s="781"/>
      <c r="D1" s="781"/>
      <c r="E1" s="781"/>
      <c r="F1" s="781"/>
      <c r="G1" s="781" t="s">
        <v>395</v>
      </c>
      <c r="H1" s="781"/>
      <c r="I1" s="781"/>
      <c r="J1" s="792"/>
      <c r="K1" s="793"/>
    </row>
    <row r="2" spans="1:17" ht="34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7" ht="34.5" customHeight="1">
      <c r="A3" s="71"/>
      <c r="B3" s="71" t="s">
        <v>396</v>
      </c>
      <c r="C3" s="71"/>
      <c r="D3" s="72"/>
      <c r="E3" s="71"/>
      <c r="F3" s="71"/>
      <c r="G3" s="71"/>
      <c r="H3" s="71"/>
      <c r="I3" s="73"/>
      <c r="J3" s="71"/>
      <c r="K3" s="71"/>
      <c r="M3" s="10" t="s">
        <v>20</v>
      </c>
      <c r="N3" s="10">
        <f>N2-N14</f>
        <v>4</v>
      </c>
      <c r="O3" s="74"/>
      <c r="Q3" s="75"/>
    </row>
    <row r="4" spans="1:17" ht="34.5" customHeight="1">
      <c r="A4" s="6">
        <v>1</v>
      </c>
      <c r="B4" s="7" t="s">
        <v>25</v>
      </c>
      <c r="C4" s="7" t="s">
        <v>397</v>
      </c>
      <c r="D4" s="8" t="s">
        <v>398</v>
      </c>
      <c r="E4" s="7">
        <v>3</v>
      </c>
      <c r="F4" s="7">
        <v>1</v>
      </c>
      <c r="G4" s="7" t="s">
        <v>17</v>
      </c>
      <c r="H4" s="7" t="s">
        <v>399</v>
      </c>
      <c r="I4" s="9">
        <v>42875</v>
      </c>
      <c r="J4" s="7" t="s">
        <v>28</v>
      </c>
      <c r="K4" s="6"/>
      <c r="M4" t="s">
        <v>24</v>
      </c>
      <c r="N4">
        <f>SUMIFS(E:E,G:G,"CTT")</f>
        <v>15</v>
      </c>
      <c r="O4" s="75"/>
    </row>
    <row r="5" spans="1:17" ht="34.5" customHeight="1">
      <c r="A5" s="11">
        <v>2</v>
      </c>
      <c r="B5" s="7" t="s">
        <v>25</v>
      </c>
      <c r="C5" s="12" t="s">
        <v>400</v>
      </c>
      <c r="D5" s="13" t="s">
        <v>401</v>
      </c>
      <c r="E5" s="12">
        <v>3</v>
      </c>
      <c r="F5" s="12">
        <v>1</v>
      </c>
      <c r="G5" s="12" t="s">
        <v>52</v>
      </c>
      <c r="H5" s="7" t="s">
        <v>399</v>
      </c>
      <c r="I5" s="9">
        <v>42875</v>
      </c>
      <c r="J5" s="7" t="s">
        <v>28</v>
      </c>
      <c r="K5" s="11"/>
      <c r="M5" t="s">
        <v>29</v>
      </c>
      <c r="N5">
        <f>SUMIFS(E:E,G:G,"FLU")</f>
        <v>13</v>
      </c>
    </row>
    <row r="6" spans="1:17" ht="34.5" customHeight="1">
      <c r="A6" s="6">
        <v>3</v>
      </c>
      <c r="B6" s="7" t="s">
        <v>65</v>
      </c>
      <c r="C6" s="7">
        <v>10000637</v>
      </c>
      <c r="D6" s="8" t="s">
        <v>402</v>
      </c>
      <c r="E6" s="7">
        <v>3</v>
      </c>
      <c r="F6" s="7">
        <v>1</v>
      </c>
      <c r="G6" s="7" t="s">
        <v>52</v>
      </c>
      <c r="H6" s="7" t="s">
        <v>399</v>
      </c>
      <c r="I6" s="9">
        <v>42875</v>
      </c>
      <c r="J6" s="7" t="s">
        <v>403</v>
      </c>
      <c r="K6" s="6" t="s">
        <v>404</v>
      </c>
      <c r="M6" t="s">
        <v>33</v>
      </c>
      <c r="N6">
        <f>SUMIFS(E:E,G:G,"JCC")</f>
        <v>0</v>
      </c>
    </row>
    <row r="7" spans="1:17" ht="34.5" customHeight="1">
      <c r="A7" s="11">
        <v>4</v>
      </c>
      <c r="B7" s="12" t="s">
        <v>14</v>
      </c>
      <c r="C7" s="12" t="s">
        <v>405</v>
      </c>
      <c r="D7" s="13" t="s">
        <v>406</v>
      </c>
      <c r="E7" s="12">
        <v>3</v>
      </c>
      <c r="F7" s="12">
        <v>1</v>
      </c>
      <c r="G7" s="12" t="s">
        <v>70</v>
      </c>
      <c r="H7" s="12" t="s">
        <v>399</v>
      </c>
      <c r="I7" s="14">
        <v>42875</v>
      </c>
      <c r="J7" s="14" t="s">
        <v>407</v>
      </c>
      <c r="K7" s="76"/>
      <c r="M7" t="s">
        <v>37</v>
      </c>
      <c r="N7">
        <f>SUMIFS(E:E,G:G,"EDI")</f>
        <v>0</v>
      </c>
    </row>
    <row r="8" spans="1:17" ht="34.5" customHeight="1">
      <c r="A8" s="6">
        <v>5</v>
      </c>
      <c r="B8" s="12" t="s">
        <v>408</v>
      </c>
      <c r="C8" s="12" t="s">
        <v>409</v>
      </c>
      <c r="D8" s="13" t="s">
        <v>410</v>
      </c>
      <c r="E8" s="12">
        <v>3</v>
      </c>
      <c r="F8" s="12">
        <v>2</v>
      </c>
      <c r="G8" s="12" t="s">
        <v>52</v>
      </c>
      <c r="H8" s="12" t="s">
        <v>399</v>
      </c>
      <c r="I8" s="14">
        <v>42875</v>
      </c>
      <c r="J8" s="14" t="s">
        <v>411</v>
      </c>
      <c r="K8" s="17" t="s">
        <v>412</v>
      </c>
      <c r="M8" t="s">
        <v>42</v>
      </c>
      <c r="N8">
        <f>SUMIFS(E:E,G:G,"par")</f>
        <v>17</v>
      </c>
    </row>
    <row r="9" spans="1:17" ht="34.5" customHeight="1">
      <c r="A9" s="11">
        <v>6</v>
      </c>
      <c r="B9" s="12" t="s">
        <v>14</v>
      </c>
      <c r="C9" s="28" t="s">
        <v>413</v>
      </c>
      <c r="D9" s="13" t="s">
        <v>414</v>
      </c>
      <c r="E9" s="12">
        <v>2</v>
      </c>
      <c r="F9" s="12">
        <v>1</v>
      </c>
      <c r="G9" s="44" t="s">
        <v>17</v>
      </c>
      <c r="H9" s="12" t="s">
        <v>399</v>
      </c>
      <c r="I9" s="14">
        <v>42875</v>
      </c>
      <c r="J9" s="43" t="s">
        <v>415</v>
      </c>
      <c r="K9" s="11"/>
      <c r="M9" t="s">
        <v>48</v>
      </c>
      <c r="N9">
        <f>SUMIFS(E:E,G:G,"phi")</f>
        <v>0</v>
      </c>
    </row>
    <row r="10" spans="1:17" ht="34.5" customHeight="1">
      <c r="A10" s="6">
        <v>7</v>
      </c>
      <c r="B10" s="7" t="s">
        <v>38</v>
      </c>
      <c r="C10" s="29" t="s">
        <v>416</v>
      </c>
      <c r="D10" s="8" t="s">
        <v>417</v>
      </c>
      <c r="E10" s="77">
        <v>4</v>
      </c>
      <c r="F10" s="77">
        <v>2</v>
      </c>
      <c r="G10" s="7" t="s">
        <v>17</v>
      </c>
      <c r="H10" s="7" t="s">
        <v>399</v>
      </c>
      <c r="I10" s="9">
        <v>42875</v>
      </c>
      <c r="J10" s="63" t="s">
        <v>418</v>
      </c>
      <c r="K10" s="78" t="s">
        <v>419</v>
      </c>
      <c r="M10" t="s">
        <v>55</v>
      </c>
      <c r="N10">
        <f>SUMIFS(E:E,G:G,"BRK")</f>
        <v>11</v>
      </c>
    </row>
    <row r="11" spans="1:17" ht="34.5" customHeight="1">
      <c r="A11" s="11">
        <v>8</v>
      </c>
      <c r="B11" s="12" t="s">
        <v>420</v>
      </c>
      <c r="C11" s="12" t="s">
        <v>421</v>
      </c>
      <c r="D11" s="13" t="s">
        <v>422</v>
      </c>
      <c r="E11" s="25">
        <v>3</v>
      </c>
      <c r="F11" s="25">
        <v>1</v>
      </c>
      <c r="G11" s="44" t="s">
        <v>17</v>
      </c>
      <c r="H11" s="12" t="s">
        <v>399</v>
      </c>
      <c r="I11" s="14">
        <v>42875</v>
      </c>
      <c r="J11" s="12" t="s">
        <v>423</v>
      </c>
      <c r="K11" s="11"/>
      <c r="M11" s="18" t="s">
        <v>60</v>
      </c>
      <c r="N11" s="18">
        <f>SUMIFS(E:E,G:G,"SPC")</f>
        <v>0</v>
      </c>
    </row>
    <row r="12" spans="1:17" ht="34.5" customHeight="1">
      <c r="A12" s="6">
        <v>9</v>
      </c>
      <c r="B12" s="7" t="s">
        <v>25</v>
      </c>
      <c r="C12" s="7" t="s">
        <v>424</v>
      </c>
      <c r="D12" s="8" t="s">
        <v>425</v>
      </c>
      <c r="E12" s="7">
        <v>2</v>
      </c>
      <c r="F12" s="7">
        <v>1</v>
      </c>
      <c r="G12" s="7" t="s">
        <v>426</v>
      </c>
      <c r="H12" s="7" t="s">
        <v>399</v>
      </c>
      <c r="I12" s="9">
        <v>42875</v>
      </c>
      <c r="J12" s="7" t="s">
        <v>28</v>
      </c>
      <c r="K12" s="6"/>
      <c r="M12" s="19" t="s">
        <v>64</v>
      </c>
      <c r="N12" s="19">
        <f>SUMIFS(E:E,G:G,"H")</f>
        <v>0</v>
      </c>
    </row>
    <row r="13" spans="1:17" ht="34.5" customHeight="1">
      <c r="A13" s="11">
        <v>10</v>
      </c>
      <c r="B13" s="7" t="s">
        <v>14</v>
      </c>
      <c r="C13" s="7" t="s">
        <v>427</v>
      </c>
      <c r="D13" s="8" t="s">
        <v>428</v>
      </c>
      <c r="E13" s="7">
        <v>2</v>
      </c>
      <c r="F13" s="7">
        <v>1</v>
      </c>
      <c r="G13" s="7" t="s">
        <v>426</v>
      </c>
      <c r="H13" s="12" t="s">
        <v>399</v>
      </c>
      <c r="I13" s="14">
        <v>42875</v>
      </c>
      <c r="J13" s="63" t="s">
        <v>429</v>
      </c>
      <c r="K13" s="6"/>
      <c r="M13" s="19"/>
      <c r="N13" s="19"/>
    </row>
    <row r="14" spans="1:17" ht="34.5" customHeight="1">
      <c r="A14" s="6">
        <v>11</v>
      </c>
      <c r="B14" s="12" t="s">
        <v>38</v>
      </c>
      <c r="C14" s="12" t="s">
        <v>430</v>
      </c>
      <c r="D14" s="13" t="s">
        <v>431</v>
      </c>
      <c r="E14" s="79">
        <v>11</v>
      </c>
      <c r="F14" s="25">
        <v>3</v>
      </c>
      <c r="G14" s="44" t="s">
        <v>426</v>
      </c>
      <c r="H14" s="12" t="s">
        <v>399</v>
      </c>
      <c r="I14" s="14">
        <v>42875</v>
      </c>
      <c r="J14" s="12" t="s">
        <v>432</v>
      </c>
      <c r="K14" s="28" t="s">
        <v>433</v>
      </c>
      <c r="M14" s="21" t="s">
        <v>73</v>
      </c>
      <c r="N14" s="21">
        <f>SUM(M4:N12)</f>
        <v>56</v>
      </c>
    </row>
    <row r="15" spans="1:17" ht="34.5" customHeight="1">
      <c r="A15" s="11">
        <v>12</v>
      </c>
      <c r="B15" s="7" t="s">
        <v>86</v>
      </c>
      <c r="C15" s="7" t="s">
        <v>434</v>
      </c>
      <c r="D15" s="8" t="s">
        <v>435</v>
      </c>
      <c r="E15" s="33">
        <v>2</v>
      </c>
      <c r="F15" s="7">
        <v>1</v>
      </c>
      <c r="G15" s="7" t="s">
        <v>52</v>
      </c>
      <c r="H15" s="7" t="s">
        <v>399</v>
      </c>
      <c r="I15" s="9">
        <v>42875</v>
      </c>
      <c r="J15" s="7" t="s">
        <v>436</v>
      </c>
      <c r="K15" s="23" t="s">
        <v>47</v>
      </c>
    </row>
    <row r="16" spans="1:17" ht="34.5" customHeight="1">
      <c r="A16" s="80" t="s">
        <v>437</v>
      </c>
      <c r="B16" s="80" t="s">
        <v>25</v>
      </c>
      <c r="C16" s="7" t="s">
        <v>438</v>
      </c>
      <c r="D16" s="8" t="s">
        <v>439</v>
      </c>
      <c r="E16" s="7">
        <v>2</v>
      </c>
      <c r="F16" s="7">
        <v>1</v>
      </c>
      <c r="G16" s="7" t="s">
        <v>52</v>
      </c>
      <c r="H16" s="12" t="s">
        <v>399</v>
      </c>
      <c r="I16" s="14">
        <v>42875</v>
      </c>
      <c r="J16" s="7" t="s">
        <v>28</v>
      </c>
      <c r="K16" s="29" t="s">
        <v>440</v>
      </c>
    </row>
    <row r="17" spans="1:11" ht="34.5" customHeight="1">
      <c r="A17" s="81" t="s">
        <v>441</v>
      </c>
      <c r="B17" s="80" t="s">
        <v>25</v>
      </c>
      <c r="C17" s="7" t="s">
        <v>438</v>
      </c>
      <c r="D17" s="8" t="s">
        <v>439</v>
      </c>
      <c r="E17" s="11">
        <v>2</v>
      </c>
      <c r="F17" s="11">
        <v>0</v>
      </c>
      <c r="G17" s="82" t="s">
        <v>426</v>
      </c>
      <c r="H17" s="12" t="s">
        <v>399</v>
      </c>
      <c r="I17" s="14">
        <v>42875</v>
      </c>
      <c r="J17" s="82"/>
      <c r="K17" s="82" t="s">
        <v>442</v>
      </c>
    </row>
    <row r="18" spans="1:11" ht="34.5" customHeight="1">
      <c r="A18" s="6">
        <v>14</v>
      </c>
      <c r="B18" s="12" t="s">
        <v>258</v>
      </c>
      <c r="C18" s="12" t="s">
        <v>443</v>
      </c>
      <c r="D18" s="13" t="s">
        <v>444</v>
      </c>
      <c r="E18" s="12">
        <v>3</v>
      </c>
      <c r="F18" s="12">
        <v>1</v>
      </c>
      <c r="G18" s="12" t="s">
        <v>70</v>
      </c>
      <c r="H18" s="12" t="s">
        <v>399</v>
      </c>
      <c r="I18" s="14">
        <v>42875</v>
      </c>
      <c r="J18" s="12" t="s">
        <v>445</v>
      </c>
      <c r="K18" s="17" t="s">
        <v>446</v>
      </c>
    </row>
    <row r="19" spans="1:11" ht="34.5" customHeight="1">
      <c r="A19" s="7">
        <v>15</v>
      </c>
      <c r="B19" s="12" t="s">
        <v>447</v>
      </c>
      <c r="C19" s="12" t="s">
        <v>448</v>
      </c>
      <c r="D19" s="13" t="s">
        <v>449</v>
      </c>
      <c r="E19" s="12">
        <v>2</v>
      </c>
      <c r="F19" s="12">
        <v>1</v>
      </c>
      <c r="G19" s="12" t="s">
        <v>70</v>
      </c>
      <c r="H19" s="12" t="s">
        <v>399</v>
      </c>
      <c r="I19" s="14">
        <v>42875</v>
      </c>
      <c r="J19" s="14" t="s">
        <v>450</v>
      </c>
      <c r="K19" s="11"/>
    </row>
    <row r="20" spans="1:11" ht="34.5" customHeight="1">
      <c r="A20" s="6">
        <v>16</v>
      </c>
      <c r="B20" s="12" t="s">
        <v>25</v>
      </c>
      <c r="C20" s="12" t="s">
        <v>451</v>
      </c>
      <c r="D20" s="13" t="s">
        <v>452</v>
      </c>
      <c r="E20" s="12">
        <v>3</v>
      </c>
      <c r="F20" s="12">
        <v>1</v>
      </c>
      <c r="G20" s="44" t="s">
        <v>17</v>
      </c>
      <c r="H20" s="12" t="s">
        <v>399</v>
      </c>
      <c r="I20" s="14">
        <v>42875</v>
      </c>
      <c r="J20" s="43" t="s">
        <v>28</v>
      </c>
      <c r="K20" s="11"/>
    </row>
    <row r="21" spans="1:11" ht="34.5" customHeight="1">
      <c r="A21" s="7">
        <v>17</v>
      </c>
      <c r="B21" s="12" t="s">
        <v>38</v>
      </c>
      <c r="C21" s="12" t="s">
        <v>453</v>
      </c>
      <c r="D21" s="13" t="s">
        <v>454</v>
      </c>
      <c r="E21" s="12">
        <v>3</v>
      </c>
      <c r="F21" s="12">
        <v>1</v>
      </c>
      <c r="G21" s="44" t="s">
        <v>70</v>
      </c>
      <c r="H21" s="12" t="s">
        <v>399</v>
      </c>
      <c r="I21" s="14">
        <v>42875</v>
      </c>
      <c r="J21" s="43" t="s">
        <v>455</v>
      </c>
      <c r="K21" s="11"/>
    </row>
    <row r="22" spans="1:11" ht="34.5" customHeight="1">
      <c r="A22" s="7"/>
      <c r="B22" s="12"/>
      <c r="C22" s="12"/>
      <c r="D22" s="13"/>
      <c r="E22" s="12"/>
      <c r="F22" s="12"/>
      <c r="G22" s="44"/>
      <c r="H22" s="12"/>
      <c r="I22" s="14"/>
      <c r="J22" s="43"/>
      <c r="K22" s="11"/>
    </row>
    <row r="23" spans="1:11" ht="34.5" customHeight="1">
      <c r="A23" s="7"/>
      <c r="B23" s="12"/>
      <c r="C23" s="12"/>
      <c r="D23" s="13"/>
      <c r="E23" s="12"/>
      <c r="F23" s="12"/>
      <c r="G23" s="44"/>
      <c r="H23" s="12"/>
      <c r="I23" s="14"/>
      <c r="J23" s="43"/>
      <c r="K23" s="11"/>
    </row>
    <row r="24" spans="1:11" ht="34.5" customHeight="1">
      <c r="A24" s="11"/>
      <c r="B24" s="12"/>
      <c r="C24" s="12"/>
      <c r="D24" s="13"/>
      <c r="E24" s="26">
        <f>SUM(E4:E23)</f>
        <v>56</v>
      </c>
      <c r="F24" s="26">
        <f>SUM(F4:F21)</f>
        <v>21</v>
      </c>
      <c r="G24" s="770" t="s">
        <v>1886</v>
      </c>
      <c r="H24" s="12"/>
      <c r="I24" s="14"/>
      <c r="J24" s="12"/>
      <c r="K24" s="11"/>
    </row>
    <row r="25" spans="1:11" ht="34.5" customHeight="1">
      <c r="A25" s="11"/>
      <c r="B25" s="12"/>
      <c r="C25" s="12"/>
      <c r="D25" s="13"/>
      <c r="E25" s="12"/>
      <c r="F25" s="12"/>
      <c r="G25" s="11"/>
      <c r="H25" s="12"/>
      <c r="I25" s="14"/>
      <c r="J25" s="12"/>
      <c r="K25" s="11"/>
    </row>
  </sheetData>
  <customSheetViews>
    <customSheetView guid="{02E053ED-E6D2-CE49-ACC7-7136EC9E794B}" scale="80" topLeftCell="A7">
      <selection activeCell="J24" sqref="J24"/>
      <pageSetup scale="23" orientation="portrait"/>
    </customSheetView>
    <customSheetView guid="{EE08CF43-77EE-417C-9641-A8A4A3BB9F7F}" scale="80">
      <selection activeCell="H21" sqref="H21"/>
      <pageSetup scale="23" orientation="portrait"/>
    </customSheetView>
    <customSheetView guid="{38B47C8C-0CFF-49AC-8E8C-DCB93F4AE3FA}" scale="80">
      <selection activeCell="H21" sqref="H21"/>
      <pageSetup scale="23" orientation="portrait"/>
    </customSheetView>
    <customSheetView guid="{2570249F-BB90-4803-B8F1-23BC13ECD63B}" scale="80">
      <selection activeCell="H21" sqref="H21"/>
      <pageSetup scale="23" orientation="portrait"/>
    </customSheetView>
    <customSheetView guid="{0BBB814E-2461-47B9-9806-A85702CBED90}" scale="80" showPageBreaks="1" printArea="1">
      <selection activeCell="K8" sqref="K8"/>
      <pageSetup scale="23" orientation="portrait"/>
    </customSheetView>
    <customSheetView guid="{6DB935F1-A95D-431A-A87A-18D5415EC08E}" scale="80" showPageBreaks="1" printArea="1">
      <selection activeCell="H21" sqref="H21"/>
      <pageSetup scale="23" orientation="portrait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pageSetup scale="2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4" zoomScale="80" zoomScaleNormal="80" zoomScalePageLayoutView="80" workbookViewId="0">
      <selection activeCell="D18" sqref="D18"/>
    </sheetView>
  </sheetViews>
  <sheetFormatPr baseColWidth="10" defaultColWidth="8.83203125" defaultRowHeight="36" customHeight="1" x14ac:dyDescent="0"/>
  <cols>
    <col min="1" max="1" width="11.6640625" customWidth="1"/>
    <col min="2" max="2" width="30.33203125" customWidth="1"/>
    <col min="3" max="3" width="37" customWidth="1"/>
    <col min="4" max="4" width="40.1640625" customWidth="1"/>
    <col min="5" max="5" width="10.5" customWidth="1"/>
    <col min="6" max="6" width="10.33203125" customWidth="1"/>
    <col min="7" max="7" width="15.1640625" customWidth="1"/>
    <col min="8" max="8" width="10.332031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7" ht="36" customHeight="1" thickBot="1">
      <c r="A1" s="780" t="s">
        <v>182</v>
      </c>
      <c r="B1" s="781"/>
      <c r="C1" s="781"/>
      <c r="D1" s="781"/>
      <c r="E1" s="781"/>
      <c r="F1" s="781"/>
      <c r="G1" s="781" t="s">
        <v>395</v>
      </c>
      <c r="H1" s="781"/>
      <c r="I1" s="781"/>
      <c r="J1" s="792"/>
      <c r="K1" s="793"/>
    </row>
    <row r="2" spans="1:17" ht="36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7" ht="36" customHeight="1">
      <c r="A3" s="71">
        <v>55</v>
      </c>
      <c r="B3" s="71" t="s">
        <v>456</v>
      </c>
      <c r="C3" s="71"/>
      <c r="D3" s="72"/>
      <c r="E3" s="71"/>
      <c r="F3" s="71"/>
      <c r="G3" s="71"/>
      <c r="H3" s="71"/>
      <c r="I3" s="73"/>
      <c r="J3" s="71"/>
      <c r="K3" s="71" t="s">
        <v>457</v>
      </c>
      <c r="M3" s="10" t="s">
        <v>20</v>
      </c>
      <c r="N3" s="10">
        <f>N2-N14</f>
        <v>1</v>
      </c>
      <c r="O3" s="74"/>
      <c r="Q3" s="75"/>
    </row>
    <row r="4" spans="1:17" ht="36" customHeight="1">
      <c r="A4" s="11">
        <v>1</v>
      </c>
      <c r="B4" s="7" t="s">
        <v>25</v>
      </c>
      <c r="C4" s="12" t="s">
        <v>458</v>
      </c>
      <c r="D4" s="13" t="s">
        <v>459</v>
      </c>
      <c r="E4" s="12">
        <v>2</v>
      </c>
      <c r="F4" s="12">
        <v>1</v>
      </c>
      <c r="G4" s="12" t="s">
        <v>196</v>
      </c>
      <c r="H4" s="7" t="s">
        <v>399</v>
      </c>
      <c r="I4" s="9">
        <v>42875</v>
      </c>
      <c r="J4" s="7" t="s">
        <v>28</v>
      </c>
      <c r="K4" s="11"/>
      <c r="M4" t="s">
        <v>24</v>
      </c>
      <c r="N4">
        <f>SUMIFS(E:E,G:G,"CTT")</f>
        <v>18</v>
      </c>
      <c r="O4" s="75"/>
    </row>
    <row r="5" spans="1:17" ht="36" customHeight="1">
      <c r="A5" s="11">
        <v>2</v>
      </c>
      <c r="B5" s="12" t="s">
        <v>25</v>
      </c>
      <c r="C5" s="12" t="s">
        <v>460</v>
      </c>
      <c r="D5" s="13" t="s">
        <v>461</v>
      </c>
      <c r="E5" s="12">
        <v>6</v>
      </c>
      <c r="F5" s="12">
        <v>2</v>
      </c>
      <c r="G5" s="12" t="s">
        <v>196</v>
      </c>
      <c r="H5" s="12" t="s">
        <v>399</v>
      </c>
      <c r="I5" s="14">
        <v>42875</v>
      </c>
      <c r="J5" s="43" t="s">
        <v>28</v>
      </c>
      <c r="K5" s="11"/>
      <c r="M5" t="s">
        <v>29</v>
      </c>
      <c r="N5">
        <f>SUMIFS(E:E,G:G,"FLU")</f>
        <v>0</v>
      </c>
    </row>
    <row r="6" spans="1:17" ht="36" customHeight="1">
      <c r="A6" s="11">
        <v>3</v>
      </c>
      <c r="B6" s="12" t="s">
        <v>25</v>
      </c>
      <c r="C6" s="7" t="s">
        <v>462</v>
      </c>
      <c r="D6" s="8" t="s">
        <v>463</v>
      </c>
      <c r="E6" s="7">
        <v>6</v>
      </c>
      <c r="F6" s="7">
        <v>2</v>
      </c>
      <c r="G6" s="7" t="s">
        <v>196</v>
      </c>
      <c r="H6" s="12" t="s">
        <v>399</v>
      </c>
      <c r="I6" s="14">
        <v>42875</v>
      </c>
      <c r="J6" s="12" t="s">
        <v>28</v>
      </c>
      <c r="K6" s="6"/>
      <c r="M6" t="s">
        <v>33</v>
      </c>
      <c r="N6">
        <f>SUMIFS(E:E,G:G,"JCC")</f>
        <v>21</v>
      </c>
    </row>
    <row r="7" spans="1:17" ht="36" customHeight="1">
      <c r="A7" s="11">
        <v>4</v>
      </c>
      <c r="B7" s="12" t="s">
        <v>25</v>
      </c>
      <c r="C7" s="12" t="s">
        <v>464</v>
      </c>
      <c r="D7" s="13" t="s">
        <v>465</v>
      </c>
      <c r="E7" s="12">
        <v>2</v>
      </c>
      <c r="F7" s="12">
        <v>1</v>
      </c>
      <c r="G7" s="44" t="s">
        <v>196</v>
      </c>
      <c r="H7" s="12" t="s">
        <v>399</v>
      </c>
      <c r="I7" s="14">
        <v>42875</v>
      </c>
      <c r="J7" s="7" t="s">
        <v>28</v>
      </c>
      <c r="K7" s="6"/>
      <c r="M7" t="s">
        <v>37</v>
      </c>
      <c r="N7">
        <f>SUMIFS(E:E,G:G,"EDI")</f>
        <v>16</v>
      </c>
    </row>
    <row r="8" spans="1:17" ht="36" customHeight="1">
      <c r="A8" s="11">
        <v>5</v>
      </c>
      <c r="B8" s="12" t="s">
        <v>38</v>
      </c>
      <c r="C8" s="28" t="s">
        <v>466</v>
      </c>
      <c r="D8" s="13" t="s">
        <v>467</v>
      </c>
      <c r="E8" s="12">
        <v>3</v>
      </c>
      <c r="F8" s="12">
        <v>1</v>
      </c>
      <c r="G8" s="12" t="s">
        <v>199</v>
      </c>
      <c r="H8" s="12" t="s">
        <v>399</v>
      </c>
      <c r="I8" s="14">
        <v>42875</v>
      </c>
      <c r="J8" s="12" t="s">
        <v>468</v>
      </c>
      <c r="K8" s="11"/>
      <c r="M8" t="s">
        <v>42</v>
      </c>
      <c r="N8">
        <f>SUMIFS(E:E,G:G,"par")</f>
        <v>0</v>
      </c>
    </row>
    <row r="9" spans="1:17" ht="36" customHeight="1">
      <c r="A9" s="11">
        <v>6</v>
      </c>
      <c r="B9" s="7" t="s">
        <v>469</v>
      </c>
      <c r="C9" s="7" t="s">
        <v>470</v>
      </c>
      <c r="D9" s="8" t="s">
        <v>471</v>
      </c>
      <c r="E9" s="7">
        <v>2</v>
      </c>
      <c r="F9" s="7">
        <v>1</v>
      </c>
      <c r="G9" s="7" t="s">
        <v>17</v>
      </c>
      <c r="H9" s="7" t="s">
        <v>399</v>
      </c>
      <c r="I9" s="9">
        <v>42875</v>
      </c>
      <c r="J9" s="63" t="s">
        <v>472</v>
      </c>
      <c r="K9" s="6" t="s">
        <v>59</v>
      </c>
      <c r="M9" t="s">
        <v>48</v>
      </c>
      <c r="N9">
        <f>SUMIFS(E:E,G:G,"phi")</f>
        <v>0</v>
      </c>
    </row>
    <row r="10" spans="1:17" ht="36" customHeight="1">
      <c r="A10" s="11">
        <v>7</v>
      </c>
      <c r="B10" s="12" t="s">
        <v>38</v>
      </c>
      <c r="C10" s="12" t="s">
        <v>473</v>
      </c>
      <c r="D10" s="13" t="s">
        <v>474</v>
      </c>
      <c r="E10" s="12">
        <v>3</v>
      </c>
      <c r="F10" s="12">
        <v>1</v>
      </c>
      <c r="G10" s="12" t="s">
        <v>199</v>
      </c>
      <c r="H10" s="12" t="s">
        <v>399</v>
      </c>
      <c r="I10" s="14">
        <v>42875</v>
      </c>
      <c r="J10" s="14" t="s">
        <v>475</v>
      </c>
      <c r="K10" s="11"/>
      <c r="M10" t="s">
        <v>55</v>
      </c>
      <c r="N10">
        <f>SUMIFS(E:E,G:G,"BRK")</f>
        <v>0</v>
      </c>
    </row>
    <row r="11" spans="1:17" ht="36" customHeight="1">
      <c r="A11" s="11">
        <v>8</v>
      </c>
      <c r="B11" s="12" t="s">
        <v>25</v>
      </c>
      <c r="C11" s="12" t="s">
        <v>476</v>
      </c>
      <c r="D11" s="13" t="s">
        <v>477</v>
      </c>
      <c r="E11" s="12">
        <v>3</v>
      </c>
      <c r="F11" s="12">
        <v>1</v>
      </c>
      <c r="G11" s="44" t="s">
        <v>199</v>
      </c>
      <c r="H11" s="12" t="s">
        <v>399</v>
      </c>
      <c r="I11" s="14">
        <v>42875</v>
      </c>
      <c r="J11" s="12" t="s">
        <v>28</v>
      </c>
      <c r="K11" s="11"/>
      <c r="M11" s="18" t="s">
        <v>60</v>
      </c>
      <c r="N11" s="18">
        <f>SUMIFS(E:E,G:G,"SPC")</f>
        <v>0</v>
      </c>
    </row>
    <row r="12" spans="1:17" ht="36" customHeight="1">
      <c r="A12" s="11">
        <v>9</v>
      </c>
      <c r="B12" s="7" t="s">
        <v>25</v>
      </c>
      <c r="C12" s="7" t="s">
        <v>478</v>
      </c>
      <c r="D12" s="8" t="s">
        <v>479</v>
      </c>
      <c r="E12" s="7">
        <v>4</v>
      </c>
      <c r="F12" s="7">
        <v>1</v>
      </c>
      <c r="G12" s="7" t="s">
        <v>199</v>
      </c>
      <c r="H12" s="12" t="s">
        <v>399</v>
      </c>
      <c r="I12" s="14">
        <v>42875</v>
      </c>
      <c r="J12" s="14" t="s">
        <v>28</v>
      </c>
      <c r="K12" s="11"/>
      <c r="M12" s="19" t="s">
        <v>64</v>
      </c>
      <c r="N12" s="19">
        <f>SUMIFS(E:E,G:G,"H")</f>
        <v>0</v>
      </c>
    </row>
    <row r="13" spans="1:17" ht="36" customHeight="1">
      <c r="A13" s="11">
        <v>10</v>
      </c>
      <c r="B13" s="12" t="s">
        <v>480</v>
      </c>
      <c r="C13" s="12" t="s">
        <v>481</v>
      </c>
      <c r="D13" s="20" t="s">
        <v>482</v>
      </c>
      <c r="E13" s="12">
        <v>3</v>
      </c>
      <c r="F13" s="12">
        <v>1</v>
      </c>
      <c r="G13" s="44" t="s">
        <v>17</v>
      </c>
      <c r="H13" s="12" t="s">
        <v>399</v>
      </c>
      <c r="I13" s="14">
        <v>42875</v>
      </c>
      <c r="J13" s="43" t="s">
        <v>483</v>
      </c>
      <c r="K13" s="11" t="s">
        <v>484</v>
      </c>
      <c r="M13" s="19"/>
      <c r="N13" s="19"/>
    </row>
    <row r="14" spans="1:17" ht="36" customHeight="1">
      <c r="A14" s="11">
        <v>11</v>
      </c>
      <c r="B14" s="12" t="s">
        <v>38</v>
      </c>
      <c r="C14" s="12" t="s">
        <v>485</v>
      </c>
      <c r="D14" s="13" t="s">
        <v>486</v>
      </c>
      <c r="E14" s="12">
        <v>2</v>
      </c>
      <c r="F14" s="12">
        <v>1</v>
      </c>
      <c r="G14" s="12" t="s">
        <v>17</v>
      </c>
      <c r="H14" s="12" t="s">
        <v>399</v>
      </c>
      <c r="I14" s="14">
        <v>42875</v>
      </c>
      <c r="J14" s="14" t="s">
        <v>487</v>
      </c>
      <c r="K14" s="11"/>
      <c r="M14" s="21" t="s">
        <v>73</v>
      </c>
      <c r="N14" s="21">
        <f>SUM(M4:N12)</f>
        <v>55</v>
      </c>
    </row>
    <row r="15" spans="1:17" ht="36" customHeight="1">
      <c r="A15" s="11">
        <v>12</v>
      </c>
      <c r="B15" s="12" t="s">
        <v>348</v>
      </c>
      <c r="C15" s="12" t="s">
        <v>488</v>
      </c>
      <c r="D15" s="13" t="s">
        <v>489</v>
      </c>
      <c r="E15" s="12">
        <v>2</v>
      </c>
      <c r="F15" s="12">
        <v>1</v>
      </c>
      <c r="G15" s="44" t="s">
        <v>17</v>
      </c>
      <c r="H15" s="12" t="s">
        <v>399</v>
      </c>
      <c r="I15" s="14">
        <v>42875</v>
      </c>
      <c r="J15" s="43" t="s">
        <v>490</v>
      </c>
      <c r="K15" s="11"/>
    </row>
    <row r="16" spans="1:17" ht="36" customHeight="1">
      <c r="A16" s="11">
        <v>13</v>
      </c>
      <c r="B16" s="7" t="s">
        <v>25</v>
      </c>
      <c r="C16" s="7" t="s">
        <v>491</v>
      </c>
      <c r="D16" s="8" t="s">
        <v>492</v>
      </c>
      <c r="E16" s="7">
        <v>2</v>
      </c>
      <c r="F16" s="7">
        <v>1</v>
      </c>
      <c r="G16" s="7" t="s">
        <v>17</v>
      </c>
      <c r="H16" s="12" t="s">
        <v>399</v>
      </c>
      <c r="I16" s="14">
        <v>42875</v>
      </c>
      <c r="J16" s="63" t="s">
        <v>28</v>
      </c>
      <c r="K16" s="6"/>
    </row>
    <row r="17" spans="1:11" ht="36" customHeight="1">
      <c r="A17" s="11">
        <v>14</v>
      </c>
      <c r="B17" s="7" t="s">
        <v>493</v>
      </c>
      <c r="C17" s="7">
        <v>102790</v>
      </c>
      <c r="D17" s="8" t="s">
        <v>494</v>
      </c>
      <c r="E17" s="7">
        <v>2</v>
      </c>
      <c r="F17" s="7">
        <v>1</v>
      </c>
      <c r="G17" s="7" t="s">
        <v>17</v>
      </c>
      <c r="H17" s="7" t="s">
        <v>399</v>
      </c>
      <c r="I17" s="9">
        <v>42875</v>
      </c>
      <c r="J17" s="63" t="s">
        <v>495</v>
      </c>
      <c r="K17" s="6"/>
    </row>
    <row r="18" spans="1:11" ht="36" customHeight="1">
      <c r="A18" s="11">
        <v>15</v>
      </c>
      <c r="B18" s="7" t="s">
        <v>25</v>
      </c>
      <c r="C18" s="7" t="s">
        <v>496</v>
      </c>
      <c r="D18" s="8" t="s">
        <v>497</v>
      </c>
      <c r="E18" s="7">
        <v>3</v>
      </c>
      <c r="F18" s="7">
        <v>1</v>
      </c>
      <c r="G18" s="7" t="s">
        <v>17</v>
      </c>
      <c r="H18" s="12" t="s">
        <v>399</v>
      </c>
      <c r="I18" s="14">
        <v>42875</v>
      </c>
      <c r="J18" s="63" t="s">
        <v>28</v>
      </c>
      <c r="K18" s="6"/>
    </row>
    <row r="19" spans="1:11" ht="36" customHeight="1">
      <c r="A19" s="11">
        <v>16</v>
      </c>
      <c r="B19" s="7" t="s">
        <v>14</v>
      </c>
      <c r="C19" s="7" t="s">
        <v>498</v>
      </c>
      <c r="D19" s="8" t="s">
        <v>499</v>
      </c>
      <c r="E19" s="7">
        <v>2</v>
      </c>
      <c r="F19" s="7">
        <v>1</v>
      </c>
      <c r="G19" s="7" t="s">
        <v>17</v>
      </c>
      <c r="H19" s="12" t="s">
        <v>399</v>
      </c>
      <c r="I19" s="14">
        <v>42875</v>
      </c>
      <c r="J19" s="63" t="s">
        <v>500</v>
      </c>
      <c r="K19" s="6" t="s">
        <v>501</v>
      </c>
    </row>
    <row r="20" spans="1:11" ht="36" customHeight="1">
      <c r="A20" s="11">
        <v>17</v>
      </c>
      <c r="B20" s="7" t="s">
        <v>233</v>
      </c>
      <c r="C20" s="7" t="s">
        <v>502</v>
      </c>
      <c r="D20" s="8" t="s">
        <v>503</v>
      </c>
      <c r="E20" s="7">
        <v>6</v>
      </c>
      <c r="F20" s="7">
        <v>3</v>
      </c>
      <c r="G20" s="7" t="s">
        <v>199</v>
      </c>
      <c r="H20" s="7" t="s">
        <v>399</v>
      </c>
      <c r="I20" s="9">
        <v>42875</v>
      </c>
      <c r="J20" s="7" t="s">
        <v>504</v>
      </c>
      <c r="K20" s="23" t="s">
        <v>505</v>
      </c>
    </row>
    <row r="21" spans="1:11" ht="36" customHeight="1">
      <c r="A21" s="11">
        <v>18</v>
      </c>
      <c r="B21" s="7" t="s">
        <v>506</v>
      </c>
      <c r="C21" s="7" t="s">
        <v>507</v>
      </c>
      <c r="D21" s="8" t="s">
        <v>508</v>
      </c>
      <c r="E21" s="7">
        <v>2</v>
      </c>
      <c r="F21" s="7">
        <v>1</v>
      </c>
      <c r="G21" s="7" t="s">
        <v>199</v>
      </c>
      <c r="H21" s="12" t="s">
        <v>399</v>
      </c>
      <c r="I21" s="14">
        <v>42875</v>
      </c>
      <c r="J21" s="7" t="s">
        <v>509</v>
      </c>
      <c r="K21" s="7"/>
    </row>
    <row r="22" spans="1:11" ht="36" customHeight="1">
      <c r="A22" s="11"/>
      <c r="B22" s="7"/>
      <c r="C22" s="7"/>
      <c r="D22" s="8"/>
      <c r="E22" s="7"/>
      <c r="F22" s="7"/>
      <c r="G22" s="7"/>
      <c r="H22" s="12"/>
      <c r="I22" s="14"/>
      <c r="J22" s="7"/>
      <c r="K22" s="7"/>
    </row>
    <row r="23" spans="1:11" ht="36" customHeight="1">
      <c r="A23" s="11"/>
      <c r="B23" s="12"/>
      <c r="C23" s="12"/>
      <c r="D23" s="13"/>
      <c r="E23" s="26">
        <f>SUM(E4:E21)</f>
        <v>55</v>
      </c>
      <c r="F23" s="26">
        <f>SUM(F4:F21)</f>
        <v>22</v>
      </c>
      <c r="G23" s="770" t="s">
        <v>1886</v>
      </c>
      <c r="H23" s="12"/>
      <c r="I23" s="14"/>
      <c r="J23" s="43"/>
      <c r="K23" s="11"/>
    </row>
    <row r="24" spans="1:11" ht="36" customHeight="1">
      <c r="A24" s="7"/>
      <c r="B24" s="12"/>
      <c r="C24" s="12"/>
      <c r="D24" s="13"/>
      <c r="E24" s="12"/>
      <c r="F24" s="12"/>
      <c r="G24" s="12"/>
      <c r="H24" s="12"/>
      <c r="I24" s="14"/>
      <c r="J24" s="43"/>
      <c r="K24" s="12"/>
    </row>
    <row r="25" spans="1:11" ht="36" customHeight="1">
      <c r="A25" s="12"/>
      <c r="B25" s="12"/>
      <c r="C25" s="12"/>
      <c r="D25" s="13"/>
      <c r="E25" s="26"/>
      <c r="F25" s="26"/>
      <c r="G25" s="12"/>
      <c r="H25" s="12"/>
      <c r="I25" s="14"/>
      <c r="J25" s="12"/>
      <c r="K25" s="12"/>
    </row>
    <row r="26" spans="1:11" ht="36" customHeight="1">
      <c r="A26" s="12"/>
      <c r="B26" s="12"/>
      <c r="C26" s="12"/>
      <c r="D26" s="13"/>
      <c r="E26" s="12"/>
      <c r="F26" s="12"/>
      <c r="G26" s="12"/>
      <c r="H26" s="12"/>
      <c r="I26" s="14"/>
      <c r="J26" s="12"/>
      <c r="K26" s="12"/>
    </row>
  </sheetData>
  <customSheetViews>
    <customSheetView guid="{02E053ED-E6D2-CE49-ACC7-7136EC9E794B}" scale="80" topLeftCell="A4">
      <selection activeCell="D18" sqref="D18"/>
    </customSheetView>
    <customSheetView guid="{EE08CF43-77EE-417C-9641-A8A4A3BB9F7F}" scale="80">
      <selection activeCell="E20" sqref="E20"/>
    </customSheetView>
    <customSheetView guid="{38B47C8C-0CFF-49AC-8E8C-DCB93F4AE3FA}" scale="80">
      <selection activeCell="F14" sqref="F14"/>
    </customSheetView>
    <customSheetView guid="{2570249F-BB90-4803-B8F1-23BC13ECD63B}" scale="80">
      <selection activeCell="F14" sqref="F14"/>
    </customSheetView>
    <customSheetView guid="{0BBB814E-2461-47B9-9806-A85702CBED90}" scale="80">
      <selection activeCell="K11" sqref="K11"/>
    </customSheetView>
    <customSheetView guid="{6DB935F1-A95D-431A-A87A-18D5415EC08E}" scale="80">
      <selection activeCell="F14" sqref="F14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zoomScalePageLayoutView="90" workbookViewId="0">
      <selection activeCell="J16" sqref="J16"/>
    </sheetView>
  </sheetViews>
  <sheetFormatPr baseColWidth="10" defaultColWidth="8.83203125" defaultRowHeight="40.5" customHeight="1" x14ac:dyDescent="0"/>
  <cols>
    <col min="2" max="2" width="22.83203125" customWidth="1"/>
    <col min="3" max="3" width="22.33203125" customWidth="1"/>
    <col min="4" max="4" width="26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1.5" customWidth="1"/>
    <col min="13" max="13" width="18.1640625" customWidth="1"/>
  </cols>
  <sheetData>
    <row r="1" spans="1:15" ht="40.5" customHeight="1" thickBot="1">
      <c r="A1" s="794" t="s">
        <v>510</v>
      </c>
      <c r="B1" s="795"/>
      <c r="C1" s="795"/>
      <c r="D1" s="795"/>
      <c r="E1" s="795"/>
      <c r="F1" s="795"/>
      <c r="G1" s="785" t="s">
        <v>1022</v>
      </c>
      <c r="H1" s="785"/>
      <c r="I1" s="785"/>
      <c r="J1" s="786"/>
      <c r="K1" s="787"/>
    </row>
    <row r="2" spans="1:15" ht="40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26</v>
      </c>
      <c r="O2" t="s">
        <v>1023</v>
      </c>
    </row>
    <row r="3" spans="1:15" ht="40.5" customHeight="1">
      <c r="A3" s="155" t="s">
        <v>1024</v>
      </c>
      <c r="B3" s="7" t="s">
        <v>1025</v>
      </c>
      <c r="C3" s="7" t="s">
        <v>1026</v>
      </c>
      <c r="D3" s="8" t="s">
        <v>1027</v>
      </c>
      <c r="E3" s="129">
        <v>5</v>
      </c>
      <c r="F3" s="7">
        <v>2</v>
      </c>
      <c r="G3" s="7" t="s">
        <v>52</v>
      </c>
      <c r="H3" s="7" t="s">
        <v>1028</v>
      </c>
      <c r="I3" s="9">
        <v>42875</v>
      </c>
      <c r="J3" s="7" t="s">
        <v>1029</v>
      </c>
      <c r="K3" s="29" t="s">
        <v>1030</v>
      </c>
      <c r="M3" s="10" t="s">
        <v>20</v>
      </c>
      <c r="N3" s="10">
        <f>N2-N14</f>
        <v>9</v>
      </c>
    </row>
    <row r="4" spans="1:15" ht="40.5" customHeight="1">
      <c r="A4" s="155" t="s">
        <v>1031</v>
      </c>
      <c r="B4" s="12" t="s">
        <v>1032</v>
      </c>
      <c r="C4" s="12">
        <v>102439</v>
      </c>
      <c r="D4" s="13" t="s">
        <v>1033</v>
      </c>
      <c r="E4" s="12">
        <v>5</v>
      </c>
      <c r="F4" s="12">
        <v>2</v>
      </c>
      <c r="G4" s="12" t="s">
        <v>52</v>
      </c>
      <c r="H4" s="12" t="s">
        <v>1028</v>
      </c>
      <c r="I4" s="14">
        <v>42875</v>
      </c>
      <c r="J4" s="14" t="s">
        <v>1034</v>
      </c>
      <c r="K4" s="17" t="s">
        <v>1035</v>
      </c>
      <c r="M4" t="s">
        <v>24</v>
      </c>
      <c r="N4">
        <f>SUMIFS(E:E,G:G,"CTT")</f>
        <v>2</v>
      </c>
    </row>
    <row r="5" spans="1:15" ht="40.5" customHeight="1">
      <c r="A5" s="11">
        <v>2</v>
      </c>
      <c r="B5" s="12" t="s">
        <v>43</v>
      </c>
      <c r="C5" s="12" t="s">
        <v>1036</v>
      </c>
      <c r="D5" s="13" t="s">
        <v>1037</v>
      </c>
      <c r="E5" s="12">
        <v>2</v>
      </c>
      <c r="F5" s="12">
        <v>1</v>
      </c>
      <c r="G5" s="12" t="s">
        <v>52</v>
      </c>
      <c r="H5" s="12" t="s">
        <v>1028</v>
      </c>
      <c r="I5" s="14">
        <v>42875</v>
      </c>
      <c r="J5" s="12" t="s">
        <v>1038</v>
      </c>
      <c r="K5" s="17" t="s">
        <v>54</v>
      </c>
      <c r="M5" t="s">
        <v>29</v>
      </c>
      <c r="N5">
        <f>SUMIFS(E:E,G:G,"FLU")</f>
        <v>15</v>
      </c>
    </row>
    <row r="6" spans="1:15" ht="40.5" customHeight="1">
      <c r="A6" s="11">
        <v>3</v>
      </c>
      <c r="B6" s="12" t="s">
        <v>86</v>
      </c>
      <c r="C6" s="12" t="s">
        <v>1039</v>
      </c>
      <c r="D6" s="13" t="s">
        <v>1040</v>
      </c>
      <c r="E6" s="12">
        <v>3</v>
      </c>
      <c r="F6" s="12">
        <v>1</v>
      </c>
      <c r="G6" s="12" t="s">
        <v>52</v>
      </c>
      <c r="H6" s="12" t="s">
        <v>1028</v>
      </c>
      <c r="I6" s="14">
        <v>42875</v>
      </c>
      <c r="J6" s="12" t="s">
        <v>1041</v>
      </c>
      <c r="K6" s="32" t="s">
        <v>857</v>
      </c>
      <c r="M6" t="s">
        <v>33</v>
      </c>
      <c r="N6">
        <f>SUMIFS(E:E,G:G,"JCC")</f>
        <v>0</v>
      </c>
    </row>
    <row r="7" spans="1:15" ht="40.5" customHeight="1">
      <c r="A7" s="6">
        <v>5</v>
      </c>
      <c r="B7" s="12" t="s">
        <v>1042</v>
      </c>
      <c r="C7" s="12" t="s">
        <v>1043</v>
      </c>
      <c r="D7" s="13" t="s">
        <v>1044</v>
      </c>
      <c r="E7" s="12">
        <v>2</v>
      </c>
      <c r="F7" s="12">
        <v>1</v>
      </c>
      <c r="G7" s="12" t="s">
        <v>17</v>
      </c>
      <c r="H7" s="12" t="s">
        <v>1028</v>
      </c>
      <c r="I7" s="14">
        <v>42875</v>
      </c>
      <c r="J7" s="14" t="s">
        <v>1045</v>
      </c>
      <c r="K7" s="11"/>
      <c r="M7" t="s">
        <v>37</v>
      </c>
      <c r="N7">
        <f>SUMIFS(E:E,G:G,"EDI")</f>
        <v>0</v>
      </c>
    </row>
    <row r="8" spans="1:15" ht="40.5" customHeight="1">
      <c r="A8" s="11"/>
      <c r="B8" s="12"/>
      <c r="C8" s="12"/>
      <c r="D8" s="13"/>
      <c r="E8" s="12"/>
      <c r="F8" s="12"/>
      <c r="G8" s="12"/>
      <c r="H8" s="12"/>
      <c r="I8" s="12"/>
      <c r="J8" s="12"/>
      <c r="K8" s="12"/>
      <c r="M8" t="s">
        <v>42</v>
      </c>
      <c r="N8">
        <f>SUMIFS(E:E,G:G,"par")</f>
        <v>0</v>
      </c>
    </row>
    <row r="9" spans="1:15" ht="40.5" customHeight="1">
      <c r="A9" s="11"/>
      <c r="B9" s="12"/>
      <c r="C9" s="12"/>
      <c r="D9" s="13"/>
      <c r="E9" s="12"/>
      <c r="F9" s="12"/>
      <c r="G9" s="12"/>
      <c r="H9" s="12"/>
      <c r="I9" s="12"/>
      <c r="J9" s="12"/>
      <c r="K9" s="12"/>
      <c r="M9" t="s">
        <v>48</v>
      </c>
      <c r="N9">
        <f>SUMIFS(E:E,G:G,"phi")</f>
        <v>0</v>
      </c>
    </row>
    <row r="10" spans="1:15" ht="40.5" customHeight="1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55</v>
      </c>
      <c r="N10">
        <f>SUMIFS(E:E,G:G,"BRK")</f>
        <v>0</v>
      </c>
    </row>
    <row r="11" spans="1:15" ht="40.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8" t="s">
        <v>60</v>
      </c>
      <c r="N11" s="18">
        <f>SUMIFS(E:E,G:G,"SPC")</f>
        <v>0</v>
      </c>
    </row>
    <row r="12" spans="1:15" ht="40.5" customHeight="1">
      <c r="A12" s="11"/>
      <c r="B12" s="12"/>
      <c r="C12" s="12"/>
      <c r="D12" s="13"/>
      <c r="E12" s="12"/>
      <c r="F12" s="12"/>
      <c r="G12" s="11"/>
      <c r="H12" s="12"/>
      <c r="I12" s="12"/>
      <c r="J12" s="7"/>
      <c r="K12" s="6"/>
      <c r="M12" s="19" t="s">
        <v>64</v>
      </c>
      <c r="N12" s="19">
        <f>SUMIFS(E:E,G:G,"H")</f>
        <v>0</v>
      </c>
    </row>
    <row r="13" spans="1:15" ht="40.5" customHeight="1">
      <c r="A13" s="6"/>
      <c r="B13" s="7"/>
      <c r="C13" s="7"/>
      <c r="D13" s="8"/>
      <c r="E13" s="7">
        <f>SUM(E3:E12)</f>
        <v>17</v>
      </c>
      <c r="F13" s="156">
        <f>SUM(F3:F12)</f>
        <v>7</v>
      </c>
      <c r="G13" s="7"/>
      <c r="H13" s="157" t="s">
        <v>1046</v>
      </c>
      <c r="I13" s="157"/>
      <c r="J13" s="157"/>
      <c r="K13" s="157"/>
      <c r="M13" s="19"/>
      <c r="N13" s="19"/>
    </row>
    <row r="14" spans="1:15" ht="40.5" customHeight="1">
      <c r="A14" s="6"/>
      <c r="B14" s="7"/>
      <c r="C14" s="7"/>
      <c r="D14" s="8"/>
      <c r="E14" s="7"/>
      <c r="F14" s="7"/>
      <c r="G14" s="7"/>
      <c r="H14" s="158"/>
      <c r="I14" s="158"/>
      <c r="J14" s="158"/>
      <c r="K14" s="158"/>
      <c r="M14" s="21" t="s">
        <v>73</v>
      </c>
      <c r="N14" s="21">
        <f>SUM(M4:N12)</f>
        <v>17</v>
      </c>
    </row>
    <row r="15" spans="1:15" ht="40.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5" ht="40.5" customHeight="1">
      <c r="A16" s="11"/>
      <c r="B16" s="12"/>
      <c r="C16" s="12"/>
      <c r="D16" s="13"/>
      <c r="E16" s="12"/>
      <c r="F16" s="12"/>
      <c r="G16" s="12"/>
      <c r="H16" s="12"/>
      <c r="I16" s="14"/>
      <c r="J16" s="14"/>
      <c r="K16" s="11"/>
    </row>
    <row r="17" spans="1:11" ht="40.5" customHeight="1">
      <c r="A17" s="6"/>
      <c r="B17" s="7"/>
      <c r="C17" s="7"/>
      <c r="D17" s="8"/>
      <c r="E17" s="7"/>
      <c r="F17" s="7"/>
      <c r="G17" s="7"/>
      <c r="H17" s="7"/>
      <c r="I17" s="7"/>
      <c r="J17" s="7"/>
      <c r="K17" s="6"/>
    </row>
    <row r="18" spans="1:11" ht="40.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</row>
  </sheetData>
  <customSheetViews>
    <customSheetView guid="{02E053ED-E6D2-CE49-ACC7-7136EC9E794B}" scale="90">
      <selection activeCell="J16" sqref="J16"/>
      <pageSetup paperSize="9" orientation="portrait"/>
    </customSheetView>
    <customSheetView guid="{EE08CF43-77EE-417C-9641-A8A4A3BB9F7F}" scale="90">
      <selection activeCell="J15" sqref="J15"/>
      <pageSetup paperSize="9" orientation="portrait"/>
    </customSheetView>
    <customSheetView guid="{38B47C8C-0CFF-49AC-8E8C-DCB93F4AE3FA}" scale="90">
      <selection activeCell="J15" sqref="J15"/>
      <pageSetup paperSize="9" orientation="portrait"/>
    </customSheetView>
    <customSheetView guid="{2570249F-BB90-4803-B8F1-23BC13ECD63B}" scale="90">
      <selection activeCell="J15" sqref="J15"/>
      <pageSetup paperSize="9" orientation="portrait"/>
    </customSheetView>
    <customSheetView guid="{0BBB814E-2461-47B9-9806-A85702CBED90}" scale="90">
      <selection activeCell="J15" sqref="J15"/>
      <pageSetup paperSize="9" orientation="portrait"/>
    </customSheetView>
    <customSheetView guid="{6DB935F1-A95D-431A-A87A-18D5415EC08E}" scale="90">
      <selection activeCell="J15" sqref="J15"/>
      <pageSetup paperSize="9" orientation="portrait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zoomScalePageLayoutView="90" workbookViewId="0">
      <selection activeCell="C14" sqref="C14"/>
    </sheetView>
  </sheetViews>
  <sheetFormatPr baseColWidth="10" defaultColWidth="8.83203125" defaultRowHeight="39" customHeight="1" x14ac:dyDescent="0"/>
  <cols>
    <col min="2" max="2" width="23.5" customWidth="1"/>
    <col min="3" max="3" width="29.1640625" customWidth="1"/>
    <col min="4" max="4" width="32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9" customHeight="1" thickBot="1">
      <c r="A1" s="780" t="s">
        <v>1004</v>
      </c>
      <c r="B1" s="781"/>
      <c r="C1" s="781"/>
      <c r="D1" s="781"/>
      <c r="E1" s="781"/>
      <c r="F1" s="781"/>
      <c r="G1" s="782" t="s">
        <v>1005</v>
      </c>
      <c r="H1" s="783"/>
      <c r="I1" s="783"/>
      <c r="J1" s="783"/>
      <c r="K1" s="783"/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9" customHeight="1">
      <c r="A3" s="6"/>
      <c r="B3" s="7" t="s">
        <v>25</v>
      </c>
      <c r="C3" s="7" t="s">
        <v>1006</v>
      </c>
      <c r="D3" s="30" t="s">
        <v>1007</v>
      </c>
      <c r="E3" s="7">
        <v>2</v>
      </c>
      <c r="F3" s="7">
        <v>0</v>
      </c>
      <c r="G3" s="7" t="s">
        <v>17</v>
      </c>
      <c r="H3" s="7" t="s">
        <v>960</v>
      </c>
      <c r="I3" s="9">
        <v>42875</v>
      </c>
      <c r="J3" s="7" t="s">
        <v>28</v>
      </c>
      <c r="K3" s="6"/>
      <c r="M3" s="10" t="s">
        <v>20</v>
      </c>
      <c r="N3" s="10">
        <f>N2-N14</f>
        <v>45</v>
      </c>
    </row>
    <row r="4" spans="1:14" ht="39" customHeight="1">
      <c r="A4" s="11"/>
      <c r="B4" s="12" t="s">
        <v>886</v>
      </c>
      <c r="C4" s="12" t="s">
        <v>1008</v>
      </c>
      <c r="D4" s="13" t="s">
        <v>1009</v>
      </c>
      <c r="E4" s="12">
        <v>3</v>
      </c>
      <c r="F4" s="12">
        <v>0</v>
      </c>
      <c r="G4" s="12" t="s">
        <v>70</v>
      </c>
      <c r="H4" s="12" t="s">
        <v>960</v>
      </c>
      <c r="I4" s="14">
        <v>42875</v>
      </c>
      <c r="J4" s="12" t="s">
        <v>1010</v>
      </c>
      <c r="K4" s="11"/>
      <c r="M4" t="s">
        <v>24</v>
      </c>
      <c r="N4">
        <f>SUMIFS(E:E,G:G,"CTT")</f>
        <v>2</v>
      </c>
    </row>
    <row r="5" spans="1:14" ht="39" customHeight="1">
      <c r="A5" s="11"/>
      <c r="B5" s="12" t="s">
        <v>1011</v>
      </c>
      <c r="C5" s="12" t="s">
        <v>1012</v>
      </c>
      <c r="D5" s="13" t="s">
        <v>1013</v>
      </c>
      <c r="E5" s="12">
        <v>1</v>
      </c>
      <c r="F5" s="12">
        <v>0</v>
      </c>
      <c r="G5" s="12" t="s">
        <v>322</v>
      </c>
      <c r="H5" s="7" t="s">
        <v>960</v>
      </c>
      <c r="I5" s="9">
        <v>42875</v>
      </c>
      <c r="J5" s="14" t="s">
        <v>1014</v>
      </c>
      <c r="K5" s="11" t="s">
        <v>1015</v>
      </c>
      <c r="M5" t="s">
        <v>29</v>
      </c>
      <c r="N5">
        <f>SUMIFS(E:E,G:G,"FLU")</f>
        <v>1</v>
      </c>
    </row>
    <row r="6" spans="1:14" ht="39" customHeight="1">
      <c r="A6" s="6"/>
      <c r="B6" s="7" t="s">
        <v>25</v>
      </c>
      <c r="C6" s="7" t="s">
        <v>958</v>
      </c>
      <c r="D6" s="8" t="s">
        <v>959</v>
      </c>
      <c r="E6" s="7">
        <v>3</v>
      </c>
      <c r="F6" s="7">
        <v>0</v>
      </c>
      <c r="G6" s="7" t="s">
        <v>70</v>
      </c>
      <c r="H6" s="7" t="s">
        <v>960</v>
      </c>
      <c r="I6" s="9">
        <v>42875</v>
      </c>
      <c r="J6" s="7" t="s">
        <v>28</v>
      </c>
      <c r="K6" s="6"/>
      <c r="M6" t="s">
        <v>33</v>
      </c>
      <c r="N6">
        <f>SUMIFS(E:E,G:G,"JCC")</f>
        <v>0</v>
      </c>
    </row>
    <row r="7" spans="1:14" ht="39" customHeight="1">
      <c r="A7" s="11"/>
      <c r="B7" s="12" t="s">
        <v>1016</v>
      </c>
      <c r="C7" s="12" t="s">
        <v>1017</v>
      </c>
      <c r="D7" s="13" t="s">
        <v>1018</v>
      </c>
      <c r="E7" s="12">
        <v>1</v>
      </c>
      <c r="F7" s="12">
        <v>0</v>
      </c>
      <c r="G7" s="12" t="s">
        <v>52</v>
      </c>
      <c r="H7" s="12" t="s">
        <v>960</v>
      </c>
      <c r="I7" s="14">
        <v>42875</v>
      </c>
      <c r="J7" s="12" t="s">
        <v>1021</v>
      </c>
      <c r="K7" s="82" t="s">
        <v>1019</v>
      </c>
      <c r="M7" t="s">
        <v>37</v>
      </c>
      <c r="N7">
        <f>SUMIFS(E:E,G:G,"EDI")</f>
        <v>0</v>
      </c>
    </row>
    <row r="8" spans="1:14" ht="39" customHeight="1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42</v>
      </c>
      <c r="N8">
        <f>SUMIFS(E:E,G:G,"par")</f>
        <v>0</v>
      </c>
    </row>
    <row r="9" spans="1:14" ht="39" customHeight="1">
      <c r="A9" s="11"/>
      <c r="B9" s="12"/>
      <c r="C9" s="12"/>
      <c r="D9" s="13"/>
      <c r="E9" s="12"/>
      <c r="F9" s="12"/>
      <c r="G9" s="12"/>
      <c r="H9" s="12"/>
      <c r="I9" s="14"/>
      <c r="J9" s="14"/>
      <c r="K9" s="11"/>
      <c r="M9" t="s">
        <v>48</v>
      </c>
      <c r="N9">
        <f>SUMIFS(E:E,G:G,"phi")</f>
        <v>0</v>
      </c>
    </row>
    <row r="10" spans="1:14" ht="39" customHeight="1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55</v>
      </c>
      <c r="N10">
        <f>SUMIFS(E:E,G:G,"BRK")</f>
        <v>6</v>
      </c>
    </row>
    <row r="11" spans="1:14" ht="39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8" t="s">
        <v>60</v>
      </c>
      <c r="N11" s="18">
        <f>SUMIFS(E:E,G:G,"SPC")</f>
        <v>1</v>
      </c>
    </row>
    <row r="12" spans="1:14" ht="39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9" t="s">
        <v>64</v>
      </c>
      <c r="N12" s="19">
        <f>SUMIFS(E:E,G:G,"H")</f>
        <v>0</v>
      </c>
    </row>
    <row r="13" spans="1:14" ht="39" customHeight="1">
      <c r="A13" s="11"/>
      <c r="B13" s="12"/>
      <c r="C13" s="12"/>
      <c r="D13" s="13"/>
      <c r="E13" s="12"/>
      <c r="F13" s="12"/>
      <c r="G13" s="11"/>
      <c r="H13" s="12"/>
      <c r="I13" s="12"/>
      <c r="J13" s="7"/>
      <c r="K13" s="6"/>
      <c r="M13" s="19"/>
      <c r="N13" s="19"/>
    </row>
    <row r="14" spans="1:14" ht="39" customHeight="1">
      <c r="A14" s="6"/>
      <c r="B14" s="7"/>
      <c r="C14" s="7"/>
      <c r="D14" s="8"/>
      <c r="E14" s="7"/>
      <c r="F14" s="7"/>
      <c r="G14" s="7"/>
      <c r="H14" s="7"/>
      <c r="I14" s="7"/>
      <c r="J14" s="7"/>
      <c r="K14" s="6"/>
      <c r="M14" s="21" t="s">
        <v>73</v>
      </c>
      <c r="N14" s="21">
        <f>SUM(M4:N12)</f>
        <v>10</v>
      </c>
    </row>
    <row r="15" spans="1:14" ht="39" customHeight="1" thickBo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39" customHeight="1" thickBot="1">
      <c r="A16" s="784" t="s">
        <v>182</v>
      </c>
      <c r="B16" s="785"/>
      <c r="C16" s="785"/>
      <c r="D16" s="785"/>
      <c r="E16" s="785"/>
      <c r="F16" s="785"/>
      <c r="G16" s="785" t="s">
        <v>1020</v>
      </c>
      <c r="H16" s="785"/>
      <c r="I16" s="785"/>
      <c r="J16" s="786"/>
      <c r="K16" s="787"/>
    </row>
    <row r="17" spans="1:11" ht="39" customHeight="1" thickBot="1">
      <c r="A17" s="1" t="s">
        <v>2</v>
      </c>
      <c r="B17" s="2" t="s">
        <v>3</v>
      </c>
      <c r="C17" s="2" t="s">
        <v>4</v>
      </c>
      <c r="D17" s="3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4" t="s">
        <v>12</v>
      </c>
    </row>
    <row r="18" spans="1:11" ht="39" customHeight="1">
      <c r="A18" s="11"/>
      <c r="B18" s="12"/>
      <c r="C18" s="12"/>
      <c r="D18" s="13"/>
      <c r="E18" s="12"/>
      <c r="F18" s="12"/>
      <c r="G18" s="12"/>
      <c r="H18" s="12"/>
      <c r="I18" s="14"/>
      <c r="J18" s="14"/>
      <c r="K18" s="11"/>
    </row>
    <row r="19" spans="1:11" ht="39" customHeight="1">
      <c r="A19" s="11"/>
      <c r="B19" s="12"/>
      <c r="C19" s="12"/>
      <c r="D19" s="13"/>
      <c r="E19" s="12"/>
      <c r="F19" s="12"/>
      <c r="G19" s="12"/>
      <c r="H19" s="12"/>
      <c r="I19" s="14"/>
      <c r="J19" s="14"/>
      <c r="K19" s="11"/>
    </row>
    <row r="20" spans="1:11" ht="39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</row>
    <row r="21" spans="1:11" ht="39" customHeight="1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1" ht="39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39" customHeight="1">
      <c r="A23" s="11"/>
      <c r="B23" s="12"/>
      <c r="C23" s="12"/>
      <c r="E23" s="12"/>
      <c r="F23" s="12"/>
      <c r="G23" s="11"/>
      <c r="H23" s="12"/>
      <c r="I23" s="12"/>
      <c r="J23" s="12"/>
      <c r="K23" s="11"/>
    </row>
    <row r="24" spans="1:11" ht="39" customHeight="1">
      <c r="A24" s="6"/>
      <c r="B24" s="7"/>
      <c r="C24" s="7"/>
      <c r="D24" s="13"/>
      <c r="E24" s="7"/>
      <c r="F24" s="7"/>
      <c r="G24" s="7"/>
      <c r="H24" s="7"/>
      <c r="I24" s="7"/>
      <c r="J24" s="7"/>
      <c r="K24" s="6"/>
    </row>
    <row r="25" spans="1:11" ht="39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1" ht="39" customHeight="1">
      <c r="A26" s="11"/>
      <c r="B26" s="12"/>
      <c r="C26" s="12"/>
      <c r="D26" s="13"/>
      <c r="E26" s="12"/>
      <c r="F26" s="12"/>
      <c r="G26" s="12"/>
      <c r="H26" s="12"/>
      <c r="I26" s="14"/>
      <c r="J26" s="14"/>
      <c r="K26" s="11"/>
    </row>
    <row r="27" spans="1:11" ht="39" customHeight="1">
      <c r="A27" s="6"/>
      <c r="B27" s="7"/>
      <c r="C27" s="7"/>
      <c r="D27" s="8"/>
      <c r="E27" s="7"/>
      <c r="F27" s="7"/>
      <c r="G27" s="7"/>
      <c r="H27" s="7"/>
      <c r="I27" s="7"/>
      <c r="J27" s="7"/>
      <c r="K27" s="6"/>
    </row>
    <row r="28" spans="1:11" ht="39" customHeight="1">
      <c r="A28" s="6"/>
      <c r="B28" s="7"/>
      <c r="C28" s="7"/>
      <c r="D28" s="8"/>
      <c r="E28" s="7"/>
      <c r="F28" s="7"/>
      <c r="G28" s="7"/>
      <c r="H28" s="7"/>
      <c r="I28" s="7"/>
      <c r="J28" s="7"/>
      <c r="K28" s="6"/>
    </row>
    <row r="29" spans="1:11" ht="39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1" ht="39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02E053ED-E6D2-CE49-ACC7-7136EC9E794B}" scale="90">
      <selection activeCell="C14" sqref="C14"/>
    </customSheetView>
    <customSheetView guid="{EE08CF43-77EE-417C-9641-A8A4A3BB9F7F}" scale="90">
      <selection activeCell="C14" sqref="C14"/>
    </customSheetView>
    <customSheetView guid="{38B47C8C-0CFF-49AC-8E8C-DCB93F4AE3FA}" scale="90">
      <selection activeCell="C14" sqref="C14"/>
    </customSheetView>
    <customSheetView guid="{2570249F-BB90-4803-B8F1-23BC13ECD63B}" scale="90">
      <selection activeCell="C14" sqref="C14"/>
    </customSheetView>
    <customSheetView guid="{0BBB814E-2461-47B9-9806-A85702CBED90}" scale="90">
      <selection activeCell="C14" sqref="C14"/>
    </customSheetView>
    <customSheetView guid="{6DB935F1-A95D-431A-A87A-18D5415EC08E}" scale="90">
      <selection activeCell="C14" sqref="C14"/>
    </customSheetView>
  </customSheetViews>
  <mergeCells count="4">
    <mergeCell ref="A1:F1"/>
    <mergeCell ref="G1:K1"/>
    <mergeCell ref="A16:F16"/>
    <mergeCell ref="G16:K16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zoomScalePageLayoutView="80" workbookViewId="0">
      <selection activeCell="K14" sqref="K14"/>
    </sheetView>
  </sheetViews>
  <sheetFormatPr baseColWidth="10" defaultColWidth="8.83203125" defaultRowHeight="36.75" customHeight="1" x14ac:dyDescent="0"/>
  <cols>
    <col min="2" max="2" width="29.1640625" customWidth="1"/>
    <col min="3" max="3" width="41.83203125" bestFit="1" customWidth="1"/>
    <col min="4" max="4" width="41.5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55.5" customWidth="1"/>
    <col min="13" max="13" width="18.1640625" customWidth="1"/>
  </cols>
  <sheetData>
    <row r="1" spans="1:14" ht="36.75" customHeight="1" thickBot="1">
      <c r="A1" s="794" t="s">
        <v>510</v>
      </c>
      <c r="B1" s="795"/>
      <c r="C1" s="795"/>
      <c r="D1" s="795"/>
      <c r="E1" s="795"/>
      <c r="F1" s="795"/>
      <c r="G1" s="795" t="s">
        <v>805</v>
      </c>
      <c r="H1" s="795"/>
      <c r="I1" s="795"/>
      <c r="J1" s="796"/>
      <c r="K1" s="797"/>
    </row>
    <row r="2" spans="1:14" ht="36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</row>
    <row r="3" spans="1:14" ht="36.75" customHeight="1">
      <c r="A3" s="119"/>
      <c r="B3" s="120" t="s">
        <v>806</v>
      </c>
      <c r="C3" s="121"/>
      <c r="D3" s="122"/>
      <c r="E3" s="121"/>
      <c r="F3" s="121"/>
      <c r="G3" s="121"/>
      <c r="H3" s="121"/>
      <c r="I3" s="123"/>
      <c r="J3" s="121"/>
      <c r="K3" s="121"/>
      <c r="M3" s="10" t="s">
        <v>20</v>
      </c>
      <c r="N3" s="10">
        <f>N2-N14</f>
        <v>0</v>
      </c>
    </row>
    <row r="4" spans="1:14" ht="36.75" customHeight="1">
      <c r="A4" s="49">
        <v>57</v>
      </c>
      <c r="B4" s="49" t="s">
        <v>315</v>
      </c>
      <c r="C4" s="49"/>
      <c r="D4" s="51"/>
      <c r="E4" s="49"/>
      <c r="F4" s="49"/>
      <c r="G4" s="49"/>
      <c r="H4" s="49"/>
      <c r="I4" s="49"/>
      <c r="J4" s="49"/>
      <c r="K4" s="49" t="s">
        <v>912</v>
      </c>
      <c r="M4" t="s">
        <v>24</v>
      </c>
      <c r="N4">
        <f>SUMIFS(E:E,G:G,"CTT")</f>
        <v>24</v>
      </c>
    </row>
    <row r="5" spans="1:14" ht="36.75" customHeight="1">
      <c r="A5" s="6">
        <v>1</v>
      </c>
      <c r="B5" s="7" t="s">
        <v>25</v>
      </c>
      <c r="C5" s="7" t="s">
        <v>913</v>
      </c>
      <c r="D5" s="30" t="s">
        <v>914</v>
      </c>
      <c r="E5" s="7">
        <v>8</v>
      </c>
      <c r="F5" s="7">
        <v>2</v>
      </c>
      <c r="G5" s="7" t="s">
        <v>199</v>
      </c>
      <c r="H5" s="7" t="s">
        <v>809</v>
      </c>
      <c r="I5" s="9">
        <v>42875</v>
      </c>
      <c r="J5" s="7" t="s">
        <v>28</v>
      </c>
      <c r="K5" s="6"/>
      <c r="M5" t="s">
        <v>29</v>
      </c>
      <c r="N5">
        <f>SUMIFS(E:E,G:G,"FLU")</f>
        <v>0</v>
      </c>
    </row>
    <row r="6" spans="1:14" ht="36.75" customHeight="1">
      <c r="A6" s="11">
        <v>2</v>
      </c>
      <c r="B6" s="7" t="s">
        <v>38</v>
      </c>
      <c r="C6" s="29" t="s">
        <v>915</v>
      </c>
      <c r="D6" s="8" t="s">
        <v>916</v>
      </c>
      <c r="E6" s="7">
        <v>5</v>
      </c>
      <c r="F6" s="7">
        <v>2</v>
      </c>
      <c r="G6" s="7" t="s">
        <v>199</v>
      </c>
      <c r="H6" s="7" t="s">
        <v>809</v>
      </c>
      <c r="I6" s="9">
        <v>42875</v>
      </c>
      <c r="J6" s="7" t="s">
        <v>917</v>
      </c>
      <c r="K6" s="6"/>
      <c r="M6" t="s">
        <v>33</v>
      </c>
      <c r="N6">
        <f>SUMIFS(E:E,G:G,"JCC")</f>
        <v>33</v>
      </c>
    </row>
    <row r="7" spans="1:14" ht="36.75" customHeight="1">
      <c r="A7" s="6">
        <v>3</v>
      </c>
      <c r="B7" s="12" t="s">
        <v>25</v>
      </c>
      <c r="C7" s="12" t="s">
        <v>918</v>
      </c>
      <c r="D7" s="13" t="s">
        <v>919</v>
      </c>
      <c r="E7" s="12">
        <v>3</v>
      </c>
      <c r="F7" s="12">
        <v>1</v>
      </c>
      <c r="G7" s="12" t="s">
        <v>199</v>
      </c>
      <c r="H7" s="12" t="s">
        <v>809</v>
      </c>
      <c r="I7" s="14">
        <v>42875</v>
      </c>
      <c r="J7" s="14" t="s">
        <v>28</v>
      </c>
      <c r="K7" s="11"/>
      <c r="M7" t="s">
        <v>37</v>
      </c>
      <c r="N7">
        <f>SUMIFS(E:E,G:G,"EDI")</f>
        <v>0</v>
      </c>
    </row>
    <row r="8" spans="1:14" ht="36.75" customHeight="1">
      <c r="A8" s="11">
        <v>4</v>
      </c>
      <c r="B8" s="7" t="s">
        <v>14</v>
      </c>
      <c r="C8" s="7" t="s">
        <v>920</v>
      </c>
      <c r="D8" s="8" t="s">
        <v>921</v>
      </c>
      <c r="E8" s="7">
        <v>3</v>
      </c>
      <c r="F8" s="7">
        <v>2</v>
      </c>
      <c r="G8" s="7" t="s">
        <v>199</v>
      </c>
      <c r="H8" s="7" t="s">
        <v>809</v>
      </c>
      <c r="I8" s="9">
        <v>42875</v>
      </c>
      <c r="J8" s="7" t="s">
        <v>922</v>
      </c>
      <c r="K8" s="7"/>
      <c r="M8" t="s">
        <v>42</v>
      </c>
      <c r="N8">
        <f>SUMIFS(E:E,G:G,"par")</f>
        <v>0</v>
      </c>
    </row>
    <row r="9" spans="1:14" ht="36.75" customHeight="1">
      <c r="A9" s="6">
        <v>5</v>
      </c>
      <c r="B9" s="7" t="s">
        <v>25</v>
      </c>
      <c r="C9" s="29" t="s">
        <v>923</v>
      </c>
      <c r="D9" s="30" t="s">
        <v>924</v>
      </c>
      <c r="E9" s="7">
        <v>4</v>
      </c>
      <c r="F9" s="7">
        <v>1</v>
      </c>
      <c r="G9" s="7" t="s">
        <v>199</v>
      </c>
      <c r="H9" s="7" t="s">
        <v>809</v>
      </c>
      <c r="I9" s="9">
        <v>42875</v>
      </c>
      <c r="J9" s="7" t="s">
        <v>28</v>
      </c>
      <c r="K9" s="6"/>
      <c r="M9" t="s">
        <v>48</v>
      </c>
      <c r="N9">
        <f>SUMIFS(E:E,G:G,"phi")</f>
        <v>0</v>
      </c>
    </row>
    <row r="10" spans="1:14" ht="36.75" customHeight="1">
      <c r="A10" s="11">
        <v>6</v>
      </c>
      <c r="B10" s="7" t="s">
        <v>25</v>
      </c>
      <c r="C10" s="12" t="s">
        <v>925</v>
      </c>
      <c r="D10" s="13" t="s">
        <v>926</v>
      </c>
      <c r="E10" s="12">
        <v>2</v>
      </c>
      <c r="F10" s="12">
        <v>1</v>
      </c>
      <c r="G10" s="12" t="s">
        <v>199</v>
      </c>
      <c r="H10" s="12" t="s">
        <v>809</v>
      </c>
      <c r="I10" s="14">
        <v>42875</v>
      </c>
      <c r="J10" s="14" t="s">
        <v>28</v>
      </c>
      <c r="K10" s="11"/>
      <c r="M10" t="s">
        <v>55</v>
      </c>
      <c r="N10">
        <f>SUMIFS(E:E,G:G,"BRK")</f>
        <v>0</v>
      </c>
    </row>
    <row r="11" spans="1:14" ht="36.75" customHeight="1">
      <c r="A11" s="6">
        <v>7</v>
      </c>
      <c r="B11" s="12" t="s">
        <v>14</v>
      </c>
      <c r="C11" s="12" t="s">
        <v>927</v>
      </c>
      <c r="D11" s="13" t="s">
        <v>928</v>
      </c>
      <c r="E11" s="12">
        <v>3</v>
      </c>
      <c r="F11" s="12">
        <v>1</v>
      </c>
      <c r="G11" s="11" t="s">
        <v>199</v>
      </c>
      <c r="H11" s="7" t="s">
        <v>809</v>
      </c>
      <c r="I11" s="9">
        <v>42875</v>
      </c>
      <c r="J11" s="12" t="s">
        <v>929</v>
      </c>
      <c r="K11" s="11"/>
      <c r="M11" s="18" t="s">
        <v>60</v>
      </c>
      <c r="N11" s="18">
        <f>SUMIFS(E:E,G:G,"SPC")</f>
        <v>0</v>
      </c>
    </row>
    <row r="12" spans="1:14" ht="36.75" customHeight="1">
      <c r="A12" s="11">
        <v>8</v>
      </c>
      <c r="B12" s="7" t="s">
        <v>25</v>
      </c>
      <c r="C12" s="7" t="s">
        <v>930</v>
      </c>
      <c r="D12" s="8" t="s">
        <v>931</v>
      </c>
      <c r="E12" s="7">
        <v>2</v>
      </c>
      <c r="F12" s="7">
        <v>1</v>
      </c>
      <c r="G12" s="7" t="s">
        <v>199</v>
      </c>
      <c r="H12" s="12" t="s">
        <v>809</v>
      </c>
      <c r="I12" s="14">
        <v>42875</v>
      </c>
      <c r="J12" s="12" t="s">
        <v>28</v>
      </c>
      <c r="K12" s="11" t="s">
        <v>932</v>
      </c>
      <c r="M12" s="19" t="s">
        <v>64</v>
      </c>
      <c r="N12" s="19">
        <f>SUMIFS(E:E,G:G,"H")</f>
        <v>0</v>
      </c>
    </row>
    <row r="13" spans="1:14" ht="36.75" customHeight="1">
      <c r="A13" s="6">
        <v>9</v>
      </c>
      <c r="B13" s="12" t="s">
        <v>233</v>
      </c>
      <c r="C13" s="12" t="s">
        <v>933</v>
      </c>
      <c r="D13" s="13" t="s">
        <v>934</v>
      </c>
      <c r="E13" s="12">
        <v>3</v>
      </c>
      <c r="F13" s="12">
        <v>1</v>
      </c>
      <c r="G13" s="12" t="s">
        <v>17</v>
      </c>
      <c r="H13" s="12" t="s">
        <v>809</v>
      </c>
      <c r="I13" s="14">
        <v>42875</v>
      </c>
      <c r="J13" s="12" t="s">
        <v>935</v>
      </c>
      <c r="K13" s="24" t="s">
        <v>412</v>
      </c>
      <c r="M13" s="19"/>
      <c r="N13" s="19"/>
    </row>
    <row r="14" spans="1:14" ht="36.75" customHeight="1">
      <c r="A14" s="11">
        <v>10</v>
      </c>
      <c r="B14" s="7" t="s">
        <v>25</v>
      </c>
      <c r="C14" s="7" t="s">
        <v>936</v>
      </c>
      <c r="D14" s="30" t="s">
        <v>937</v>
      </c>
      <c r="E14" s="7">
        <v>3</v>
      </c>
      <c r="F14" s="7">
        <v>1</v>
      </c>
      <c r="G14" s="7" t="s">
        <v>17</v>
      </c>
      <c r="H14" s="7" t="s">
        <v>809</v>
      </c>
      <c r="I14" s="9">
        <v>42875</v>
      </c>
      <c r="J14" s="7" t="s">
        <v>28</v>
      </c>
      <c r="K14" s="6"/>
      <c r="M14" s="21" t="s">
        <v>73</v>
      </c>
      <c r="N14" s="21">
        <f>SUM(M4:N12)</f>
        <v>57</v>
      </c>
    </row>
    <row r="15" spans="1:14" ht="36.75" customHeight="1">
      <c r="A15" s="6">
        <v>11</v>
      </c>
      <c r="B15" s="12" t="s">
        <v>25</v>
      </c>
      <c r="C15" s="12" t="s">
        <v>938</v>
      </c>
      <c r="D15" s="13" t="s">
        <v>939</v>
      </c>
      <c r="E15" s="12">
        <v>3</v>
      </c>
      <c r="F15" s="12">
        <v>1</v>
      </c>
      <c r="G15" s="11" t="s">
        <v>17</v>
      </c>
      <c r="H15" s="12" t="s">
        <v>809</v>
      </c>
      <c r="I15" s="14">
        <v>42875</v>
      </c>
      <c r="J15" s="12" t="s">
        <v>28</v>
      </c>
      <c r="K15" s="11"/>
    </row>
    <row r="16" spans="1:14" ht="36.75" customHeight="1">
      <c r="A16" s="11">
        <v>12</v>
      </c>
      <c r="B16" s="7" t="s">
        <v>25</v>
      </c>
      <c r="C16" s="7" t="s">
        <v>940</v>
      </c>
      <c r="D16" s="8" t="s">
        <v>941</v>
      </c>
      <c r="E16" s="7">
        <v>3</v>
      </c>
      <c r="F16" s="7">
        <v>1</v>
      </c>
      <c r="G16" s="7" t="s">
        <v>17</v>
      </c>
      <c r="H16" s="7" t="s">
        <v>809</v>
      </c>
      <c r="I16" s="9">
        <v>42875</v>
      </c>
      <c r="J16" s="7" t="s">
        <v>28</v>
      </c>
      <c r="K16" s="6" t="s">
        <v>942</v>
      </c>
      <c r="M16" s="22" t="s">
        <v>844</v>
      </c>
    </row>
    <row r="17" spans="1:13" ht="36.75" customHeight="1">
      <c r="A17" s="6">
        <v>13</v>
      </c>
      <c r="B17" s="7" t="s">
        <v>25</v>
      </c>
      <c r="C17" s="7" t="s">
        <v>943</v>
      </c>
      <c r="D17" s="30" t="s">
        <v>944</v>
      </c>
      <c r="E17" s="7">
        <v>4</v>
      </c>
      <c r="F17" s="7">
        <v>1</v>
      </c>
      <c r="G17" s="7" t="s">
        <v>17</v>
      </c>
      <c r="H17" s="7" t="s">
        <v>809</v>
      </c>
      <c r="I17" s="9">
        <v>42875</v>
      </c>
      <c r="J17" s="7" t="s">
        <v>28</v>
      </c>
      <c r="K17" s="6"/>
      <c r="M17" s="22"/>
    </row>
    <row r="18" spans="1:13" ht="36.75" customHeight="1">
      <c r="A18" s="11">
        <v>14</v>
      </c>
      <c r="B18" s="7" t="s">
        <v>818</v>
      </c>
      <c r="C18" s="7" t="s">
        <v>945</v>
      </c>
      <c r="D18" s="8" t="s">
        <v>946</v>
      </c>
      <c r="E18" s="7">
        <v>3</v>
      </c>
      <c r="F18" s="7">
        <v>1</v>
      </c>
      <c r="G18" s="7" t="s">
        <v>17</v>
      </c>
      <c r="H18" s="7" t="s">
        <v>809</v>
      </c>
      <c r="I18" s="9">
        <v>42875</v>
      </c>
      <c r="J18" s="7" t="s">
        <v>947</v>
      </c>
      <c r="K18" s="6"/>
    </row>
    <row r="19" spans="1:13" ht="36.75" customHeight="1">
      <c r="A19" s="6">
        <v>15</v>
      </c>
      <c r="B19" s="7" t="s">
        <v>25</v>
      </c>
      <c r="C19" s="7" t="s">
        <v>948</v>
      </c>
      <c r="D19" s="8" t="s">
        <v>949</v>
      </c>
      <c r="E19" s="7">
        <v>3</v>
      </c>
      <c r="F19" s="7">
        <v>1</v>
      </c>
      <c r="G19" s="7" t="s">
        <v>199</v>
      </c>
      <c r="H19" s="12" t="s">
        <v>809</v>
      </c>
      <c r="I19" s="14">
        <v>42875</v>
      </c>
      <c r="J19" s="12" t="s">
        <v>28</v>
      </c>
      <c r="K19" s="11"/>
    </row>
    <row r="20" spans="1:13" ht="36.75" customHeight="1">
      <c r="A20" s="11">
        <v>16</v>
      </c>
      <c r="B20" s="7" t="s">
        <v>65</v>
      </c>
      <c r="C20" s="7">
        <v>273890</v>
      </c>
      <c r="D20" s="8" t="s">
        <v>905</v>
      </c>
      <c r="E20" s="7">
        <v>1</v>
      </c>
      <c r="F20" s="7">
        <v>1</v>
      </c>
      <c r="G20" s="7" t="s">
        <v>17</v>
      </c>
      <c r="H20" s="7" t="s">
        <v>809</v>
      </c>
      <c r="I20" s="9">
        <v>42875</v>
      </c>
      <c r="J20" s="7" t="s">
        <v>906</v>
      </c>
      <c r="K20" s="6"/>
    </row>
    <row r="21" spans="1:13" ht="36.75" customHeight="1">
      <c r="A21" s="6">
        <v>17</v>
      </c>
      <c r="B21" s="7" t="s">
        <v>25</v>
      </c>
      <c r="C21" s="7" t="s">
        <v>952</v>
      </c>
      <c r="D21" s="8" t="s">
        <v>953</v>
      </c>
      <c r="E21" s="7">
        <v>2</v>
      </c>
      <c r="F21" s="7">
        <v>1</v>
      </c>
      <c r="G21" s="7" t="s">
        <v>17</v>
      </c>
      <c r="H21" s="7" t="s">
        <v>809</v>
      </c>
      <c r="I21" s="9">
        <v>42875</v>
      </c>
      <c r="J21" s="7" t="s">
        <v>28</v>
      </c>
      <c r="K21" s="6"/>
    </row>
    <row r="22" spans="1:13" ht="36.75" customHeight="1">
      <c r="A22" s="6">
        <v>18</v>
      </c>
      <c r="B22" s="7" t="s">
        <v>25</v>
      </c>
      <c r="C22" s="7" t="s">
        <v>852</v>
      </c>
      <c r="D22" s="8" t="s">
        <v>853</v>
      </c>
      <c r="E22" s="7">
        <v>2</v>
      </c>
      <c r="F22" s="7">
        <v>1</v>
      </c>
      <c r="G22" s="7" t="s">
        <v>17</v>
      </c>
      <c r="H22" s="7" t="s">
        <v>809</v>
      </c>
      <c r="I22" s="9">
        <v>42875</v>
      </c>
      <c r="J22" s="7" t="s">
        <v>28</v>
      </c>
      <c r="K22" s="6"/>
    </row>
    <row r="23" spans="1:13" ht="36.75" customHeight="1">
      <c r="A23" s="11"/>
      <c r="B23" s="12"/>
      <c r="C23" s="12"/>
      <c r="D23" s="13"/>
      <c r="E23" s="26">
        <f>SUM(E5:E22)</f>
        <v>57</v>
      </c>
      <c r="F23" s="26">
        <f>SUM(F5:F22)</f>
        <v>21</v>
      </c>
      <c r="G23" s="11"/>
      <c r="H23" s="12"/>
      <c r="I23" s="12"/>
      <c r="J23" s="12"/>
      <c r="K23" s="11"/>
    </row>
    <row r="24" spans="1:13" ht="36.75" customHeight="1">
      <c r="A24" s="7"/>
      <c r="B24" s="7"/>
      <c r="C24" s="7"/>
      <c r="D24" s="8"/>
      <c r="E24" s="7"/>
      <c r="F24" s="7"/>
      <c r="G24" s="7"/>
      <c r="H24" s="7"/>
      <c r="I24" s="7"/>
      <c r="J24" s="7"/>
      <c r="K24" s="7"/>
    </row>
    <row r="25" spans="1:13" ht="36.75" customHeight="1">
      <c r="A25" s="11"/>
      <c r="B25" s="7"/>
      <c r="C25" s="7"/>
      <c r="D25" s="8"/>
      <c r="E25" s="7"/>
      <c r="F25" s="7"/>
      <c r="G25" s="7"/>
      <c r="H25" s="7"/>
      <c r="I25" s="9"/>
      <c r="J25" s="7"/>
      <c r="K25" s="6"/>
    </row>
  </sheetData>
  <customSheetViews>
    <customSheetView guid="{02E053ED-E6D2-CE49-ACC7-7136EC9E794B}" scale="80">
      <selection activeCell="K14" sqref="K14"/>
    </customSheetView>
    <customSheetView guid="{EE08CF43-77EE-417C-9641-A8A4A3BB9F7F}" scale="80">
      <selection activeCell="D31" sqref="D31"/>
    </customSheetView>
    <customSheetView guid="{38B47C8C-0CFF-49AC-8E8C-DCB93F4AE3FA}" scale="80" topLeftCell="D3">
      <selection activeCell="X20" sqref="X20"/>
    </customSheetView>
    <customSheetView guid="{2570249F-BB90-4803-B8F1-23BC13ECD63B}" scale="80" topLeftCell="D3">
      <selection activeCell="H23" sqref="H23"/>
    </customSheetView>
    <customSheetView guid="{0BBB814E-2461-47B9-9806-A85702CBED90}" scale="80" topLeftCell="D3">
      <selection activeCell="H23" sqref="H23"/>
    </customSheetView>
    <customSheetView guid="{6DB935F1-A95D-431A-A87A-18D5415EC08E}" scale="80" topLeftCell="D3">
      <selection activeCell="X20" sqref="X20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0" zoomScaleNormal="80" zoomScalePageLayoutView="80" workbookViewId="0">
      <selection activeCell="D23" sqref="D23"/>
    </sheetView>
  </sheetViews>
  <sheetFormatPr baseColWidth="10" defaultColWidth="8.83203125" defaultRowHeight="39" customHeight="1" x14ac:dyDescent="0"/>
  <cols>
    <col min="1" max="1" width="10.5" customWidth="1"/>
    <col min="2" max="2" width="29.1640625" customWidth="1"/>
    <col min="3" max="3" width="41.83203125" bestFit="1" customWidth="1"/>
    <col min="4" max="4" width="40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54.6640625" customWidth="1"/>
    <col min="13" max="13" width="18.1640625" customWidth="1"/>
  </cols>
  <sheetData>
    <row r="1" spans="1:14" ht="39" customHeight="1" thickBot="1">
      <c r="A1" s="794" t="s">
        <v>510</v>
      </c>
      <c r="B1" s="795"/>
      <c r="C1" s="795"/>
      <c r="D1" s="795"/>
      <c r="E1" s="795"/>
      <c r="F1" s="795"/>
      <c r="G1" s="795" t="s">
        <v>805</v>
      </c>
      <c r="H1" s="795"/>
      <c r="I1" s="795"/>
      <c r="J1" s="796"/>
      <c r="K1" s="797"/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9" customHeight="1">
      <c r="A3" s="119"/>
      <c r="B3" s="120" t="s">
        <v>806</v>
      </c>
      <c r="C3" s="121"/>
      <c r="D3" s="122"/>
      <c r="E3" s="121"/>
      <c r="F3" s="121"/>
      <c r="G3" s="121"/>
      <c r="H3" s="121"/>
      <c r="I3" s="123"/>
      <c r="J3" s="121"/>
      <c r="K3" s="121"/>
      <c r="M3" s="10" t="s">
        <v>20</v>
      </c>
      <c r="N3" s="10">
        <f>N2-N14</f>
        <v>0</v>
      </c>
    </row>
    <row r="4" spans="1:14" ht="39" customHeight="1">
      <c r="A4" s="49">
        <v>55</v>
      </c>
      <c r="B4" s="49" t="s">
        <v>269</v>
      </c>
      <c r="C4" s="49"/>
      <c r="D4" s="51"/>
      <c r="E4" s="49"/>
      <c r="F4" s="49"/>
      <c r="G4" s="49"/>
      <c r="H4" s="49"/>
      <c r="I4" s="49"/>
      <c r="J4" s="49"/>
      <c r="K4" s="49" t="s">
        <v>865</v>
      </c>
      <c r="M4" t="s">
        <v>24</v>
      </c>
      <c r="N4">
        <f>SUMIFS(E:E,G:G,"CTT")</f>
        <v>22</v>
      </c>
    </row>
    <row r="5" spans="1:14" ht="39" customHeight="1">
      <c r="A5" s="126">
        <v>1</v>
      </c>
      <c r="B5" s="24" t="s">
        <v>25</v>
      </c>
      <c r="C5" s="24" t="s">
        <v>866</v>
      </c>
      <c r="D5" s="127" t="s">
        <v>867</v>
      </c>
      <c r="E5" s="24">
        <v>1</v>
      </c>
      <c r="F5" s="24">
        <v>1</v>
      </c>
      <c r="G5" s="24" t="s">
        <v>196</v>
      </c>
      <c r="H5" s="24" t="s">
        <v>809</v>
      </c>
      <c r="I5" s="128">
        <v>42875</v>
      </c>
      <c r="J5" s="128" t="s">
        <v>28</v>
      </c>
      <c r="K5" s="126"/>
      <c r="M5" t="s">
        <v>29</v>
      </c>
      <c r="N5">
        <f>SUMIFS(E:E,G:G,"FLU")</f>
        <v>0</v>
      </c>
    </row>
    <row r="6" spans="1:14" ht="39" customHeight="1">
      <c r="A6" s="126">
        <v>2</v>
      </c>
      <c r="B6" s="24" t="s">
        <v>14</v>
      </c>
      <c r="C6" s="24" t="s">
        <v>868</v>
      </c>
      <c r="D6" s="127" t="s">
        <v>869</v>
      </c>
      <c r="E6" s="24">
        <v>8</v>
      </c>
      <c r="F6" s="24">
        <v>2</v>
      </c>
      <c r="G6" s="126" t="s">
        <v>196</v>
      </c>
      <c r="H6" s="24" t="s">
        <v>809</v>
      </c>
      <c r="I6" s="128">
        <v>42875</v>
      </c>
      <c r="J6" s="24" t="s">
        <v>870</v>
      </c>
      <c r="K6" s="126"/>
      <c r="M6" t="s">
        <v>33</v>
      </c>
      <c r="N6">
        <f>SUMIFS(E:E,G:G,"JCC")</f>
        <v>0</v>
      </c>
    </row>
    <row r="7" spans="1:14" ht="39" customHeight="1">
      <c r="A7" s="126">
        <v>3</v>
      </c>
      <c r="B7" s="129" t="s">
        <v>38</v>
      </c>
      <c r="C7" s="130" t="s">
        <v>871</v>
      </c>
      <c r="D7" s="127" t="s">
        <v>872</v>
      </c>
      <c r="E7" s="24">
        <v>3</v>
      </c>
      <c r="F7" s="24">
        <v>1</v>
      </c>
      <c r="G7" s="126" t="s">
        <v>196</v>
      </c>
      <c r="H7" s="129" t="s">
        <v>809</v>
      </c>
      <c r="I7" s="131">
        <v>42875</v>
      </c>
      <c r="J7" s="24" t="s">
        <v>873</v>
      </c>
      <c r="K7" s="126"/>
      <c r="M7" t="s">
        <v>37</v>
      </c>
      <c r="N7">
        <f>SUMIFS(E:E,G:G,"EDI")</f>
        <v>27</v>
      </c>
    </row>
    <row r="8" spans="1:14" ht="39" customHeight="1">
      <c r="A8" s="126">
        <v>4</v>
      </c>
      <c r="B8" s="129" t="s">
        <v>14</v>
      </c>
      <c r="C8" s="129" t="s">
        <v>874</v>
      </c>
      <c r="D8" s="132" t="s">
        <v>875</v>
      </c>
      <c r="E8" s="129">
        <v>2</v>
      </c>
      <c r="F8" s="129">
        <v>1</v>
      </c>
      <c r="G8" s="129" t="s">
        <v>196</v>
      </c>
      <c r="H8" s="129" t="s">
        <v>809</v>
      </c>
      <c r="I8" s="131">
        <v>42875</v>
      </c>
      <c r="J8" s="129" t="s">
        <v>876</v>
      </c>
      <c r="K8" s="133"/>
      <c r="M8" t="s">
        <v>42</v>
      </c>
      <c r="N8">
        <f>SUMIFS(E:E,G:G,"par")</f>
        <v>0</v>
      </c>
    </row>
    <row r="9" spans="1:14" ht="39" customHeight="1">
      <c r="A9" s="126">
        <v>5</v>
      </c>
      <c r="B9" s="129" t="s">
        <v>25</v>
      </c>
      <c r="C9" s="129" t="s">
        <v>877</v>
      </c>
      <c r="D9" s="132" t="s">
        <v>878</v>
      </c>
      <c r="E9" s="129">
        <v>3</v>
      </c>
      <c r="F9" s="129">
        <v>1</v>
      </c>
      <c r="G9" s="129" t="s">
        <v>196</v>
      </c>
      <c r="H9" s="129" t="s">
        <v>809</v>
      </c>
      <c r="I9" s="131">
        <v>42875</v>
      </c>
      <c r="J9" s="129" t="s">
        <v>28</v>
      </c>
      <c r="K9" s="133"/>
      <c r="M9" t="s">
        <v>48</v>
      </c>
      <c r="N9">
        <f>SUMIFS(E:E,G:G,"phi")</f>
        <v>0</v>
      </c>
    </row>
    <row r="10" spans="1:14" ht="39" customHeight="1">
      <c r="A10" s="126">
        <v>6</v>
      </c>
      <c r="B10" s="7" t="s">
        <v>879</v>
      </c>
      <c r="C10" s="7" t="s">
        <v>880</v>
      </c>
      <c r="D10" s="8" t="s">
        <v>881</v>
      </c>
      <c r="E10" s="7">
        <v>3</v>
      </c>
      <c r="F10" s="7">
        <v>1</v>
      </c>
      <c r="G10" s="7" t="s">
        <v>17</v>
      </c>
      <c r="H10" s="7" t="s">
        <v>809</v>
      </c>
      <c r="I10" s="9">
        <v>42875</v>
      </c>
      <c r="J10" s="7" t="s">
        <v>882</v>
      </c>
      <c r="K10" s="6"/>
      <c r="M10" t="s">
        <v>55</v>
      </c>
      <c r="N10">
        <f>SUMIFS(E:E,G:G,"BRK")</f>
        <v>6</v>
      </c>
    </row>
    <row r="11" spans="1:14" ht="39" customHeight="1">
      <c r="A11" s="126">
        <v>7</v>
      </c>
      <c r="B11" s="7" t="s">
        <v>38</v>
      </c>
      <c r="C11" s="29" t="s">
        <v>883</v>
      </c>
      <c r="D11" s="8" t="s">
        <v>884</v>
      </c>
      <c r="E11" s="7">
        <v>2</v>
      </c>
      <c r="F11" s="7">
        <v>1</v>
      </c>
      <c r="G11" s="7" t="s">
        <v>17</v>
      </c>
      <c r="H11" s="7" t="s">
        <v>809</v>
      </c>
      <c r="I11" s="9">
        <v>42875</v>
      </c>
      <c r="J11" s="7" t="s">
        <v>885</v>
      </c>
      <c r="K11" s="6"/>
      <c r="M11" s="18" t="s">
        <v>60</v>
      </c>
      <c r="N11" s="18">
        <f>SUMIFS(E:E,G:G,"SPC")</f>
        <v>0</v>
      </c>
    </row>
    <row r="12" spans="1:14" ht="39" customHeight="1">
      <c r="A12" s="126">
        <v>8</v>
      </c>
      <c r="B12" s="7" t="s">
        <v>886</v>
      </c>
      <c r="C12" s="7" t="s">
        <v>887</v>
      </c>
      <c r="D12" s="8" t="s">
        <v>888</v>
      </c>
      <c r="E12" s="7">
        <v>4</v>
      </c>
      <c r="F12" s="7">
        <v>2</v>
      </c>
      <c r="G12" s="7" t="s">
        <v>17</v>
      </c>
      <c r="H12" s="7" t="s">
        <v>809</v>
      </c>
      <c r="I12" s="9">
        <v>42875</v>
      </c>
      <c r="J12" s="63" t="s">
        <v>889</v>
      </c>
      <c r="K12" s="134" t="s">
        <v>800</v>
      </c>
      <c r="M12" s="19" t="s">
        <v>64</v>
      </c>
      <c r="N12" s="19">
        <f>SUMIFS(E:E,G:G,"H")</f>
        <v>0</v>
      </c>
    </row>
    <row r="13" spans="1:14" ht="39" customHeight="1">
      <c r="A13" s="126">
        <v>9</v>
      </c>
      <c r="B13" s="7" t="s">
        <v>25</v>
      </c>
      <c r="C13" s="29" t="s">
        <v>890</v>
      </c>
      <c r="D13" s="30" t="s">
        <v>891</v>
      </c>
      <c r="E13" s="7">
        <v>4</v>
      </c>
      <c r="F13" s="7">
        <v>1</v>
      </c>
      <c r="G13" s="7" t="s">
        <v>17</v>
      </c>
      <c r="H13" s="7" t="s">
        <v>809</v>
      </c>
      <c r="I13" s="9">
        <v>42875</v>
      </c>
      <c r="J13" s="7" t="s">
        <v>28</v>
      </c>
      <c r="K13" s="6"/>
      <c r="M13" s="19"/>
      <c r="N13" s="19"/>
    </row>
    <row r="14" spans="1:14" ht="39" customHeight="1">
      <c r="A14" s="126">
        <v>10</v>
      </c>
      <c r="B14" s="7" t="s">
        <v>14</v>
      </c>
      <c r="C14" s="7" t="s">
        <v>892</v>
      </c>
      <c r="D14" s="8" t="s">
        <v>893</v>
      </c>
      <c r="E14" s="7">
        <v>4</v>
      </c>
      <c r="F14" s="7">
        <v>1</v>
      </c>
      <c r="G14" s="7" t="s">
        <v>17</v>
      </c>
      <c r="H14" s="7" t="s">
        <v>809</v>
      </c>
      <c r="I14" s="9">
        <v>42875</v>
      </c>
      <c r="J14" s="7" t="s">
        <v>894</v>
      </c>
      <c r="K14" s="6"/>
      <c r="M14" s="21" t="s">
        <v>73</v>
      </c>
      <c r="N14" s="21">
        <f>SUM(M4:N12)</f>
        <v>55</v>
      </c>
    </row>
    <row r="15" spans="1:14" ht="39" customHeight="1">
      <c r="A15" s="126">
        <v>11</v>
      </c>
      <c r="B15" s="12" t="s">
        <v>25</v>
      </c>
      <c r="C15" s="7" t="s">
        <v>895</v>
      </c>
      <c r="D15" s="8" t="s">
        <v>896</v>
      </c>
      <c r="E15" s="7">
        <v>3</v>
      </c>
      <c r="F15" s="7">
        <v>1</v>
      </c>
      <c r="G15" s="7" t="s">
        <v>70</v>
      </c>
      <c r="H15" s="12" t="s">
        <v>809</v>
      </c>
      <c r="I15" s="14">
        <v>42875</v>
      </c>
      <c r="J15" s="14" t="s">
        <v>28</v>
      </c>
      <c r="K15" s="6"/>
    </row>
    <row r="16" spans="1:14" ht="39" customHeight="1">
      <c r="A16" s="126">
        <v>12</v>
      </c>
      <c r="B16" s="7" t="s">
        <v>25</v>
      </c>
      <c r="C16" s="7" t="s">
        <v>897</v>
      </c>
      <c r="D16" s="30" t="s">
        <v>898</v>
      </c>
      <c r="E16" s="7">
        <v>3</v>
      </c>
      <c r="F16" s="7">
        <v>1</v>
      </c>
      <c r="G16" s="7" t="s">
        <v>70</v>
      </c>
      <c r="H16" s="7" t="s">
        <v>809</v>
      </c>
      <c r="I16" s="9">
        <v>42875</v>
      </c>
      <c r="J16" s="7" t="s">
        <v>28</v>
      </c>
      <c r="K16" s="6"/>
      <c r="M16" s="22" t="s">
        <v>844</v>
      </c>
    </row>
    <row r="17" spans="1:13" ht="39" customHeight="1">
      <c r="A17" s="126">
        <v>13</v>
      </c>
      <c r="B17" s="7" t="s">
        <v>38</v>
      </c>
      <c r="C17" s="7" t="s">
        <v>899</v>
      </c>
      <c r="D17" s="8" t="s">
        <v>900</v>
      </c>
      <c r="E17" s="7">
        <v>4</v>
      </c>
      <c r="F17" s="7">
        <v>1</v>
      </c>
      <c r="G17" s="7" t="s">
        <v>196</v>
      </c>
      <c r="H17" s="7" t="s">
        <v>809</v>
      </c>
      <c r="I17" s="9">
        <v>42875</v>
      </c>
      <c r="J17" s="7" t="s">
        <v>901</v>
      </c>
      <c r="K17" s="78" t="s">
        <v>902</v>
      </c>
      <c r="M17" s="22"/>
    </row>
    <row r="18" spans="1:13" ht="39" customHeight="1">
      <c r="A18" s="126">
        <v>14</v>
      </c>
      <c r="B18" s="7" t="s">
        <v>541</v>
      </c>
      <c r="C18" s="7">
        <v>2869</v>
      </c>
      <c r="D18" s="8" t="s">
        <v>903</v>
      </c>
      <c r="E18" s="7">
        <v>4</v>
      </c>
      <c r="F18" s="7">
        <v>1</v>
      </c>
      <c r="G18" s="7" t="s">
        <v>196</v>
      </c>
      <c r="H18" s="7" t="s">
        <v>809</v>
      </c>
      <c r="I18" s="9">
        <v>42875</v>
      </c>
      <c r="J18" s="7" t="s">
        <v>904</v>
      </c>
      <c r="K18" s="78"/>
    </row>
    <row r="19" spans="1:13" ht="39" customHeight="1">
      <c r="A19" s="126">
        <v>15</v>
      </c>
      <c r="B19" s="7" t="s">
        <v>65</v>
      </c>
      <c r="C19" s="7">
        <v>274169</v>
      </c>
      <c r="D19" s="8" t="s">
        <v>950</v>
      </c>
      <c r="E19" s="7">
        <v>2</v>
      </c>
      <c r="F19" s="7">
        <v>1</v>
      </c>
      <c r="G19" s="7" t="s">
        <v>17</v>
      </c>
      <c r="H19" s="7" t="s">
        <v>809</v>
      </c>
      <c r="I19" s="9">
        <v>42875</v>
      </c>
      <c r="J19" s="7" t="s">
        <v>951</v>
      </c>
      <c r="K19" s="6"/>
    </row>
    <row r="20" spans="1:13" ht="39" customHeight="1">
      <c r="A20" s="126">
        <v>16</v>
      </c>
      <c r="B20" s="7" t="s">
        <v>14</v>
      </c>
      <c r="C20" s="29" t="s">
        <v>907</v>
      </c>
      <c r="D20" s="8" t="s">
        <v>908</v>
      </c>
      <c r="E20" s="7">
        <v>3</v>
      </c>
      <c r="F20" s="7">
        <v>1</v>
      </c>
      <c r="G20" s="7" t="s">
        <v>17</v>
      </c>
      <c r="H20" s="7" t="s">
        <v>809</v>
      </c>
      <c r="I20" s="9">
        <v>42875</v>
      </c>
      <c r="J20" s="7" t="s">
        <v>909</v>
      </c>
      <c r="K20" s="6"/>
    </row>
    <row r="21" spans="1:13" ht="39" customHeight="1">
      <c r="A21" s="126">
        <v>17</v>
      </c>
      <c r="B21" s="7" t="s">
        <v>25</v>
      </c>
      <c r="C21" s="12" t="s">
        <v>910</v>
      </c>
      <c r="D21" s="13" t="s">
        <v>911</v>
      </c>
      <c r="E21" s="7">
        <v>2</v>
      </c>
      <c r="F21" s="7">
        <v>1</v>
      </c>
      <c r="G21" s="44" t="s">
        <v>196</v>
      </c>
      <c r="H21" s="12" t="s">
        <v>809</v>
      </c>
      <c r="I21" s="14">
        <v>42875</v>
      </c>
      <c r="J21" s="12" t="s">
        <v>28</v>
      </c>
      <c r="K21" s="11"/>
    </row>
    <row r="22" spans="1:13" ht="39" customHeight="1">
      <c r="A22" s="11"/>
      <c r="B22" s="7"/>
      <c r="C22" s="7"/>
      <c r="D22" s="8"/>
      <c r="E22" s="61">
        <f>SUM(E5:E21)</f>
        <v>55</v>
      </c>
      <c r="F22" s="61">
        <f>SUM(F5:F21)</f>
        <v>19</v>
      </c>
      <c r="G22" s="7"/>
      <c r="H22" s="7"/>
      <c r="I22" s="9"/>
      <c r="J22" s="7"/>
      <c r="K22" s="6"/>
    </row>
    <row r="23" spans="1:13" ht="39" customHeight="1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</row>
    <row r="24" spans="1:13" ht="39" customHeight="1">
      <c r="A24" s="11"/>
      <c r="B24" s="7"/>
      <c r="C24" s="7"/>
      <c r="D24" s="8"/>
      <c r="E24" s="7"/>
      <c r="F24" s="7"/>
      <c r="G24" s="7"/>
      <c r="H24" s="7"/>
      <c r="I24" s="9"/>
      <c r="J24" s="7"/>
      <c r="K24" s="6"/>
    </row>
  </sheetData>
  <customSheetViews>
    <customSheetView guid="{02E053ED-E6D2-CE49-ACC7-7136EC9E794B}" scale="80">
      <selection activeCell="D23" sqref="D23"/>
    </customSheetView>
    <customSheetView guid="{EE08CF43-77EE-417C-9641-A8A4A3BB9F7F}" scale="80">
      <selection activeCell="D19" sqref="D19"/>
    </customSheetView>
    <customSheetView guid="{38B47C8C-0CFF-49AC-8E8C-DCB93F4AE3FA}" scale="80" topLeftCell="A10">
      <selection activeCell="D28" sqref="D28"/>
    </customSheetView>
    <customSheetView guid="{2570249F-BB90-4803-B8F1-23BC13ECD63B}" scale="80" topLeftCell="A10">
      <selection activeCell="D28" sqref="D28"/>
    </customSheetView>
    <customSheetView guid="{0BBB814E-2461-47B9-9806-A85702CBED90}" scale="80" topLeftCell="A10">
      <selection activeCell="D28" sqref="D28"/>
    </customSheetView>
    <customSheetView guid="{6DB935F1-A95D-431A-A87A-18D5415EC08E}" scale="80" topLeftCell="A10">
      <selection activeCell="D28" sqref="D28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zoomScalePageLayoutView="80" workbookViewId="0">
      <selection activeCell="K11" sqref="K11"/>
    </sheetView>
  </sheetViews>
  <sheetFormatPr baseColWidth="10" defaultColWidth="8.83203125" defaultRowHeight="37.5" customHeight="1" x14ac:dyDescent="0"/>
  <cols>
    <col min="2" max="2" width="29.1640625" customWidth="1"/>
    <col min="3" max="3" width="41.83203125" bestFit="1" customWidth="1"/>
    <col min="4" max="4" width="40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54.6640625" customWidth="1"/>
    <col min="13" max="13" width="18.1640625" customWidth="1"/>
  </cols>
  <sheetData>
    <row r="1" spans="1:14" ht="37.5" customHeight="1" thickBot="1">
      <c r="A1" s="794" t="s">
        <v>510</v>
      </c>
      <c r="B1" s="795"/>
      <c r="C1" s="795"/>
      <c r="D1" s="795"/>
      <c r="E1" s="795"/>
      <c r="F1" s="795"/>
      <c r="G1" s="795" t="s">
        <v>805</v>
      </c>
      <c r="H1" s="795"/>
      <c r="I1" s="795"/>
      <c r="J1" s="796"/>
      <c r="K1" s="797"/>
    </row>
    <row r="2" spans="1:14" ht="37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37.5" customHeight="1">
      <c r="A3" s="119"/>
      <c r="B3" s="120" t="s">
        <v>806</v>
      </c>
      <c r="C3" s="121"/>
      <c r="D3" s="122"/>
      <c r="E3" s="121"/>
      <c r="F3" s="121"/>
      <c r="G3" s="121"/>
      <c r="H3" s="121"/>
      <c r="I3" s="123"/>
      <c r="J3" s="121"/>
      <c r="K3" s="121"/>
      <c r="M3" s="10" t="s">
        <v>20</v>
      </c>
      <c r="N3" s="10">
        <f>N2-N14</f>
        <v>2</v>
      </c>
    </row>
    <row r="4" spans="1:14" ht="37.5" customHeight="1">
      <c r="A4" s="49">
        <v>60</v>
      </c>
      <c r="B4" s="49" t="s">
        <v>236</v>
      </c>
      <c r="C4" s="49"/>
      <c r="D4" s="51"/>
      <c r="E4" s="49"/>
      <c r="F4" s="49"/>
      <c r="G4" s="49"/>
      <c r="H4" s="49"/>
      <c r="I4" s="49"/>
      <c r="J4" s="49"/>
      <c r="K4" s="49"/>
      <c r="M4" t="s">
        <v>24</v>
      </c>
      <c r="N4">
        <f>SUMIFS(E:E,G:G,"CTT")</f>
        <v>15</v>
      </c>
    </row>
    <row r="5" spans="1:14" ht="37.5" customHeight="1">
      <c r="A5" s="11">
        <v>1</v>
      </c>
      <c r="B5" s="12" t="s">
        <v>25</v>
      </c>
      <c r="C5" s="12" t="s">
        <v>807</v>
      </c>
      <c r="D5" s="13" t="s">
        <v>808</v>
      </c>
      <c r="E5" s="12">
        <v>4</v>
      </c>
      <c r="F5" s="12">
        <v>1</v>
      </c>
      <c r="G5" s="12" t="s">
        <v>52</v>
      </c>
      <c r="H5" s="12" t="s">
        <v>809</v>
      </c>
      <c r="I5" s="14">
        <v>42875</v>
      </c>
      <c r="J5" s="12" t="s">
        <v>28</v>
      </c>
      <c r="K5" s="82"/>
      <c r="M5" t="s">
        <v>29</v>
      </c>
      <c r="N5">
        <f>SUMIFS(E:E,G:G,"FLU")</f>
        <v>43</v>
      </c>
    </row>
    <row r="6" spans="1:14" ht="37.5" customHeight="1">
      <c r="A6" s="6">
        <v>2</v>
      </c>
      <c r="B6" s="12" t="s">
        <v>25</v>
      </c>
      <c r="C6" s="12" t="s">
        <v>810</v>
      </c>
      <c r="D6" s="13" t="s">
        <v>811</v>
      </c>
      <c r="E6" s="12">
        <v>3</v>
      </c>
      <c r="F6" s="12">
        <v>1</v>
      </c>
      <c r="G6" s="11" t="s">
        <v>52</v>
      </c>
      <c r="H6" s="12" t="s">
        <v>809</v>
      </c>
      <c r="I6" s="14">
        <v>42875</v>
      </c>
      <c r="J6" s="14" t="s">
        <v>28</v>
      </c>
      <c r="K6" s="11"/>
      <c r="M6" t="s">
        <v>33</v>
      </c>
      <c r="N6">
        <f>SUMIFS(E:E,G:G,"JCC")</f>
        <v>0</v>
      </c>
    </row>
    <row r="7" spans="1:14" ht="37.5" customHeight="1">
      <c r="A7" s="11">
        <v>3</v>
      </c>
      <c r="B7" s="7" t="s">
        <v>25</v>
      </c>
      <c r="C7" s="12" t="s">
        <v>812</v>
      </c>
      <c r="D7" s="13" t="s">
        <v>813</v>
      </c>
      <c r="E7" s="12">
        <v>6</v>
      </c>
      <c r="F7" s="12">
        <v>2</v>
      </c>
      <c r="G7" s="12" t="s">
        <v>52</v>
      </c>
      <c r="H7" s="7" t="s">
        <v>809</v>
      </c>
      <c r="I7" s="9">
        <v>42875</v>
      </c>
      <c r="J7" s="7" t="s">
        <v>28</v>
      </c>
      <c r="K7" s="67" t="s">
        <v>814</v>
      </c>
      <c r="M7" t="s">
        <v>37</v>
      </c>
      <c r="N7">
        <f>SUMIFS(E:E,G:G,"EDI")</f>
        <v>0</v>
      </c>
    </row>
    <row r="8" spans="1:14" ht="37.5" customHeight="1">
      <c r="A8" s="6">
        <v>4</v>
      </c>
      <c r="B8" s="12" t="s">
        <v>38</v>
      </c>
      <c r="C8" s="28" t="s">
        <v>815</v>
      </c>
      <c r="D8" s="13" t="s">
        <v>816</v>
      </c>
      <c r="E8" s="12">
        <v>5</v>
      </c>
      <c r="F8" s="12">
        <v>2</v>
      </c>
      <c r="G8" s="11" t="s">
        <v>52</v>
      </c>
      <c r="H8" s="12" t="s">
        <v>809</v>
      </c>
      <c r="I8" s="14">
        <v>42875</v>
      </c>
      <c r="J8" s="7" t="s">
        <v>817</v>
      </c>
      <c r="K8" s="6"/>
      <c r="M8" t="s">
        <v>42</v>
      </c>
      <c r="N8">
        <f>SUMIFS(E:E,G:G,"par")</f>
        <v>0</v>
      </c>
    </row>
    <row r="9" spans="1:14" ht="37.5" customHeight="1">
      <c r="A9" s="11">
        <v>5</v>
      </c>
      <c r="B9" s="7" t="s">
        <v>818</v>
      </c>
      <c r="C9" s="12" t="s">
        <v>819</v>
      </c>
      <c r="D9" s="13" t="s">
        <v>820</v>
      </c>
      <c r="E9" s="12">
        <v>2</v>
      </c>
      <c r="F9" s="12">
        <v>1</v>
      </c>
      <c r="G9" s="12" t="s">
        <v>52</v>
      </c>
      <c r="H9" s="7" t="s">
        <v>809</v>
      </c>
      <c r="I9" s="9">
        <v>42875</v>
      </c>
      <c r="J9" s="7" t="s">
        <v>821</v>
      </c>
      <c r="K9" s="67" t="s">
        <v>822</v>
      </c>
      <c r="M9" t="s">
        <v>48</v>
      </c>
      <c r="N9">
        <f>SUMIFS(E:E,G:G,"phi")</f>
        <v>0</v>
      </c>
    </row>
    <row r="10" spans="1:14" ht="37.5" customHeight="1">
      <c r="A10" s="6">
        <v>6</v>
      </c>
      <c r="B10" s="7" t="s">
        <v>14</v>
      </c>
      <c r="C10" s="7" t="s">
        <v>823</v>
      </c>
      <c r="D10" s="8" t="s">
        <v>824</v>
      </c>
      <c r="E10" s="7">
        <v>5</v>
      </c>
      <c r="F10" s="7">
        <v>2</v>
      </c>
      <c r="G10" s="7" t="s">
        <v>52</v>
      </c>
      <c r="H10" s="12" t="s">
        <v>809</v>
      </c>
      <c r="I10" s="14">
        <v>42875</v>
      </c>
      <c r="J10" s="7" t="s">
        <v>825</v>
      </c>
      <c r="K10" s="78" t="s">
        <v>826</v>
      </c>
      <c r="M10" t="s">
        <v>55</v>
      </c>
      <c r="N10">
        <f>SUMIFS(E:E,G:G,"BRK")</f>
        <v>0</v>
      </c>
    </row>
    <row r="11" spans="1:14" ht="37.5" customHeight="1">
      <c r="A11" s="11">
        <v>7</v>
      </c>
      <c r="B11" s="7" t="s">
        <v>25</v>
      </c>
      <c r="C11" s="7" t="s">
        <v>827</v>
      </c>
      <c r="D11" s="8" t="s">
        <v>828</v>
      </c>
      <c r="E11" s="7">
        <v>4</v>
      </c>
      <c r="F11" s="7">
        <v>1</v>
      </c>
      <c r="G11" s="7" t="s">
        <v>52</v>
      </c>
      <c r="H11" s="7" t="s">
        <v>809</v>
      </c>
      <c r="I11" s="9">
        <v>42875</v>
      </c>
      <c r="J11" s="7" t="s">
        <v>28</v>
      </c>
      <c r="K11" s="6"/>
      <c r="M11" s="18" t="s">
        <v>60</v>
      </c>
      <c r="N11" s="18">
        <f>SUMIFS(E:E,G:G,"SPC")</f>
        <v>0</v>
      </c>
    </row>
    <row r="12" spans="1:14" ht="37.5" customHeight="1">
      <c r="A12" s="6">
        <v>8</v>
      </c>
      <c r="B12" s="7" t="s">
        <v>14</v>
      </c>
      <c r="C12" s="7" t="s">
        <v>829</v>
      </c>
      <c r="D12" s="8" t="s">
        <v>830</v>
      </c>
      <c r="E12" s="7">
        <v>4</v>
      </c>
      <c r="F12" s="7">
        <v>1</v>
      </c>
      <c r="G12" s="7" t="s">
        <v>52</v>
      </c>
      <c r="H12" s="7" t="s">
        <v>809</v>
      </c>
      <c r="I12" s="9">
        <v>42875</v>
      </c>
      <c r="J12" s="7" t="s">
        <v>831</v>
      </c>
      <c r="K12" s="6"/>
      <c r="M12" s="19" t="s">
        <v>64</v>
      </c>
      <c r="N12" s="19">
        <f>SUMIFS(E:E,G:G,"H")</f>
        <v>0</v>
      </c>
    </row>
    <row r="13" spans="1:14" ht="37.5" customHeight="1">
      <c r="A13" s="11">
        <v>9</v>
      </c>
      <c r="B13" s="7" t="s">
        <v>25</v>
      </c>
      <c r="C13" s="7" t="s">
        <v>832</v>
      </c>
      <c r="D13" s="8" t="s">
        <v>833</v>
      </c>
      <c r="E13" s="7">
        <v>4</v>
      </c>
      <c r="F13" s="7">
        <v>1</v>
      </c>
      <c r="G13" s="7" t="s">
        <v>52</v>
      </c>
      <c r="H13" s="7" t="s">
        <v>809</v>
      </c>
      <c r="I13" s="9">
        <v>42875</v>
      </c>
      <c r="J13" s="7" t="s">
        <v>28</v>
      </c>
      <c r="K13" s="6"/>
      <c r="M13" s="19"/>
      <c r="N13" s="19"/>
    </row>
    <row r="14" spans="1:14" ht="37.5" customHeight="1">
      <c r="A14" s="6">
        <v>10</v>
      </c>
      <c r="B14" s="7" t="s">
        <v>834</v>
      </c>
      <c r="C14" s="7" t="s">
        <v>835</v>
      </c>
      <c r="D14" s="8" t="s">
        <v>836</v>
      </c>
      <c r="E14" s="7">
        <v>1</v>
      </c>
      <c r="F14" s="7">
        <v>1</v>
      </c>
      <c r="G14" s="7" t="s">
        <v>52</v>
      </c>
      <c r="H14" s="7" t="s">
        <v>809</v>
      </c>
      <c r="I14" s="9">
        <v>42875</v>
      </c>
      <c r="J14" s="7" t="s">
        <v>837</v>
      </c>
      <c r="K14" s="6"/>
      <c r="M14" s="21" t="s">
        <v>73</v>
      </c>
      <c r="N14" s="21">
        <f>SUM(M4:N12)</f>
        <v>58</v>
      </c>
    </row>
    <row r="15" spans="1:14" ht="37.5" customHeight="1">
      <c r="A15" s="11">
        <v>11</v>
      </c>
      <c r="B15" s="7" t="s">
        <v>25</v>
      </c>
      <c r="C15" s="7" t="s">
        <v>838</v>
      </c>
      <c r="D15" s="8" t="s">
        <v>839</v>
      </c>
      <c r="E15" s="7">
        <v>6</v>
      </c>
      <c r="F15" s="7">
        <v>2</v>
      </c>
      <c r="G15" s="7" t="s">
        <v>17</v>
      </c>
      <c r="H15" s="7" t="s">
        <v>809</v>
      </c>
      <c r="I15" s="9">
        <v>42875</v>
      </c>
      <c r="J15" s="7" t="s">
        <v>28</v>
      </c>
      <c r="K15" s="6"/>
    </row>
    <row r="16" spans="1:14" ht="37.5" customHeight="1">
      <c r="A16" s="6">
        <v>12</v>
      </c>
      <c r="B16" s="7" t="s">
        <v>840</v>
      </c>
      <c r="C16" s="7" t="s">
        <v>841</v>
      </c>
      <c r="D16" s="8" t="s">
        <v>842</v>
      </c>
      <c r="E16" s="7">
        <v>3</v>
      </c>
      <c r="F16" s="7">
        <v>1</v>
      </c>
      <c r="G16" s="7" t="s">
        <v>17</v>
      </c>
      <c r="H16" s="12" t="s">
        <v>809</v>
      </c>
      <c r="I16" s="14">
        <v>42875</v>
      </c>
      <c r="J16" s="7" t="s">
        <v>843</v>
      </c>
      <c r="K16" s="78"/>
      <c r="M16" s="22" t="s">
        <v>844</v>
      </c>
    </row>
    <row r="17" spans="1:13" ht="37.5" customHeight="1">
      <c r="A17" s="11">
        <v>13</v>
      </c>
      <c r="B17" s="7" t="s">
        <v>845</v>
      </c>
      <c r="C17" s="7" t="s">
        <v>846</v>
      </c>
      <c r="D17" s="8" t="s">
        <v>847</v>
      </c>
      <c r="E17" s="7">
        <v>3</v>
      </c>
      <c r="F17" s="7">
        <v>2</v>
      </c>
      <c r="G17" s="7" t="s">
        <v>52</v>
      </c>
      <c r="H17" s="12" t="s">
        <v>809</v>
      </c>
      <c r="I17" s="14">
        <v>42875</v>
      </c>
      <c r="J17" s="7" t="s">
        <v>848</v>
      </c>
      <c r="K17" s="7" t="s">
        <v>849</v>
      </c>
      <c r="M17" s="22"/>
    </row>
    <row r="18" spans="1:13" ht="37.5" customHeight="1">
      <c r="A18" s="6">
        <v>14</v>
      </c>
      <c r="B18" s="7" t="s">
        <v>25</v>
      </c>
      <c r="C18" s="7" t="s">
        <v>850</v>
      </c>
      <c r="D18" s="8" t="s">
        <v>851</v>
      </c>
      <c r="E18" s="7">
        <v>3</v>
      </c>
      <c r="F18" s="7">
        <v>1</v>
      </c>
      <c r="G18" s="7" t="s">
        <v>17</v>
      </c>
      <c r="H18" s="7" t="s">
        <v>809</v>
      </c>
      <c r="I18" s="9">
        <v>42875</v>
      </c>
      <c r="J18" s="7" t="s">
        <v>28</v>
      </c>
      <c r="K18" s="6"/>
    </row>
    <row r="19" spans="1:13" ht="36" customHeight="1">
      <c r="A19" s="11">
        <v>15</v>
      </c>
      <c r="B19" s="7" t="s">
        <v>207</v>
      </c>
      <c r="C19" s="7" t="s">
        <v>854</v>
      </c>
      <c r="D19" s="8" t="s">
        <v>855</v>
      </c>
      <c r="E19" s="7">
        <v>3</v>
      </c>
      <c r="F19" s="7">
        <v>1</v>
      </c>
      <c r="G19" s="7" t="s">
        <v>17</v>
      </c>
      <c r="H19" s="7" t="s">
        <v>809</v>
      </c>
      <c r="I19" s="9">
        <v>42875</v>
      </c>
      <c r="J19" s="7" t="s">
        <v>856</v>
      </c>
      <c r="K19" s="7" t="s">
        <v>857</v>
      </c>
    </row>
    <row r="20" spans="1:13" ht="36" customHeight="1">
      <c r="A20" s="6">
        <v>16</v>
      </c>
      <c r="B20" s="77" t="s">
        <v>25</v>
      </c>
      <c r="C20" s="77" t="s">
        <v>1888</v>
      </c>
      <c r="D20" s="771" t="s">
        <v>1889</v>
      </c>
      <c r="E20" s="77">
        <v>2</v>
      </c>
      <c r="F20" s="77">
        <v>1</v>
      </c>
      <c r="G20" s="77" t="s">
        <v>52</v>
      </c>
      <c r="H20" s="77" t="s">
        <v>809</v>
      </c>
      <c r="I20" s="336">
        <v>42875</v>
      </c>
      <c r="J20" s="77" t="s">
        <v>28</v>
      </c>
      <c r="K20" s="77" t="s">
        <v>391</v>
      </c>
    </row>
    <row r="21" spans="1:13" ht="36" customHeight="1">
      <c r="A21" s="6"/>
      <c r="B21" s="77"/>
      <c r="C21" s="77"/>
      <c r="D21" s="771"/>
      <c r="E21" s="77"/>
      <c r="F21" s="77"/>
      <c r="G21" s="77"/>
      <c r="H21" s="77"/>
      <c r="I21" s="336"/>
      <c r="J21" s="77"/>
      <c r="K21" s="77"/>
    </row>
    <row r="22" spans="1:13" ht="36" customHeight="1">
      <c r="A22" s="6"/>
      <c r="B22" s="7"/>
      <c r="C22" s="7"/>
      <c r="D22" s="8"/>
      <c r="E22" s="61">
        <f>SUM(E5:E21)</f>
        <v>58</v>
      </c>
      <c r="F22" s="61">
        <f>SUM(F5:F20)</f>
        <v>21</v>
      </c>
      <c r="G22" s="7"/>
      <c r="H22" s="7"/>
      <c r="I22" s="7"/>
      <c r="J22" s="7"/>
      <c r="K22" s="6"/>
    </row>
    <row r="23" spans="1:13" ht="36" customHeight="1">
      <c r="A23" s="6"/>
      <c r="B23" s="7"/>
      <c r="C23" s="7"/>
      <c r="D23" s="8"/>
      <c r="E23" s="7"/>
      <c r="F23" s="7"/>
      <c r="G23" s="7"/>
      <c r="H23" s="7"/>
      <c r="I23" s="7"/>
      <c r="J23" s="7"/>
      <c r="K23" s="6"/>
    </row>
    <row r="24" spans="1:13" ht="36" customHeight="1">
      <c r="A24" s="6"/>
      <c r="B24" s="7"/>
      <c r="C24" s="7"/>
      <c r="D24" s="8"/>
      <c r="E24" s="7"/>
      <c r="F24" s="7"/>
      <c r="G24" s="7"/>
      <c r="H24" s="7"/>
      <c r="I24" s="7"/>
      <c r="J24" s="7"/>
      <c r="K24" s="6"/>
    </row>
    <row r="25" spans="1:13" ht="37.5" customHeight="1">
      <c r="A25" s="11"/>
      <c r="B25" s="7"/>
      <c r="C25" s="7"/>
      <c r="D25" s="8"/>
      <c r="E25" s="7"/>
      <c r="F25" s="7"/>
      <c r="G25" s="7"/>
      <c r="H25" s="7"/>
      <c r="I25" s="9"/>
      <c r="J25" s="7"/>
      <c r="K25" s="6"/>
    </row>
  </sheetData>
  <customSheetViews>
    <customSheetView guid="{02E053ED-E6D2-CE49-ACC7-7136EC9E794B}" scale="80">
      <selection activeCell="K11" sqref="K11"/>
      <pageSetup scale="25" orientation="portrait"/>
    </customSheetView>
    <customSheetView guid="{EE08CF43-77EE-417C-9641-A8A4A3BB9F7F}" scale="80">
      <selection activeCell="D27" sqref="D27"/>
      <pageSetup scale="25" orientation="portrait"/>
    </customSheetView>
    <customSheetView guid="{38B47C8C-0CFF-49AC-8E8C-DCB93F4AE3FA}" scale="80" topLeftCell="A10">
      <selection activeCell="D29" sqref="D29"/>
      <pageSetup scale="25" orientation="portrait"/>
    </customSheetView>
    <customSheetView guid="{2570249F-BB90-4803-B8F1-23BC13ECD63B}" scale="80" topLeftCell="A10">
      <selection activeCell="D29" sqref="D29"/>
      <pageSetup scale="25" orientation="portrait"/>
    </customSheetView>
    <customSheetView guid="{0BBB814E-2461-47B9-9806-A85702CBED90}" scale="80" showPageBreaks="1" printArea="1" topLeftCell="A10">
      <selection activeCell="D29" sqref="D29"/>
      <pageSetup scale="25" orientation="portrait"/>
    </customSheetView>
    <customSheetView guid="{6DB935F1-A95D-431A-A87A-18D5415EC08E}" scale="80" showPageBreaks="1" printArea="1" topLeftCell="A10">
      <selection activeCell="D29" sqref="D29"/>
      <pageSetup scale="25" orientation="portrait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pageSetup scale="2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zoomScalePageLayoutView="80" workbookViewId="0">
      <selection activeCell="D16" sqref="D16"/>
    </sheetView>
  </sheetViews>
  <sheetFormatPr baseColWidth="10" defaultColWidth="8.83203125" defaultRowHeight="41.25" customHeight="1" x14ac:dyDescent="0"/>
  <cols>
    <col min="2" max="2" width="29.1640625" customWidth="1"/>
    <col min="3" max="3" width="29.83203125" customWidth="1"/>
    <col min="4" max="4" width="31.83203125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80.83203125" customWidth="1"/>
    <col min="13" max="13" width="18.1640625" customWidth="1"/>
  </cols>
  <sheetData>
    <row r="1" spans="1:14" ht="41.25" customHeight="1" thickBot="1">
      <c r="A1" s="794" t="s">
        <v>510</v>
      </c>
      <c r="B1" s="795"/>
      <c r="C1" s="795"/>
      <c r="D1" s="795"/>
      <c r="E1" s="795"/>
      <c r="F1" s="795"/>
      <c r="G1" s="795" t="s">
        <v>805</v>
      </c>
      <c r="H1" s="795"/>
      <c r="I1" s="795"/>
      <c r="J1" s="796"/>
      <c r="K1" s="797"/>
    </row>
    <row r="2" spans="1:14" ht="41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</row>
    <row r="3" spans="1:14" ht="41.25" customHeight="1">
      <c r="A3" s="119"/>
      <c r="B3" s="120" t="s">
        <v>806</v>
      </c>
      <c r="C3" s="121"/>
      <c r="D3" s="122"/>
      <c r="E3" s="121"/>
      <c r="F3" s="121"/>
      <c r="G3" s="121"/>
      <c r="H3" s="121"/>
      <c r="I3" s="123"/>
      <c r="J3" s="121"/>
      <c r="K3" s="121"/>
      <c r="M3" s="10" t="s">
        <v>20</v>
      </c>
      <c r="N3" s="10">
        <f>N2-N14</f>
        <v>0</v>
      </c>
    </row>
    <row r="4" spans="1:14" ht="41.25" customHeight="1">
      <c r="A4" s="49"/>
      <c r="B4" s="49" t="s">
        <v>184</v>
      </c>
      <c r="C4" s="49"/>
      <c r="D4" s="51"/>
      <c r="E4" s="49"/>
      <c r="F4" s="49"/>
      <c r="G4" s="49"/>
      <c r="H4" s="49"/>
      <c r="I4" s="49"/>
      <c r="J4" s="49"/>
      <c r="K4" s="49"/>
      <c r="M4" t="s">
        <v>24</v>
      </c>
      <c r="N4">
        <f>SUMIFS(E:E,G:G,"CTT")</f>
        <v>0</v>
      </c>
    </row>
    <row r="5" spans="1:14" ht="41.25" customHeight="1">
      <c r="A5" s="7"/>
      <c r="B5" s="7" t="s">
        <v>858</v>
      </c>
      <c r="C5" s="7" t="s">
        <v>859</v>
      </c>
      <c r="D5" s="8" t="s">
        <v>860</v>
      </c>
      <c r="E5" s="23">
        <v>57</v>
      </c>
      <c r="F5" s="7">
        <v>25</v>
      </c>
      <c r="G5" s="61" t="s">
        <v>322</v>
      </c>
      <c r="H5" s="7" t="s">
        <v>809</v>
      </c>
      <c r="I5" s="9">
        <v>42875</v>
      </c>
      <c r="J5" s="7" t="s">
        <v>861</v>
      </c>
      <c r="K5" s="61" t="s">
        <v>862</v>
      </c>
      <c r="M5" t="s">
        <v>29</v>
      </c>
      <c r="N5">
        <f>SUMIFS(E:E,G:G,"FLU")</f>
        <v>0</v>
      </c>
    </row>
    <row r="6" spans="1:14" ht="41.25" customHeight="1">
      <c r="A6" s="6"/>
      <c r="B6" s="101" t="s">
        <v>863</v>
      </c>
      <c r="C6" s="101"/>
      <c r="D6" s="124"/>
      <c r="E6" s="7"/>
      <c r="F6" s="7"/>
      <c r="G6" s="7"/>
      <c r="H6" s="7"/>
      <c r="I6" s="7"/>
      <c r="J6" s="7"/>
      <c r="K6" s="125" t="s">
        <v>864</v>
      </c>
      <c r="M6" t="s">
        <v>33</v>
      </c>
      <c r="N6">
        <f>SUMIFS(E:E,G:G,"JCC")</f>
        <v>0</v>
      </c>
    </row>
    <row r="7" spans="1:14" ht="41.25" customHeight="1">
      <c r="A7" s="6"/>
      <c r="B7" s="61" t="s">
        <v>1047</v>
      </c>
      <c r="C7" s="23"/>
      <c r="D7" s="8"/>
      <c r="E7" s="7"/>
      <c r="F7" s="7"/>
      <c r="G7" s="7"/>
      <c r="H7" s="7"/>
      <c r="I7" s="7"/>
      <c r="J7" s="7"/>
      <c r="K7" s="6"/>
      <c r="M7" t="s">
        <v>37</v>
      </c>
      <c r="N7">
        <f>SUMIFS(E:E,G:G,"EDI")</f>
        <v>0</v>
      </c>
    </row>
    <row r="8" spans="1:14" ht="41.25" customHeight="1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42</v>
      </c>
      <c r="N8">
        <f>SUMIFS(E:E,G:G,"par")</f>
        <v>0</v>
      </c>
    </row>
    <row r="9" spans="1:14" ht="41.25" customHeight="1">
      <c r="A9" s="6"/>
      <c r="B9" s="7"/>
      <c r="C9" s="7"/>
      <c r="D9" s="8"/>
      <c r="E9" s="7"/>
      <c r="F9" s="7"/>
      <c r="G9" s="7"/>
      <c r="H9" s="7"/>
      <c r="I9" s="7"/>
      <c r="J9" s="7"/>
      <c r="K9" s="6"/>
      <c r="M9" t="s">
        <v>48</v>
      </c>
      <c r="N9">
        <f>SUMIFS(E:E,G:G,"phi")</f>
        <v>0</v>
      </c>
    </row>
    <row r="10" spans="1:14" ht="41.25" customHeight="1">
      <c r="A10" s="6"/>
      <c r="B10" s="7"/>
      <c r="C10" s="7"/>
      <c r="D10" s="8"/>
      <c r="E10" s="7"/>
      <c r="F10" s="7"/>
      <c r="G10" s="7"/>
      <c r="H10" s="7"/>
      <c r="I10" s="7"/>
      <c r="J10" s="7"/>
      <c r="K10" s="6"/>
      <c r="M10" t="s">
        <v>55</v>
      </c>
      <c r="N10">
        <f>SUMIFS(E:E,G:G,"BRK")</f>
        <v>0</v>
      </c>
    </row>
    <row r="11" spans="1:14" ht="41.25" customHeight="1">
      <c r="A11" s="12"/>
      <c r="B11" s="7"/>
      <c r="C11" s="7"/>
      <c r="D11" s="8"/>
      <c r="E11" s="7"/>
      <c r="F11" s="7"/>
      <c r="G11" s="7"/>
      <c r="H11" s="7"/>
      <c r="I11" s="9"/>
      <c r="J11" s="7"/>
      <c r="K11" s="7"/>
      <c r="M11" s="18" t="s">
        <v>60</v>
      </c>
      <c r="N11" s="18">
        <f>SUMIFS(E:E,G:G,"SPC")</f>
        <v>57</v>
      </c>
    </row>
    <row r="12" spans="1:14" ht="41.25" customHeight="1">
      <c r="A12" s="7"/>
      <c r="B12" s="7"/>
      <c r="C12" s="7"/>
      <c r="D12" s="8"/>
      <c r="E12" s="7"/>
      <c r="F12" s="7"/>
      <c r="G12" s="7"/>
      <c r="H12" s="7"/>
      <c r="I12" s="9"/>
      <c r="J12" s="7"/>
      <c r="K12" s="7"/>
      <c r="M12" s="19" t="s">
        <v>64</v>
      </c>
      <c r="N12" s="19">
        <f>SUMIFS(E:E,G:G,"H")</f>
        <v>0</v>
      </c>
    </row>
    <row r="13" spans="1:14" ht="41.25" customHeight="1">
      <c r="A13" s="12"/>
      <c r="B13" s="7"/>
      <c r="C13" s="7"/>
      <c r="D13" s="8"/>
      <c r="E13" s="7"/>
      <c r="F13" s="7"/>
      <c r="G13" s="7"/>
      <c r="H13" s="7"/>
      <c r="I13" s="9"/>
      <c r="J13" s="7"/>
      <c r="K13" s="7"/>
      <c r="M13" s="19"/>
      <c r="N13" s="19"/>
    </row>
    <row r="14" spans="1:14" ht="41.25" customHeight="1">
      <c r="A14" s="7"/>
      <c r="B14" s="7"/>
      <c r="C14" s="7"/>
      <c r="D14" s="8"/>
      <c r="E14" s="7"/>
      <c r="F14" s="7"/>
      <c r="G14" s="7"/>
      <c r="H14" s="7"/>
      <c r="I14" s="9"/>
      <c r="J14" s="7"/>
      <c r="K14" s="7"/>
      <c r="M14" s="21" t="s">
        <v>73</v>
      </c>
      <c r="N14" s="21">
        <f>SUM(M4:N12)</f>
        <v>57</v>
      </c>
    </row>
    <row r="15" spans="1:14" ht="41.25" customHeight="1">
      <c r="A15" s="12"/>
      <c r="B15" s="7"/>
      <c r="C15" s="7"/>
      <c r="D15" s="8"/>
      <c r="E15" s="7"/>
      <c r="F15" s="7"/>
      <c r="G15" s="7"/>
      <c r="H15" s="7"/>
      <c r="I15" s="9"/>
      <c r="J15" s="7"/>
      <c r="K15" s="7"/>
    </row>
  </sheetData>
  <customSheetViews>
    <customSheetView guid="{02E053ED-E6D2-CE49-ACC7-7136EC9E794B}" scale="80">
      <selection activeCell="D16" sqref="D16"/>
      <pageSetup paperSize="9" orientation="portrait"/>
    </customSheetView>
    <customSheetView guid="{EE08CF43-77EE-417C-9641-A8A4A3BB9F7F}" scale="80">
      <selection activeCell="H15" sqref="H15"/>
      <pageSetup paperSize="9" orientation="portrait"/>
    </customSheetView>
    <customSheetView guid="{38B47C8C-0CFF-49AC-8E8C-DCB93F4AE3FA}" scale="80">
      <selection activeCell="C17" sqref="C17"/>
    </customSheetView>
    <customSheetView guid="{2570249F-BB90-4803-B8F1-23BC13ECD63B}" scale="80">
      <selection activeCell="C17" sqref="C17"/>
    </customSheetView>
    <customSheetView guid="{0BBB814E-2461-47B9-9806-A85702CBED90}" scale="80">
      <selection activeCell="C17" sqref="C17"/>
    </customSheetView>
    <customSheetView guid="{6DB935F1-A95D-431A-A87A-18D5415EC08E}" scale="80">
      <selection activeCell="C17" sqref="C17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2" workbookViewId="0">
      <selection activeCell="C33" sqref="C33"/>
    </sheetView>
  </sheetViews>
  <sheetFormatPr baseColWidth="10" defaultColWidth="8.83203125" defaultRowHeight="33" customHeight="1" x14ac:dyDescent="0"/>
  <cols>
    <col min="1" max="1" width="12.33203125" customWidth="1"/>
    <col min="2" max="2" width="27" customWidth="1"/>
    <col min="3" max="3" width="31" customWidth="1"/>
    <col min="4" max="4" width="37.83203125" customWidth="1"/>
    <col min="5" max="5" width="11.3320312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33" customHeight="1">
      <c r="A1" s="136" t="s">
        <v>955</v>
      </c>
      <c r="B1" s="137"/>
      <c r="C1" s="138"/>
      <c r="D1" s="139"/>
      <c r="E1" s="140"/>
      <c r="F1" s="141"/>
      <c r="G1" s="141"/>
      <c r="H1" s="141"/>
      <c r="I1" s="141"/>
      <c r="J1" s="141"/>
      <c r="K1" s="141"/>
    </row>
    <row r="2" spans="1:11" ht="33" customHeight="1" thickBot="1">
      <c r="A2" s="142" t="s">
        <v>956</v>
      </c>
      <c r="B2" s="143"/>
      <c r="C2" s="143"/>
      <c r="D2" s="70"/>
      <c r="E2" s="144"/>
      <c r="F2" s="145"/>
      <c r="G2" s="145"/>
      <c r="H2" s="145"/>
      <c r="I2" s="145"/>
      <c r="J2" s="145"/>
      <c r="K2" s="145"/>
    </row>
    <row r="3" spans="1:11" ht="33" customHeight="1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957</v>
      </c>
    </row>
    <row r="4" spans="1:11" ht="33" customHeight="1">
      <c r="A4" s="6">
        <v>9</v>
      </c>
      <c r="B4" s="12" t="s">
        <v>214</v>
      </c>
      <c r="C4" s="12" t="s">
        <v>215</v>
      </c>
      <c r="D4" s="13" t="s">
        <v>216</v>
      </c>
      <c r="E4" s="12">
        <v>2</v>
      </c>
      <c r="F4" s="12">
        <v>1</v>
      </c>
      <c r="G4" s="12" t="s">
        <v>70</v>
      </c>
      <c r="H4" s="26" t="s">
        <v>185</v>
      </c>
      <c r="I4" s="14">
        <v>42875</v>
      </c>
      <c r="J4" s="12" t="s">
        <v>217</v>
      </c>
      <c r="K4" s="12" t="s">
        <v>218</v>
      </c>
    </row>
    <row r="5" spans="1:11" ht="33" customHeight="1">
      <c r="A5" s="11"/>
      <c r="B5" s="12" t="s">
        <v>14</v>
      </c>
      <c r="C5" s="12" t="s">
        <v>250</v>
      </c>
      <c r="D5" s="13" t="s">
        <v>251</v>
      </c>
      <c r="E5" s="12">
        <v>2</v>
      </c>
      <c r="F5" s="12">
        <v>1</v>
      </c>
      <c r="G5" s="44" t="s">
        <v>70</v>
      </c>
      <c r="H5" s="12" t="s">
        <v>239</v>
      </c>
      <c r="I5" s="14">
        <v>42875</v>
      </c>
      <c r="J5" s="12" t="s">
        <v>252</v>
      </c>
      <c r="K5" s="44"/>
    </row>
    <row r="6" spans="1:11" ht="33" customHeight="1">
      <c r="A6" s="6"/>
      <c r="B6" s="7" t="s">
        <v>253</v>
      </c>
      <c r="C6" s="7" t="s">
        <v>254</v>
      </c>
      <c r="D6" s="8" t="s">
        <v>255</v>
      </c>
      <c r="E6" s="7">
        <v>7</v>
      </c>
      <c r="F6" s="7">
        <v>4</v>
      </c>
      <c r="G6" s="7" t="s">
        <v>70</v>
      </c>
      <c r="H6" s="7" t="s">
        <v>239</v>
      </c>
      <c r="I6" s="9">
        <v>42875</v>
      </c>
      <c r="J6" s="7" t="s">
        <v>256</v>
      </c>
      <c r="K6" s="23" t="s">
        <v>257</v>
      </c>
    </row>
    <row r="7" spans="1:11" ht="33" customHeight="1">
      <c r="A7" s="6"/>
      <c r="B7" s="7" t="s">
        <v>258</v>
      </c>
      <c r="C7" s="7" t="s">
        <v>259</v>
      </c>
      <c r="D7" s="8" t="s">
        <v>260</v>
      </c>
      <c r="E7" s="7">
        <v>4</v>
      </c>
      <c r="F7" s="7">
        <v>1</v>
      </c>
      <c r="G7" s="7" t="s">
        <v>70</v>
      </c>
      <c r="H7" s="7" t="s">
        <v>239</v>
      </c>
      <c r="I7" s="9">
        <v>42875</v>
      </c>
      <c r="J7" s="7" t="s">
        <v>261</v>
      </c>
      <c r="K7" s="23" t="s">
        <v>81</v>
      </c>
    </row>
    <row r="8" spans="1:11" ht="33" customHeight="1">
      <c r="A8" s="11">
        <v>12</v>
      </c>
      <c r="B8" s="7" t="s">
        <v>14</v>
      </c>
      <c r="C8" s="7" t="s">
        <v>68</v>
      </c>
      <c r="D8" s="8" t="s">
        <v>69</v>
      </c>
      <c r="E8" s="7">
        <v>2</v>
      </c>
      <c r="F8" s="7">
        <v>1</v>
      </c>
      <c r="G8" s="7" t="s">
        <v>70</v>
      </c>
      <c r="H8" s="12" t="s">
        <v>18</v>
      </c>
      <c r="I8" s="14">
        <v>42875</v>
      </c>
      <c r="J8" s="7" t="s">
        <v>71</v>
      </c>
      <c r="K8" s="6" t="s">
        <v>72</v>
      </c>
    </row>
    <row r="9" spans="1:11" ht="33" customHeight="1">
      <c r="A9" s="11">
        <v>12</v>
      </c>
      <c r="B9" s="7" t="s">
        <v>161</v>
      </c>
      <c r="C9" s="7" t="s">
        <v>162</v>
      </c>
      <c r="D9" s="8" t="s">
        <v>163</v>
      </c>
      <c r="E9" s="7">
        <v>2</v>
      </c>
      <c r="F9" s="7">
        <v>1</v>
      </c>
      <c r="G9" s="7" t="s">
        <v>70</v>
      </c>
      <c r="H9" s="7" t="s">
        <v>118</v>
      </c>
      <c r="I9" s="9">
        <v>42875</v>
      </c>
      <c r="J9" s="7" t="s">
        <v>164</v>
      </c>
      <c r="K9" s="7" t="s">
        <v>165</v>
      </c>
    </row>
    <row r="10" spans="1:11" ht="33" customHeight="1">
      <c r="A10" s="90">
        <v>16</v>
      </c>
      <c r="B10" s="90" t="s">
        <v>38</v>
      </c>
      <c r="C10" s="90" t="s">
        <v>548</v>
      </c>
      <c r="D10" s="90" t="s">
        <v>549</v>
      </c>
      <c r="E10" s="90">
        <v>4</v>
      </c>
      <c r="F10" s="90">
        <v>1</v>
      </c>
      <c r="G10" s="90" t="s">
        <v>70</v>
      </c>
      <c r="H10" s="90" t="s">
        <v>515</v>
      </c>
      <c r="I10" s="93">
        <v>42875</v>
      </c>
      <c r="J10" s="90" t="s">
        <v>550</v>
      </c>
      <c r="K10" s="90"/>
    </row>
    <row r="11" spans="1:11" ht="33" customHeight="1">
      <c r="A11" s="6">
        <v>8</v>
      </c>
      <c r="B11" s="12" t="s">
        <v>14</v>
      </c>
      <c r="C11" s="12" t="s">
        <v>573</v>
      </c>
      <c r="D11" s="13" t="s">
        <v>574</v>
      </c>
      <c r="E11" s="12">
        <v>2</v>
      </c>
      <c r="F11" s="12">
        <v>1</v>
      </c>
      <c r="G11" s="12" t="s">
        <v>70</v>
      </c>
      <c r="H11" s="7" t="s">
        <v>515</v>
      </c>
      <c r="I11" s="9">
        <v>42875</v>
      </c>
      <c r="J11" s="12" t="s">
        <v>575</v>
      </c>
      <c r="K11" s="11"/>
    </row>
    <row r="12" spans="1:11" ht="33" customHeight="1">
      <c r="A12" s="6">
        <v>9</v>
      </c>
      <c r="B12" s="12" t="s">
        <v>25</v>
      </c>
      <c r="C12" s="12" t="s">
        <v>576</v>
      </c>
      <c r="D12" s="13" t="s">
        <v>577</v>
      </c>
      <c r="E12" s="12">
        <v>10</v>
      </c>
      <c r="F12" s="12">
        <v>5</v>
      </c>
      <c r="G12" s="11" t="s">
        <v>70</v>
      </c>
      <c r="H12" s="7" t="s">
        <v>515</v>
      </c>
      <c r="I12" s="9">
        <v>42875</v>
      </c>
      <c r="J12" s="7" t="s">
        <v>28</v>
      </c>
      <c r="K12" s="11"/>
    </row>
    <row r="13" spans="1:11" ht="33" customHeight="1">
      <c r="A13" s="6">
        <v>10</v>
      </c>
      <c r="B13" s="12" t="s">
        <v>14</v>
      </c>
      <c r="C13" s="12" t="s">
        <v>578</v>
      </c>
      <c r="D13" s="13" t="s">
        <v>579</v>
      </c>
      <c r="E13" s="12">
        <v>2</v>
      </c>
      <c r="F13" s="12">
        <v>1</v>
      </c>
      <c r="G13" s="11" t="s">
        <v>70</v>
      </c>
      <c r="H13" s="12" t="s">
        <v>515</v>
      </c>
      <c r="I13" s="14">
        <v>42875</v>
      </c>
      <c r="J13" s="12" t="s">
        <v>580</v>
      </c>
      <c r="K13" s="11"/>
    </row>
    <row r="14" spans="1:11" ht="33" customHeight="1">
      <c r="A14" s="6">
        <v>11</v>
      </c>
      <c r="B14" s="12" t="s">
        <v>14</v>
      </c>
      <c r="C14" s="12" t="s">
        <v>581</v>
      </c>
      <c r="D14" s="13" t="s">
        <v>582</v>
      </c>
      <c r="E14" s="12">
        <v>12</v>
      </c>
      <c r="F14" s="12">
        <v>4</v>
      </c>
      <c r="G14" s="11" t="s">
        <v>70</v>
      </c>
      <c r="H14" s="7" t="s">
        <v>515</v>
      </c>
      <c r="I14" s="9">
        <v>42875</v>
      </c>
      <c r="J14" s="7" t="s">
        <v>583</v>
      </c>
      <c r="K14" s="67" t="s">
        <v>584</v>
      </c>
    </row>
    <row r="15" spans="1:11" ht="33" customHeight="1">
      <c r="A15" s="6">
        <v>12</v>
      </c>
      <c r="B15" s="12" t="s">
        <v>14</v>
      </c>
      <c r="C15" s="12" t="s">
        <v>585</v>
      </c>
      <c r="D15" s="13" t="s">
        <v>586</v>
      </c>
      <c r="E15" s="12">
        <v>4</v>
      </c>
      <c r="F15" s="12">
        <v>1</v>
      </c>
      <c r="G15" s="11" t="s">
        <v>70</v>
      </c>
      <c r="H15" s="7" t="s">
        <v>515</v>
      </c>
      <c r="I15" s="9">
        <v>42875</v>
      </c>
      <c r="J15" s="7" t="s">
        <v>587</v>
      </c>
      <c r="K15" s="11"/>
    </row>
    <row r="16" spans="1:11" ht="33" customHeight="1">
      <c r="A16" s="6">
        <v>13</v>
      </c>
      <c r="B16" s="7" t="s">
        <v>14</v>
      </c>
      <c r="C16" s="7" t="s">
        <v>588</v>
      </c>
      <c r="D16" s="104" t="s">
        <v>589</v>
      </c>
      <c r="E16" s="7">
        <v>5</v>
      </c>
      <c r="F16" s="7">
        <v>2</v>
      </c>
      <c r="G16" s="6" t="s">
        <v>70</v>
      </c>
      <c r="H16" s="7" t="s">
        <v>515</v>
      </c>
      <c r="I16" s="9">
        <v>42875</v>
      </c>
      <c r="J16" s="7" t="s">
        <v>590</v>
      </c>
      <c r="K16" s="6" t="s">
        <v>591</v>
      </c>
    </row>
    <row r="17" spans="1:11" ht="33" customHeight="1">
      <c r="A17" s="6">
        <v>14</v>
      </c>
      <c r="B17" s="7" t="s">
        <v>14</v>
      </c>
      <c r="C17" s="7" t="s">
        <v>592</v>
      </c>
      <c r="D17" s="8" t="s">
        <v>593</v>
      </c>
      <c r="E17" s="7">
        <v>4</v>
      </c>
      <c r="F17" s="7">
        <v>1</v>
      </c>
      <c r="G17" s="6" t="s">
        <v>70</v>
      </c>
      <c r="H17" s="7" t="s">
        <v>515</v>
      </c>
      <c r="I17" s="9">
        <v>42875</v>
      </c>
      <c r="J17" s="7" t="s">
        <v>594</v>
      </c>
      <c r="K17" s="6"/>
    </row>
    <row r="18" spans="1:11" ht="33" customHeight="1">
      <c r="A18" s="6">
        <v>15</v>
      </c>
      <c r="B18" s="12" t="s">
        <v>25</v>
      </c>
      <c r="C18" s="7" t="s">
        <v>595</v>
      </c>
      <c r="D18" s="8" t="s">
        <v>596</v>
      </c>
      <c r="E18" s="7">
        <v>3</v>
      </c>
      <c r="F18" s="7">
        <v>1</v>
      </c>
      <c r="G18" s="6" t="s">
        <v>70</v>
      </c>
      <c r="H18" s="7" t="s">
        <v>515</v>
      </c>
      <c r="I18" s="9">
        <v>42875</v>
      </c>
      <c r="J18" s="7" t="s">
        <v>28</v>
      </c>
      <c r="K18" s="6"/>
    </row>
    <row r="19" spans="1:11" ht="33" customHeight="1">
      <c r="A19" s="11">
        <v>4</v>
      </c>
      <c r="B19" s="12" t="s">
        <v>14</v>
      </c>
      <c r="C19" s="12" t="s">
        <v>405</v>
      </c>
      <c r="D19" s="13" t="s">
        <v>406</v>
      </c>
      <c r="E19" s="12">
        <v>3</v>
      </c>
      <c r="F19" s="12">
        <v>1</v>
      </c>
      <c r="G19" s="12" t="s">
        <v>70</v>
      </c>
      <c r="H19" s="12" t="s">
        <v>399</v>
      </c>
      <c r="I19" s="14">
        <v>42875</v>
      </c>
      <c r="J19" s="14" t="s">
        <v>407</v>
      </c>
      <c r="K19" s="76"/>
    </row>
    <row r="20" spans="1:11" ht="33" customHeight="1">
      <c r="A20" s="6">
        <v>14</v>
      </c>
      <c r="B20" s="12" t="s">
        <v>258</v>
      </c>
      <c r="C20" s="12" t="s">
        <v>443</v>
      </c>
      <c r="D20" s="13" t="s">
        <v>444</v>
      </c>
      <c r="E20" s="12">
        <v>3</v>
      </c>
      <c r="F20" s="12">
        <v>1</v>
      </c>
      <c r="G20" s="12" t="s">
        <v>70</v>
      </c>
      <c r="H20" s="12" t="s">
        <v>399</v>
      </c>
      <c r="I20" s="14">
        <v>42875</v>
      </c>
      <c r="J20" s="12" t="s">
        <v>445</v>
      </c>
      <c r="K20" s="17" t="s">
        <v>446</v>
      </c>
    </row>
    <row r="21" spans="1:11" ht="33" customHeight="1">
      <c r="A21" s="7">
        <v>15</v>
      </c>
      <c r="B21" s="12" t="s">
        <v>447</v>
      </c>
      <c r="C21" s="12" t="s">
        <v>448</v>
      </c>
      <c r="D21" s="13" t="s">
        <v>449</v>
      </c>
      <c r="E21" s="12">
        <v>2</v>
      </c>
      <c r="F21" s="12">
        <v>1</v>
      </c>
      <c r="G21" s="12" t="s">
        <v>70</v>
      </c>
      <c r="H21" s="12" t="s">
        <v>399</v>
      </c>
      <c r="I21" s="14">
        <v>42875</v>
      </c>
      <c r="J21" s="14" t="s">
        <v>450</v>
      </c>
      <c r="K21" s="11"/>
    </row>
    <row r="22" spans="1:11" ht="33" customHeight="1">
      <c r="A22" s="7">
        <v>17</v>
      </c>
      <c r="B22" s="12" t="s">
        <v>38</v>
      </c>
      <c r="C22" s="12" t="s">
        <v>453</v>
      </c>
      <c r="D22" s="13" t="s">
        <v>454</v>
      </c>
      <c r="E22" s="12">
        <v>3</v>
      </c>
      <c r="F22" s="12">
        <v>1</v>
      </c>
      <c r="G22" s="44" t="s">
        <v>70</v>
      </c>
      <c r="H22" s="12" t="s">
        <v>399</v>
      </c>
      <c r="I22" s="14">
        <v>42875</v>
      </c>
      <c r="J22" s="43" t="s">
        <v>455</v>
      </c>
      <c r="K22" s="11"/>
    </row>
    <row r="23" spans="1:11" ht="33" customHeight="1">
      <c r="A23" s="126">
        <v>11</v>
      </c>
      <c r="B23" s="12" t="s">
        <v>25</v>
      </c>
      <c r="C23" s="7" t="s">
        <v>895</v>
      </c>
      <c r="D23" s="8" t="s">
        <v>896</v>
      </c>
      <c r="E23" s="7">
        <v>3</v>
      </c>
      <c r="F23" s="7">
        <v>1</v>
      </c>
      <c r="G23" s="7" t="s">
        <v>70</v>
      </c>
      <c r="H23" s="12" t="s">
        <v>809</v>
      </c>
      <c r="I23" s="14">
        <v>42875</v>
      </c>
      <c r="J23" s="14" t="s">
        <v>28</v>
      </c>
      <c r="K23" s="146"/>
    </row>
    <row r="24" spans="1:11" ht="33" customHeight="1">
      <c r="A24" s="126">
        <v>12</v>
      </c>
      <c r="B24" s="7" t="s">
        <v>25</v>
      </c>
      <c r="C24" s="7" t="s">
        <v>897</v>
      </c>
      <c r="D24" s="30" t="s">
        <v>898</v>
      </c>
      <c r="E24" s="7">
        <v>3</v>
      </c>
      <c r="F24" s="7">
        <v>1</v>
      </c>
      <c r="G24" s="7" t="s">
        <v>70</v>
      </c>
      <c r="H24" s="7" t="s">
        <v>809</v>
      </c>
      <c r="I24" s="9">
        <v>42875</v>
      </c>
      <c r="J24" s="7" t="s">
        <v>28</v>
      </c>
      <c r="K24" s="146"/>
    </row>
    <row r="25" spans="1:11" ht="33" customHeight="1">
      <c r="A25" s="6"/>
      <c r="B25" s="7" t="s">
        <v>25</v>
      </c>
      <c r="C25" s="7" t="s">
        <v>958</v>
      </c>
      <c r="D25" s="8" t="s">
        <v>959</v>
      </c>
      <c r="E25" s="7">
        <v>3</v>
      </c>
      <c r="F25" s="7">
        <v>0</v>
      </c>
      <c r="G25" s="7" t="s">
        <v>70</v>
      </c>
      <c r="H25" s="7" t="s">
        <v>960</v>
      </c>
      <c r="I25" s="9">
        <v>42875</v>
      </c>
      <c r="J25" s="7" t="s">
        <v>28</v>
      </c>
      <c r="K25" s="6"/>
    </row>
    <row r="26" spans="1:11" ht="33" customHeight="1">
      <c r="A26" s="140"/>
      <c r="B26" s="7" t="s">
        <v>961</v>
      </c>
      <c r="C26" s="7">
        <v>103431</v>
      </c>
      <c r="D26" s="8" t="s">
        <v>962</v>
      </c>
      <c r="E26" s="7">
        <v>3</v>
      </c>
      <c r="F26" s="7">
        <v>0</v>
      </c>
      <c r="G26" s="7" t="s">
        <v>70</v>
      </c>
      <c r="H26" s="7" t="s">
        <v>963</v>
      </c>
      <c r="I26" s="9">
        <v>42875</v>
      </c>
      <c r="J26" s="147"/>
      <c r="K26" s="146"/>
    </row>
    <row r="27" spans="1:11" ht="33" customHeight="1">
      <c r="A27" s="140"/>
      <c r="B27" s="12" t="s">
        <v>964</v>
      </c>
      <c r="C27" s="12">
        <v>103435</v>
      </c>
      <c r="D27" s="13" t="s">
        <v>965</v>
      </c>
      <c r="E27" s="12">
        <v>3</v>
      </c>
      <c r="F27" s="12">
        <v>0</v>
      </c>
      <c r="G27" s="11" t="s">
        <v>70</v>
      </c>
      <c r="H27" s="12" t="s">
        <v>963</v>
      </c>
      <c r="I27" s="14">
        <v>42875</v>
      </c>
      <c r="J27" s="147"/>
      <c r="K27" s="146"/>
    </row>
    <row r="28" spans="1:11" ht="33" customHeight="1">
      <c r="A28" s="140"/>
      <c r="B28" s="147"/>
      <c r="C28" s="147"/>
      <c r="D28" s="147"/>
      <c r="E28" s="152">
        <f>SUM(E4:E27)</f>
        <v>91</v>
      </c>
      <c r="F28" s="148"/>
      <c r="G28" s="149"/>
      <c r="H28" s="147"/>
      <c r="I28" s="150"/>
      <c r="J28" s="147"/>
      <c r="K28" s="146"/>
    </row>
    <row r="29" spans="1:11" ht="33" customHeight="1">
      <c r="A29" s="12"/>
      <c r="B29" s="12"/>
      <c r="C29" s="12"/>
      <c r="D29" s="13"/>
      <c r="E29" s="12"/>
      <c r="F29" s="12"/>
      <c r="G29" s="12"/>
      <c r="H29" s="12"/>
      <c r="I29" s="14"/>
      <c r="J29" s="14"/>
      <c r="K29" s="11"/>
    </row>
    <row r="30" spans="1:11" ht="33" customHeight="1">
      <c r="A30" s="12"/>
      <c r="B30" s="12"/>
      <c r="C30" s="12"/>
      <c r="D30" s="13"/>
      <c r="E30" s="12"/>
      <c r="F30" s="12"/>
      <c r="G30" s="12"/>
      <c r="H30" s="12"/>
      <c r="I30" s="14"/>
      <c r="J30" s="14"/>
      <c r="K30" s="11"/>
    </row>
    <row r="31" spans="1:11" ht="33" customHeight="1">
      <c r="A31" s="12"/>
      <c r="B31" s="12"/>
      <c r="C31" s="12"/>
      <c r="D31" s="13"/>
      <c r="E31" s="12"/>
      <c r="F31" s="12"/>
      <c r="G31" s="12"/>
      <c r="H31" s="12"/>
      <c r="I31" s="14"/>
      <c r="J31" s="14"/>
      <c r="K31" s="11"/>
    </row>
    <row r="32" spans="1:11" ht="33" customHeight="1" thickBot="1">
      <c r="A32" s="142" t="s">
        <v>966</v>
      </c>
      <c r="B32" s="143"/>
      <c r="C32" s="143"/>
      <c r="D32" s="70"/>
      <c r="E32" s="144"/>
      <c r="F32" s="145"/>
      <c r="G32" s="145"/>
      <c r="H32" s="145"/>
      <c r="I32" s="145"/>
      <c r="J32" s="145"/>
      <c r="K32" s="145"/>
    </row>
    <row r="33" spans="1:11" ht="33" customHeight="1" thickBot="1">
      <c r="A33" s="1" t="s">
        <v>2</v>
      </c>
      <c r="B33" s="2" t="s">
        <v>3</v>
      </c>
      <c r="C33" s="2" t="s">
        <v>4</v>
      </c>
      <c r="D33" s="3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11</v>
      </c>
      <c r="K33" s="4" t="s">
        <v>957</v>
      </c>
    </row>
    <row r="34" spans="1:11" ht="33" customHeight="1">
      <c r="A34" s="90">
        <v>3</v>
      </c>
      <c r="B34" s="90" t="s">
        <v>25</v>
      </c>
      <c r="C34" s="90" t="s">
        <v>518</v>
      </c>
      <c r="D34" s="91" t="s">
        <v>519</v>
      </c>
      <c r="E34" s="90">
        <v>4</v>
      </c>
      <c r="F34" s="90">
        <v>1</v>
      </c>
      <c r="G34" s="90" t="s">
        <v>196</v>
      </c>
      <c r="H34" s="92" t="s">
        <v>515</v>
      </c>
      <c r="I34" s="93">
        <v>42875</v>
      </c>
      <c r="J34" s="95" t="s">
        <v>28</v>
      </c>
      <c r="K34" s="90"/>
    </row>
    <row r="35" spans="1:11" ht="33" customHeight="1">
      <c r="A35" s="90">
        <v>6</v>
      </c>
      <c r="B35" s="90" t="s">
        <v>25</v>
      </c>
      <c r="C35" s="95" t="s">
        <v>524</v>
      </c>
      <c r="D35" s="96" t="s">
        <v>525</v>
      </c>
      <c r="E35" s="95">
        <v>4</v>
      </c>
      <c r="F35" s="95">
        <v>1</v>
      </c>
      <c r="G35" s="95" t="s">
        <v>196</v>
      </c>
      <c r="H35" s="92" t="s">
        <v>515</v>
      </c>
      <c r="I35" s="93">
        <v>42875</v>
      </c>
      <c r="J35" s="95" t="s">
        <v>28</v>
      </c>
      <c r="K35" s="95"/>
    </row>
    <row r="36" spans="1:11" ht="33" customHeight="1">
      <c r="A36" s="90">
        <v>7</v>
      </c>
      <c r="B36" s="95" t="s">
        <v>38</v>
      </c>
      <c r="C36" s="97" t="s">
        <v>526</v>
      </c>
      <c r="D36" s="91" t="s">
        <v>527</v>
      </c>
      <c r="E36" s="90">
        <v>3</v>
      </c>
      <c r="F36" s="90">
        <v>1</v>
      </c>
      <c r="G36" s="95" t="s">
        <v>196</v>
      </c>
      <c r="H36" s="92" t="s">
        <v>515</v>
      </c>
      <c r="I36" s="93">
        <v>42875</v>
      </c>
      <c r="J36" s="95" t="s">
        <v>528</v>
      </c>
      <c r="K36" s="95"/>
    </row>
    <row r="37" spans="1:11" ht="33" customHeight="1">
      <c r="A37" s="90">
        <v>12</v>
      </c>
      <c r="B37" s="95" t="s">
        <v>14</v>
      </c>
      <c r="C37" s="95" t="s">
        <v>538</v>
      </c>
      <c r="D37" s="96" t="s">
        <v>539</v>
      </c>
      <c r="E37" s="95">
        <v>3</v>
      </c>
      <c r="F37" s="95">
        <v>1</v>
      </c>
      <c r="G37" s="95" t="s">
        <v>196</v>
      </c>
      <c r="H37" s="92" t="s">
        <v>515</v>
      </c>
      <c r="I37" s="93">
        <v>42875</v>
      </c>
      <c r="J37" s="90" t="s">
        <v>540</v>
      </c>
      <c r="K37" s="90"/>
    </row>
    <row r="38" spans="1:11" ht="33" customHeight="1">
      <c r="A38" s="90">
        <v>14</v>
      </c>
      <c r="B38" s="95" t="s">
        <v>25</v>
      </c>
      <c r="C38" s="90" t="s">
        <v>544</v>
      </c>
      <c r="D38" s="91" t="s">
        <v>545</v>
      </c>
      <c r="E38" s="90">
        <v>4</v>
      </c>
      <c r="F38" s="90">
        <v>1</v>
      </c>
      <c r="G38" s="90" t="s">
        <v>196</v>
      </c>
      <c r="H38" s="100" t="s">
        <v>515</v>
      </c>
      <c r="I38" s="94">
        <v>42875</v>
      </c>
      <c r="J38" s="90" t="s">
        <v>28</v>
      </c>
      <c r="K38" s="99"/>
    </row>
    <row r="39" spans="1:11" ht="33" customHeight="1">
      <c r="A39" s="11">
        <v>1</v>
      </c>
      <c r="B39" s="12" t="s">
        <v>25</v>
      </c>
      <c r="C39" s="12" t="s">
        <v>673</v>
      </c>
      <c r="D39" s="13" t="s">
        <v>674</v>
      </c>
      <c r="E39" s="12">
        <v>4</v>
      </c>
      <c r="F39" s="12">
        <v>1</v>
      </c>
      <c r="G39" s="11" t="s">
        <v>196</v>
      </c>
      <c r="H39" s="7" t="s">
        <v>515</v>
      </c>
      <c r="I39" s="9">
        <v>42875</v>
      </c>
      <c r="J39" s="14" t="s">
        <v>28</v>
      </c>
      <c r="K39" s="11"/>
    </row>
    <row r="40" spans="1:11" ht="33" customHeight="1">
      <c r="A40" s="6">
        <v>2</v>
      </c>
      <c r="B40" s="12" t="s">
        <v>25</v>
      </c>
      <c r="C40" s="7" t="s">
        <v>675</v>
      </c>
      <c r="D40" s="8" t="s">
        <v>676</v>
      </c>
      <c r="E40" s="7">
        <v>3</v>
      </c>
      <c r="F40" s="7">
        <v>1</v>
      </c>
      <c r="G40" s="7" t="s">
        <v>196</v>
      </c>
      <c r="H40" s="12" t="s">
        <v>515</v>
      </c>
      <c r="I40" s="14">
        <v>42875</v>
      </c>
      <c r="J40" s="7" t="s">
        <v>28</v>
      </c>
      <c r="K40" s="6"/>
    </row>
    <row r="41" spans="1:11" ht="33" customHeight="1">
      <c r="A41" s="11">
        <v>3</v>
      </c>
      <c r="B41" s="12" t="s">
        <v>14</v>
      </c>
      <c r="C41" s="7" t="s">
        <v>677</v>
      </c>
      <c r="D41" s="8" t="s">
        <v>967</v>
      </c>
      <c r="E41" s="7">
        <v>3</v>
      </c>
      <c r="F41" s="7">
        <v>1</v>
      </c>
      <c r="G41" s="7" t="s">
        <v>196</v>
      </c>
      <c r="H41" s="12" t="s">
        <v>515</v>
      </c>
      <c r="I41" s="14">
        <v>42875</v>
      </c>
      <c r="J41" s="7" t="s">
        <v>679</v>
      </c>
      <c r="K41" s="6"/>
    </row>
    <row r="42" spans="1:11" ht="33" customHeight="1">
      <c r="A42" s="6">
        <v>4</v>
      </c>
      <c r="B42" s="12" t="s">
        <v>541</v>
      </c>
      <c r="C42" s="7">
        <v>2813</v>
      </c>
      <c r="D42" s="8" t="s">
        <v>680</v>
      </c>
      <c r="E42" s="7">
        <v>7</v>
      </c>
      <c r="F42" s="7">
        <v>2</v>
      </c>
      <c r="G42" s="7" t="s">
        <v>196</v>
      </c>
      <c r="H42" s="12" t="s">
        <v>515</v>
      </c>
      <c r="I42" s="14">
        <v>42875</v>
      </c>
      <c r="J42" s="7" t="s">
        <v>681</v>
      </c>
      <c r="K42" s="6"/>
    </row>
    <row r="43" spans="1:11" ht="33" customHeight="1">
      <c r="A43" s="11">
        <v>5</v>
      </c>
      <c r="B43" s="12" t="s">
        <v>25</v>
      </c>
      <c r="C43" s="7" t="s">
        <v>682</v>
      </c>
      <c r="D43" s="8" t="s">
        <v>683</v>
      </c>
      <c r="E43" s="7">
        <v>5</v>
      </c>
      <c r="F43" s="7">
        <v>2</v>
      </c>
      <c r="G43" s="7" t="s">
        <v>196</v>
      </c>
      <c r="H43" s="12" t="s">
        <v>515</v>
      </c>
      <c r="I43" s="14">
        <v>42875</v>
      </c>
      <c r="J43" s="7" t="s">
        <v>28</v>
      </c>
      <c r="K43" s="6"/>
    </row>
    <row r="44" spans="1:11" ht="33" customHeight="1">
      <c r="A44" s="6">
        <v>6</v>
      </c>
      <c r="B44" s="12" t="s">
        <v>65</v>
      </c>
      <c r="C44" s="7" t="s">
        <v>684</v>
      </c>
      <c r="D44" s="8" t="s">
        <v>685</v>
      </c>
      <c r="E44" s="7">
        <v>4</v>
      </c>
      <c r="F44" s="7">
        <v>2</v>
      </c>
      <c r="G44" s="7" t="s">
        <v>196</v>
      </c>
      <c r="H44" s="7" t="s">
        <v>515</v>
      </c>
      <c r="I44" s="9">
        <v>42875</v>
      </c>
      <c r="J44" s="7" t="s">
        <v>686</v>
      </c>
      <c r="K44" s="6"/>
    </row>
    <row r="45" spans="1:11" ht="33" customHeight="1">
      <c r="A45" s="11">
        <v>13</v>
      </c>
      <c r="B45" s="12" t="s">
        <v>541</v>
      </c>
      <c r="C45" s="7">
        <v>2857</v>
      </c>
      <c r="D45" s="8" t="s">
        <v>699</v>
      </c>
      <c r="E45" s="7">
        <v>4</v>
      </c>
      <c r="F45" s="7">
        <v>1</v>
      </c>
      <c r="G45" s="7" t="s">
        <v>196</v>
      </c>
      <c r="H45" s="12" t="s">
        <v>515</v>
      </c>
      <c r="I45" s="14">
        <v>42875</v>
      </c>
      <c r="J45" s="7" t="s">
        <v>700</v>
      </c>
      <c r="K45" s="6"/>
    </row>
    <row r="46" spans="1:11" ht="33" customHeight="1">
      <c r="A46" s="11">
        <v>1</v>
      </c>
      <c r="B46" s="7" t="s">
        <v>25</v>
      </c>
      <c r="C46" s="12" t="s">
        <v>458</v>
      </c>
      <c r="D46" s="13" t="s">
        <v>459</v>
      </c>
      <c r="E46" s="12">
        <v>2</v>
      </c>
      <c r="F46" s="12">
        <v>1</v>
      </c>
      <c r="G46" s="12" t="s">
        <v>196</v>
      </c>
      <c r="H46" s="7" t="s">
        <v>399</v>
      </c>
      <c r="I46" s="9">
        <v>42875</v>
      </c>
      <c r="J46" s="7" t="s">
        <v>28</v>
      </c>
      <c r="K46" s="11"/>
    </row>
    <row r="47" spans="1:11" ht="33" customHeight="1">
      <c r="A47" s="11">
        <v>2</v>
      </c>
      <c r="B47" s="12" t="s">
        <v>25</v>
      </c>
      <c r="C47" s="12" t="s">
        <v>460</v>
      </c>
      <c r="D47" s="13" t="s">
        <v>461</v>
      </c>
      <c r="E47" s="12">
        <v>6</v>
      </c>
      <c r="F47" s="12">
        <v>2</v>
      </c>
      <c r="G47" s="12" t="s">
        <v>196</v>
      </c>
      <c r="H47" s="12" t="s">
        <v>399</v>
      </c>
      <c r="I47" s="14">
        <v>42875</v>
      </c>
      <c r="J47" s="43" t="s">
        <v>28</v>
      </c>
    </row>
    <row r="48" spans="1:11" ht="33" customHeight="1">
      <c r="A48" s="11">
        <v>3</v>
      </c>
      <c r="B48" s="12" t="s">
        <v>25</v>
      </c>
      <c r="C48" s="7" t="s">
        <v>462</v>
      </c>
      <c r="D48" s="8" t="s">
        <v>463</v>
      </c>
      <c r="E48" s="7">
        <v>6</v>
      </c>
      <c r="F48" s="7">
        <v>2</v>
      </c>
      <c r="G48" s="7" t="s">
        <v>196</v>
      </c>
      <c r="H48" s="12" t="s">
        <v>399</v>
      </c>
      <c r="I48" s="14">
        <v>42875</v>
      </c>
      <c r="J48" s="12" t="s">
        <v>28</v>
      </c>
    </row>
    <row r="49" spans="1:12" ht="33" customHeight="1">
      <c r="A49" s="11">
        <v>4</v>
      </c>
      <c r="B49" s="12" t="s">
        <v>25</v>
      </c>
      <c r="C49" s="12" t="s">
        <v>464</v>
      </c>
      <c r="D49" s="13" t="s">
        <v>465</v>
      </c>
      <c r="E49" s="12">
        <v>2</v>
      </c>
      <c r="F49" s="12">
        <v>1</v>
      </c>
      <c r="G49" s="44" t="s">
        <v>196</v>
      </c>
      <c r="H49" s="12" t="s">
        <v>399</v>
      </c>
      <c r="I49" s="14">
        <v>42875</v>
      </c>
      <c r="J49" s="7" t="s">
        <v>28</v>
      </c>
    </row>
    <row r="50" spans="1:12" ht="33" customHeight="1">
      <c r="A50" s="12"/>
      <c r="B50" s="12"/>
      <c r="C50" s="12"/>
      <c r="D50" s="13"/>
      <c r="E50" s="151">
        <f>SUM(E34:E49)</f>
        <v>64</v>
      </c>
      <c r="F50" s="12"/>
      <c r="G50" s="12"/>
      <c r="H50" s="12"/>
      <c r="I50" s="14"/>
      <c r="J50" s="14"/>
      <c r="K50" s="11"/>
    </row>
    <row r="51" spans="1:12" ht="33" customHeight="1">
      <c r="A51" s="12"/>
      <c r="B51" s="12"/>
      <c r="C51" s="12"/>
      <c r="D51" s="13"/>
      <c r="E51" s="12"/>
      <c r="F51" s="12"/>
      <c r="G51" s="12"/>
      <c r="H51" s="12"/>
      <c r="I51" s="14"/>
      <c r="J51" s="14"/>
      <c r="K51" s="11"/>
    </row>
    <row r="52" spans="1:12" ht="33" customHeight="1">
      <c r="A52" s="12"/>
      <c r="B52" s="12"/>
      <c r="C52" s="12"/>
      <c r="D52" s="13"/>
      <c r="E52" s="12"/>
      <c r="F52" s="12"/>
      <c r="G52" s="12"/>
      <c r="H52" s="12"/>
      <c r="I52" s="14"/>
      <c r="J52" s="14"/>
      <c r="K52" s="11"/>
    </row>
    <row r="53" spans="1:12" ht="33" customHeight="1">
      <c r="A53" s="12"/>
      <c r="B53" s="12"/>
      <c r="C53" s="12"/>
      <c r="D53" s="12"/>
      <c r="E53" s="13"/>
      <c r="F53" s="12"/>
      <c r="G53" s="12"/>
      <c r="H53" s="12"/>
      <c r="I53" s="12"/>
      <c r="J53" s="14"/>
      <c r="K53" s="14"/>
      <c r="L53" s="11"/>
    </row>
  </sheetData>
  <customSheetViews>
    <customSheetView guid="{02E053ED-E6D2-CE49-ACC7-7136EC9E794B}" topLeftCell="A22">
      <selection activeCell="C33" sqref="C33"/>
      <pageSetup paperSize="9" orientation="portrait"/>
    </customSheetView>
    <customSheetView guid="{EE08CF43-77EE-417C-9641-A8A4A3BB9F7F}" topLeftCell="A31">
      <selection activeCell="D41" sqref="D41"/>
      <pageSetup paperSize="9" orientation="portrait"/>
    </customSheetView>
    <customSheetView guid="{38B47C8C-0CFF-49AC-8E8C-DCB93F4AE3FA}" topLeftCell="A31">
      <selection activeCell="D41" sqref="D41"/>
      <pageSetup paperSize="9" orientation="portrait"/>
    </customSheetView>
    <customSheetView guid="{2570249F-BB90-4803-B8F1-23BC13ECD63B}" topLeftCell="A31">
      <selection activeCell="D41" sqref="D41"/>
      <pageSetup paperSize="9" orientation="portrait"/>
    </customSheetView>
    <customSheetView guid="{0BBB814E-2461-47B9-9806-A85702CBED90}" topLeftCell="A31">
      <selection activeCell="D41" sqref="D41"/>
      <pageSetup paperSize="9" orientation="portrait"/>
    </customSheetView>
    <customSheetView guid="{6DB935F1-A95D-431A-A87A-18D5415EC08E}" topLeftCell="A31">
      <selection activeCell="D41" sqref="D41"/>
      <pageSetup paperSize="9" orientation="portrait"/>
    </customSheetView>
  </customSheetViews>
  <phoneticPr fontId="10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C2" sqref="C2"/>
    </sheetView>
  </sheetViews>
  <sheetFormatPr baseColWidth="10" defaultColWidth="8.83203125" defaultRowHeight="19" x14ac:dyDescent="0"/>
  <cols>
    <col min="1" max="1" width="26" style="171" customWidth="1"/>
    <col min="2" max="2" width="13.33203125" style="171" customWidth="1"/>
    <col min="3" max="3" width="51" style="171" customWidth="1"/>
    <col min="4" max="7" width="14.6640625" style="322" customWidth="1"/>
    <col min="8" max="8" width="52.5" style="171" bestFit="1" customWidth="1"/>
    <col min="9" max="9" width="9.83203125" style="323" customWidth="1"/>
    <col min="10" max="10" width="9.6640625" style="323" customWidth="1"/>
    <col min="11" max="11" width="8.1640625" style="323" customWidth="1"/>
    <col min="12" max="12" width="10.5" style="323" customWidth="1"/>
    <col min="13" max="13" width="12.83203125" style="323" customWidth="1"/>
    <col min="14" max="14" width="11" style="171" customWidth="1"/>
    <col min="15" max="15" width="10.83203125" style="171" customWidth="1"/>
    <col min="16" max="16" width="13.5" style="171" bestFit="1" customWidth="1"/>
    <col min="17" max="17" width="13" style="171" customWidth="1"/>
    <col min="18" max="18" width="48.33203125" style="324" customWidth="1"/>
    <col min="19" max="19" width="47.5" style="171" customWidth="1"/>
    <col min="20" max="16384" width="8.83203125" style="171"/>
  </cols>
  <sheetData>
    <row r="1" spans="1:19" ht="21">
      <c r="A1" s="159"/>
      <c r="B1" s="160" t="s">
        <v>1048</v>
      </c>
      <c r="C1" s="161">
        <v>42875</v>
      </c>
      <c r="D1" s="162" t="s">
        <v>705</v>
      </c>
      <c r="E1" s="163"/>
      <c r="F1" s="162" t="s">
        <v>1049</v>
      </c>
      <c r="G1" s="163"/>
      <c r="H1" s="164"/>
      <c r="I1" s="165"/>
      <c r="J1" s="166"/>
      <c r="K1" s="166"/>
      <c r="L1" s="167"/>
      <c r="M1" s="168"/>
      <c r="N1" s="166"/>
      <c r="O1" s="166"/>
      <c r="P1" s="167"/>
      <c r="Q1" s="167"/>
      <c r="R1" s="169"/>
      <c r="S1" s="170"/>
    </row>
    <row r="2" spans="1:19" ht="21">
      <c r="A2" s="172"/>
      <c r="B2" s="173"/>
      <c r="C2" s="174" t="s">
        <v>1050</v>
      </c>
      <c r="D2" s="162" t="s">
        <v>1051</v>
      </c>
      <c r="E2" s="163"/>
      <c r="F2" s="162" t="s">
        <v>1052</v>
      </c>
      <c r="G2" s="163"/>
      <c r="H2" s="175"/>
      <c r="I2" s="176"/>
      <c r="J2" s="177"/>
      <c r="K2" s="177"/>
      <c r="L2" s="178"/>
      <c r="M2" s="179"/>
      <c r="N2" s="177"/>
      <c r="O2" s="177"/>
      <c r="P2" s="178"/>
      <c r="Q2" s="178"/>
      <c r="R2" s="180"/>
      <c r="S2" s="181"/>
    </row>
    <row r="3" spans="1:19" ht="22" thickBot="1">
      <c r="A3" s="172"/>
      <c r="B3" s="173"/>
      <c r="C3" s="182" t="s">
        <v>1053</v>
      </c>
      <c r="D3" s="183" t="s">
        <v>1054</v>
      </c>
      <c r="E3" s="184"/>
      <c r="F3" s="183" t="s">
        <v>1055</v>
      </c>
      <c r="G3" s="184"/>
      <c r="H3" s="175"/>
      <c r="I3" s="176"/>
      <c r="J3" s="177"/>
      <c r="K3" s="177"/>
      <c r="L3" s="178"/>
      <c r="M3" s="179"/>
      <c r="N3" s="177"/>
      <c r="O3" s="177"/>
      <c r="P3" s="178"/>
      <c r="Q3" s="178"/>
      <c r="R3" s="180"/>
      <c r="S3" s="181"/>
    </row>
    <row r="4" spans="1:19" ht="23">
      <c r="A4" s="185"/>
      <c r="B4" s="186" t="s">
        <v>1056</v>
      </c>
      <c r="C4" s="187"/>
      <c r="D4" s="188"/>
      <c r="E4" s="189"/>
      <c r="F4" s="188"/>
      <c r="G4" s="189"/>
      <c r="H4" s="190"/>
      <c r="I4" s="191"/>
      <c r="J4" s="191"/>
      <c r="K4" s="192"/>
      <c r="L4" s="193"/>
      <c r="M4" s="191"/>
      <c r="N4" s="192"/>
      <c r="O4" s="192"/>
      <c r="P4" s="194"/>
      <c r="Q4" s="194"/>
      <c r="R4" s="195"/>
      <c r="S4" s="196"/>
    </row>
    <row r="5" spans="1:19">
      <c r="A5" s="197" t="s">
        <v>11</v>
      </c>
      <c r="B5" s="198" t="s">
        <v>1057</v>
      </c>
      <c r="C5" s="199" t="s">
        <v>1058</v>
      </c>
      <c r="D5" s="200" t="s">
        <v>1059</v>
      </c>
      <c r="E5" s="200" t="s">
        <v>1060</v>
      </c>
      <c r="F5" s="200" t="s">
        <v>1059</v>
      </c>
      <c r="G5" s="200" t="s">
        <v>1060</v>
      </c>
      <c r="H5" s="201" t="s">
        <v>1061</v>
      </c>
      <c r="I5" s="202" t="s">
        <v>1062</v>
      </c>
      <c r="J5" s="198" t="s">
        <v>1063</v>
      </c>
      <c r="K5" s="198" t="s">
        <v>1064</v>
      </c>
      <c r="L5" s="203" t="s">
        <v>1065</v>
      </c>
      <c r="M5" s="202" t="s">
        <v>1066</v>
      </c>
      <c r="N5" s="198" t="s">
        <v>1063</v>
      </c>
      <c r="O5" s="198" t="s">
        <v>1064</v>
      </c>
      <c r="P5" s="203" t="s">
        <v>1065</v>
      </c>
      <c r="Q5" s="203" t="s">
        <v>1067</v>
      </c>
      <c r="R5" s="204" t="s">
        <v>1068</v>
      </c>
      <c r="S5" s="198" t="s">
        <v>1069</v>
      </c>
    </row>
    <row r="6" spans="1:19" s="214" customFormat="1" ht="34">
      <c r="A6" s="205" t="s">
        <v>1070</v>
      </c>
      <c r="B6" s="206" t="s">
        <v>1071</v>
      </c>
      <c r="C6" s="207" t="s">
        <v>1072</v>
      </c>
      <c r="D6" s="208">
        <v>3</v>
      </c>
      <c r="E6" s="208">
        <v>1</v>
      </c>
      <c r="F6" s="209"/>
      <c r="G6" s="210"/>
      <c r="H6" s="207" t="s">
        <v>1073</v>
      </c>
      <c r="I6" s="211">
        <v>42875</v>
      </c>
      <c r="J6" s="207" t="s">
        <v>1074</v>
      </c>
      <c r="K6" s="207"/>
      <c r="L6" s="212" t="s">
        <v>1075</v>
      </c>
      <c r="M6" s="211">
        <v>42879</v>
      </c>
      <c r="N6" s="207"/>
      <c r="O6" s="207"/>
      <c r="P6" s="212"/>
      <c r="Q6" s="207" t="s">
        <v>1076</v>
      </c>
      <c r="R6" s="207"/>
      <c r="S6" s="213" t="s">
        <v>1077</v>
      </c>
    </row>
    <row r="7" spans="1:19" s="214" customFormat="1" ht="17">
      <c r="A7" s="205" t="s">
        <v>1078</v>
      </c>
      <c r="B7" s="206" t="s">
        <v>1079</v>
      </c>
      <c r="C7" s="207" t="s">
        <v>1080</v>
      </c>
      <c r="D7" s="208">
        <v>3</v>
      </c>
      <c r="E7" s="208">
        <v>1</v>
      </c>
      <c r="F7" s="209"/>
      <c r="G7" s="210"/>
      <c r="H7" s="207" t="s">
        <v>1081</v>
      </c>
      <c r="I7" s="211">
        <v>42875</v>
      </c>
      <c r="J7" s="207" t="s">
        <v>1074</v>
      </c>
      <c r="K7" s="207"/>
      <c r="L7" s="212">
        <v>0.33333333333333331</v>
      </c>
      <c r="M7" s="211">
        <v>42879</v>
      </c>
      <c r="N7" s="207"/>
      <c r="O7" s="207"/>
      <c r="P7" s="212"/>
      <c r="Q7" s="207" t="s">
        <v>1076</v>
      </c>
      <c r="R7" s="207" t="s">
        <v>1082</v>
      </c>
      <c r="S7" s="215" t="s">
        <v>1083</v>
      </c>
    </row>
    <row r="8" spans="1:19" s="214" customFormat="1" ht="34">
      <c r="A8" s="205" t="s">
        <v>1084</v>
      </c>
      <c r="B8" s="206" t="s">
        <v>1085</v>
      </c>
      <c r="C8" s="207" t="s">
        <v>1086</v>
      </c>
      <c r="D8" s="208">
        <v>5</v>
      </c>
      <c r="E8" s="208">
        <v>2</v>
      </c>
      <c r="F8" s="209"/>
      <c r="G8" s="210"/>
      <c r="H8" s="207" t="s">
        <v>1087</v>
      </c>
      <c r="I8" s="211">
        <v>42875</v>
      </c>
      <c r="J8" s="207" t="s">
        <v>1074</v>
      </c>
      <c r="K8" s="207"/>
      <c r="L8" s="212">
        <v>0.33333333333333331</v>
      </c>
      <c r="M8" s="211">
        <v>42879</v>
      </c>
      <c r="N8" s="207"/>
      <c r="O8" s="207"/>
      <c r="P8" s="212"/>
      <c r="Q8" s="207" t="s">
        <v>1076</v>
      </c>
      <c r="R8" s="207"/>
      <c r="S8" s="213" t="s">
        <v>1088</v>
      </c>
    </row>
    <row r="9" spans="1:19" s="214" customFormat="1" ht="51">
      <c r="A9" s="205" t="s">
        <v>1089</v>
      </c>
      <c r="B9" s="206" t="s">
        <v>1090</v>
      </c>
      <c r="C9" s="207" t="s">
        <v>1091</v>
      </c>
      <c r="D9" s="208">
        <v>3</v>
      </c>
      <c r="E9" s="208">
        <v>1</v>
      </c>
      <c r="F9" s="209"/>
      <c r="G9" s="210"/>
      <c r="H9" s="207" t="s">
        <v>1092</v>
      </c>
      <c r="I9" s="211">
        <v>42875</v>
      </c>
      <c r="J9" s="207" t="s">
        <v>1074</v>
      </c>
      <c r="K9" s="207"/>
      <c r="L9" s="212">
        <v>0.33333333333333331</v>
      </c>
      <c r="M9" s="211">
        <v>42879</v>
      </c>
      <c r="N9" s="207"/>
      <c r="O9" s="207"/>
      <c r="P9" s="212"/>
      <c r="Q9" s="207" t="s">
        <v>1076</v>
      </c>
      <c r="R9" s="207"/>
      <c r="S9" s="213" t="s">
        <v>1093</v>
      </c>
    </row>
    <row r="10" spans="1:19" s="214" customFormat="1" ht="34">
      <c r="A10" s="205" t="s">
        <v>1094</v>
      </c>
      <c r="B10" s="206" t="s">
        <v>1095</v>
      </c>
      <c r="C10" s="207" t="s">
        <v>1096</v>
      </c>
      <c r="D10" s="208">
        <v>2</v>
      </c>
      <c r="E10" s="208">
        <v>1</v>
      </c>
      <c r="F10" s="209"/>
      <c r="G10" s="210"/>
      <c r="H10" s="207" t="s">
        <v>1073</v>
      </c>
      <c r="I10" s="211">
        <v>42875</v>
      </c>
      <c r="J10" s="207" t="s">
        <v>1074</v>
      </c>
      <c r="K10" s="207"/>
      <c r="L10" s="212">
        <v>0.33333333333333331</v>
      </c>
      <c r="M10" s="211">
        <v>42879</v>
      </c>
      <c r="N10" s="207"/>
      <c r="O10" s="207"/>
      <c r="P10" s="212"/>
      <c r="Q10" s="207" t="s">
        <v>1076</v>
      </c>
      <c r="R10" s="207"/>
      <c r="S10" s="213" t="s">
        <v>1097</v>
      </c>
    </row>
    <row r="11" spans="1:19" s="214" customFormat="1" ht="17">
      <c r="A11" s="216"/>
      <c r="B11" s="217"/>
      <c r="C11" s="218"/>
      <c r="D11" s="208"/>
      <c r="E11" s="210"/>
      <c r="F11" s="219"/>
      <c r="G11" s="219"/>
      <c r="H11" s="219"/>
      <c r="I11" s="220"/>
      <c r="J11" s="221"/>
      <c r="K11" s="221"/>
      <c r="L11" s="222"/>
      <c r="M11" s="220"/>
      <c r="N11" s="221"/>
      <c r="O11" s="221"/>
      <c r="P11" s="222"/>
      <c r="Q11" s="221"/>
      <c r="R11" s="221"/>
      <c r="S11" s="223"/>
    </row>
    <row r="12" spans="1:19">
      <c r="A12" s="224"/>
      <c r="B12" s="225"/>
      <c r="C12" s="226"/>
      <c r="D12" s="227"/>
      <c r="E12" s="227"/>
      <c r="F12" s="228"/>
      <c r="G12" s="228"/>
      <c r="H12" s="229"/>
      <c r="I12" s="230"/>
      <c r="J12" s="231"/>
      <c r="K12" s="231"/>
      <c r="L12" s="232"/>
      <c r="M12" s="230"/>
      <c r="N12" s="231"/>
      <c r="O12" s="231"/>
      <c r="P12" s="232"/>
      <c r="Q12" s="231"/>
      <c r="R12" s="233"/>
      <c r="S12" s="234"/>
    </row>
    <row r="13" spans="1:19" s="244" customFormat="1" ht="22" thickBot="1">
      <c r="A13" s="235"/>
      <c r="B13" s="236" t="s">
        <v>1098</v>
      </c>
      <c r="C13" s="237"/>
      <c r="D13" s="238">
        <f>SUM(D6:D11)</f>
        <v>16</v>
      </c>
      <c r="E13" s="238">
        <f>SUM(E6:E12)</f>
        <v>6</v>
      </c>
      <c r="F13" s="238">
        <f>SUM(F6:F11)</f>
        <v>0</v>
      </c>
      <c r="G13" s="238">
        <f>SUM(G6:G12)</f>
        <v>0</v>
      </c>
      <c r="H13" s="239"/>
      <c r="I13" s="240"/>
      <c r="J13" s="240"/>
      <c r="K13" s="240"/>
      <c r="L13" s="240"/>
      <c r="M13" s="240"/>
      <c r="N13" s="235"/>
      <c r="O13" s="235"/>
      <c r="P13" s="241"/>
      <c r="Q13" s="241"/>
      <c r="R13" s="242"/>
      <c r="S13" s="243"/>
    </row>
    <row r="14" spans="1:19" ht="20" thickBot="1">
      <c r="A14" s="245"/>
      <c r="B14" s="246"/>
      <c r="C14" s="246"/>
      <c r="D14" s="247"/>
      <c r="E14" s="247"/>
      <c r="F14" s="248"/>
      <c r="G14" s="248"/>
      <c r="H14" s="246"/>
      <c r="I14" s="249"/>
      <c r="J14" s="249"/>
      <c r="K14" s="249"/>
      <c r="L14" s="249"/>
      <c r="M14" s="249"/>
      <c r="N14" s="246"/>
      <c r="O14" s="246"/>
      <c r="P14" s="246"/>
      <c r="Q14" s="246"/>
      <c r="R14" s="250"/>
      <c r="S14" s="251"/>
    </row>
    <row r="15" spans="1:19" ht="23">
      <c r="A15" s="252"/>
      <c r="B15" s="186" t="s">
        <v>1099</v>
      </c>
      <c r="C15" s="253"/>
      <c r="D15" s="254"/>
      <c r="E15" s="254"/>
      <c r="F15" s="254"/>
      <c r="G15" s="254"/>
      <c r="H15" s="255"/>
      <c r="I15" s="256"/>
      <c r="J15" s="257"/>
      <c r="K15" s="257"/>
      <c r="L15" s="257"/>
      <c r="M15" s="257"/>
      <c r="N15" s="257"/>
      <c r="O15" s="257"/>
      <c r="P15" s="258"/>
      <c r="Q15" s="258"/>
      <c r="R15" s="259"/>
      <c r="S15" s="260"/>
    </row>
    <row r="16" spans="1:19" s="263" customFormat="1" ht="51">
      <c r="A16" s="205" t="s">
        <v>1100</v>
      </c>
      <c r="B16" s="206" t="s">
        <v>1101</v>
      </c>
      <c r="C16" s="261" t="s">
        <v>1102</v>
      </c>
      <c r="D16" s="208">
        <v>3</v>
      </c>
      <c r="E16" s="208">
        <v>1</v>
      </c>
      <c r="F16" s="209"/>
      <c r="G16" s="210"/>
      <c r="H16" s="207" t="s">
        <v>1073</v>
      </c>
      <c r="I16" s="211">
        <v>42875</v>
      </c>
      <c r="J16" s="207" t="s">
        <v>52</v>
      </c>
      <c r="K16" s="207"/>
      <c r="L16" s="212">
        <v>0.29166666666666669</v>
      </c>
      <c r="M16" s="211">
        <v>42879</v>
      </c>
      <c r="N16" s="207"/>
      <c r="O16" s="207"/>
      <c r="P16" s="212"/>
      <c r="Q16" s="207" t="s">
        <v>1076</v>
      </c>
      <c r="R16" s="262" t="s">
        <v>1103</v>
      </c>
      <c r="S16" s="213" t="s">
        <v>1104</v>
      </c>
    </row>
    <row r="17" spans="1:19" s="264" customFormat="1" ht="17">
      <c r="A17" s="205" t="s">
        <v>1105</v>
      </c>
      <c r="B17" s="206" t="s">
        <v>1106</v>
      </c>
      <c r="C17" s="207" t="s">
        <v>1107</v>
      </c>
      <c r="D17" s="208">
        <v>2</v>
      </c>
      <c r="E17" s="208">
        <v>1</v>
      </c>
      <c r="F17" s="209"/>
      <c r="G17" s="210"/>
      <c r="H17" s="207" t="s">
        <v>1108</v>
      </c>
      <c r="I17" s="211">
        <v>42875</v>
      </c>
      <c r="J17" s="207" t="s">
        <v>52</v>
      </c>
      <c r="K17" s="207"/>
      <c r="L17" s="212">
        <v>0.29166666666666669</v>
      </c>
      <c r="M17" s="211">
        <v>42879</v>
      </c>
      <c r="N17" s="207"/>
      <c r="O17" s="207"/>
      <c r="P17" s="212"/>
      <c r="Q17" s="207" t="s">
        <v>1076</v>
      </c>
      <c r="R17" s="207" t="s">
        <v>1109</v>
      </c>
      <c r="S17" s="215" t="s">
        <v>1110</v>
      </c>
    </row>
    <row r="18" spans="1:19" s="214" customFormat="1" ht="17">
      <c r="A18" s="265"/>
      <c r="B18" s="266"/>
      <c r="C18" s="207"/>
      <c r="D18" s="208"/>
      <c r="E18" s="208"/>
      <c r="F18" s="208"/>
      <c r="G18" s="208"/>
      <c r="H18" s="207"/>
      <c r="I18" s="211"/>
      <c r="J18" s="207"/>
      <c r="K18" s="207"/>
      <c r="L18" s="212"/>
      <c r="M18" s="211"/>
      <c r="N18" s="207"/>
      <c r="O18" s="207"/>
      <c r="P18" s="212"/>
      <c r="Q18" s="207"/>
      <c r="R18" s="207"/>
      <c r="S18" s="207"/>
    </row>
    <row r="19" spans="1:19" s="214" customFormat="1" ht="17">
      <c r="A19" s="265"/>
      <c r="B19" s="266"/>
      <c r="C19" s="209"/>
      <c r="D19" s="208"/>
      <c r="E19" s="208"/>
      <c r="F19" s="208"/>
      <c r="G19" s="208"/>
      <c r="H19" s="209"/>
      <c r="I19" s="267"/>
      <c r="J19" s="209"/>
      <c r="K19" s="209"/>
      <c r="L19" s="268"/>
      <c r="M19" s="267"/>
      <c r="N19" s="209"/>
      <c r="O19" s="209"/>
      <c r="P19" s="268"/>
      <c r="Q19" s="223"/>
      <c r="R19" s="223"/>
      <c r="S19" s="223"/>
    </row>
    <row r="20" spans="1:19" s="214" customFormat="1" ht="17">
      <c r="A20" s="265"/>
      <c r="B20" s="269"/>
      <c r="C20" s="270"/>
      <c r="D20" s="208"/>
      <c r="E20" s="208"/>
      <c r="F20" s="208"/>
      <c r="G20" s="208"/>
      <c r="H20" s="270"/>
      <c r="I20" s="211"/>
      <c r="J20" s="270"/>
      <c r="K20" s="270"/>
      <c r="L20" s="271"/>
      <c r="M20" s="272"/>
      <c r="N20" s="270"/>
      <c r="O20" s="270"/>
      <c r="P20" s="271"/>
      <c r="Q20" s="270"/>
      <c r="R20" s="273"/>
      <c r="S20" s="274"/>
    </row>
    <row r="21" spans="1:19" s="214" customFormat="1" ht="17">
      <c r="A21" s="216"/>
      <c r="B21" s="217"/>
      <c r="C21" s="218"/>
      <c r="D21" s="208"/>
      <c r="E21" s="208"/>
      <c r="F21" s="208"/>
      <c r="G21" s="208"/>
      <c r="H21" s="219"/>
      <c r="I21" s="220"/>
      <c r="J21" s="221"/>
      <c r="K21" s="221"/>
      <c r="L21" s="222"/>
      <c r="M21" s="220"/>
      <c r="N21" s="221"/>
      <c r="O21" s="221"/>
      <c r="P21" s="222"/>
      <c r="Q21" s="221"/>
      <c r="R21" s="275"/>
      <c r="S21" s="276"/>
    </row>
    <row r="22" spans="1:19" ht="20" thickBot="1">
      <c r="A22" s="277"/>
      <c r="B22" s="278" t="s">
        <v>1098</v>
      </c>
      <c r="C22" s="279"/>
      <c r="D22" s="280">
        <f>SUM(D16:D21)</f>
        <v>5</v>
      </c>
      <c r="E22" s="280">
        <f>SUM(E16:E21)</f>
        <v>2</v>
      </c>
      <c r="F22" s="280">
        <f t="shared" ref="F22:G22" si="0">SUM(F16:F21)</f>
        <v>0</v>
      </c>
      <c r="G22" s="280">
        <f t="shared" si="0"/>
        <v>0</v>
      </c>
      <c r="H22" s="281"/>
      <c r="I22" s="282"/>
      <c r="J22" s="283"/>
      <c r="K22" s="283"/>
      <c r="L22" s="283"/>
      <c r="M22" s="283"/>
      <c r="N22" s="277"/>
      <c r="O22" s="277"/>
      <c r="P22" s="284"/>
      <c r="Q22" s="284"/>
      <c r="R22" s="285"/>
      <c r="S22" s="260"/>
    </row>
    <row r="23" spans="1:19" ht="20" thickBot="1">
      <c r="A23" s="286"/>
      <c r="B23" s="287"/>
      <c r="C23" s="798"/>
      <c r="D23" s="799"/>
      <c r="E23" s="799"/>
      <c r="F23" s="799"/>
      <c r="G23" s="799"/>
      <c r="H23" s="799"/>
      <c r="I23" s="800"/>
      <c r="J23" s="288"/>
      <c r="K23" s="288"/>
      <c r="L23" s="288"/>
      <c r="M23" s="288"/>
      <c r="N23" s="289"/>
      <c r="O23" s="289"/>
      <c r="P23" s="246"/>
      <c r="Q23" s="246"/>
      <c r="R23" s="250"/>
      <c r="S23" s="251"/>
    </row>
    <row r="24" spans="1:19" ht="23">
      <c r="A24" s="252"/>
      <c r="B24" s="186" t="s">
        <v>1111</v>
      </c>
      <c r="C24" s="290"/>
      <c r="D24" s="291"/>
      <c r="E24" s="291"/>
      <c r="F24" s="291"/>
      <c r="G24" s="291"/>
      <c r="H24" s="292"/>
      <c r="I24" s="293"/>
      <c r="J24" s="257"/>
      <c r="K24" s="257"/>
      <c r="L24" s="257"/>
      <c r="M24" s="257"/>
      <c r="N24" s="257"/>
      <c r="O24" s="257"/>
      <c r="P24" s="258"/>
      <c r="Q24" s="258"/>
      <c r="R24" s="294"/>
      <c r="S24" s="258"/>
    </row>
    <row r="25" spans="1:19" s="214" customFormat="1" ht="34">
      <c r="A25" s="205" t="s">
        <v>1112</v>
      </c>
      <c r="B25" s="206" t="s">
        <v>1113</v>
      </c>
      <c r="C25" s="207" t="s">
        <v>1114</v>
      </c>
      <c r="D25" s="208">
        <v>4</v>
      </c>
      <c r="E25" s="208">
        <v>1</v>
      </c>
      <c r="F25" s="209"/>
      <c r="G25" s="210"/>
      <c r="H25" s="207" t="s">
        <v>1073</v>
      </c>
      <c r="I25" s="211">
        <v>42875</v>
      </c>
      <c r="J25" s="207" t="s">
        <v>1115</v>
      </c>
      <c r="K25" s="207"/>
      <c r="L25" s="212">
        <v>0.29166666666666669</v>
      </c>
      <c r="M25" s="211">
        <v>42879</v>
      </c>
      <c r="N25" s="207" t="s">
        <v>1115</v>
      </c>
      <c r="O25" s="207"/>
      <c r="P25" s="212"/>
      <c r="Q25" s="207" t="s">
        <v>1076</v>
      </c>
      <c r="R25" s="207" t="s">
        <v>1116</v>
      </c>
      <c r="S25" s="213" t="s">
        <v>1117</v>
      </c>
    </row>
    <row r="26" spans="1:19" s="214" customFormat="1" ht="17">
      <c r="A26" s="205" t="s">
        <v>1118</v>
      </c>
      <c r="B26" s="206" t="s">
        <v>1119</v>
      </c>
      <c r="C26" s="207" t="s">
        <v>1120</v>
      </c>
      <c r="D26" s="208">
        <v>3</v>
      </c>
      <c r="E26" s="208">
        <v>1</v>
      </c>
      <c r="F26" s="209"/>
      <c r="G26" s="210"/>
      <c r="H26" s="207" t="s">
        <v>1121</v>
      </c>
      <c r="I26" s="211">
        <v>42875</v>
      </c>
      <c r="J26" s="207" t="s">
        <v>1115</v>
      </c>
      <c r="K26" s="207"/>
      <c r="L26" s="212">
        <v>0.29166666666666669</v>
      </c>
      <c r="M26" s="211">
        <v>42879</v>
      </c>
      <c r="N26" s="207"/>
      <c r="O26" s="207"/>
      <c r="P26" s="212"/>
      <c r="Q26" s="207" t="s">
        <v>1076</v>
      </c>
      <c r="R26" s="207"/>
      <c r="S26" s="215" t="s">
        <v>1122</v>
      </c>
    </row>
    <row r="27" spans="1:19" s="214" customFormat="1" ht="17">
      <c r="A27" s="295"/>
      <c r="B27" s="295"/>
      <c r="C27" s="295"/>
      <c r="D27" s="208"/>
      <c r="E27" s="208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</row>
    <row r="28" spans="1:19" s="214" customFormat="1" ht="17">
      <c r="A28" s="265"/>
      <c r="B28" s="266"/>
      <c r="C28" s="209"/>
      <c r="D28" s="208"/>
      <c r="E28" s="208"/>
      <c r="F28" s="208"/>
      <c r="G28" s="208"/>
      <c r="H28" s="209"/>
      <c r="I28" s="267"/>
      <c r="J28" s="209"/>
      <c r="K28" s="209"/>
      <c r="L28" s="268"/>
      <c r="M28" s="267"/>
      <c r="N28" s="209"/>
      <c r="O28" s="209"/>
      <c r="P28" s="268"/>
      <c r="Q28" s="223"/>
      <c r="R28" s="223"/>
      <c r="S28" s="223"/>
    </row>
    <row r="29" spans="1:19">
      <c r="A29" s="296"/>
      <c r="B29" s="297"/>
      <c r="C29" s="298"/>
      <c r="D29" s="208"/>
      <c r="E29" s="208"/>
      <c r="F29" s="208"/>
      <c r="G29" s="208"/>
      <c r="H29" s="299"/>
      <c r="I29" s="300"/>
      <c r="J29" s="301"/>
      <c r="K29" s="301"/>
      <c r="L29" s="302"/>
      <c r="M29" s="300"/>
      <c r="N29" s="301"/>
      <c r="O29" s="301"/>
      <c r="P29" s="302"/>
      <c r="Q29" s="301"/>
      <c r="R29" s="301"/>
      <c r="S29" s="303"/>
    </row>
    <row r="30" spans="1:19" ht="20" thickBot="1">
      <c r="A30" s="277"/>
      <c r="B30" s="278" t="s">
        <v>1098</v>
      </c>
      <c r="C30" s="304"/>
      <c r="D30" s="305">
        <f t="shared" ref="D30:G30" si="1">SUM(D25:D29)</f>
        <v>7</v>
      </c>
      <c r="E30" s="305">
        <f t="shared" si="1"/>
        <v>2</v>
      </c>
      <c r="F30" s="305">
        <f t="shared" si="1"/>
        <v>0</v>
      </c>
      <c r="G30" s="305">
        <f t="shared" si="1"/>
        <v>0</v>
      </c>
      <c r="H30" s="281"/>
      <c r="I30" s="283"/>
      <c r="J30" s="283"/>
      <c r="K30" s="283"/>
      <c r="L30" s="283"/>
      <c r="M30" s="283"/>
      <c r="N30" s="277"/>
      <c r="O30" s="277"/>
      <c r="P30" s="284"/>
      <c r="Q30" s="284"/>
      <c r="R30" s="306"/>
      <c r="S30" s="284"/>
    </row>
    <row r="31" spans="1:19" ht="20" thickBot="1">
      <c r="A31" s="286"/>
      <c r="B31" s="287"/>
      <c r="C31" s="287"/>
      <c r="D31" s="307"/>
      <c r="E31" s="308"/>
      <c r="F31" s="309"/>
      <c r="G31" s="309"/>
      <c r="H31" s="310"/>
      <c r="I31" s="288"/>
      <c r="J31" s="288"/>
      <c r="K31" s="288"/>
      <c r="L31" s="288"/>
      <c r="M31" s="288"/>
      <c r="N31" s="289"/>
      <c r="O31" s="289"/>
      <c r="P31" s="246"/>
      <c r="Q31" s="246"/>
      <c r="R31" s="250"/>
      <c r="S31" s="251"/>
    </row>
    <row r="32" spans="1:19" ht="23">
      <c r="A32" s="252"/>
      <c r="B32" s="186" t="s">
        <v>1123</v>
      </c>
      <c r="C32" s="253"/>
      <c r="D32" s="311"/>
      <c r="E32" s="208"/>
      <c r="F32" s="208"/>
      <c r="G32" s="208"/>
      <c r="H32" s="292"/>
      <c r="I32" s="256"/>
      <c r="J32" s="257"/>
      <c r="K32" s="257"/>
      <c r="L32" s="257"/>
      <c r="M32" s="257"/>
      <c r="N32" s="257"/>
      <c r="O32" s="257"/>
      <c r="P32" s="258"/>
      <c r="Q32" s="258"/>
      <c r="R32" s="294"/>
      <c r="S32" s="260"/>
    </row>
    <row r="33" spans="1:19" s="214" customFormat="1" ht="34">
      <c r="A33" s="205" t="s">
        <v>1124</v>
      </c>
      <c r="B33" s="206" t="s">
        <v>1125</v>
      </c>
      <c r="C33" s="207" t="s">
        <v>1126</v>
      </c>
      <c r="D33" s="263"/>
      <c r="E33" s="263"/>
      <c r="F33" s="208">
        <v>2</v>
      </c>
      <c r="G33" s="208">
        <v>1</v>
      </c>
      <c r="H33" s="207" t="s">
        <v>1073</v>
      </c>
      <c r="I33" s="211">
        <v>42875</v>
      </c>
      <c r="J33" s="207" t="s">
        <v>70</v>
      </c>
      <c r="K33" s="207"/>
      <c r="L33" s="212">
        <v>0.29166666666666669</v>
      </c>
      <c r="M33" s="211">
        <v>42879</v>
      </c>
      <c r="N33" s="207"/>
      <c r="O33" s="207"/>
      <c r="P33" s="212"/>
      <c r="Q33" s="207" t="s">
        <v>1127</v>
      </c>
      <c r="R33" s="207"/>
      <c r="S33" s="213" t="s">
        <v>1128</v>
      </c>
    </row>
    <row r="34" spans="1:19" ht="20" thickBot="1">
      <c r="A34" s="312"/>
      <c r="B34" s="313" t="s">
        <v>1098</v>
      </c>
      <c r="C34" s="314"/>
      <c r="D34" s="315">
        <f>D33</f>
        <v>0</v>
      </c>
      <c r="E34" s="316">
        <f>E33</f>
        <v>0</v>
      </c>
      <c r="F34" s="316">
        <f>F32+F33</f>
        <v>2</v>
      </c>
      <c r="G34" s="316">
        <f>G32+G33</f>
        <v>1</v>
      </c>
      <c r="H34" s="317"/>
      <c r="I34" s="318"/>
      <c r="J34" s="318"/>
      <c r="K34" s="318"/>
      <c r="L34" s="318"/>
      <c r="M34" s="318"/>
      <c r="N34" s="312"/>
      <c r="O34" s="312"/>
      <c r="P34" s="260"/>
      <c r="Q34" s="260"/>
      <c r="R34" s="319"/>
      <c r="S34" s="260"/>
    </row>
    <row r="35" spans="1:19" ht="23">
      <c r="A35" s="252"/>
      <c r="B35" s="186" t="s">
        <v>1129</v>
      </c>
      <c r="C35" s="253"/>
      <c r="D35" s="254"/>
      <c r="E35" s="254"/>
      <c r="F35" s="320"/>
      <c r="G35" s="320"/>
      <c r="H35" s="255"/>
      <c r="I35" s="256"/>
      <c r="J35" s="257"/>
      <c r="K35" s="257"/>
      <c r="L35" s="257"/>
      <c r="M35" s="257"/>
      <c r="N35" s="257"/>
      <c r="O35" s="257"/>
      <c r="P35" s="258"/>
      <c r="Q35" s="258"/>
      <c r="R35" s="294"/>
      <c r="S35" s="260"/>
    </row>
    <row r="36" spans="1:19" s="214" customFormat="1" ht="17">
      <c r="A36" s="205" t="s">
        <v>1130</v>
      </c>
      <c r="B36" s="206" t="s">
        <v>1131</v>
      </c>
      <c r="C36" s="207" t="s">
        <v>1132</v>
      </c>
      <c r="D36" s="263"/>
      <c r="E36" s="263"/>
      <c r="F36" s="208">
        <v>3</v>
      </c>
      <c r="G36" s="208">
        <v>1</v>
      </c>
      <c r="H36" s="207" t="s">
        <v>325</v>
      </c>
      <c r="I36" s="211">
        <v>42875</v>
      </c>
      <c r="J36" s="207"/>
      <c r="K36" s="207"/>
      <c r="L36" s="212"/>
      <c r="M36" s="211">
        <v>42879</v>
      </c>
      <c r="N36" s="207"/>
      <c r="O36" s="207"/>
      <c r="P36" s="212"/>
      <c r="Q36" s="207" t="s">
        <v>1127</v>
      </c>
      <c r="R36" s="207" t="s">
        <v>1133</v>
      </c>
      <c r="S36" s="215" t="s">
        <v>1134</v>
      </c>
    </row>
    <row r="37" spans="1:19">
      <c r="A37" s="312"/>
      <c r="B37" s="313" t="s">
        <v>1098</v>
      </c>
      <c r="C37" s="314"/>
      <c r="D37" s="315"/>
      <c r="E37" s="315"/>
      <c r="F37" s="321"/>
      <c r="G37" s="321"/>
      <c r="H37" s="317"/>
      <c r="I37" s="318"/>
      <c r="J37" s="318"/>
      <c r="K37" s="318"/>
      <c r="L37" s="318"/>
      <c r="M37" s="318"/>
      <c r="N37" s="312"/>
      <c r="O37" s="312"/>
      <c r="P37" s="260"/>
      <c r="Q37" s="260"/>
      <c r="R37" s="319"/>
      <c r="S37" s="260"/>
    </row>
  </sheetData>
  <customSheetViews>
    <customSheetView guid="{02E053ED-E6D2-CE49-ACC7-7136EC9E794B}">
      <selection activeCell="C2" sqref="C2"/>
    </customSheetView>
    <customSheetView guid="{EE08CF43-77EE-417C-9641-A8A4A3BB9F7F}">
      <selection activeCell="C2" sqref="C2"/>
    </customSheetView>
    <customSheetView guid="{38B47C8C-0CFF-49AC-8E8C-DCB93F4AE3FA}">
      <selection activeCell="C2" sqref="C2"/>
    </customSheetView>
    <customSheetView guid="{2570249F-BB90-4803-B8F1-23BC13ECD63B}">
      <selection activeCell="C2" sqref="C2"/>
    </customSheetView>
    <customSheetView guid="{0BBB814E-2461-47B9-9806-A85702CBED90}">
      <selection activeCell="C2" sqref="C2"/>
    </customSheetView>
    <customSheetView guid="{6DB935F1-A95D-431A-A87A-18D5415EC08E}">
      <selection activeCell="C2" sqref="C2"/>
    </customSheetView>
  </customSheetViews>
  <mergeCells count="1">
    <mergeCell ref="C23:I23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J17" sqref="J17"/>
    </sheetView>
  </sheetViews>
  <sheetFormatPr baseColWidth="10" defaultColWidth="8.83203125" defaultRowHeight="14" x14ac:dyDescent="0"/>
  <cols>
    <col min="2" max="2" width="42.83203125" customWidth="1"/>
    <col min="3" max="3" width="29.83203125" customWidth="1"/>
    <col min="4" max="4" width="29.5" customWidth="1"/>
    <col min="5" max="5" width="10.5" customWidth="1"/>
    <col min="6" max="6" width="9" customWidth="1"/>
    <col min="7" max="7" width="13.6640625" customWidth="1"/>
    <col min="8" max="8" width="14.33203125" customWidth="1"/>
    <col min="9" max="9" width="13.5" bestFit="1" customWidth="1"/>
    <col min="10" max="10" width="27.5" customWidth="1"/>
    <col min="11" max="11" width="28" customWidth="1"/>
    <col min="13" max="13" width="18.1640625" customWidth="1"/>
  </cols>
  <sheetData>
    <row r="1" spans="1:15" ht="34" thickBot="1">
      <c r="A1" s="804" t="s">
        <v>1135</v>
      </c>
      <c r="B1" s="805"/>
      <c r="C1" s="805"/>
      <c r="D1" s="805"/>
      <c r="E1" s="805"/>
      <c r="F1" s="805"/>
      <c r="G1" s="805" t="s">
        <v>1136</v>
      </c>
      <c r="H1" s="805"/>
      <c r="I1" s="805"/>
      <c r="J1" s="806"/>
      <c r="K1" s="807"/>
    </row>
    <row r="2" spans="1:15" ht="20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5" ht="21">
      <c r="A3" s="325"/>
      <c r="B3" s="326" t="s">
        <v>1137</v>
      </c>
      <c r="C3" s="325"/>
      <c r="D3" s="327"/>
      <c r="E3" s="325"/>
      <c r="F3" s="325"/>
      <c r="G3" s="325"/>
      <c r="H3" s="325"/>
      <c r="I3" s="328"/>
      <c r="J3" s="325"/>
      <c r="K3" s="325"/>
      <c r="M3" s="10" t="s">
        <v>20</v>
      </c>
      <c r="N3" s="10">
        <f>N2-N14</f>
        <v>28</v>
      </c>
      <c r="O3" s="75"/>
    </row>
    <row r="4" spans="1:15" s="330" customFormat="1" ht="39" customHeight="1">
      <c r="A4" s="357" t="s">
        <v>1138</v>
      </c>
      <c r="B4" s="358" t="s">
        <v>1139</v>
      </c>
      <c r="C4" s="358" t="s">
        <v>1140</v>
      </c>
      <c r="D4" s="357" t="s">
        <v>1141</v>
      </c>
      <c r="E4" s="358">
        <v>3</v>
      </c>
      <c r="F4" s="358">
        <v>1</v>
      </c>
      <c r="G4" s="358" t="s">
        <v>199</v>
      </c>
      <c r="H4" s="357" t="s">
        <v>1138</v>
      </c>
      <c r="I4" s="359">
        <v>42875</v>
      </c>
      <c r="J4" s="357" t="s">
        <v>1142</v>
      </c>
      <c r="K4" s="329"/>
      <c r="M4" s="330" t="s">
        <v>24</v>
      </c>
      <c r="N4" s="330">
        <f>SUMIFS(E:E,G:G,"CTT")</f>
        <v>11</v>
      </c>
    </row>
    <row r="5" spans="1:15" s="330" customFormat="1" ht="39" customHeight="1">
      <c r="A5" s="358" t="s">
        <v>1138</v>
      </c>
      <c r="B5" s="358" t="s">
        <v>1073</v>
      </c>
      <c r="C5" s="358" t="s">
        <v>1143</v>
      </c>
      <c r="D5" s="358" t="s">
        <v>1144</v>
      </c>
      <c r="E5" s="358">
        <v>2</v>
      </c>
      <c r="F5" s="358">
        <v>1</v>
      </c>
      <c r="G5" s="358" t="s">
        <v>52</v>
      </c>
      <c r="H5" s="358" t="s">
        <v>1138</v>
      </c>
      <c r="I5" s="359">
        <v>42875</v>
      </c>
      <c r="J5" s="357" t="s">
        <v>1145</v>
      </c>
      <c r="K5" s="331"/>
      <c r="M5" s="330" t="s">
        <v>29</v>
      </c>
      <c r="N5" s="330">
        <f>SUMIFS(E:E,G:G,"FLU")</f>
        <v>4</v>
      </c>
    </row>
    <row r="6" spans="1:15" s="330" customFormat="1" ht="39" customHeight="1">
      <c r="A6" s="358" t="s">
        <v>1138</v>
      </c>
      <c r="B6" s="358" t="s">
        <v>1146</v>
      </c>
      <c r="C6" s="358" t="s">
        <v>1147</v>
      </c>
      <c r="D6" s="360" t="s">
        <v>1148</v>
      </c>
      <c r="E6" s="358">
        <v>2</v>
      </c>
      <c r="F6" s="358">
        <v>1</v>
      </c>
      <c r="G6" s="358" t="s">
        <v>17</v>
      </c>
      <c r="H6" s="358" t="s">
        <v>1138</v>
      </c>
      <c r="I6" s="359">
        <v>42875</v>
      </c>
      <c r="J6" s="357" t="s">
        <v>1149</v>
      </c>
      <c r="K6" s="331"/>
      <c r="M6" s="330" t="s">
        <v>33</v>
      </c>
      <c r="N6" s="330">
        <f>SUMIFS(E:E,G:G,"JCC")</f>
        <v>6</v>
      </c>
    </row>
    <row r="7" spans="1:15" s="330" customFormat="1" ht="39" customHeight="1">
      <c r="A7" s="358" t="s">
        <v>1138</v>
      </c>
      <c r="B7" s="358" t="s">
        <v>1150</v>
      </c>
      <c r="C7" s="358" t="s">
        <v>1151</v>
      </c>
      <c r="D7" s="358" t="s">
        <v>1152</v>
      </c>
      <c r="E7" s="358">
        <v>2</v>
      </c>
      <c r="F7" s="358">
        <v>1</v>
      </c>
      <c r="G7" s="358" t="s">
        <v>17</v>
      </c>
      <c r="H7" s="358" t="s">
        <v>1138</v>
      </c>
      <c r="I7" s="359">
        <v>42875</v>
      </c>
      <c r="J7" s="357" t="s">
        <v>1153</v>
      </c>
      <c r="K7" s="331"/>
      <c r="M7" s="330" t="s">
        <v>1154</v>
      </c>
      <c r="N7" s="330">
        <f>SUMIFS(E:E,G:G,"EDI")</f>
        <v>0</v>
      </c>
    </row>
    <row r="8" spans="1:15" s="330" customFormat="1" ht="39" customHeight="1">
      <c r="A8" s="358" t="s">
        <v>1138</v>
      </c>
      <c r="B8" s="358" t="s">
        <v>541</v>
      </c>
      <c r="C8" s="358" t="s">
        <v>1155</v>
      </c>
      <c r="D8" s="358" t="s">
        <v>1156</v>
      </c>
      <c r="E8" s="358">
        <v>3</v>
      </c>
      <c r="F8" s="358">
        <v>1</v>
      </c>
      <c r="G8" s="358" t="s">
        <v>17</v>
      </c>
      <c r="H8" s="358" t="s">
        <v>1138</v>
      </c>
      <c r="I8" s="359">
        <v>42875</v>
      </c>
      <c r="J8" s="357" t="s">
        <v>1157</v>
      </c>
      <c r="K8" s="331"/>
      <c r="M8" s="330" t="s">
        <v>42</v>
      </c>
      <c r="N8" s="330">
        <v>0</v>
      </c>
    </row>
    <row r="9" spans="1:15" s="330" customFormat="1" ht="39" customHeight="1">
      <c r="A9" s="358" t="s">
        <v>1138</v>
      </c>
      <c r="B9" s="358" t="s">
        <v>1158</v>
      </c>
      <c r="C9" s="361" t="s">
        <v>1159</v>
      </c>
      <c r="D9" s="358"/>
      <c r="E9" s="358">
        <v>1</v>
      </c>
      <c r="F9" s="358">
        <v>1</v>
      </c>
      <c r="G9" s="358" t="s">
        <v>17</v>
      </c>
      <c r="H9" s="358" t="s">
        <v>1138</v>
      </c>
      <c r="I9" s="359">
        <v>42875</v>
      </c>
      <c r="J9" s="357" t="s">
        <v>1160</v>
      </c>
      <c r="K9" s="331"/>
      <c r="M9" s="330" t="s">
        <v>48</v>
      </c>
      <c r="N9" s="330">
        <f>SUMIFS(E:E,G:G,"phi")</f>
        <v>0</v>
      </c>
    </row>
    <row r="10" spans="1:15" s="330" customFormat="1" ht="39" customHeight="1">
      <c r="A10" s="358" t="s">
        <v>1138</v>
      </c>
      <c r="B10" s="358" t="s">
        <v>1073</v>
      </c>
      <c r="C10" s="358" t="s">
        <v>1161</v>
      </c>
      <c r="D10" s="358" t="s">
        <v>1162</v>
      </c>
      <c r="E10" s="358">
        <v>3</v>
      </c>
      <c r="F10" s="358">
        <v>1</v>
      </c>
      <c r="G10" s="358" t="s">
        <v>17</v>
      </c>
      <c r="H10" s="358" t="s">
        <v>1138</v>
      </c>
      <c r="I10" s="359">
        <v>42875</v>
      </c>
      <c r="J10" s="357" t="s">
        <v>1163</v>
      </c>
      <c r="K10" s="331"/>
      <c r="M10" s="330" t="s">
        <v>55</v>
      </c>
      <c r="N10" s="330">
        <f>SUMIFS(E:E,G:G,"BRK")</f>
        <v>3</v>
      </c>
    </row>
    <row r="11" spans="1:15" s="330" customFormat="1" ht="39" customHeight="1">
      <c r="A11" s="358" t="s">
        <v>1164</v>
      </c>
      <c r="B11" s="358" t="s">
        <v>1073</v>
      </c>
      <c r="C11" s="358" t="s">
        <v>1165</v>
      </c>
      <c r="D11" s="358" t="s">
        <v>1166</v>
      </c>
      <c r="E11" s="358">
        <v>3</v>
      </c>
      <c r="F11" s="358">
        <v>1</v>
      </c>
      <c r="G11" s="358" t="s">
        <v>70</v>
      </c>
      <c r="H11" s="358" t="s">
        <v>1164</v>
      </c>
      <c r="I11" s="359">
        <v>42875</v>
      </c>
      <c r="J11" s="357" t="s">
        <v>1167</v>
      </c>
      <c r="K11" s="331"/>
      <c r="M11" s="332" t="s">
        <v>60</v>
      </c>
      <c r="N11" s="332">
        <v>4</v>
      </c>
    </row>
    <row r="12" spans="1:15" s="330" customFormat="1" ht="39" customHeight="1">
      <c r="A12" s="358" t="s">
        <v>1164</v>
      </c>
      <c r="B12" s="358" t="s">
        <v>1092</v>
      </c>
      <c r="C12" s="358" t="s">
        <v>1168</v>
      </c>
      <c r="D12" s="358" t="s">
        <v>1169</v>
      </c>
      <c r="E12" s="358">
        <v>3</v>
      </c>
      <c r="F12" s="358">
        <v>1</v>
      </c>
      <c r="G12" s="358" t="s">
        <v>199</v>
      </c>
      <c r="H12" s="358" t="s">
        <v>1164</v>
      </c>
      <c r="I12" s="359">
        <v>42875</v>
      </c>
      <c r="J12" s="357" t="s">
        <v>1170</v>
      </c>
      <c r="K12" s="331"/>
      <c r="M12" s="333" t="s">
        <v>64</v>
      </c>
      <c r="N12" s="333">
        <f>SUMIFS(E:E,G:G,"H")</f>
        <v>0</v>
      </c>
    </row>
    <row r="13" spans="1:15" s="330" customFormat="1" ht="39" customHeight="1">
      <c r="A13" s="362" t="s">
        <v>1164</v>
      </c>
      <c r="B13" s="362" t="s">
        <v>1171</v>
      </c>
      <c r="C13" s="362" t="s">
        <v>1172</v>
      </c>
      <c r="D13" s="362" t="s">
        <v>1173</v>
      </c>
      <c r="E13" s="362">
        <v>2</v>
      </c>
      <c r="F13" s="362">
        <v>1</v>
      </c>
      <c r="G13" s="362" t="s">
        <v>52</v>
      </c>
      <c r="H13" s="362" t="s">
        <v>1164</v>
      </c>
      <c r="I13" s="359">
        <v>42871</v>
      </c>
      <c r="J13" s="357" t="s">
        <v>1174</v>
      </c>
      <c r="K13" s="331"/>
      <c r="M13" s="333"/>
      <c r="N13" s="333"/>
    </row>
    <row r="14" spans="1:15" s="330" customFormat="1" ht="39" customHeight="1">
      <c r="A14" s="363" t="s">
        <v>1175</v>
      </c>
      <c r="B14" s="363" t="s">
        <v>1176</v>
      </c>
      <c r="C14" s="363" t="s">
        <v>1177</v>
      </c>
      <c r="D14" s="363" t="s">
        <v>1178</v>
      </c>
      <c r="E14" s="363">
        <v>4</v>
      </c>
      <c r="F14" s="364">
        <v>1</v>
      </c>
      <c r="G14" s="363"/>
      <c r="H14" s="363" t="s">
        <v>1175</v>
      </c>
      <c r="I14" s="365">
        <v>42875</v>
      </c>
      <c r="J14" s="357" t="s">
        <v>1179</v>
      </c>
      <c r="K14" s="331"/>
      <c r="M14" s="334" t="s">
        <v>73</v>
      </c>
      <c r="N14" s="334">
        <f>SUM(M4:N12)</f>
        <v>28</v>
      </c>
    </row>
    <row r="15" spans="1:15">
      <c r="A15" s="6"/>
      <c r="B15" s="12"/>
      <c r="C15" s="12"/>
      <c r="D15" s="13"/>
      <c r="E15" s="12"/>
      <c r="F15" s="12"/>
      <c r="G15" s="12"/>
      <c r="H15" s="12"/>
      <c r="I15" s="14"/>
      <c r="J15" s="14"/>
      <c r="K15" s="11"/>
    </row>
    <row r="16" spans="1:15">
      <c r="A16" s="6"/>
      <c r="B16" s="12"/>
      <c r="C16" s="12"/>
      <c r="D16" s="13"/>
      <c r="E16" s="12"/>
      <c r="F16" s="12"/>
      <c r="G16" s="12"/>
      <c r="H16" s="7"/>
      <c r="I16" s="9"/>
      <c r="J16" s="7"/>
      <c r="K16" s="11"/>
    </row>
    <row r="17" spans="1:17">
      <c r="A17" s="6"/>
      <c r="B17" s="12"/>
      <c r="C17" s="12"/>
      <c r="D17" s="13"/>
      <c r="E17" s="12"/>
      <c r="F17" s="12"/>
      <c r="G17" s="12"/>
      <c r="H17" s="7"/>
      <c r="I17" s="9"/>
      <c r="J17" s="7"/>
      <c r="K17" s="11"/>
    </row>
    <row r="18" spans="1:17">
      <c r="A18" s="6"/>
      <c r="B18" s="12"/>
      <c r="C18" s="12"/>
      <c r="D18" s="13"/>
      <c r="E18" s="12"/>
      <c r="F18" s="12"/>
      <c r="G18" s="12"/>
      <c r="H18" s="7"/>
      <c r="I18" s="9"/>
      <c r="J18" s="7"/>
      <c r="K18" s="11"/>
    </row>
    <row r="19" spans="1:17">
      <c r="A19" s="6"/>
      <c r="B19" s="7"/>
      <c r="C19" s="12"/>
      <c r="D19" s="13"/>
      <c r="E19" s="12"/>
      <c r="F19" s="12"/>
      <c r="G19" s="12"/>
      <c r="H19" s="7"/>
      <c r="I19" s="9"/>
      <c r="J19" s="7"/>
      <c r="K19" s="12"/>
    </row>
    <row r="20" spans="1:17">
      <c r="A20" s="12"/>
      <c r="B20" s="7"/>
      <c r="C20" s="12"/>
      <c r="D20" s="13"/>
      <c r="E20" s="12"/>
      <c r="F20" s="12"/>
      <c r="G20" s="12"/>
      <c r="H20" s="7"/>
      <c r="I20" s="9"/>
      <c r="J20" s="7"/>
      <c r="K20" s="12"/>
    </row>
    <row r="21" spans="1:17">
      <c r="A21" s="11"/>
      <c r="B21" s="12"/>
      <c r="C21" s="12"/>
      <c r="D21" s="13"/>
      <c r="E21" s="12"/>
      <c r="F21" s="12"/>
      <c r="G21" s="12"/>
      <c r="H21" s="7"/>
      <c r="I21" s="9"/>
      <c r="J21" s="7"/>
      <c r="K21" s="12"/>
    </row>
    <row r="22" spans="1:17">
      <c r="A22" s="113"/>
      <c r="B22" s="118"/>
      <c r="C22" s="118"/>
      <c r="D22" s="335"/>
      <c r="E22" s="118"/>
      <c r="F22" s="118"/>
      <c r="G22" s="118"/>
      <c r="H22" s="77"/>
      <c r="I22" s="336"/>
      <c r="J22" s="77"/>
      <c r="K22" s="113"/>
    </row>
    <row r="23" spans="1:17" ht="17">
      <c r="A23" s="11"/>
      <c r="B23" s="12"/>
      <c r="C23" s="12"/>
      <c r="D23" s="337"/>
      <c r="E23" s="338">
        <f>SUM(E4:E22)</f>
        <v>28</v>
      </c>
      <c r="F23" s="338">
        <f>SUM(F4:F22)</f>
        <v>11</v>
      </c>
      <c r="G23" s="12"/>
      <c r="H23" s="7"/>
      <c r="I23" s="9"/>
      <c r="J23" s="7"/>
      <c r="K23" s="11"/>
    </row>
    <row r="24" spans="1:17">
      <c r="A24" s="11"/>
      <c r="B24" s="12"/>
      <c r="C24" s="12"/>
      <c r="D24" s="13"/>
      <c r="E24" s="12"/>
      <c r="F24" s="12"/>
      <c r="G24" s="12"/>
      <c r="H24" s="7"/>
      <c r="I24" s="9"/>
      <c r="J24" s="7"/>
      <c r="K24" s="11"/>
    </row>
    <row r="25" spans="1:17">
      <c r="A25" s="11"/>
      <c r="B25" s="12"/>
      <c r="C25" s="12"/>
      <c r="D25" s="13"/>
      <c r="E25" s="12"/>
      <c r="F25" s="12"/>
      <c r="G25" s="12"/>
      <c r="H25" s="7"/>
      <c r="I25" s="9"/>
      <c r="J25" s="7"/>
      <c r="K25" s="11"/>
    </row>
    <row r="26" spans="1:17">
      <c r="A26" s="11"/>
      <c r="B26" s="12"/>
      <c r="C26" s="12"/>
      <c r="D26" s="13"/>
      <c r="E26" s="12"/>
      <c r="F26" s="12"/>
      <c r="G26" s="12"/>
      <c r="H26" s="7"/>
      <c r="I26" s="9"/>
      <c r="J26" s="7"/>
      <c r="K26" s="11"/>
    </row>
    <row r="27" spans="1:17" ht="15" thickBot="1"/>
    <row r="28" spans="1:17" ht="21">
      <c r="A28" s="339"/>
      <c r="B28" s="339"/>
      <c r="G28" s="340"/>
      <c r="H28" s="340"/>
      <c r="I28" s="340"/>
      <c r="J28" s="341"/>
      <c r="K28" s="341"/>
      <c r="L28" s="341"/>
      <c r="M28" s="808" t="s">
        <v>1180</v>
      </c>
      <c r="N28" s="809"/>
      <c r="O28" s="810" t="s">
        <v>1181</v>
      </c>
      <c r="P28" s="810"/>
      <c r="Q28" s="811"/>
    </row>
    <row r="29" spans="1:17" ht="22" thickBot="1">
      <c r="A29" s="812" t="s">
        <v>1182</v>
      </c>
      <c r="B29" s="812"/>
      <c r="C29" s="812"/>
      <c r="D29" s="812"/>
      <c r="E29" s="812"/>
      <c r="F29" s="812"/>
      <c r="G29" s="812"/>
      <c r="H29" s="812"/>
      <c r="I29" s="812"/>
      <c r="J29" s="812"/>
      <c r="K29" s="812"/>
      <c r="L29" s="812"/>
      <c r="M29" s="812"/>
      <c r="N29" s="812"/>
      <c r="O29" s="812"/>
      <c r="P29" s="342" t="s">
        <v>1183</v>
      </c>
      <c r="Q29" s="342" t="s">
        <v>1184</v>
      </c>
    </row>
    <row r="30" spans="1:17" ht="22" thickTop="1">
      <c r="A30" s="801" t="s">
        <v>1185</v>
      </c>
      <c r="B30" s="802"/>
      <c r="C30" s="802"/>
      <c r="D30" s="802"/>
      <c r="E30" s="802"/>
      <c r="F30" s="803"/>
      <c r="G30" s="343"/>
      <c r="H30" s="344"/>
      <c r="I30" s="344"/>
      <c r="J30" s="344"/>
      <c r="K30" s="344"/>
      <c r="L30" s="344"/>
      <c r="M30" s="344"/>
      <c r="N30" s="344"/>
      <c r="O30" s="344"/>
      <c r="P30" s="345">
        <v>28</v>
      </c>
      <c r="Q30" s="346">
        <v>11</v>
      </c>
    </row>
    <row r="31" spans="1:17" ht="21">
      <c r="A31" s="347" t="s">
        <v>1186</v>
      </c>
      <c r="B31" s="813" t="s">
        <v>1187</v>
      </c>
      <c r="C31" s="814"/>
      <c r="D31" s="814"/>
      <c r="E31" s="814"/>
      <c r="F31" s="815"/>
      <c r="G31" s="816"/>
      <c r="H31" s="817"/>
      <c r="I31" s="817"/>
      <c r="J31" s="817"/>
      <c r="K31" s="817"/>
      <c r="L31" s="817"/>
      <c r="M31" s="817"/>
      <c r="N31" s="817"/>
      <c r="O31" s="817"/>
      <c r="P31" s="348"/>
      <c r="Q31" s="349"/>
    </row>
    <row r="32" spans="1:17" ht="21">
      <c r="A32" s="350" t="s">
        <v>1188</v>
      </c>
      <c r="B32" s="818" t="s">
        <v>1189</v>
      </c>
      <c r="C32" s="819"/>
      <c r="D32" s="819"/>
      <c r="E32" s="819"/>
      <c r="F32" s="820"/>
      <c r="G32" s="821"/>
      <c r="H32" s="822"/>
      <c r="I32" s="822"/>
      <c r="J32" s="822"/>
      <c r="K32" s="822"/>
      <c r="L32" s="822"/>
      <c r="M32" s="822"/>
      <c r="N32" s="822"/>
      <c r="O32" s="822"/>
      <c r="P32" s="351"/>
      <c r="Q32" s="352"/>
    </row>
    <row r="33" spans="1:18" ht="21">
      <c r="A33" s="347" t="s">
        <v>1188</v>
      </c>
      <c r="B33" s="813" t="s">
        <v>1190</v>
      </c>
      <c r="C33" s="814"/>
      <c r="D33" s="814"/>
      <c r="E33" s="814"/>
      <c r="F33" s="815"/>
      <c r="G33" s="816"/>
      <c r="H33" s="817"/>
      <c r="I33" s="817"/>
      <c r="J33" s="817"/>
      <c r="K33" s="817"/>
      <c r="L33" s="817"/>
      <c r="M33" s="817"/>
      <c r="N33" s="817"/>
      <c r="O33" s="817"/>
      <c r="P33" s="353" t="s">
        <v>1191</v>
      </c>
      <c r="Q33" s="354">
        <v>1</v>
      </c>
    </row>
    <row r="34" spans="1:18" ht="21">
      <c r="A34" s="350" t="s">
        <v>1188</v>
      </c>
      <c r="B34" s="818" t="s">
        <v>1192</v>
      </c>
      <c r="C34" s="819"/>
      <c r="D34" s="819"/>
      <c r="E34" s="819"/>
      <c r="F34" s="820"/>
      <c r="G34" s="821"/>
      <c r="H34" s="822"/>
      <c r="I34" s="822"/>
      <c r="J34" s="822"/>
      <c r="K34" s="822"/>
      <c r="L34" s="822"/>
      <c r="M34" s="822"/>
      <c r="N34" s="822"/>
      <c r="O34" s="822"/>
      <c r="P34" s="351" t="s">
        <v>1193</v>
      </c>
      <c r="Q34" s="352">
        <v>0</v>
      </c>
    </row>
    <row r="35" spans="1:18" ht="24" thickBot="1">
      <c r="A35" s="827" t="s">
        <v>1194</v>
      </c>
      <c r="B35" s="828"/>
      <c r="C35" s="828"/>
      <c r="D35" s="828"/>
      <c r="E35" s="828"/>
      <c r="F35" s="829"/>
      <c r="G35" s="830"/>
      <c r="H35" s="831"/>
      <c r="I35" s="831"/>
      <c r="J35" s="831"/>
      <c r="K35" s="831"/>
      <c r="L35" s="831"/>
      <c r="M35" s="831"/>
      <c r="N35" s="831"/>
      <c r="O35" s="831"/>
      <c r="P35" s="355">
        <f>SUM(P30:P34)</f>
        <v>28</v>
      </c>
      <c r="Q35" s="355">
        <f>SUM(Q30:Q34)</f>
        <v>12</v>
      </c>
      <c r="R35" s="356"/>
    </row>
    <row r="36" spans="1:18" ht="22" thickTop="1">
      <c r="A36" s="832" t="s">
        <v>1195</v>
      </c>
      <c r="B36" s="833"/>
      <c r="C36" s="833"/>
      <c r="D36" s="833"/>
      <c r="E36" s="833"/>
      <c r="F36" s="834"/>
      <c r="G36" s="835" t="s">
        <v>1196</v>
      </c>
      <c r="H36" s="836"/>
      <c r="I36" s="836"/>
      <c r="J36" s="836"/>
      <c r="K36" s="836"/>
      <c r="L36" s="836"/>
      <c r="M36" s="836"/>
      <c r="N36" s="836"/>
      <c r="O36" s="836"/>
      <c r="P36" s="837"/>
      <c r="Q36" s="838"/>
    </row>
    <row r="37" spans="1:18" ht="21">
      <c r="A37" s="823" t="s">
        <v>1197</v>
      </c>
      <c r="B37" s="824"/>
      <c r="C37" s="824"/>
      <c r="D37" s="824"/>
      <c r="E37" s="824"/>
      <c r="F37" s="824"/>
      <c r="G37" s="825"/>
      <c r="H37" s="825"/>
      <c r="I37" s="825"/>
      <c r="J37" s="825"/>
      <c r="K37" s="825"/>
      <c r="L37" s="825"/>
      <c r="M37" s="825"/>
      <c r="N37" s="825"/>
      <c r="O37" s="825"/>
      <c r="P37" s="825"/>
      <c r="Q37" s="826"/>
    </row>
  </sheetData>
  <customSheetViews>
    <customSheetView guid="{02E053ED-E6D2-CE49-ACC7-7136EC9E794B}">
      <selection activeCell="J17" sqref="J17"/>
    </customSheetView>
    <customSheetView guid="{EE08CF43-77EE-417C-9641-A8A4A3BB9F7F}">
      <selection activeCell="J17" sqref="J17"/>
    </customSheetView>
    <customSheetView guid="{38B47C8C-0CFF-49AC-8E8C-DCB93F4AE3FA}">
      <selection activeCell="J17" sqref="J17"/>
    </customSheetView>
    <customSheetView guid="{2570249F-BB90-4803-B8F1-23BC13ECD63B}">
      <selection activeCell="J17" sqref="J17"/>
    </customSheetView>
    <customSheetView guid="{0BBB814E-2461-47B9-9806-A85702CBED90}">
      <selection activeCell="J17" sqref="J17"/>
    </customSheetView>
    <customSheetView guid="{6DB935F1-A95D-431A-A87A-18D5415EC08E}">
      <selection activeCell="J17" sqref="J17"/>
    </customSheetView>
  </customSheetViews>
  <mergeCells count="19">
    <mergeCell ref="A37:Q37"/>
    <mergeCell ref="B34:F34"/>
    <mergeCell ref="G34:O34"/>
    <mergeCell ref="A35:F35"/>
    <mergeCell ref="G35:O35"/>
    <mergeCell ref="A36:F36"/>
    <mergeCell ref="G36:Q36"/>
    <mergeCell ref="B31:F31"/>
    <mergeCell ref="G31:O31"/>
    <mergeCell ref="B32:F32"/>
    <mergeCell ref="G32:O32"/>
    <mergeCell ref="B33:F33"/>
    <mergeCell ref="G33:O33"/>
    <mergeCell ref="A30:F30"/>
    <mergeCell ref="A1:F1"/>
    <mergeCell ref="G1:K1"/>
    <mergeCell ref="M28:N28"/>
    <mergeCell ref="O28:Q28"/>
    <mergeCell ref="A29:O29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workbookViewId="0">
      <selection sqref="A1:XFD1"/>
    </sheetView>
  </sheetViews>
  <sheetFormatPr baseColWidth="10" defaultColWidth="8.83203125" defaultRowHeight="14" x14ac:dyDescent="0"/>
  <sheetData>
    <row r="1" spans="1:18" ht="21">
      <c r="A1" s="366">
        <v>42875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</row>
    <row r="2" spans="1:18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</row>
    <row r="3" spans="1:18" ht="23">
      <c r="A3" s="368" t="s">
        <v>1198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</row>
    <row r="4" spans="1:18" ht="15" thickBot="1">
      <c r="A4" s="367"/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</row>
    <row r="5" spans="1:18" ht="27">
      <c r="A5" s="369" t="s">
        <v>1199</v>
      </c>
      <c r="B5" s="370"/>
      <c r="C5" s="371"/>
      <c r="D5" s="372"/>
      <c r="E5" s="372"/>
      <c r="F5" s="372"/>
      <c r="G5" s="372"/>
      <c r="H5" s="372"/>
      <c r="I5" s="372"/>
      <c r="J5" s="373"/>
      <c r="K5" s="374"/>
      <c r="L5" s="375"/>
      <c r="M5" s="372"/>
      <c r="N5" s="372"/>
      <c r="O5" s="376" t="s">
        <v>1200</v>
      </c>
      <c r="P5" s="377"/>
      <c r="Q5" s="377"/>
      <c r="R5" s="378"/>
    </row>
    <row r="6" spans="1:18">
      <c r="A6" s="379" t="s">
        <v>1057</v>
      </c>
      <c r="B6" s="380" t="s">
        <v>1058</v>
      </c>
      <c r="C6" s="381" t="s">
        <v>1201</v>
      </c>
      <c r="D6" s="382" t="s">
        <v>1202</v>
      </c>
      <c r="E6" s="382" t="s">
        <v>1061</v>
      </c>
      <c r="F6" s="383" t="s">
        <v>1062</v>
      </c>
      <c r="G6" s="382" t="s">
        <v>1063</v>
      </c>
      <c r="H6" s="382" t="s">
        <v>1064</v>
      </c>
      <c r="I6" s="384" t="s">
        <v>1065</v>
      </c>
      <c r="J6" s="383" t="s">
        <v>1066</v>
      </c>
      <c r="K6" s="382" t="s">
        <v>1063</v>
      </c>
      <c r="L6" s="382" t="s">
        <v>1064</v>
      </c>
      <c r="M6" s="384" t="s">
        <v>1065</v>
      </c>
      <c r="N6" s="384" t="s">
        <v>1067</v>
      </c>
      <c r="O6" s="385" t="s">
        <v>1068</v>
      </c>
      <c r="P6" s="386" t="s">
        <v>1069</v>
      </c>
      <c r="Q6" s="385" t="s">
        <v>1203</v>
      </c>
      <c r="R6" s="387" t="s">
        <v>1204</v>
      </c>
    </row>
    <row r="7" spans="1:18" ht="21">
      <c r="A7" s="388" t="s">
        <v>1205</v>
      </c>
      <c r="B7" s="389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89"/>
      <c r="Q7" s="390"/>
      <c r="R7" s="391"/>
    </row>
    <row r="8" spans="1:18" ht="24">
      <c r="A8" s="392" t="s">
        <v>1206</v>
      </c>
      <c r="B8" s="393" t="s">
        <v>1207</v>
      </c>
      <c r="C8" s="394">
        <v>1</v>
      </c>
      <c r="D8" s="395">
        <v>1</v>
      </c>
      <c r="E8" s="393" t="s">
        <v>1208</v>
      </c>
      <c r="F8" s="396">
        <v>42874</v>
      </c>
      <c r="G8" s="393" t="s">
        <v>1209</v>
      </c>
      <c r="H8" s="393" t="s">
        <v>1210</v>
      </c>
      <c r="I8" s="397">
        <v>0.60347222222222219</v>
      </c>
      <c r="J8" s="396">
        <v>42876</v>
      </c>
      <c r="K8" s="393" t="s">
        <v>1211</v>
      </c>
      <c r="L8" s="393"/>
      <c r="M8" s="397"/>
      <c r="N8" s="398" t="s">
        <v>1212</v>
      </c>
      <c r="O8" s="398"/>
      <c r="P8" s="398" t="s">
        <v>1213</v>
      </c>
      <c r="Q8" s="399" t="s">
        <v>974</v>
      </c>
      <c r="R8" s="400" t="s">
        <v>1214</v>
      </c>
    </row>
    <row r="9" spans="1:18" ht="21">
      <c r="A9" s="388" t="s">
        <v>1215</v>
      </c>
      <c r="B9" s="389"/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89"/>
      <c r="Q9" s="390"/>
      <c r="R9" s="391"/>
    </row>
    <row r="10" spans="1:18" ht="24">
      <c r="A10" s="392" t="s">
        <v>1216</v>
      </c>
      <c r="B10" s="393" t="s">
        <v>1217</v>
      </c>
      <c r="C10" s="394">
        <v>4</v>
      </c>
      <c r="D10" s="395">
        <v>2</v>
      </c>
      <c r="E10" s="393" t="s">
        <v>1218</v>
      </c>
      <c r="F10" s="396">
        <v>42874</v>
      </c>
      <c r="G10" s="393" t="s">
        <v>1219</v>
      </c>
      <c r="H10" s="393" t="s">
        <v>1220</v>
      </c>
      <c r="I10" s="397">
        <v>0.54861111111111105</v>
      </c>
      <c r="J10" s="396">
        <v>42878</v>
      </c>
      <c r="K10" s="393" t="s">
        <v>1221</v>
      </c>
      <c r="L10" s="393" t="s">
        <v>1222</v>
      </c>
      <c r="M10" s="397">
        <v>0.72430555555555554</v>
      </c>
      <c r="N10" s="398" t="s">
        <v>1223</v>
      </c>
      <c r="O10" s="398"/>
      <c r="P10" s="398" t="s">
        <v>1224</v>
      </c>
      <c r="Q10" s="399" t="s">
        <v>974</v>
      </c>
      <c r="R10" s="400" t="s">
        <v>1214</v>
      </c>
    </row>
    <row r="11" spans="1:18" ht="372">
      <c r="A11" s="392" t="s">
        <v>1225</v>
      </c>
      <c r="B11" s="393" t="s">
        <v>1226</v>
      </c>
      <c r="C11" s="394">
        <v>2</v>
      </c>
      <c r="D11" s="395">
        <v>1</v>
      </c>
      <c r="E11" s="393" t="s">
        <v>1227</v>
      </c>
      <c r="F11" s="396">
        <v>42874</v>
      </c>
      <c r="G11" s="393" t="s">
        <v>52</v>
      </c>
      <c r="H11" s="393"/>
      <c r="I11" s="397">
        <v>0.70833333333333337</v>
      </c>
      <c r="J11" s="396">
        <v>42878</v>
      </c>
      <c r="K11" s="393" t="s">
        <v>52</v>
      </c>
      <c r="L11" s="393"/>
      <c r="M11" s="397"/>
      <c r="N11" s="398" t="s">
        <v>1223</v>
      </c>
      <c r="O11" s="398" t="s">
        <v>1228</v>
      </c>
      <c r="P11" s="398" t="s">
        <v>1229</v>
      </c>
      <c r="Q11" s="399" t="s">
        <v>974</v>
      </c>
      <c r="R11" s="400" t="s">
        <v>1214</v>
      </c>
    </row>
    <row r="12" spans="1:18" ht="21">
      <c r="A12" s="388" t="s">
        <v>1230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</row>
    <row r="13" spans="1:18" ht="252">
      <c r="A13" s="392" t="s">
        <v>1231</v>
      </c>
      <c r="B13" s="398" t="s">
        <v>1232</v>
      </c>
      <c r="C13" s="393">
        <v>4</v>
      </c>
      <c r="D13" s="395">
        <v>1</v>
      </c>
      <c r="E13" s="393" t="s">
        <v>1073</v>
      </c>
      <c r="F13" s="396">
        <v>42874</v>
      </c>
      <c r="G13" s="393" t="s">
        <v>1233</v>
      </c>
      <c r="H13" s="393"/>
      <c r="I13" s="397"/>
      <c r="J13" s="396">
        <v>42880</v>
      </c>
      <c r="K13" s="393" t="s">
        <v>1234</v>
      </c>
      <c r="L13" s="393" t="s">
        <v>1235</v>
      </c>
      <c r="M13" s="397">
        <v>0.62152777777777779</v>
      </c>
      <c r="N13" s="393" t="s">
        <v>1236</v>
      </c>
      <c r="O13" s="398" t="s">
        <v>1237</v>
      </c>
      <c r="P13" s="398" t="s">
        <v>1238</v>
      </c>
      <c r="Q13" s="399" t="s">
        <v>974</v>
      </c>
      <c r="R13" s="400" t="s">
        <v>1214</v>
      </c>
    </row>
    <row r="14" spans="1:18" ht="21">
      <c r="A14" s="388" t="s">
        <v>1239</v>
      </c>
      <c r="B14" s="389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89"/>
      <c r="Q14" s="390"/>
      <c r="R14" s="391"/>
    </row>
    <row r="15" spans="1:18" ht="48">
      <c r="A15" s="392" t="s">
        <v>1240</v>
      </c>
      <c r="B15" s="393" t="s">
        <v>1241</v>
      </c>
      <c r="C15" s="393">
        <v>2</v>
      </c>
      <c r="D15" s="395">
        <v>1</v>
      </c>
      <c r="E15" s="393" t="s">
        <v>1092</v>
      </c>
      <c r="F15" s="396">
        <v>42874</v>
      </c>
      <c r="G15" s="393" t="s">
        <v>1219</v>
      </c>
      <c r="H15" s="393" t="s">
        <v>1242</v>
      </c>
      <c r="I15" s="397">
        <v>0.39583333333333331</v>
      </c>
      <c r="J15" s="396">
        <v>42881</v>
      </c>
      <c r="K15" s="393" t="s">
        <v>1219</v>
      </c>
      <c r="L15" s="393"/>
      <c r="M15" s="397"/>
      <c r="N15" s="393" t="s">
        <v>1243</v>
      </c>
      <c r="O15" s="393"/>
      <c r="P15" s="398" t="s">
        <v>1244</v>
      </c>
      <c r="Q15" s="399" t="s">
        <v>974</v>
      </c>
      <c r="R15" s="400" t="s">
        <v>1214</v>
      </c>
    </row>
    <row r="16" spans="1:18">
      <c r="A16" s="392" t="s">
        <v>1245</v>
      </c>
      <c r="B16" s="393" t="s">
        <v>1246</v>
      </c>
      <c r="C16" s="393">
        <v>2</v>
      </c>
      <c r="D16" s="395">
        <v>1</v>
      </c>
      <c r="E16" s="393" t="s">
        <v>1247</v>
      </c>
      <c r="F16" s="396">
        <v>42874</v>
      </c>
      <c r="G16" s="393" t="s">
        <v>1074</v>
      </c>
      <c r="H16" s="393"/>
      <c r="I16" s="397">
        <v>0.75</v>
      </c>
      <c r="J16" s="396">
        <v>42881</v>
      </c>
      <c r="K16" s="393"/>
      <c r="L16" s="393"/>
      <c r="M16" s="397"/>
      <c r="N16" s="393" t="s">
        <v>1248</v>
      </c>
      <c r="O16" s="393" t="s">
        <v>1249</v>
      </c>
      <c r="P16" s="393" t="s">
        <v>1250</v>
      </c>
      <c r="Q16" s="399" t="s">
        <v>974</v>
      </c>
      <c r="R16" s="400" t="s">
        <v>1214</v>
      </c>
    </row>
    <row r="17" spans="1:18">
      <c r="A17" s="392" t="s">
        <v>1251</v>
      </c>
      <c r="B17" s="393" t="s">
        <v>1252</v>
      </c>
      <c r="C17" s="393">
        <v>2</v>
      </c>
      <c r="D17" s="395">
        <v>1</v>
      </c>
      <c r="E17" s="393" t="s">
        <v>1253</v>
      </c>
      <c r="F17" s="396">
        <v>42874</v>
      </c>
      <c r="G17" s="393" t="s">
        <v>1219</v>
      </c>
      <c r="H17" s="393" t="s">
        <v>1254</v>
      </c>
      <c r="I17" s="397">
        <v>0.66180555555555554</v>
      </c>
      <c r="J17" s="396">
        <v>42881</v>
      </c>
      <c r="K17" s="393" t="s">
        <v>1234</v>
      </c>
      <c r="L17" s="393" t="s">
        <v>1255</v>
      </c>
      <c r="M17" s="397">
        <v>0.74652777777777779</v>
      </c>
      <c r="N17" s="393" t="s">
        <v>1243</v>
      </c>
      <c r="O17" s="393"/>
      <c r="P17" s="393"/>
      <c r="Q17" s="399" t="s">
        <v>974</v>
      </c>
      <c r="R17" s="400" t="s">
        <v>1214</v>
      </c>
    </row>
    <row r="18" spans="1:18" ht="48">
      <c r="A18" s="392" t="s">
        <v>1256</v>
      </c>
      <c r="B18" s="393" t="s">
        <v>1257</v>
      </c>
      <c r="C18" s="393">
        <v>3</v>
      </c>
      <c r="D18" s="395">
        <v>1</v>
      </c>
      <c r="E18" s="393" t="s">
        <v>1258</v>
      </c>
      <c r="F18" s="396">
        <v>42874</v>
      </c>
      <c r="G18" s="393" t="s">
        <v>1259</v>
      </c>
      <c r="H18" s="393" t="s">
        <v>1260</v>
      </c>
      <c r="I18" s="397">
        <v>0.39027777777777778</v>
      </c>
      <c r="J18" s="396">
        <v>42881</v>
      </c>
      <c r="K18" s="393"/>
      <c r="L18" s="393"/>
      <c r="M18" s="397"/>
      <c r="N18" s="393" t="s">
        <v>1243</v>
      </c>
      <c r="O18" s="393"/>
      <c r="P18" s="398" t="s">
        <v>1261</v>
      </c>
      <c r="Q18" s="399" t="s">
        <v>974</v>
      </c>
      <c r="R18" s="400" t="s">
        <v>1214</v>
      </c>
    </row>
    <row r="19" spans="1:18" ht="24">
      <c r="A19" s="392" t="s">
        <v>1262</v>
      </c>
      <c r="B19" s="393" t="s">
        <v>1263</v>
      </c>
      <c r="C19" s="393">
        <v>5</v>
      </c>
      <c r="D19" s="395">
        <v>2</v>
      </c>
      <c r="E19" s="393" t="s">
        <v>553</v>
      </c>
      <c r="F19" s="396">
        <v>42874</v>
      </c>
      <c r="G19" s="393"/>
      <c r="H19" s="393"/>
      <c r="I19" s="397"/>
      <c r="J19" s="396">
        <v>42881</v>
      </c>
      <c r="K19" s="393"/>
      <c r="L19" s="393"/>
      <c r="M19" s="397"/>
      <c r="N19" s="398" t="s">
        <v>1243</v>
      </c>
      <c r="O19" s="398"/>
      <c r="P19" s="398" t="s">
        <v>1264</v>
      </c>
      <c r="Q19" s="399" t="s">
        <v>974</v>
      </c>
      <c r="R19" s="400" t="s">
        <v>1214</v>
      </c>
    </row>
    <row r="20" spans="1:18" ht="21">
      <c r="A20" s="388" t="s">
        <v>1265</v>
      </c>
      <c r="B20" s="389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89"/>
      <c r="Q20" s="390"/>
      <c r="R20" s="391"/>
    </row>
    <row r="21" spans="1:18" ht="72">
      <c r="A21" s="392" t="s">
        <v>1266</v>
      </c>
      <c r="B21" s="393" t="s">
        <v>1267</v>
      </c>
      <c r="C21" s="393">
        <v>3</v>
      </c>
      <c r="D21" s="395">
        <v>1</v>
      </c>
      <c r="E21" s="393" t="s">
        <v>1268</v>
      </c>
      <c r="F21" s="396">
        <v>42874</v>
      </c>
      <c r="G21" s="393"/>
      <c r="H21" s="393"/>
      <c r="I21" s="397"/>
      <c r="J21" s="396">
        <v>42882</v>
      </c>
      <c r="K21" s="393"/>
      <c r="L21" s="393"/>
      <c r="M21" s="397"/>
      <c r="N21" s="393" t="s">
        <v>1269</v>
      </c>
      <c r="O21" s="398" t="s">
        <v>1270</v>
      </c>
      <c r="P21" s="393" t="s">
        <v>1271</v>
      </c>
      <c r="Q21" s="399" t="s">
        <v>974</v>
      </c>
      <c r="R21" s="400" t="s">
        <v>1214</v>
      </c>
    </row>
    <row r="22" spans="1:18">
      <c r="A22" s="392" t="s">
        <v>1272</v>
      </c>
      <c r="B22" s="393" t="s">
        <v>1273</v>
      </c>
      <c r="C22" s="393">
        <v>3</v>
      </c>
      <c r="D22" s="395">
        <v>1</v>
      </c>
      <c r="E22" s="393" t="s">
        <v>1274</v>
      </c>
      <c r="F22" s="396">
        <v>42874</v>
      </c>
      <c r="G22" s="393" t="s">
        <v>1074</v>
      </c>
      <c r="H22" s="393"/>
      <c r="I22" s="397">
        <v>0.75</v>
      </c>
      <c r="J22" s="396">
        <v>42882</v>
      </c>
      <c r="K22" s="393" t="s">
        <v>1275</v>
      </c>
      <c r="L22" s="393"/>
      <c r="M22" s="397"/>
      <c r="N22" s="393" t="s">
        <v>1269</v>
      </c>
      <c r="O22" s="393"/>
      <c r="P22" s="393" t="s">
        <v>1276</v>
      </c>
      <c r="Q22" s="399" t="s">
        <v>974</v>
      </c>
      <c r="R22" s="400" t="s">
        <v>1214</v>
      </c>
    </row>
    <row r="23" spans="1:18" ht="60">
      <c r="A23" s="392" t="s">
        <v>1277</v>
      </c>
      <c r="B23" s="393" t="s">
        <v>1278</v>
      </c>
      <c r="C23" s="393">
        <v>2</v>
      </c>
      <c r="D23" s="395">
        <v>1</v>
      </c>
      <c r="E23" s="393" t="s">
        <v>1279</v>
      </c>
      <c r="F23" s="396">
        <v>42874</v>
      </c>
      <c r="G23" s="393"/>
      <c r="H23" s="393"/>
      <c r="I23" s="397"/>
      <c r="J23" s="396">
        <v>42882</v>
      </c>
      <c r="K23" s="393"/>
      <c r="L23" s="393"/>
      <c r="M23" s="397"/>
      <c r="N23" s="398" t="s">
        <v>1269</v>
      </c>
      <c r="O23" s="398" t="s">
        <v>1280</v>
      </c>
      <c r="P23" s="398" t="s">
        <v>1281</v>
      </c>
      <c r="Q23" s="399" t="s">
        <v>974</v>
      </c>
      <c r="R23" s="400" t="s">
        <v>1214</v>
      </c>
    </row>
    <row r="24" spans="1:18" ht="36">
      <c r="A24" s="392" t="s">
        <v>1282</v>
      </c>
      <c r="B24" s="393" t="s">
        <v>1283</v>
      </c>
      <c r="C24" s="393">
        <v>1</v>
      </c>
      <c r="D24" s="395">
        <v>1</v>
      </c>
      <c r="E24" s="393" t="s">
        <v>1073</v>
      </c>
      <c r="F24" s="396">
        <v>42874</v>
      </c>
      <c r="G24" s="393" t="s">
        <v>1219</v>
      </c>
      <c r="H24" s="393" t="s">
        <v>1284</v>
      </c>
      <c r="I24" s="397">
        <v>0.21875</v>
      </c>
      <c r="J24" s="396">
        <v>42882</v>
      </c>
      <c r="K24" s="393" t="s">
        <v>1219</v>
      </c>
      <c r="L24" s="393"/>
      <c r="M24" s="397"/>
      <c r="N24" s="398" t="s">
        <v>1285</v>
      </c>
      <c r="O24" s="398" t="s">
        <v>1286</v>
      </c>
      <c r="P24" s="401" t="s">
        <v>1287</v>
      </c>
      <c r="Q24" s="399" t="s">
        <v>974</v>
      </c>
      <c r="R24" s="400" t="s">
        <v>1214</v>
      </c>
    </row>
    <row r="25" spans="1:18" ht="21">
      <c r="A25" s="388" t="s">
        <v>1239</v>
      </c>
      <c r="B25" s="402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2"/>
      <c r="Q25" s="404"/>
      <c r="R25" s="391"/>
    </row>
    <row r="26" spans="1:18" ht="84">
      <c r="A26" s="392" t="s">
        <v>1288</v>
      </c>
      <c r="B26" s="398" t="s">
        <v>1289</v>
      </c>
      <c r="C26" s="393">
        <v>3</v>
      </c>
      <c r="D26" s="395">
        <v>1</v>
      </c>
      <c r="E26" s="393" t="s">
        <v>1290</v>
      </c>
      <c r="F26" s="396">
        <v>42874</v>
      </c>
      <c r="G26" s="393" t="s">
        <v>1074</v>
      </c>
      <c r="H26" s="393"/>
      <c r="I26" s="397">
        <v>0.75</v>
      </c>
      <c r="J26" s="396">
        <v>42881</v>
      </c>
      <c r="K26" s="393" t="s">
        <v>1074</v>
      </c>
      <c r="L26" s="393"/>
      <c r="M26" s="397"/>
      <c r="N26" s="398" t="s">
        <v>1243</v>
      </c>
      <c r="O26" s="398" t="s">
        <v>1291</v>
      </c>
      <c r="P26" s="398" t="s">
        <v>1292</v>
      </c>
      <c r="Q26" s="399" t="s">
        <v>974</v>
      </c>
      <c r="R26" s="400" t="s">
        <v>1214</v>
      </c>
    </row>
    <row r="27" spans="1:18" ht="48">
      <c r="A27" s="392" t="s">
        <v>1293</v>
      </c>
      <c r="B27" s="393" t="s">
        <v>1294</v>
      </c>
      <c r="C27" s="395">
        <v>2</v>
      </c>
      <c r="D27" s="395">
        <v>1</v>
      </c>
      <c r="E27" s="393" t="s">
        <v>1295</v>
      </c>
      <c r="F27" s="396">
        <v>42874</v>
      </c>
      <c r="G27" s="393" t="s">
        <v>1209</v>
      </c>
      <c r="H27" s="393" t="s">
        <v>1296</v>
      </c>
      <c r="I27" s="397">
        <v>0.71805555555555556</v>
      </c>
      <c r="J27" s="396">
        <v>42881</v>
      </c>
      <c r="K27" s="393"/>
      <c r="L27" s="393"/>
      <c r="M27" s="397"/>
      <c r="N27" s="393" t="s">
        <v>1243</v>
      </c>
      <c r="O27" s="393"/>
      <c r="P27" s="398" t="s">
        <v>1297</v>
      </c>
      <c r="Q27" s="399" t="s">
        <v>974</v>
      </c>
      <c r="R27" s="400" t="s">
        <v>1214</v>
      </c>
    </row>
    <row r="28" spans="1:18">
      <c r="A28" s="405"/>
      <c r="B28" s="406"/>
      <c r="C28" s="406"/>
      <c r="D28" s="407"/>
      <c r="E28" s="406"/>
      <c r="F28" s="408"/>
      <c r="G28" s="406"/>
      <c r="H28" s="406"/>
      <c r="I28" s="409"/>
      <c r="J28" s="408"/>
      <c r="K28" s="406"/>
      <c r="L28" s="406"/>
      <c r="M28" s="409"/>
      <c r="N28" s="410"/>
      <c r="O28" s="410"/>
      <c r="P28" s="411"/>
      <c r="Q28" s="412"/>
      <c r="R28" s="413"/>
    </row>
    <row r="29" spans="1:18" ht="15" thickBot="1">
      <c r="A29" s="414" t="s">
        <v>1098</v>
      </c>
      <c r="B29" s="415"/>
      <c r="C29" s="416">
        <f>SUM(C8:C27)</f>
        <v>39</v>
      </c>
      <c r="D29" s="417">
        <f>SUM(D8:D27)</f>
        <v>17</v>
      </c>
      <c r="E29" s="418"/>
      <c r="F29" s="419"/>
      <c r="G29" s="418"/>
      <c r="H29" s="418"/>
      <c r="I29" s="418"/>
      <c r="J29" s="419"/>
      <c r="K29" s="418"/>
      <c r="L29" s="418"/>
      <c r="M29" s="418"/>
      <c r="N29" s="418"/>
      <c r="O29" s="418"/>
      <c r="P29" s="418"/>
      <c r="Q29" s="418"/>
      <c r="R29" s="420"/>
    </row>
    <row r="30" spans="1:18" ht="15" thickBot="1">
      <c r="A30" s="367"/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</row>
    <row r="31" spans="1:18" ht="27">
      <c r="A31" s="369" t="s">
        <v>1298</v>
      </c>
      <c r="B31" s="370"/>
      <c r="C31" s="371"/>
      <c r="D31" s="372"/>
      <c r="E31" s="372"/>
      <c r="F31" s="372"/>
      <c r="G31" s="372"/>
      <c r="H31" s="372"/>
      <c r="I31" s="372"/>
      <c r="J31" s="373"/>
      <c r="K31" s="374"/>
      <c r="L31" s="375"/>
      <c r="M31" s="372"/>
      <c r="N31" s="372"/>
      <c r="O31" s="376" t="s">
        <v>1299</v>
      </c>
      <c r="P31" s="377"/>
      <c r="Q31" s="377"/>
      <c r="R31" s="378"/>
    </row>
    <row r="32" spans="1:18">
      <c r="A32" s="379" t="s">
        <v>1057</v>
      </c>
      <c r="B32" s="380" t="s">
        <v>1058</v>
      </c>
      <c r="C32" s="381" t="s">
        <v>1201</v>
      </c>
      <c r="D32" s="382" t="s">
        <v>1202</v>
      </c>
      <c r="E32" s="382" t="s">
        <v>1061</v>
      </c>
      <c r="F32" s="383" t="s">
        <v>1062</v>
      </c>
      <c r="G32" s="382" t="s">
        <v>1063</v>
      </c>
      <c r="H32" s="382" t="s">
        <v>1064</v>
      </c>
      <c r="I32" s="384" t="s">
        <v>1065</v>
      </c>
      <c r="J32" s="383" t="s">
        <v>1066</v>
      </c>
      <c r="K32" s="382" t="s">
        <v>1063</v>
      </c>
      <c r="L32" s="382" t="s">
        <v>1064</v>
      </c>
      <c r="M32" s="384" t="s">
        <v>1065</v>
      </c>
      <c r="N32" s="384" t="s">
        <v>1067</v>
      </c>
      <c r="O32" s="385" t="s">
        <v>1068</v>
      </c>
      <c r="P32" s="386" t="s">
        <v>1069</v>
      </c>
      <c r="Q32" s="385" t="s">
        <v>1203</v>
      </c>
      <c r="R32" s="387" t="s">
        <v>1204</v>
      </c>
    </row>
    <row r="33" spans="1:18" ht="21">
      <c r="A33" s="388" t="s">
        <v>1300</v>
      </c>
      <c r="B33" s="389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89"/>
      <c r="Q33" s="390"/>
      <c r="R33" s="391"/>
    </row>
    <row r="34" spans="1:18" ht="168">
      <c r="A34" s="392" t="s">
        <v>1301</v>
      </c>
      <c r="B34" s="393" t="s">
        <v>1302</v>
      </c>
      <c r="C34" s="393">
        <v>2</v>
      </c>
      <c r="D34" s="395">
        <v>1</v>
      </c>
      <c r="E34" s="393" t="s">
        <v>1303</v>
      </c>
      <c r="F34" s="396">
        <v>42868</v>
      </c>
      <c r="G34" s="393" t="s">
        <v>1209</v>
      </c>
      <c r="H34" s="393" t="s">
        <v>1304</v>
      </c>
      <c r="I34" s="397">
        <v>0.43472222222222223</v>
      </c>
      <c r="J34" s="396">
        <v>42875</v>
      </c>
      <c r="K34" s="393"/>
      <c r="L34" s="393"/>
      <c r="M34" s="397"/>
      <c r="N34" s="393" t="s">
        <v>1243</v>
      </c>
      <c r="O34" s="398" t="s">
        <v>1305</v>
      </c>
      <c r="P34" s="398" t="s">
        <v>1306</v>
      </c>
      <c r="Q34" s="399" t="s">
        <v>1307</v>
      </c>
      <c r="R34" s="400" t="s">
        <v>1307</v>
      </c>
    </row>
    <row r="35" spans="1:18" ht="156">
      <c r="A35" s="392" t="s">
        <v>1308</v>
      </c>
      <c r="B35" s="393" t="s">
        <v>1309</v>
      </c>
      <c r="C35" s="393">
        <v>2</v>
      </c>
      <c r="D35" s="395">
        <v>1</v>
      </c>
      <c r="E35" s="393" t="s">
        <v>1310</v>
      </c>
      <c r="F35" s="396">
        <v>42868</v>
      </c>
      <c r="G35" s="393" t="s">
        <v>1259</v>
      </c>
      <c r="H35" s="393" t="s">
        <v>1311</v>
      </c>
      <c r="I35" s="397">
        <v>0.44444444444444442</v>
      </c>
      <c r="J35" s="396">
        <v>42875</v>
      </c>
      <c r="K35" s="393"/>
      <c r="L35" s="393"/>
      <c r="M35" s="397"/>
      <c r="N35" s="393" t="s">
        <v>1243</v>
      </c>
      <c r="O35" s="398" t="s">
        <v>1312</v>
      </c>
      <c r="P35" s="393"/>
      <c r="Q35" s="399" t="s">
        <v>1307</v>
      </c>
      <c r="R35" s="400" t="s">
        <v>1307</v>
      </c>
    </row>
    <row r="36" spans="1:18" ht="168">
      <c r="A36" s="392" t="s">
        <v>1313</v>
      </c>
      <c r="B36" s="393" t="s">
        <v>1314</v>
      </c>
      <c r="C36" s="393">
        <v>2</v>
      </c>
      <c r="D36" s="395">
        <v>1</v>
      </c>
      <c r="E36" s="393" t="s">
        <v>1315</v>
      </c>
      <c r="F36" s="396">
        <v>42868</v>
      </c>
      <c r="G36" s="393" t="s">
        <v>1259</v>
      </c>
      <c r="H36" s="393" t="s">
        <v>1311</v>
      </c>
      <c r="I36" s="397">
        <v>0.44444444444444442</v>
      </c>
      <c r="J36" s="396">
        <v>42875</v>
      </c>
      <c r="K36" s="393"/>
      <c r="L36" s="393"/>
      <c r="M36" s="397"/>
      <c r="N36" s="398" t="s">
        <v>1243</v>
      </c>
      <c r="O36" s="398" t="s">
        <v>1316</v>
      </c>
      <c r="P36" s="398"/>
      <c r="Q36" s="399" t="s">
        <v>1307</v>
      </c>
      <c r="R36" s="400" t="s">
        <v>1307</v>
      </c>
    </row>
    <row r="37" spans="1:18" ht="60">
      <c r="A37" s="392" t="s">
        <v>1317</v>
      </c>
      <c r="B37" s="393" t="s">
        <v>1318</v>
      </c>
      <c r="C37" s="393">
        <v>0</v>
      </c>
      <c r="D37" s="395">
        <v>1</v>
      </c>
      <c r="E37" s="393" t="s">
        <v>1319</v>
      </c>
      <c r="F37" s="396">
        <v>42868</v>
      </c>
      <c r="G37" s="393" t="s">
        <v>1219</v>
      </c>
      <c r="H37" s="393" t="s">
        <v>1320</v>
      </c>
      <c r="I37" s="397">
        <v>0.875</v>
      </c>
      <c r="J37" s="396">
        <v>42875</v>
      </c>
      <c r="K37" s="393"/>
      <c r="L37" s="393"/>
      <c r="M37" s="397"/>
      <c r="N37" s="393" t="s">
        <v>1243</v>
      </c>
      <c r="O37" s="398" t="s">
        <v>1321</v>
      </c>
      <c r="P37" s="393"/>
      <c r="Q37" s="399" t="s">
        <v>1307</v>
      </c>
      <c r="R37" s="400" t="s">
        <v>1307</v>
      </c>
    </row>
    <row r="38" spans="1:18" ht="48">
      <c r="A38" s="392" t="s">
        <v>1322</v>
      </c>
      <c r="B38" s="393" t="s">
        <v>1323</v>
      </c>
      <c r="C38" s="393">
        <v>1</v>
      </c>
      <c r="D38" s="395">
        <v>1</v>
      </c>
      <c r="E38" s="393" t="s">
        <v>1073</v>
      </c>
      <c r="F38" s="396">
        <v>42868</v>
      </c>
      <c r="G38" s="393" t="s">
        <v>1074</v>
      </c>
      <c r="H38" s="393"/>
      <c r="I38" s="397">
        <v>0.75</v>
      </c>
      <c r="J38" s="396">
        <v>42875</v>
      </c>
      <c r="K38" s="393"/>
      <c r="L38" s="393"/>
      <c r="M38" s="397"/>
      <c r="N38" s="398" t="s">
        <v>1243</v>
      </c>
      <c r="O38" s="398" t="s">
        <v>1324</v>
      </c>
      <c r="P38" s="398" t="s">
        <v>1325</v>
      </c>
      <c r="Q38" s="399" t="s">
        <v>1307</v>
      </c>
      <c r="R38" s="400" t="s">
        <v>1307</v>
      </c>
    </row>
    <row r="39" spans="1:18" ht="48">
      <c r="A39" s="392" t="s">
        <v>1326</v>
      </c>
      <c r="B39" s="393" t="s">
        <v>1327</v>
      </c>
      <c r="C39" s="393">
        <v>2</v>
      </c>
      <c r="D39" s="395">
        <v>1</v>
      </c>
      <c r="E39" s="393" t="s">
        <v>1328</v>
      </c>
      <c r="F39" s="396">
        <v>42868</v>
      </c>
      <c r="G39" s="393" t="s">
        <v>52</v>
      </c>
      <c r="H39" s="393"/>
      <c r="I39" s="397">
        <v>0.70833333333333337</v>
      </c>
      <c r="J39" s="396">
        <v>42875</v>
      </c>
      <c r="K39" s="393"/>
      <c r="L39" s="393"/>
      <c r="M39" s="397"/>
      <c r="N39" s="398" t="s">
        <v>1243</v>
      </c>
      <c r="O39" s="398" t="s">
        <v>1329</v>
      </c>
      <c r="P39" s="398" t="s">
        <v>1330</v>
      </c>
      <c r="Q39" s="399" t="s">
        <v>1307</v>
      </c>
      <c r="R39" s="400" t="s">
        <v>1307</v>
      </c>
    </row>
    <row r="40" spans="1:18" ht="24">
      <c r="A40" s="392" t="s">
        <v>1331</v>
      </c>
      <c r="B40" s="393" t="s">
        <v>1332</v>
      </c>
      <c r="C40" s="395">
        <v>1</v>
      </c>
      <c r="D40" s="395">
        <v>1</v>
      </c>
      <c r="E40" s="393" t="s">
        <v>1333</v>
      </c>
      <c r="F40" s="396">
        <v>42868</v>
      </c>
      <c r="G40" s="393" t="s">
        <v>1209</v>
      </c>
      <c r="H40" s="393" t="s">
        <v>1334</v>
      </c>
      <c r="I40" s="397">
        <v>0.55763888888888891</v>
      </c>
      <c r="J40" s="396">
        <v>42875</v>
      </c>
      <c r="K40" s="393" t="s">
        <v>1209</v>
      </c>
      <c r="L40" s="393"/>
      <c r="M40" s="397"/>
      <c r="N40" s="398" t="s">
        <v>1243</v>
      </c>
      <c r="O40" s="398"/>
      <c r="P40" s="398" t="s">
        <v>1335</v>
      </c>
      <c r="Q40" s="399" t="s">
        <v>1307</v>
      </c>
      <c r="R40" s="400" t="s">
        <v>1307</v>
      </c>
    </row>
    <row r="41" spans="1:18">
      <c r="A41" s="392" t="s">
        <v>1336</v>
      </c>
      <c r="B41" s="393" t="s">
        <v>1337</v>
      </c>
      <c r="C41" s="393">
        <v>3</v>
      </c>
      <c r="D41" s="395">
        <v>1</v>
      </c>
      <c r="E41" s="393" t="s">
        <v>1338</v>
      </c>
      <c r="F41" s="396">
        <v>42869</v>
      </c>
      <c r="G41" s="393" t="s">
        <v>1074</v>
      </c>
      <c r="H41" s="393"/>
      <c r="I41" s="397">
        <v>0.33333333333333331</v>
      </c>
      <c r="J41" s="396">
        <v>42875</v>
      </c>
      <c r="K41" s="393"/>
      <c r="L41" s="393"/>
      <c r="M41" s="397"/>
      <c r="N41" s="393" t="s">
        <v>1339</v>
      </c>
      <c r="O41" s="393" t="s">
        <v>1340</v>
      </c>
      <c r="P41" s="393" t="s">
        <v>1341</v>
      </c>
      <c r="Q41" s="399" t="s">
        <v>1307</v>
      </c>
      <c r="R41" s="400" t="s">
        <v>1307</v>
      </c>
    </row>
    <row r="42" spans="1:18" ht="409">
      <c r="A42" s="392" t="s">
        <v>1342</v>
      </c>
      <c r="B42" s="398" t="s">
        <v>1343</v>
      </c>
      <c r="C42" s="393">
        <v>0</v>
      </c>
      <c r="D42" s="395">
        <v>1</v>
      </c>
      <c r="E42" s="393" t="s">
        <v>1344</v>
      </c>
      <c r="F42" s="396">
        <v>42867</v>
      </c>
      <c r="G42" s="393"/>
      <c r="H42" s="393"/>
      <c r="I42" s="397"/>
      <c r="J42" s="396">
        <v>42875</v>
      </c>
      <c r="K42" s="393" t="s">
        <v>1209</v>
      </c>
      <c r="L42" s="393"/>
      <c r="M42" s="397"/>
      <c r="N42" s="393" t="s">
        <v>1345</v>
      </c>
      <c r="O42" s="398" t="s">
        <v>1346</v>
      </c>
      <c r="P42" s="398" t="s">
        <v>1347</v>
      </c>
      <c r="Q42" s="399" t="s">
        <v>1214</v>
      </c>
      <c r="R42" s="400" t="s">
        <v>1307</v>
      </c>
    </row>
    <row r="43" spans="1:18" ht="72">
      <c r="A43" s="392" t="s">
        <v>1348</v>
      </c>
      <c r="B43" s="398" t="s">
        <v>1349</v>
      </c>
      <c r="C43" s="393">
        <v>3</v>
      </c>
      <c r="D43" s="395">
        <v>1</v>
      </c>
      <c r="E43" s="393" t="s">
        <v>1350</v>
      </c>
      <c r="F43" s="396">
        <v>42867</v>
      </c>
      <c r="G43" s="393" t="s">
        <v>1074</v>
      </c>
      <c r="H43" s="393"/>
      <c r="I43" s="397"/>
      <c r="J43" s="396">
        <v>42875</v>
      </c>
      <c r="K43" s="393" t="s">
        <v>1074</v>
      </c>
      <c r="L43" s="393"/>
      <c r="M43" s="397"/>
      <c r="N43" s="393" t="s">
        <v>1345</v>
      </c>
      <c r="O43" s="398" t="s">
        <v>1351</v>
      </c>
      <c r="P43" s="406" t="s">
        <v>1352</v>
      </c>
      <c r="Q43" s="399" t="s">
        <v>1214</v>
      </c>
      <c r="R43" s="400" t="s">
        <v>1307</v>
      </c>
    </row>
    <row r="44" spans="1:18" ht="120">
      <c r="A44" s="392" t="s">
        <v>1353</v>
      </c>
      <c r="B44" s="421" t="s">
        <v>1354</v>
      </c>
      <c r="C44" s="393">
        <v>3</v>
      </c>
      <c r="D44" s="395">
        <v>2</v>
      </c>
      <c r="E44" s="393" t="s">
        <v>1355</v>
      </c>
      <c r="F44" s="396">
        <v>42867</v>
      </c>
      <c r="G44" s="393"/>
      <c r="H44" s="393"/>
      <c r="I44" s="397"/>
      <c r="J44" s="396">
        <v>42875</v>
      </c>
      <c r="K44" s="393"/>
      <c r="L44" s="393"/>
      <c r="M44" s="397"/>
      <c r="N44" s="393" t="s">
        <v>1345</v>
      </c>
      <c r="O44" s="422" t="s">
        <v>1356</v>
      </c>
      <c r="P44" s="423" t="s">
        <v>1357</v>
      </c>
      <c r="Q44" s="399" t="s">
        <v>1214</v>
      </c>
      <c r="R44" s="400" t="s">
        <v>1307</v>
      </c>
    </row>
    <row r="45" spans="1:18">
      <c r="A45" s="392" t="s">
        <v>1358</v>
      </c>
      <c r="B45" s="393" t="s">
        <v>1359</v>
      </c>
      <c r="C45" s="393">
        <v>2</v>
      </c>
      <c r="D45" s="395">
        <v>1</v>
      </c>
      <c r="E45" s="393" t="s">
        <v>1360</v>
      </c>
      <c r="F45" s="396">
        <v>42867</v>
      </c>
      <c r="G45" s="393" t="s">
        <v>1219</v>
      </c>
      <c r="H45" s="393"/>
      <c r="I45" s="397">
        <v>0.79166666666666663</v>
      </c>
      <c r="J45" s="396">
        <v>42875</v>
      </c>
      <c r="K45" s="393" t="s">
        <v>1219</v>
      </c>
      <c r="L45" s="393"/>
      <c r="M45" s="397">
        <v>0.79861111111111116</v>
      </c>
      <c r="N45" s="393" t="s">
        <v>1345</v>
      </c>
      <c r="O45" s="393"/>
      <c r="P45" s="393"/>
      <c r="Q45" s="399" t="s">
        <v>1214</v>
      </c>
      <c r="R45" s="400" t="s">
        <v>1307</v>
      </c>
    </row>
    <row r="46" spans="1:18" ht="24">
      <c r="A46" s="392" t="s">
        <v>1361</v>
      </c>
      <c r="B46" s="393" t="s">
        <v>1362</v>
      </c>
      <c r="C46" s="393">
        <v>1</v>
      </c>
      <c r="D46" s="395">
        <v>0.1</v>
      </c>
      <c r="E46" s="393" t="s">
        <v>1363</v>
      </c>
      <c r="F46" s="396">
        <v>42867</v>
      </c>
      <c r="G46" s="393" t="s">
        <v>1219</v>
      </c>
      <c r="H46" s="393" t="s">
        <v>1364</v>
      </c>
      <c r="I46" s="397">
        <v>0.92708333333333337</v>
      </c>
      <c r="J46" s="396">
        <v>42875</v>
      </c>
      <c r="K46" s="393" t="s">
        <v>1259</v>
      </c>
      <c r="L46" s="393"/>
      <c r="M46" s="397"/>
      <c r="N46" s="398" t="s">
        <v>1345</v>
      </c>
      <c r="O46" s="398"/>
      <c r="P46" s="398" t="s">
        <v>1365</v>
      </c>
      <c r="Q46" s="399" t="s">
        <v>1214</v>
      </c>
      <c r="R46" s="400" t="s">
        <v>1307</v>
      </c>
    </row>
    <row r="47" spans="1:18" ht="96">
      <c r="A47" s="392" t="s">
        <v>1366</v>
      </c>
      <c r="B47" s="393" t="s">
        <v>1367</v>
      </c>
      <c r="C47" s="393">
        <v>2</v>
      </c>
      <c r="D47" s="395">
        <v>1</v>
      </c>
      <c r="E47" s="393" t="s">
        <v>1368</v>
      </c>
      <c r="F47" s="396">
        <v>42867</v>
      </c>
      <c r="G47" s="393" t="s">
        <v>1219</v>
      </c>
      <c r="H47" s="393" t="s">
        <v>1369</v>
      </c>
      <c r="I47" s="397">
        <v>0.23333333333333331</v>
      </c>
      <c r="J47" s="396">
        <v>42875</v>
      </c>
      <c r="K47" s="393" t="s">
        <v>1209</v>
      </c>
      <c r="L47" s="393" t="s">
        <v>1370</v>
      </c>
      <c r="M47" s="397">
        <v>0.93194444444444446</v>
      </c>
      <c r="N47" s="398" t="s">
        <v>1345</v>
      </c>
      <c r="O47" s="422" t="s">
        <v>1371</v>
      </c>
      <c r="P47" s="398" t="s">
        <v>1372</v>
      </c>
      <c r="Q47" s="399" t="s">
        <v>1214</v>
      </c>
      <c r="R47" s="400" t="s">
        <v>1307</v>
      </c>
    </row>
    <row r="48" spans="1:18" ht="240">
      <c r="A48" s="392" t="s">
        <v>1373</v>
      </c>
      <c r="B48" s="393" t="s">
        <v>1374</v>
      </c>
      <c r="C48" s="393">
        <v>5</v>
      </c>
      <c r="D48" s="395">
        <v>2</v>
      </c>
      <c r="E48" s="393" t="s">
        <v>1092</v>
      </c>
      <c r="F48" s="396">
        <v>42868</v>
      </c>
      <c r="G48" s="393"/>
      <c r="H48" s="393"/>
      <c r="I48" s="397"/>
      <c r="J48" s="396">
        <v>42875</v>
      </c>
      <c r="K48" s="393" t="s">
        <v>1375</v>
      </c>
      <c r="L48" s="393"/>
      <c r="M48" s="397"/>
      <c r="N48" s="393" t="s">
        <v>1376</v>
      </c>
      <c r="O48" s="398" t="s">
        <v>1377</v>
      </c>
      <c r="P48" s="393" t="s">
        <v>1378</v>
      </c>
      <c r="Q48" s="399" t="s">
        <v>1379</v>
      </c>
      <c r="R48" s="400" t="s">
        <v>1307</v>
      </c>
    </row>
    <row r="49" spans="1:18" ht="21">
      <c r="A49" s="388" t="s">
        <v>1380</v>
      </c>
      <c r="B49" s="406"/>
      <c r="C49" s="406"/>
      <c r="D49" s="407"/>
      <c r="E49" s="406"/>
      <c r="F49" s="408"/>
      <c r="G49" s="406"/>
      <c r="H49" s="406"/>
      <c r="I49" s="409"/>
      <c r="J49" s="408"/>
      <c r="K49" s="406"/>
      <c r="L49" s="406"/>
      <c r="M49" s="409"/>
      <c r="N49" s="406"/>
      <c r="O49" s="410"/>
      <c r="P49" s="406"/>
      <c r="Q49" s="424"/>
      <c r="R49" s="425"/>
    </row>
    <row r="50" spans="1:18" ht="84">
      <c r="A50" s="392" t="s">
        <v>1381</v>
      </c>
      <c r="B50" s="393" t="s">
        <v>1382</v>
      </c>
      <c r="C50" s="393">
        <v>2</v>
      </c>
      <c r="D50" s="395">
        <v>1</v>
      </c>
      <c r="E50" s="393" t="s">
        <v>1383</v>
      </c>
      <c r="F50" s="396">
        <v>42868</v>
      </c>
      <c r="G50" s="393" t="s">
        <v>1209</v>
      </c>
      <c r="H50" s="393" t="s">
        <v>1384</v>
      </c>
      <c r="I50" s="397">
        <v>0.55625000000000002</v>
      </c>
      <c r="J50" s="396">
        <v>42876</v>
      </c>
      <c r="K50" s="393" t="s">
        <v>1209</v>
      </c>
      <c r="L50" s="393" t="s">
        <v>1385</v>
      </c>
      <c r="M50" s="397">
        <v>0.7909722222222223</v>
      </c>
      <c r="N50" s="393" t="s">
        <v>1386</v>
      </c>
      <c r="O50" s="398" t="s">
        <v>1387</v>
      </c>
      <c r="P50" s="398" t="s">
        <v>1388</v>
      </c>
      <c r="Q50" s="399" t="s">
        <v>1307</v>
      </c>
      <c r="R50" s="400" t="s">
        <v>1307</v>
      </c>
    </row>
    <row r="51" spans="1:18" ht="72">
      <c r="A51" s="392" t="s">
        <v>1389</v>
      </c>
      <c r="B51" s="393" t="s">
        <v>1390</v>
      </c>
      <c r="C51" s="393">
        <v>2</v>
      </c>
      <c r="D51" s="395">
        <v>1</v>
      </c>
      <c r="E51" s="393" t="s">
        <v>553</v>
      </c>
      <c r="F51" s="396">
        <v>42868</v>
      </c>
      <c r="G51" s="393" t="s">
        <v>1209</v>
      </c>
      <c r="H51" s="393" t="s">
        <v>1391</v>
      </c>
      <c r="I51" s="397">
        <v>0.73055555555555562</v>
      </c>
      <c r="J51" s="396">
        <v>42876</v>
      </c>
      <c r="K51" s="393" t="s">
        <v>1209</v>
      </c>
      <c r="L51" s="393" t="s">
        <v>1392</v>
      </c>
      <c r="M51" s="397">
        <v>0.76388888888888884</v>
      </c>
      <c r="N51" s="393" t="s">
        <v>1386</v>
      </c>
      <c r="O51" s="398" t="s">
        <v>1393</v>
      </c>
      <c r="P51" s="393" t="s">
        <v>1394</v>
      </c>
      <c r="Q51" s="399" t="s">
        <v>1307</v>
      </c>
      <c r="R51" s="400" t="s">
        <v>1307</v>
      </c>
    </row>
    <row r="52" spans="1:18" ht="60">
      <c r="A52" s="392" t="s">
        <v>1395</v>
      </c>
      <c r="B52" s="393" t="s">
        <v>1396</v>
      </c>
      <c r="C52" s="393"/>
      <c r="D52" s="395"/>
      <c r="E52" s="393" t="s">
        <v>553</v>
      </c>
      <c r="F52" s="396">
        <v>42868</v>
      </c>
      <c r="G52" s="393" t="s">
        <v>1209</v>
      </c>
      <c r="H52" s="393" t="s">
        <v>1392</v>
      </c>
      <c r="I52" s="397">
        <v>0.68819444444444444</v>
      </c>
      <c r="J52" s="396">
        <v>42876</v>
      </c>
      <c r="K52" s="393" t="s">
        <v>1209</v>
      </c>
      <c r="L52" s="393" t="s">
        <v>1392</v>
      </c>
      <c r="M52" s="397">
        <v>0.76388888888888884</v>
      </c>
      <c r="N52" s="393" t="s">
        <v>1386</v>
      </c>
      <c r="O52" s="398" t="s">
        <v>1397</v>
      </c>
      <c r="P52" s="393"/>
      <c r="Q52" s="399" t="s">
        <v>1307</v>
      </c>
      <c r="R52" s="400" t="s">
        <v>1307</v>
      </c>
    </row>
    <row r="53" spans="1:18" ht="24">
      <c r="A53" s="392" t="s">
        <v>1398</v>
      </c>
      <c r="B53" s="393" t="s">
        <v>1399</v>
      </c>
      <c r="C53" s="393">
        <v>1</v>
      </c>
      <c r="D53" s="395">
        <v>0.1</v>
      </c>
      <c r="E53" s="393" t="s">
        <v>1400</v>
      </c>
      <c r="F53" s="396">
        <v>42868</v>
      </c>
      <c r="G53" s="393" t="s">
        <v>52</v>
      </c>
      <c r="H53" s="393"/>
      <c r="I53" s="397">
        <v>0.29166666666666669</v>
      </c>
      <c r="J53" s="396">
        <v>42876</v>
      </c>
      <c r="K53" s="393" t="s">
        <v>1074</v>
      </c>
      <c r="L53" s="393"/>
      <c r="M53" s="397"/>
      <c r="N53" s="398" t="s">
        <v>1386</v>
      </c>
      <c r="O53" s="398" t="s">
        <v>1401</v>
      </c>
      <c r="P53" s="398" t="s">
        <v>1402</v>
      </c>
      <c r="Q53" s="399" t="s">
        <v>1307</v>
      </c>
      <c r="R53" s="400" t="s">
        <v>1307</v>
      </c>
    </row>
    <row r="54" spans="1:18" ht="36">
      <c r="A54" s="392" t="s">
        <v>1403</v>
      </c>
      <c r="B54" s="393" t="s">
        <v>1404</v>
      </c>
      <c r="C54" s="395">
        <v>2</v>
      </c>
      <c r="D54" s="395">
        <v>1</v>
      </c>
      <c r="E54" s="393" t="s">
        <v>1405</v>
      </c>
      <c r="F54" s="396">
        <v>42868</v>
      </c>
      <c r="G54" s="393"/>
      <c r="H54" s="393"/>
      <c r="I54" s="397"/>
      <c r="J54" s="396">
        <v>42876</v>
      </c>
      <c r="K54" s="393"/>
      <c r="L54" s="393"/>
      <c r="M54" s="397"/>
      <c r="N54" s="398" t="s">
        <v>1386</v>
      </c>
      <c r="O54" s="398" t="s">
        <v>1406</v>
      </c>
      <c r="P54" s="398" t="s">
        <v>1407</v>
      </c>
      <c r="Q54" s="399" t="s">
        <v>1307</v>
      </c>
      <c r="R54" s="400" t="s">
        <v>1307</v>
      </c>
    </row>
    <row r="55" spans="1:18">
      <c r="A55" s="405"/>
      <c r="B55" s="406"/>
      <c r="C55" s="406"/>
      <c r="D55" s="407"/>
      <c r="E55" s="406"/>
      <c r="F55" s="408"/>
      <c r="G55" s="406"/>
      <c r="H55" s="406"/>
      <c r="I55" s="409"/>
      <c r="J55" s="408"/>
      <c r="K55" s="406"/>
      <c r="L55" s="406"/>
      <c r="M55" s="409"/>
      <c r="N55" s="406"/>
      <c r="O55" s="406"/>
      <c r="P55" s="406"/>
      <c r="Q55" s="412"/>
      <c r="R55" s="413"/>
    </row>
    <row r="56" spans="1:18" ht="15" thickBot="1">
      <c r="A56" s="414" t="s">
        <v>1098</v>
      </c>
      <c r="B56" s="415"/>
      <c r="C56" s="416">
        <f>SUM(C34:C55)</f>
        <v>36</v>
      </c>
      <c r="D56" s="417">
        <f>SUM(D34:D54)</f>
        <v>19.200000000000003</v>
      </c>
      <c r="E56" s="418"/>
      <c r="F56" s="419"/>
      <c r="G56" s="418"/>
      <c r="H56" s="418"/>
      <c r="I56" s="418"/>
      <c r="J56" s="419"/>
      <c r="K56" s="418"/>
      <c r="L56" s="418"/>
      <c r="M56" s="418"/>
      <c r="N56" s="418"/>
      <c r="O56" s="418"/>
      <c r="P56" s="418"/>
      <c r="Q56" s="418"/>
      <c r="R56" s="420"/>
    </row>
    <row r="57" spans="1:18">
      <c r="A57" s="426"/>
      <c r="B57" s="426"/>
      <c r="C57" s="427"/>
      <c r="D57" s="428"/>
      <c r="E57" s="429"/>
      <c r="F57" s="430"/>
      <c r="G57" s="429"/>
      <c r="H57" s="429"/>
      <c r="I57" s="429"/>
      <c r="J57" s="430"/>
      <c r="K57" s="429"/>
      <c r="L57" s="429"/>
      <c r="M57" s="429"/>
      <c r="N57" s="429"/>
      <c r="O57" s="429"/>
      <c r="P57" s="429"/>
      <c r="Q57" s="429"/>
      <c r="R57" s="367"/>
    </row>
    <row r="58" spans="1:18" ht="23">
      <c r="A58" s="368" t="s">
        <v>1408</v>
      </c>
      <c r="B58" s="367"/>
      <c r="C58" s="367"/>
      <c r="D58" s="367"/>
      <c r="E58" s="367"/>
      <c r="F58" s="367"/>
      <c r="G58" s="367"/>
      <c r="H58" s="367"/>
      <c r="I58" s="367"/>
      <c r="J58" s="367"/>
      <c r="K58" s="367"/>
      <c r="L58" s="367"/>
      <c r="M58" s="367"/>
      <c r="N58" s="367"/>
      <c r="O58" s="367"/>
      <c r="P58" s="367"/>
      <c r="Q58" s="367"/>
      <c r="R58" s="367"/>
    </row>
    <row r="59" spans="1:18" ht="15" thickBot="1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367"/>
      <c r="O59" s="367"/>
      <c r="P59" s="367"/>
      <c r="Q59" s="367"/>
      <c r="R59" s="367"/>
    </row>
    <row r="60" spans="1:18" ht="27">
      <c r="A60" s="369" t="s">
        <v>1409</v>
      </c>
      <c r="B60" s="370"/>
      <c r="C60" s="371"/>
      <c r="D60" s="372"/>
      <c r="E60" s="372"/>
      <c r="F60" s="372"/>
      <c r="G60" s="372"/>
      <c r="H60" s="372"/>
      <c r="I60" s="372"/>
      <c r="J60" s="373"/>
      <c r="K60" s="374"/>
      <c r="L60" s="375"/>
      <c r="M60" s="372"/>
      <c r="N60" s="372"/>
      <c r="O60" s="376" t="s">
        <v>1299</v>
      </c>
      <c r="P60" s="377"/>
      <c r="Q60" s="377"/>
      <c r="R60" s="378"/>
    </row>
    <row r="61" spans="1:18">
      <c r="A61" s="379" t="s">
        <v>1057</v>
      </c>
      <c r="B61" s="380" t="s">
        <v>1058</v>
      </c>
      <c r="C61" s="381" t="s">
        <v>1201</v>
      </c>
      <c r="D61" s="382" t="s">
        <v>1202</v>
      </c>
      <c r="E61" s="382" t="s">
        <v>1061</v>
      </c>
      <c r="F61" s="383" t="s">
        <v>1062</v>
      </c>
      <c r="G61" s="382" t="s">
        <v>1063</v>
      </c>
      <c r="H61" s="382" t="s">
        <v>1064</v>
      </c>
      <c r="I61" s="384" t="s">
        <v>1065</v>
      </c>
      <c r="J61" s="383" t="s">
        <v>1066</v>
      </c>
      <c r="K61" s="382" t="s">
        <v>1063</v>
      </c>
      <c r="L61" s="382" t="s">
        <v>1064</v>
      </c>
      <c r="M61" s="384" t="s">
        <v>1065</v>
      </c>
      <c r="N61" s="384" t="s">
        <v>1067</v>
      </c>
      <c r="O61" s="385" t="s">
        <v>1068</v>
      </c>
      <c r="P61" s="386" t="s">
        <v>1069</v>
      </c>
      <c r="Q61" s="385" t="s">
        <v>1203</v>
      </c>
      <c r="R61" s="387" t="s">
        <v>1204</v>
      </c>
    </row>
    <row r="62" spans="1:18" ht="21">
      <c r="A62" s="388" t="s">
        <v>1410</v>
      </c>
      <c r="B62" s="389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89"/>
      <c r="Q62" s="390"/>
      <c r="R62" s="391"/>
    </row>
    <row r="63" spans="1:18">
      <c r="A63" s="392" t="s">
        <v>1411</v>
      </c>
      <c r="B63" s="393" t="s">
        <v>1412</v>
      </c>
      <c r="C63" s="393">
        <v>3</v>
      </c>
      <c r="D63" s="395">
        <v>1</v>
      </c>
      <c r="E63" s="393" t="s">
        <v>553</v>
      </c>
      <c r="F63" s="396">
        <v>42869</v>
      </c>
      <c r="G63" s="393" t="s">
        <v>1209</v>
      </c>
      <c r="H63" s="393" t="s">
        <v>1413</v>
      </c>
      <c r="I63" s="397">
        <v>0.5756944444444444</v>
      </c>
      <c r="J63" s="396">
        <v>42875</v>
      </c>
      <c r="K63" s="393" t="s">
        <v>1259</v>
      </c>
      <c r="L63" s="393"/>
      <c r="M63" s="397"/>
      <c r="N63" s="393" t="s">
        <v>1414</v>
      </c>
      <c r="O63" s="393"/>
      <c r="P63" s="393" t="s">
        <v>1415</v>
      </c>
      <c r="Q63" s="399" t="s">
        <v>1307</v>
      </c>
      <c r="R63" s="400" t="s">
        <v>1416</v>
      </c>
    </row>
    <row r="64" spans="1:18" ht="84">
      <c r="A64" s="392" t="s">
        <v>1417</v>
      </c>
      <c r="B64" s="393" t="s">
        <v>1418</v>
      </c>
      <c r="C64" s="393">
        <v>2</v>
      </c>
      <c r="D64" s="395">
        <v>1</v>
      </c>
      <c r="E64" s="393" t="s">
        <v>325</v>
      </c>
      <c r="F64" s="396">
        <v>42869</v>
      </c>
      <c r="G64" s="393" t="s">
        <v>1074</v>
      </c>
      <c r="H64" s="393"/>
      <c r="I64" s="397">
        <v>0.75</v>
      </c>
      <c r="J64" s="396">
        <v>42875</v>
      </c>
      <c r="K64" s="393"/>
      <c r="L64" s="393"/>
      <c r="M64" s="397"/>
      <c r="N64" s="393" t="s">
        <v>1414</v>
      </c>
      <c r="O64" s="398" t="s">
        <v>1419</v>
      </c>
      <c r="P64" s="393" t="s">
        <v>1420</v>
      </c>
      <c r="Q64" s="399" t="s">
        <v>1307</v>
      </c>
      <c r="R64" s="400" t="s">
        <v>1416</v>
      </c>
    </row>
    <row r="65" spans="1:18" ht="144">
      <c r="A65" s="392" t="s">
        <v>1421</v>
      </c>
      <c r="B65" s="393" t="s">
        <v>1422</v>
      </c>
      <c r="C65" s="393">
        <v>3</v>
      </c>
      <c r="D65" s="395">
        <v>1</v>
      </c>
      <c r="E65" s="393" t="s">
        <v>1423</v>
      </c>
      <c r="F65" s="396">
        <v>42869</v>
      </c>
      <c r="G65" s="393" t="s">
        <v>52</v>
      </c>
      <c r="H65" s="393"/>
      <c r="I65" s="397">
        <v>0.70833333333333337</v>
      </c>
      <c r="J65" s="396">
        <v>42875</v>
      </c>
      <c r="K65" s="393"/>
      <c r="L65" s="393"/>
      <c r="M65" s="397"/>
      <c r="N65" s="393" t="s">
        <v>1414</v>
      </c>
      <c r="O65" s="398" t="s">
        <v>1424</v>
      </c>
      <c r="P65" s="398" t="s">
        <v>1425</v>
      </c>
      <c r="Q65" s="399" t="s">
        <v>1307</v>
      </c>
      <c r="R65" s="400" t="s">
        <v>1416</v>
      </c>
    </row>
    <row r="66" spans="1:18">
      <c r="A66" s="392" t="s">
        <v>1426</v>
      </c>
      <c r="B66" s="393" t="s">
        <v>1427</v>
      </c>
      <c r="C66" s="393">
        <v>4</v>
      </c>
      <c r="D66" s="395">
        <v>1</v>
      </c>
      <c r="E66" s="393" t="s">
        <v>1428</v>
      </c>
      <c r="F66" s="396">
        <v>42869</v>
      </c>
      <c r="G66" s="393" t="s">
        <v>1233</v>
      </c>
      <c r="H66" s="393"/>
      <c r="I66" s="397"/>
      <c r="J66" s="396">
        <v>42875</v>
      </c>
      <c r="K66" s="393" t="s">
        <v>52</v>
      </c>
      <c r="L66" s="393"/>
      <c r="M66" s="397"/>
      <c r="N66" s="393" t="s">
        <v>1429</v>
      </c>
      <c r="O66" s="393"/>
      <c r="P66" s="393" t="s">
        <v>1430</v>
      </c>
      <c r="Q66" s="399" t="s">
        <v>1214</v>
      </c>
      <c r="R66" s="400" t="s">
        <v>1416</v>
      </c>
    </row>
    <row r="67" spans="1:18">
      <c r="A67" s="431" t="s">
        <v>1431</v>
      </c>
      <c r="B67" s="393" t="s">
        <v>1432</v>
      </c>
      <c r="C67" s="393">
        <v>3</v>
      </c>
      <c r="D67" s="393">
        <v>1</v>
      </c>
      <c r="E67" s="393" t="s">
        <v>1433</v>
      </c>
      <c r="F67" s="396">
        <v>42870</v>
      </c>
      <c r="G67" s="393" t="s">
        <v>1434</v>
      </c>
      <c r="H67" s="393"/>
      <c r="I67" s="397">
        <v>0.36458333333333331</v>
      </c>
      <c r="J67" s="396">
        <v>42875</v>
      </c>
      <c r="K67" s="393"/>
      <c r="L67" s="393"/>
      <c r="M67" s="397"/>
      <c r="N67" s="432" t="s">
        <v>1435</v>
      </c>
      <c r="O67" s="432"/>
      <c r="P67" s="432" t="s">
        <v>1436</v>
      </c>
      <c r="Q67" s="393" t="s">
        <v>1214</v>
      </c>
      <c r="R67" s="400" t="s">
        <v>1416</v>
      </c>
    </row>
    <row r="68" spans="1:18" ht="24">
      <c r="A68" s="431" t="s">
        <v>1437</v>
      </c>
      <c r="B68" s="393" t="s">
        <v>1438</v>
      </c>
      <c r="C68" s="393">
        <v>3</v>
      </c>
      <c r="D68" s="393">
        <v>1</v>
      </c>
      <c r="E68" s="393" t="s">
        <v>325</v>
      </c>
      <c r="F68" s="396">
        <v>42870</v>
      </c>
      <c r="G68" s="393" t="s">
        <v>1434</v>
      </c>
      <c r="H68" s="393"/>
      <c r="I68" s="397">
        <v>0.36458333333333331</v>
      </c>
      <c r="J68" s="396">
        <v>42875</v>
      </c>
      <c r="K68" s="393"/>
      <c r="L68" s="393"/>
      <c r="M68" s="397"/>
      <c r="N68" s="423" t="s">
        <v>1435</v>
      </c>
      <c r="O68" s="423"/>
      <c r="P68" s="423" t="s">
        <v>1439</v>
      </c>
      <c r="Q68" s="393" t="s">
        <v>1214</v>
      </c>
      <c r="R68" s="400" t="s">
        <v>1416</v>
      </c>
    </row>
    <row r="69" spans="1:18">
      <c r="A69" s="392" t="s">
        <v>1440</v>
      </c>
      <c r="B69" s="393" t="s">
        <v>1441</v>
      </c>
      <c r="C69" s="393">
        <v>4</v>
      </c>
      <c r="D69" s="393">
        <v>1</v>
      </c>
      <c r="E69" s="393" t="s">
        <v>325</v>
      </c>
      <c r="F69" s="396">
        <v>42870</v>
      </c>
      <c r="G69" s="393" t="s">
        <v>1434</v>
      </c>
      <c r="H69" s="393"/>
      <c r="I69" s="397">
        <v>0.36458333333333331</v>
      </c>
      <c r="J69" s="396">
        <v>42875</v>
      </c>
      <c r="K69" s="393"/>
      <c r="L69" s="393"/>
      <c r="M69" s="397"/>
      <c r="N69" s="433" t="s">
        <v>1435</v>
      </c>
      <c r="O69" s="433"/>
      <c r="P69" s="433" t="s">
        <v>1442</v>
      </c>
      <c r="Q69" s="393" t="s">
        <v>1214</v>
      </c>
      <c r="R69" s="400" t="s">
        <v>1416</v>
      </c>
    </row>
    <row r="70" spans="1:18">
      <c r="A70" s="434" t="s">
        <v>1443</v>
      </c>
      <c r="B70" s="393" t="s">
        <v>1444</v>
      </c>
      <c r="C70" s="393">
        <v>2</v>
      </c>
      <c r="D70" s="393">
        <v>1</v>
      </c>
      <c r="E70" s="393" t="s">
        <v>1445</v>
      </c>
      <c r="F70" s="396">
        <v>42870</v>
      </c>
      <c r="G70" s="393" t="s">
        <v>1446</v>
      </c>
      <c r="H70" s="393"/>
      <c r="I70" s="397">
        <v>0.54166666666666663</v>
      </c>
      <c r="J70" s="396">
        <v>42875</v>
      </c>
      <c r="K70" s="393"/>
      <c r="L70" s="393"/>
      <c r="M70" s="397"/>
      <c r="N70" s="433" t="s">
        <v>1447</v>
      </c>
      <c r="O70" s="433" t="s">
        <v>1448</v>
      </c>
      <c r="P70" s="433" t="s">
        <v>1449</v>
      </c>
      <c r="Q70" s="393" t="s">
        <v>1214</v>
      </c>
      <c r="R70" s="400" t="s">
        <v>1416</v>
      </c>
    </row>
    <row r="71" spans="1:18" ht="240">
      <c r="A71" s="392" t="s">
        <v>1450</v>
      </c>
      <c r="B71" s="393" t="s">
        <v>1451</v>
      </c>
      <c r="C71" s="393">
        <v>6</v>
      </c>
      <c r="D71" s="395">
        <v>2</v>
      </c>
      <c r="E71" s="393" t="s">
        <v>1452</v>
      </c>
      <c r="F71" s="396">
        <v>42868</v>
      </c>
      <c r="G71" s="393" t="s">
        <v>1074</v>
      </c>
      <c r="H71" s="393"/>
      <c r="I71" s="397">
        <v>0.75</v>
      </c>
      <c r="J71" s="396">
        <v>42875</v>
      </c>
      <c r="K71" s="393"/>
      <c r="L71" s="393"/>
      <c r="M71" s="397"/>
      <c r="N71" s="393" t="s">
        <v>1376</v>
      </c>
      <c r="O71" s="398" t="s">
        <v>1453</v>
      </c>
      <c r="P71" s="393" t="s">
        <v>1454</v>
      </c>
      <c r="Q71" s="393" t="s">
        <v>1214</v>
      </c>
      <c r="R71" s="400" t="s">
        <v>1416</v>
      </c>
    </row>
    <row r="72" spans="1:18">
      <c r="A72" s="392" t="s">
        <v>1455</v>
      </c>
      <c r="B72" s="393" t="s">
        <v>1456</v>
      </c>
      <c r="C72" s="393">
        <v>1</v>
      </c>
      <c r="D72" s="395">
        <v>0.1</v>
      </c>
      <c r="E72" s="393" t="s">
        <v>325</v>
      </c>
      <c r="F72" s="396">
        <v>42870</v>
      </c>
      <c r="G72" s="393" t="s">
        <v>1219</v>
      </c>
      <c r="H72" s="393" t="s">
        <v>1457</v>
      </c>
      <c r="I72" s="397" t="s">
        <v>1458</v>
      </c>
      <c r="J72" s="396">
        <v>42875</v>
      </c>
      <c r="K72" s="393" t="s">
        <v>1209</v>
      </c>
      <c r="L72" s="393" t="s">
        <v>1370</v>
      </c>
      <c r="M72" s="397" t="s">
        <v>1459</v>
      </c>
      <c r="N72" s="393" t="s">
        <v>1460</v>
      </c>
      <c r="O72" s="393"/>
      <c r="P72" s="393" t="s">
        <v>1461</v>
      </c>
      <c r="Q72" s="393" t="s">
        <v>1462</v>
      </c>
      <c r="R72" s="400" t="s">
        <v>1416</v>
      </c>
    </row>
    <row r="73" spans="1:18">
      <c r="A73" s="435"/>
      <c r="B73" s="436"/>
      <c r="C73" s="436"/>
      <c r="D73" s="436"/>
      <c r="E73" s="436"/>
      <c r="F73" s="436"/>
      <c r="G73" s="436"/>
      <c r="H73" s="436"/>
      <c r="I73" s="436"/>
      <c r="J73" s="436"/>
      <c r="K73" s="436"/>
      <c r="L73" s="436"/>
      <c r="M73" s="436"/>
      <c r="N73" s="436"/>
      <c r="O73" s="436"/>
      <c r="P73" s="436"/>
      <c r="Q73" s="436"/>
      <c r="R73" s="437"/>
    </row>
    <row r="74" spans="1:18">
      <c r="A74" s="435"/>
      <c r="B74" s="436"/>
      <c r="C74" s="436"/>
      <c r="D74" s="436"/>
      <c r="E74" s="436"/>
      <c r="F74" s="436"/>
      <c r="G74" s="436"/>
      <c r="H74" s="436"/>
      <c r="I74" s="436"/>
      <c r="J74" s="436"/>
      <c r="K74" s="436"/>
      <c r="L74" s="436"/>
      <c r="M74" s="436"/>
      <c r="N74" s="436"/>
      <c r="O74" s="436"/>
      <c r="P74" s="436"/>
      <c r="Q74" s="436"/>
      <c r="R74" s="437"/>
    </row>
    <row r="75" spans="1:18" ht="15" thickBot="1">
      <c r="A75" s="414" t="s">
        <v>1098</v>
      </c>
      <c r="B75" s="415"/>
      <c r="C75" s="416">
        <f>SUM(C63:C74)</f>
        <v>31</v>
      </c>
      <c r="D75" s="417">
        <f>SUM(D63:D74)</f>
        <v>10.1</v>
      </c>
      <c r="E75" s="418"/>
      <c r="F75" s="419"/>
      <c r="G75" s="418"/>
      <c r="H75" s="418"/>
      <c r="I75" s="418"/>
      <c r="J75" s="419"/>
      <c r="K75" s="418"/>
      <c r="L75" s="418"/>
      <c r="M75" s="418"/>
      <c r="N75" s="418"/>
      <c r="O75" s="418"/>
      <c r="P75" s="418"/>
      <c r="Q75" s="418"/>
      <c r="R75" s="420"/>
    </row>
    <row r="76" spans="1:18" ht="15" thickBot="1">
      <c r="A76" s="426"/>
      <c r="B76" s="426"/>
      <c r="C76" s="427"/>
      <c r="D76" s="428"/>
      <c r="E76" s="429"/>
      <c r="F76" s="430"/>
      <c r="G76" s="429"/>
      <c r="H76" s="429"/>
      <c r="I76" s="429"/>
      <c r="J76" s="430"/>
      <c r="K76" s="429"/>
      <c r="L76" s="429"/>
      <c r="M76" s="429"/>
      <c r="N76" s="429"/>
      <c r="O76" s="429"/>
      <c r="P76" s="429"/>
      <c r="Q76" s="429"/>
      <c r="R76" s="367"/>
    </row>
    <row r="77" spans="1:18" ht="27">
      <c r="A77" s="369" t="s">
        <v>1463</v>
      </c>
      <c r="B77" s="370"/>
      <c r="C77" s="371"/>
      <c r="D77" s="372"/>
      <c r="E77" s="372"/>
      <c r="F77" s="372"/>
      <c r="G77" s="372"/>
      <c r="H77" s="372"/>
      <c r="I77" s="372"/>
      <c r="J77" s="373"/>
      <c r="K77" s="374"/>
      <c r="L77" s="375"/>
      <c r="M77" s="372"/>
      <c r="N77" s="372"/>
      <c r="O77" s="375"/>
      <c r="P77" s="377"/>
      <c r="Q77" s="377"/>
      <c r="R77" s="378"/>
    </row>
    <row r="78" spans="1:18">
      <c r="A78" s="379" t="s">
        <v>1057</v>
      </c>
      <c r="B78" s="380" t="s">
        <v>1058</v>
      </c>
      <c r="C78" s="381" t="s">
        <v>1201</v>
      </c>
      <c r="D78" s="382" t="s">
        <v>1202</v>
      </c>
      <c r="E78" s="382" t="s">
        <v>1061</v>
      </c>
      <c r="F78" s="383" t="s">
        <v>1062</v>
      </c>
      <c r="G78" s="382" t="s">
        <v>1063</v>
      </c>
      <c r="H78" s="382" t="s">
        <v>1064</v>
      </c>
      <c r="I78" s="384" t="s">
        <v>1065</v>
      </c>
      <c r="J78" s="383" t="s">
        <v>1066</v>
      </c>
      <c r="K78" s="382" t="s">
        <v>1063</v>
      </c>
      <c r="L78" s="382" t="s">
        <v>1064</v>
      </c>
      <c r="M78" s="384" t="s">
        <v>1065</v>
      </c>
      <c r="N78" s="384" t="s">
        <v>1067</v>
      </c>
      <c r="O78" s="385" t="s">
        <v>1068</v>
      </c>
      <c r="P78" s="386" t="s">
        <v>1069</v>
      </c>
      <c r="Q78" s="385" t="s">
        <v>1203</v>
      </c>
      <c r="R78" s="387" t="s">
        <v>1204</v>
      </c>
    </row>
    <row r="79" spans="1:18" ht="21">
      <c r="A79" s="388" t="s">
        <v>1410</v>
      </c>
      <c r="B79" s="389"/>
      <c r="C79" s="367"/>
      <c r="D79" s="367"/>
      <c r="E79" s="367"/>
      <c r="F79" s="367"/>
      <c r="G79" s="367"/>
      <c r="H79" s="367"/>
      <c r="I79" s="367"/>
      <c r="J79" s="367"/>
      <c r="K79" s="367"/>
      <c r="L79" s="367"/>
      <c r="M79" s="367"/>
      <c r="N79" s="367"/>
      <c r="O79" s="367"/>
      <c r="P79" s="389"/>
      <c r="Q79" s="390"/>
      <c r="R79" s="391"/>
    </row>
    <row r="80" spans="1:18">
      <c r="A80" s="392" t="s">
        <v>1464</v>
      </c>
      <c r="B80" s="393" t="s">
        <v>1465</v>
      </c>
      <c r="C80" s="393">
        <v>2</v>
      </c>
      <c r="D80" s="395">
        <v>1</v>
      </c>
      <c r="E80" s="393" t="s">
        <v>1466</v>
      </c>
      <c r="F80" s="396">
        <v>42870</v>
      </c>
      <c r="G80" s="393" t="s">
        <v>1233</v>
      </c>
      <c r="H80" s="393"/>
      <c r="I80" s="397"/>
      <c r="J80" s="396">
        <v>42875</v>
      </c>
      <c r="K80" s="393" t="s">
        <v>1219</v>
      </c>
      <c r="L80" s="393"/>
      <c r="M80" s="397"/>
      <c r="N80" s="393" t="s">
        <v>1467</v>
      </c>
      <c r="O80" s="393"/>
      <c r="P80" s="393" t="s">
        <v>1468</v>
      </c>
      <c r="Q80" s="393" t="s">
        <v>1469</v>
      </c>
      <c r="R80" s="400" t="s">
        <v>1416</v>
      </c>
    </row>
    <row r="81" spans="1:18" ht="264">
      <c r="A81" s="392" t="s">
        <v>1470</v>
      </c>
      <c r="B81" s="393" t="s">
        <v>1471</v>
      </c>
      <c r="C81" s="393">
        <v>3</v>
      </c>
      <c r="D81" s="395">
        <v>2</v>
      </c>
      <c r="E81" s="393" t="s">
        <v>1092</v>
      </c>
      <c r="F81" s="396">
        <v>42871</v>
      </c>
      <c r="G81" s="393" t="s">
        <v>1446</v>
      </c>
      <c r="H81" s="393"/>
      <c r="I81" s="397">
        <v>0.54166666666666663</v>
      </c>
      <c r="J81" s="396">
        <v>42875</v>
      </c>
      <c r="K81" s="393" t="s">
        <v>1472</v>
      </c>
      <c r="L81" s="393"/>
      <c r="M81" s="397"/>
      <c r="N81" s="393" t="s">
        <v>1473</v>
      </c>
      <c r="O81" s="398" t="s">
        <v>1474</v>
      </c>
      <c r="P81" s="393" t="s">
        <v>1475</v>
      </c>
      <c r="Q81" s="393" t="s">
        <v>1469</v>
      </c>
      <c r="R81" s="400" t="s">
        <v>1416</v>
      </c>
    </row>
    <row r="82" spans="1:18" ht="72">
      <c r="A82" s="434" t="s">
        <v>1476</v>
      </c>
      <c r="B82" s="393" t="s">
        <v>1477</v>
      </c>
      <c r="C82" s="393">
        <v>2</v>
      </c>
      <c r="D82" s="395">
        <v>1</v>
      </c>
      <c r="E82" s="393" t="s">
        <v>1092</v>
      </c>
      <c r="F82" s="396">
        <v>42871</v>
      </c>
      <c r="G82" s="393" t="s">
        <v>1446</v>
      </c>
      <c r="H82" s="393"/>
      <c r="I82" s="397">
        <v>0.54166666666666663</v>
      </c>
      <c r="J82" s="396">
        <v>42875</v>
      </c>
      <c r="K82" s="393"/>
      <c r="L82" s="393"/>
      <c r="M82" s="397"/>
      <c r="N82" s="393" t="s">
        <v>1473</v>
      </c>
      <c r="O82" s="393" t="s">
        <v>1478</v>
      </c>
      <c r="P82" s="398" t="s">
        <v>1479</v>
      </c>
      <c r="Q82" s="393" t="s">
        <v>1469</v>
      </c>
      <c r="R82" s="400" t="s">
        <v>1416</v>
      </c>
    </row>
    <row r="83" spans="1:18" ht="84">
      <c r="A83" s="392" t="s">
        <v>1480</v>
      </c>
      <c r="B83" s="393" t="s">
        <v>1481</v>
      </c>
      <c r="C83" s="393">
        <v>4</v>
      </c>
      <c r="D83" s="395">
        <v>1</v>
      </c>
      <c r="E83" s="393" t="s">
        <v>1073</v>
      </c>
      <c r="F83" s="396">
        <v>42871</v>
      </c>
      <c r="G83" s="393" t="s">
        <v>1446</v>
      </c>
      <c r="H83" s="393"/>
      <c r="I83" s="397">
        <v>0.54166666666666663</v>
      </c>
      <c r="J83" s="396">
        <v>42875</v>
      </c>
      <c r="K83" s="393"/>
      <c r="L83" s="393"/>
      <c r="M83" s="397"/>
      <c r="N83" s="393" t="s">
        <v>1473</v>
      </c>
      <c r="O83" s="393"/>
      <c r="P83" s="401" t="s">
        <v>1482</v>
      </c>
      <c r="Q83" s="393" t="s">
        <v>1469</v>
      </c>
      <c r="R83" s="400" t="s">
        <v>1416</v>
      </c>
    </row>
    <row r="84" spans="1:18" ht="48">
      <c r="A84" s="392" t="s">
        <v>1483</v>
      </c>
      <c r="B84" s="393" t="s">
        <v>1484</v>
      </c>
      <c r="C84" s="393">
        <v>2</v>
      </c>
      <c r="D84" s="393">
        <v>1</v>
      </c>
      <c r="E84" s="393" t="s">
        <v>1073</v>
      </c>
      <c r="F84" s="396">
        <v>42871</v>
      </c>
      <c r="G84" s="393" t="s">
        <v>1434</v>
      </c>
      <c r="H84" s="393"/>
      <c r="I84" s="397">
        <v>0.36458333333333331</v>
      </c>
      <c r="J84" s="396">
        <v>42875</v>
      </c>
      <c r="K84" s="393"/>
      <c r="L84" s="393"/>
      <c r="M84" s="397"/>
      <c r="N84" s="433" t="s">
        <v>1485</v>
      </c>
      <c r="O84" s="433" t="s">
        <v>1486</v>
      </c>
      <c r="P84" s="438" t="s">
        <v>1487</v>
      </c>
      <c r="Q84" s="393" t="s">
        <v>1469</v>
      </c>
      <c r="R84" s="400" t="s">
        <v>1416</v>
      </c>
    </row>
    <row r="85" spans="1:18" ht="96">
      <c r="A85" s="434" t="s">
        <v>1488</v>
      </c>
      <c r="B85" s="393" t="s">
        <v>1489</v>
      </c>
      <c r="C85" s="393">
        <v>1</v>
      </c>
      <c r="D85" s="395">
        <v>1</v>
      </c>
      <c r="E85" s="393" t="s">
        <v>1073</v>
      </c>
      <c r="F85" s="396">
        <v>42872</v>
      </c>
      <c r="G85" s="393" t="s">
        <v>1490</v>
      </c>
      <c r="H85" s="393"/>
      <c r="I85" s="397">
        <v>0.28125</v>
      </c>
      <c r="J85" s="396">
        <v>42875</v>
      </c>
      <c r="K85" s="393"/>
      <c r="L85" s="393"/>
      <c r="M85" s="397"/>
      <c r="N85" s="393" t="s">
        <v>1491</v>
      </c>
      <c r="O85" s="393"/>
      <c r="P85" s="398" t="s">
        <v>1492</v>
      </c>
      <c r="Q85" s="393" t="s">
        <v>1469</v>
      </c>
      <c r="R85" s="400" t="s">
        <v>1416</v>
      </c>
    </row>
    <row r="86" spans="1:18" ht="21">
      <c r="A86" s="388" t="s">
        <v>1493</v>
      </c>
      <c r="B86" s="393"/>
      <c r="C86" s="393"/>
      <c r="D86" s="393"/>
      <c r="E86" s="393"/>
      <c r="F86" s="396"/>
      <c r="G86" s="393"/>
      <c r="H86" s="393"/>
      <c r="I86" s="397"/>
      <c r="J86" s="396"/>
      <c r="K86" s="393"/>
      <c r="L86" s="393"/>
      <c r="M86" s="397"/>
      <c r="N86" s="433"/>
      <c r="O86" s="433"/>
      <c r="P86" s="439"/>
      <c r="Q86" s="393"/>
      <c r="R86" s="400"/>
    </row>
    <row r="87" spans="1:18" ht="84">
      <c r="A87" s="392" t="s">
        <v>1494</v>
      </c>
      <c r="B87" s="393" t="s">
        <v>1495</v>
      </c>
      <c r="C87" s="393">
        <v>2</v>
      </c>
      <c r="D87" s="395">
        <v>1</v>
      </c>
      <c r="E87" s="393" t="s">
        <v>1496</v>
      </c>
      <c r="F87" s="396">
        <v>42872</v>
      </c>
      <c r="G87" s="393" t="s">
        <v>1490</v>
      </c>
      <c r="H87" s="393"/>
      <c r="I87" s="397">
        <v>0.28125</v>
      </c>
      <c r="J87" s="396">
        <v>42876</v>
      </c>
      <c r="K87" s="393"/>
      <c r="L87" s="393"/>
      <c r="M87" s="397"/>
      <c r="N87" s="393" t="s">
        <v>1497</v>
      </c>
      <c r="O87" s="398" t="s">
        <v>1498</v>
      </c>
      <c r="P87" s="393" t="s">
        <v>1499</v>
      </c>
      <c r="Q87" s="393" t="s">
        <v>1469</v>
      </c>
      <c r="R87" s="400" t="s">
        <v>1416</v>
      </c>
    </row>
    <row r="88" spans="1:18" ht="72">
      <c r="A88" s="392" t="s">
        <v>1500</v>
      </c>
      <c r="B88" s="393" t="s">
        <v>1501</v>
      </c>
      <c r="C88" s="393">
        <v>1</v>
      </c>
      <c r="D88" s="395">
        <v>1</v>
      </c>
      <c r="E88" s="393" t="s">
        <v>1073</v>
      </c>
      <c r="F88" s="396">
        <v>42872</v>
      </c>
      <c r="G88" s="393" t="s">
        <v>1490</v>
      </c>
      <c r="H88" s="393"/>
      <c r="I88" s="397">
        <v>0.28125</v>
      </c>
      <c r="J88" s="396">
        <v>42876</v>
      </c>
      <c r="K88" s="393"/>
      <c r="L88" s="393"/>
      <c r="M88" s="397"/>
      <c r="N88" s="393" t="s">
        <v>1502</v>
      </c>
      <c r="O88" s="393"/>
      <c r="P88" s="398" t="s">
        <v>1503</v>
      </c>
      <c r="Q88" s="393" t="s">
        <v>1469</v>
      </c>
      <c r="R88" s="400" t="s">
        <v>1416</v>
      </c>
    </row>
    <row r="89" spans="1:18">
      <c r="A89" s="435"/>
      <c r="B89" s="436"/>
      <c r="C89" s="436"/>
      <c r="D89" s="436"/>
      <c r="E89" s="436"/>
      <c r="F89" s="436"/>
      <c r="G89" s="436"/>
      <c r="H89" s="436"/>
      <c r="I89" s="436"/>
      <c r="J89" s="436"/>
      <c r="K89" s="436"/>
      <c r="L89" s="436"/>
      <c r="M89" s="436"/>
      <c r="N89" s="436"/>
      <c r="O89" s="436"/>
      <c r="P89" s="436"/>
      <c r="Q89" s="436"/>
      <c r="R89" s="437"/>
    </row>
    <row r="90" spans="1:18">
      <c r="A90" s="435"/>
      <c r="B90" s="436"/>
      <c r="C90" s="436"/>
      <c r="D90" s="436"/>
      <c r="E90" s="436"/>
      <c r="F90" s="436"/>
      <c r="G90" s="436"/>
      <c r="H90" s="436"/>
      <c r="I90" s="436"/>
      <c r="J90" s="436"/>
      <c r="K90" s="436"/>
      <c r="L90" s="436"/>
      <c r="M90" s="436"/>
      <c r="N90" s="436"/>
      <c r="O90" s="436"/>
      <c r="P90" s="436"/>
      <c r="Q90" s="436"/>
      <c r="R90" s="437"/>
    </row>
    <row r="91" spans="1:18" ht="15" thickBot="1">
      <c r="A91" s="414" t="s">
        <v>1098</v>
      </c>
      <c r="B91" s="415"/>
      <c r="C91" s="416">
        <f>SUM(C80:C90)</f>
        <v>17</v>
      </c>
      <c r="D91" s="417">
        <f>SUM(D78:D90)</f>
        <v>9</v>
      </c>
      <c r="E91" s="418"/>
      <c r="F91" s="419"/>
      <c r="G91" s="418"/>
      <c r="H91" s="418"/>
      <c r="I91" s="418"/>
      <c r="J91" s="419"/>
      <c r="K91" s="418"/>
      <c r="L91" s="418"/>
      <c r="M91" s="418"/>
      <c r="N91" s="418"/>
      <c r="O91" s="418"/>
      <c r="P91" s="418"/>
      <c r="Q91" s="418"/>
      <c r="R91" s="420"/>
    </row>
    <row r="92" spans="1:18" ht="15" thickBot="1">
      <c r="A92" s="367"/>
      <c r="B92" s="367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</row>
    <row r="93" spans="1:18" ht="112">
      <c r="A93" s="369" t="s">
        <v>1504</v>
      </c>
      <c r="B93" s="370"/>
      <c r="C93" s="371"/>
      <c r="D93" s="372"/>
      <c r="E93" s="372"/>
      <c r="F93" s="372"/>
      <c r="G93" s="372"/>
      <c r="H93" s="372"/>
      <c r="I93" s="372"/>
      <c r="J93" s="373"/>
      <c r="K93" s="374"/>
      <c r="L93" s="375"/>
      <c r="M93" s="372"/>
      <c r="N93" s="372"/>
      <c r="O93" s="376" t="s">
        <v>1505</v>
      </c>
      <c r="P93" s="377" t="s">
        <v>1506</v>
      </c>
      <c r="Q93" s="377"/>
      <c r="R93" s="378"/>
    </row>
    <row r="94" spans="1:18">
      <c r="A94" s="379" t="s">
        <v>1057</v>
      </c>
      <c r="B94" s="380" t="s">
        <v>1058</v>
      </c>
      <c r="C94" s="381" t="s">
        <v>1201</v>
      </c>
      <c r="D94" s="382" t="s">
        <v>1202</v>
      </c>
      <c r="E94" s="382" t="s">
        <v>1061</v>
      </c>
      <c r="F94" s="383" t="s">
        <v>1062</v>
      </c>
      <c r="G94" s="382" t="s">
        <v>1063</v>
      </c>
      <c r="H94" s="382" t="s">
        <v>1064</v>
      </c>
      <c r="I94" s="384" t="s">
        <v>1065</v>
      </c>
      <c r="J94" s="383" t="s">
        <v>1066</v>
      </c>
      <c r="K94" s="382" t="s">
        <v>1063</v>
      </c>
      <c r="L94" s="382" t="s">
        <v>1064</v>
      </c>
      <c r="M94" s="384" t="s">
        <v>1065</v>
      </c>
      <c r="N94" s="384" t="s">
        <v>1067</v>
      </c>
      <c r="O94" s="385" t="s">
        <v>1068</v>
      </c>
      <c r="P94" s="386" t="s">
        <v>1069</v>
      </c>
      <c r="Q94" s="385" t="s">
        <v>1203</v>
      </c>
      <c r="R94" s="387" t="s">
        <v>1204</v>
      </c>
    </row>
    <row r="95" spans="1:18" ht="21">
      <c r="A95" s="388" t="s">
        <v>1507</v>
      </c>
      <c r="B95" s="389"/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89"/>
      <c r="Q95" s="390"/>
      <c r="R95" s="391"/>
    </row>
    <row r="96" spans="1:18" ht="24">
      <c r="A96" s="381" t="s">
        <v>1508</v>
      </c>
      <c r="B96" s="399" t="s">
        <v>1509</v>
      </c>
      <c r="C96" s="440">
        <v>1</v>
      </c>
      <c r="D96" s="441">
        <v>1</v>
      </c>
      <c r="E96" s="399" t="s">
        <v>1510</v>
      </c>
      <c r="F96" s="442">
        <v>42873</v>
      </c>
      <c r="G96" s="399" t="s">
        <v>1259</v>
      </c>
      <c r="H96" s="399" t="s">
        <v>1511</v>
      </c>
      <c r="I96" s="443">
        <v>0.54166666666666663</v>
      </c>
      <c r="J96" s="442">
        <v>42875</v>
      </c>
      <c r="K96" s="399" t="s">
        <v>1259</v>
      </c>
      <c r="L96" s="399"/>
      <c r="M96" s="443"/>
      <c r="N96" s="401" t="s">
        <v>1212</v>
      </c>
      <c r="O96" s="401"/>
      <c r="P96" s="401" t="s">
        <v>1512</v>
      </c>
      <c r="Q96" s="399" t="s">
        <v>1513</v>
      </c>
      <c r="R96" s="400" t="s">
        <v>1514</v>
      </c>
    </row>
    <row r="97" spans="1:18" ht="24">
      <c r="A97" s="381" t="s">
        <v>1508</v>
      </c>
      <c r="B97" s="401" t="s">
        <v>1515</v>
      </c>
      <c r="C97" s="440">
        <v>1</v>
      </c>
      <c r="D97" s="441">
        <v>0.1</v>
      </c>
      <c r="E97" s="399" t="s">
        <v>1516</v>
      </c>
      <c r="F97" s="442">
        <v>42873</v>
      </c>
      <c r="G97" s="399" t="s">
        <v>1219</v>
      </c>
      <c r="H97" s="399" t="s">
        <v>1517</v>
      </c>
      <c r="I97" s="443">
        <v>0.92708333333333337</v>
      </c>
      <c r="J97" s="442">
        <v>42875</v>
      </c>
      <c r="K97" s="399"/>
      <c r="L97" s="399"/>
      <c r="M97" s="443"/>
      <c r="N97" s="401" t="s">
        <v>1212</v>
      </c>
      <c r="O97" s="401"/>
      <c r="P97" s="401" t="s">
        <v>1518</v>
      </c>
      <c r="Q97" s="399" t="s">
        <v>1513</v>
      </c>
      <c r="R97" s="400" t="s">
        <v>1514</v>
      </c>
    </row>
    <row r="98" spans="1:18">
      <c r="A98" s="444"/>
      <c r="B98" s="411"/>
      <c r="C98" s="445"/>
      <c r="D98" s="446"/>
      <c r="E98" s="424"/>
      <c r="F98" s="447"/>
      <c r="G98" s="424"/>
      <c r="H98" s="424"/>
      <c r="I98" s="448"/>
      <c r="J98" s="447"/>
      <c r="K98" s="424"/>
      <c r="L98" s="424"/>
      <c r="M98" s="448"/>
      <c r="N98" s="411"/>
      <c r="O98" s="411"/>
      <c r="P98" s="411"/>
      <c r="Q98" s="424"/>
      <c r="R98" s="413"/>
    </row>
    <row r="99" spans="1:18" ht="15" thickBot="1">
      <c r="A99" s="414" t="s">
        <v>1098</v>
      </c>
      <c r="B99" s="415"/>
      <c r="C99" s="416">
        <f>SUM(C93:C97)</f>
        <v>2</v>
      </c>
      <c r="D99" s="417">
        <f>SUM(D93:D97)</f>
        <v>1.1000000000000001</v>
      </c>
      <c r="E99" s="418"/>
      <c r="F99" s="419"/>
      <c r="G99" s="418"/>
      <c r="H99" s="418"/>
      <c r="I99" s="418"/>
      <c r="J99" s="419"/>
      <c r="K99" s="418"/>
      <c r="L99" s="418"/>
      <c r="M99" s="418"/>
      <c r="N99" s="418"/>
      <c r="O99" s="418"/>
      <c r="P99" s="418"/>
      <c r="Q99" s="418"/>
      <c r="R99" s="420"/>
    </row>
    <row r="100" spans="1:18" ht="15" thickBot="1">
      <c r="A100" s="426"/>
      <c r="B100" s="426"/>
      <c r="C100" s="427"/>
      <c r="D100" s="428"/>
      <c r="E100" s="429"/>
      <c r="F100" s="430"/>
      <c r="G100" s="429"/>
      <c r="H100" s="429"/>
      <c r="I100" s="429"/>
      <c r="J100" s="430"/>
      <c r="K100" s="429"/>
      <c r="L100" s="429"/>
      <c r="M100" s="429"/>
      <c r="N100" s="429"/>
      <c r="O100" s="429"/>
      <c r="P100" s="429"/>
      <c r="Q100" s="429"/>
      <c r="R100" s="367"/>
    </row>
    <row r="101" spans="1:18" ht="112">
      <c r="A101" s="369" t="s">
        <v>1519</v>
      </c>
      <c r="B101" s="370"/>
      <c r="C101" s="371"/>
      <c r="D101" s="372"/>
      <c r="E101" s="372"/>
      <c r="F101" s="372"/>
      <c r="G101" s="372"/>
      <c r="H101" s="372"/>
      <c r="I101" s="372"/>
      <c r="J101" s="373"/>
      <c r="K101" s="374"/>
      <c r="L101" s="375"/>
      <c r="M101" s="372"/>
      <c r="N101" s="372"/>
      <c r="O101" s="376" t="s">
        <v>1505</v>
      </c>
      <c r="P101" s="377" t="s">
        <v>1506</v>
      </c>
      <c r="Q101" s="377"/>
      <c r="R101" s="378"/>
    </row>
    <row r="102" spans="1:18">
      <c r="A102" s="379" t="s">
        <v>1057</v>
      </c>
      <c r="B102" s="380" t="s">
        <v>1058</v>
      </c>
      <c r="C102" s="381" t="s">
        <v>1201</v>
      </c>
      <c r="D102" s="382" t="s">
        <v>1202</v>
      </c>
      <c r="E102" s="382" t="s">
        <v>1061</v>
      </c>
      <c r="F102" s="383" t="s">
        <v>1062</v>
      </c>
      <c r="G102" s="382" t="s">
        <v>1063</v>
      </c>
      <c r="H102" s="382" t="s">
        <v>1064</v>
      </c>
      <c r="I102" s="384" t="s">
        <v>1065</v>
      </c>
      <c r="J102" s="383" t="s">
        <v>1066</v>
      </c>
      <c r="K102" s="382" t="s">
        <v>1063</v>
      </c>
      <c r="L102" s="382" t="s">
        <v>1064</v>
      </c>
      <c r="M102" s="384" t="s">
        <v>1065</v>
      </c>
      <c r="N102" s="384" t="s">
        <v>1067</v>
      </c>
      <c r="O102" s="385" t="s">
        <v>1068</v>
      </c>
      <c r="P102" s="386" t="s">
        <v>1069</v>
      </c>
      <c r="Q102" s="385" t="s">
        <v>1203</v>
      </c>
      <c r="R102" s="387" t="s">
        <v>1204</v>
      </c>
    </row>
    <row r="103" spans="1:18" ht="21">
      <c r="A103" s="388" t="s">
        <v>1520</v>
      </c>
      <c r="B103" s="389"/>
      <c r="C103" s="367"/>
      <c r="D103" s="367"/>
      <c r="E103" s="367"/>
      <c r="F103" s="367"/>
      <c r="G103" s="367"/>
      <c r="H103" s="367"/>
      <c r="I103" s="367"/>
      <c r="J103" s="367"/>
      <c r="K103" s="367"/>
      <c r="L103" s="367"/>
      <c r="M103" s="367"/>
      <c r="N103" s="367"/>
      <c r="O103" s="367"/>
      <c r="P103" s="389"/>
      <c r="Q103" s="390"/>
      <c r="R103" s="391"/>
    </row>
    <row r="104" spans="1:18" ht="60">
      <c r="A104" s="449" t="s">
        <v>1521</v>
      </c>
      <c r="B104" s="450" t="s">
        <v>1522</v>
      </c>
      <c r="C104" s="450">
        <v>3</v>
      </c>
      <c r="D104" s="451">
        <v>1</v>
      </c>
      <c r="E104" s="450" t="s">
        <v>1523</v>
      </c>
      <c r="F104" s="452">
        <v>42871</v>
      </c>
      <c r="G104" s="453" t="s">
        <v>1209</v>
      </c>
      <c r="H104" s="450" t="s">
        <v>1524</v>
      </c>
      <c r="I104" s="454">
        <v>0.65277777777777779</v>
      </c>
      <c r="J104" s="452">
        <v>42875</v>
      </c>
      <c r="K104" s="450"/>
      <c r="L104" s="450"/>
      <c r="M104" s="454"/>
      <c r="N104" s="455" t="s">
        <v>1525</v>
      </c>
      <c r="O104" s="456"/>
      <c r="P104" s="457" t="s">
        <v>1526</v>
      </c>
      <c r="Q104" s="455" t="s">
        <v>1527</v>
      </c>
      <c r="R104" s="400" t="s">
        <v>1514</v>
      </c>
    </row>
    <row r="105" spans="1:18" ht="72">
      <c r="A105" s="381" t="s">
        <v>1528</v>
      </c>
      <c r="B105" s="399" t="s">
        <v>1529</v>
      </c>
      <c r="C105" s="440">
        <v>1</v>
      </c>
      <c r="D105" s="441">
        <v>1</v>
      </c>
      <c r="E105" s="399" t="s">
        <v>1073</v>
      </c>
      <c r="F105" s="442">
        <v>42871</v>
      </c>
      <c r="G105" s="399" t="s">
        <v>1219</v>
      </c>
      <c r="H105" s="399" t="s">
        <v>1530</v>
      </c>
      <c r="I105" s="443">
        <v>0.49305555555555558</v>
      </c>
      <c r="J105" s="442">
        <v>42875</v>
      </c>
      <c r="K105" s="399" t="s">
        <v>1219</v>
      </c>
      <c r="L105" s="399" t="s">
        <v>1531</v>
      </c>
      <c r="M105" s="443">
        <v>0.89583333333333337</v>
      </c>
      <c r="N105" s="401" t="s">
        <v>1532</v>
      </c>
      <c r="O105" s="401"/>
      <c r="P105" s="401" t="s">
        <v>1533</v>
      </c>
      <c r="Q105" s="455" t="s">
        <v>1534</v>
      </c>
      <c r="R105" s="400" t="s">
        <v>1514</v>
      </c>
    </row>
    <row r="106" spans="1:18">
      <c r="A106" s="444"/>
      <c r="B106" s="424"/>
      <c r="C106" s="445"/>
      <c r="D106" s="446"/>
      <c r="E106" s="424"/>
      <c r="F106" s="447"/>
      <c r="G106" s="424"/>
      <c r="H106" s="424"/>
      <c r="I106" s="448"/>
      <c r="J106" s="447"/>
      <c r="K106" s="424"/>
      <c r="L106" s="424"/>
      <c r="M106" s="448"/>
      <c r="N106" s="411"/>
      <c r="O106" s="411"/>
      <c r="P106" s="411"/>
      <c r="Q106" s="458"/>
      <c r="R106" s="413"/>
    </row>
    <row r="107" spans="1:18" ht="15" thickBot="1">
      <c r="A107" s="414" t="s">
        <v>1098</v>
      </c>
      <c r="B107" s="415"/>
      <c r="C107" s="416">
        <f>SUM(C101:C105)</f>
        <v>4</v>
      </c>
      <c r="D107" s="417">
        <f>SUM(D101:D105)</f>
        <v>2</v>
      </c>
      <c r="E107" s="418"/>
      <c r="F107" s="419"/>
      <c r="G107" s="418"/>
      <c r="H107" s="418"/>
      <c r="I107" s="418"/>
      <c r="J107" s="419"/>
      <c r="K107" s="418"/>
      <c r="L107" s="418"/>
      <c r="M107" s="418"/>
      <c r="N107" s="418"/>
      <c r="O107" s="418"/>
      <c r="P107" s="418"/>
      <c r="Q107" s="418"/>
      <c r="R107" s="420"/>
    </row>
    <row r="108" spans="1:18">
      <c r="A108" s="426"/>
      <c r="B108" s="426"/>
      <c r="C108" s="427"/>
      <c r="D108" s="428"/>
      <c r="E108" s="429"/>
      <c r="F108" s="430"/>
      <c r="G108" s="429"/>
      <c r="H108" s="429"/>
      <c r="I108" s="429"/>
      <c r="J108" s="430"/>
      <c r="K108" s="429"/>
      <c r="L108" s="429"/>
      <c r="M108" s="429"/>
      <c r="N108" s="429"/>
      <c r="O108" s="429"/>
      <c r="P108" s="429"/>
      <c r="Q108" s="429"/>
      <c r="R108" s="367"/>
    </row>
    <row r="109" spans="1:18" ht="24" thickBot="1">
      <c r="A109" s="368" t="s">
        <v>1535</v>
      </c>
      <c r="B109" s="367"/>
      <c r="C109" s="367"/>
      <c r="D109" s="367"/>
      <c r="E109" s="367"/>
      <c r="F109" s="367"/>
      <c r="G109" s="367"/>
      <c r="H109" s="367"/>
      <c r="I109" s="367"/>
      <c r="J109" s="367"/>
      <c r="K109" s="367"/>
      <c r="L109" s="367"/>
      <c r="M109" s="367"/>
      <c r="N109" s="367"/>
      <c r="O109" s="367"/>
      <c r="P109" s="367"/>
      <c r="Q109" s="367"/>
      <c r="R109" s="367"/>
    </row>
    <row r="110" spans="1:18" ht="27">
      <c r="A110" s="369" t="s">
        <v>1536</v>
      </c>
      <c r="B110" s="370"/>
      <c r="C110" s="371"/>
      <c r="D110" s="372"/>
      <c r="E110" s="372"/>
      <c r="F110" s="372"/>
      <c r="G110" s="372"/>
      <c r="H110" s="372"/>
      <c r="I110" s="372"/>
      <c r="J110" s="373"/>
      <c r="K110" s="374"/>
      <c r="L110" s="375"/>
      <c r="M110" s="372"/>
      <c r="N110" s="372"/>
      <c r="O110" s="459"/>
      <c r="P110" s="377"/>
      <c r="Q110" s="377"/>
      <c r="R110" s="378"/>
    </row>
    <row r="111" spans="1:18" ht="23">
      <c r="A111" s="460" t="s">
        <v>1057</v>
      </c>
      <c r="B111" s="380" t="s">
        <v>1058</v>
      </c>
      <c r="C111" s="381" t="s">
        <v>1201</v>
      </c>
      <c r="D111" s="382" t="s">
        <v>1202</v>
      </c>
      <c r="E111" s="382" t="s">
        <v>1061</v>
      </c>
      <c r="F111" s="383" t="s">
        <v>1062</v>
      </c>
      <c r="G111" s="382" t="s">
        <v>1063</v>
      </c>
      <c r="H111" s="382" t="s">
        <v>1064</v>
      </c>
      <c r="I111" s="384" t="s">
        <v>1065</v>
      </c>
      <c r="J111" s="383" t="s">
        <v>1066</v>
      </c>
      <c r="K111" s="382" t="s">
        <v>1063</v>
      </c>
      <c r="L111" s="382" t="s">
        <v>1064</v>
      </c>
      <c r="M111" s="384" t="s">
        <v>1065</v>
      </c>
      <c r="N111" s="384" t="s">
        <v>1067</v>
      </c>
      <c r="O111" s="385" t="s">
        <v>1068</v>
      </c>
      <c r="P111" s="386" t="s">
        <v>1069</v>
      </c>
      <c r="Q111" s="385" t="s">
        <v>1203</v>
      </c>
      <c r="R111" s="387" t="s">
        <v>1204</v>
      </c>
    </row>
    <row r="112" spans="1:18" ht="21">
      <c r="A112" s="388" t="s">
        <v>1537</v>
      </c>
      <c r="B112" s="389"/>
      <c r="C112" s="367"/>
      <c r="D112" s="367"/>
      <c r="E112" s="367"/>
      <c r="F112" s="367"/>
      <c r="G112" s="367"/>
      <c r="H112" s="367"/>
      <c r="I112" s="367"/>
      <c r="J112" s="367"/>
      <c r="K112" s="367"/>
      <c r="L112" s="367"/>
      <c r="M112" s="367"/>
      <c r="N112" s="367"/>
      <c r="O112" s="367"/>
      <c r="P112" s="389"/>
      <c r="Q112" s="390"/>
      <c r="R112" s="391"/>
    </row>
    <row r="113" spans="1:18" ht="60">
      <c r="A113" s="392" t="s">
        <v>1538</v>
      </c>
      <c r="B113" s="393" t="s">
        <v>1539</v>
      </c>
      <c r="C113" s="393">
        <v>4</v>
      </c>
      <c r="D113" s="395">
        <v>0</v>
      </c>
      <c r="E113" s="393" t="s">
        <v>1540</v>
      </c>
      <c r="F113" s="396">
        <v>42874</v>
      </c>
      <c r="G113" s="393" t="s">
        <v>1219</v>
      </c>
      <c r="H113" s="393" t="s">
        <v>1541</v>
      </c>
      <c r="I113" s="397">
        <v>0.71805555555555556</v>
      </c>
      <c r="J113" s="396">
        <v>42882</v>
      </c>
      <c r="K113" s="393" t="s">
        <v>1234</v>
      </c>
      <c r="L113" s="393" t="s">
        <v>1542</v>
      </c>
      <c r="M113" s="397">
        <v>0.68402777777777779</v>
      </c>
      <c r="N113" s="393" t="s">
        <v>1269</v>
      </c>
      <c r="O113" s="398" t="s">
        <v>1543</v>
      </c>
      <c r="P113" s="393"/>
      <c r="Q113" s="399" t="s">
        <v>974</v>
      </c>
      <c r="R113" s="437" t="s">
        <v>1573</v>
      </c>
    </row>
    <row r="114" spans="1:18">
      <c r="A114" s="435"/>
      <c r="B114" s="436"/>
      <c r="C114" s="461"/>
      <c r="D114" s="461"/>
      <c r="E114" s="436"/>
      <c r="F114" s="436"/>
      <c r="G114" s="436"/>
      <c r="H114" s="436"/>
      <c r="I114" s="436"/>
      <c r="J114" s="436"/>
      <c r="K114" s="436"/>
      <c r="L114" s="436"/>
      <c r="M114" s="436"/>
      <c r="N114" s="436"/>
      <c r="O114" s="436"/>
      <c r="P114" s="436"/>
      <c r="Q114" s="436"/>
      <c r="R114" s="437"/>
    </row>
    <row r="115" spans="1:18" ht="15" thickBot="1">
      <c r="A115" s="414" t="s">
        <v>1098</v>
      </c>
      <c r="B115" s="415"/>
      <c r="C115" s="462">
        <f>SUM(C111:C114)</f>
        <v>4</v>
      </c>
      <c r="D115" s="463">
        <f>SUM(D111:D114)</f>
        <v>0</v>
      </c>
      <c r="E115" s="418"/>
      <c r="F115" s="419"/>
      <c r="G115" s="418"/>
      <c r="H115" s="418"/>
      <c r="I115" s="418"/>
      <c r="J115" s="419"/>
      <c r="K115" s="418"/>
      <c r="L115" s="418"/>
      <c r="M115" s="418"/>
      <c r="N115" s="418"/>
      <c r="O115" s="418"/>
      <c r="P115" s="418"/>
      <c r="Q115" s="418"/>
      <c r="R115" s="420"/>
    </row>
    <row r="116" spans="1:18" ht="15" thickBot="1">
      <c r="A116" s="367"/>
      <c r="B116" s="367"/>
      <c r="C116" s="367"/>
      <c r="D116" s="367"/>
      <c r="E116" s="367"/>
      <c r="F116" s="367"/>
      <c r="G116" s="367"/>
      <c r="H116" s="367"/>
      <c r="I116" s="367"/>
      <c r="J116" s="367"/>
      <c r="K116" s="367"/>
      <c r="L116" s="367"/>
      <c r="M116" s="367"/>
      <c r="N116" s="367"/>
      <c r="O116" s="367"/>
      <c r="P116" s="367"/>
      <c r="Q116" s="367"/>
      <c r="R116" s="367"/>
    </row>
    <row r="117" spans="1:18" ht="27">
      <c r="A117" s="369" t="s">
        <v>1545</v>
      </c>
      <c r="B117" s="370"/>
      <c r="C117" s="371"/>
      <c r="D117" s="372"/>
      <c r="E117" s="372"/>
      <c r="F117" s="372"/>
      <c r="G117" s="372"/>
      <c r="H117" s="372"/>
      <c r="I117" s="372"/>
      <c r="J117" s="373"/>
      <c r="K117" s="374"/>
      <c r="L117" s="375"/>
      <c r="M117" s="372"/>
      <c r="N117" s="372"/>
      <c r="O117" s="459"/>
      <c r="P117" s="377"/>
      <c r="Q117" s="377"/>
      <c r="R117" s="378"/>
    </row>
    <row r="118" spans="1:18">
      <c r="A118" s="379" t="s">
        <v>1057</v>
      </c>
      <c r="B118" s="380" t="s">
        <v>1058</v>
      </c>
      <c r="C118" s="381" t="s">
        <v>1201</v>
      </c>
      <c r="D118" s="382" t="s">
        <v>1202</v>
      </c>
      <c r="E118" s="382" t="s">
        <v>1061</v>
      </c>
      <c r="F118" s="383" t="s">
        <v>1062</v>
      </c>
      <c r="G118" s="382" t="s">
        <v>1063</v>
      </c>
      <c r="H118" s="382" t="s">
        <v>1064</v>
      </c>
      <c r="I118" s="384" t="s">
        <v>1065</v>
      </c>
      <c r="J118" s="383" t="s">
        <v>1066</v>
      </c>
      <c r="K118" s="382" t="s">
        <v>1063</v>
      </c>
      <c r="L118" s="382" t="s">
        <v>1064</v>
      </c>
      <c r="M118" s="384" t="s">
        <v>1065</v>
      </c>
      <c r="N118" s="384" t="s">
        <v>1067</v>
      </c>
      <c r="O118" s="385" t="s">
        <v>1068</v>
      </c>
      <c r="P118" s="386" t="s">
        <v>1069</v>
      </c>
      <c r="Q118" s="385" t="s">
        <v>1203</v>
      </c>
      <c r="R118" s="387" t="s">
        <v>1204</v>
      </c>
    </row>
    <row r="119" spans="1:18" ht="21">
      <c r="A119" s="388" t="s">
        <v>1537</v>
      </c>
      <c r="B119" s="389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7"/>
      <c r="N119" s="367"/>
      <c r="O119" s="367"/>
      <c r="P119" s="389"/>
      <c r="Q119" s="390"/>
      <c r="R119" s="391"/>
    </row>
    <row r="120" spans="1:18" ht="72">
      <c r="A120" s="392" t="s">
        <v>1546</v>
      </c>
      <c r="B120" s="393" t="s">
        <v>1547</v>
      </c>
      <c r="C120" s="393">
        <v>2</v>
      </c>
      <c r="D120" s="395">
        <v>1</v>
      </c>
      <c r="E120" s="393" t="s">
        <v>1548</v>
      </c>
      <c r="F120" s="396">
        <v>42874</v>
      </c>
      <c r="G120" s="393" t="s">
        <v>1074</v>
      </c>
      <c r="H120" s="393"/>
      <c r="I120" s="397">
        <v>0.75</v>
      </c>
      <c r="J120" s="396">
        <v>42882</v>
      </c>
      <c r="K120" s="393" t="s">
        <v>1259</v>
      </c>
      <c r="L120" s="393" t="s">
        <v>1549</v>
      </c>
      <c r="M120" s="397">
        <v>0.79166666666666663</v>
      </c>
      <c r="N120" s="393" t="s">
        <v>1550</v>
      </c>
      <c r="O120" s="398" t="s">
        <v>1551</v>
      </c>
      <c r="P120" s="398" t="s">
        <v>1552</v>
      </c>
      <c r="Q120" s="399" t="s">
        <v>974</v>
      </c>
      <c r="R120" s="437" t="s">
        <v>1573</v>
      </c>
    </row>
    <row r="121" spans="1:18" ht="60">
      <c r="A121" s="392" t="s">
        <v>1538</v>
      </c>
      <c r="B121" s="393" t="s">
        <v>1539</v>
      </c>
      <c r="C121" s="393">
        <v>2</v>
      </c>
      <c r="D121" s="395">
        <v>0</v>
      </c>
      <c r="E121" s="393" t="s">
        <v>1540</v>
      </c>
      <c r="F121" s="396">
        <v>42874</v>
      </c>
      <c r="G121" s="393" t="s">
        <v>1219</v>
      </c>
      <c r="H121" s="393" t="s">
        <v>1541</v>
      </c>
      <c r="I121" s="397">
        <v>0.71805555555555556</v>
      </c>
      <c r="J121" s="396">
        <v>42882</v>
      </c>
      <c r="K121" s="393" t="s">
        <v>1234</v>
      </c>
      <c r="L121" s="393" t="s">
        <v>1542</v>
      </c>
      <c r="M121" s="397">
        <v>0.68402777777777779</v>
      </c>
      <c r="N121" s="393" t="s">
        <v>1269</v>
      </c>
      <c r="O121" s="398" t="s">
        <v>1543</v>
      </c>
      <c r="P121" s="436"/>
      <c r="Q121" s="436"/>
      <c r="R121" s="437" t="s">
        <v>1573</v>
      </c>
    </row>
    <row r="122" spans="1:18">
      <c r="A122" s="405"/>
      <c r="B122" s="406"/>
      <c r="C122" s="406"/>
      <c r="D122" s="407"/>
      <c r="E122" s="406"/>
      <c r="F122" s="408"/>
      <c r="G122" s="406"/>
      <c r="H122" s="406"/>
      <c r="I122" s="409"/>
      <c r="J122" s="408"/>
      <c r="K122" s="406"/>
      <c r="L122" s="406"/>
      <c r="M122" s="409"/>
      <c r="N122" s="406"/>
      <c r="O122" s="406"/>
      <c r="P122" s="412"/>
      <c r="Q122" s="412"/>
      <c r="R122" s="413"/>
    </row>
    <row r="123" spans="1:18" ht="15" thickBot="1">
      <c r="A123" s="414" t="s">
        <v>1098</v>
      </c>
      <c r="B123" s="415"/>
      <c r="C123" s="462">
        <f>SUM(C118:C121)</f>
        <v>4</v>
      </c>
      <c r="D123" s="463">
        <f>SUM(D118:D121)</f>
        <v>1</v>
      </c>
      <c r="E123" s="418"/>
      <c r="F123" s="419"/>
      <c r="G123" s="418"/>
      <c r="H123" s="418"/>
      <c r="I123" s="418"/>
      <c r="J123" s="419"/>
      <c r="K123" s="418"/>
      <c r="L123" s="418"/>
      <c r="M123" s="418"/>
      <c r="N123" s="418"/>
      <c r="O123" s="418"/>
      <c r="P123" s="418"/>
      <c r="Q123" s="418"/>
      <c r="R123" s="420"/>
    </row>
    <row r="124" spans="1:18" ht="15" thickBot="1">
      <c r="A124" s="367"/>
      <c r="B124" s="367"/>
      <c r="C124" s="464"/>
      <c r="D124" s="464"/>
      <c r="E124" s="367"/>
      <c r="F124" s="367"/>
      <c r="G124" s="367"/>
      <c r="H124" s="367"/>
      <c r="I124" s="367"/>
      <c r="J124" s="367"/>
      <c r="K124" s="367"/>
      <c r="L124" s="367"/>
      <c r="M124" s="367"/>
      <c r="N124" s="367"/>
      <c r="O124" s="367"/>
      <c r="P124" s="367"/>
      <c r="Q124" s="367"/>
      <c r="R124" s="367"/>
    </row>
    <row r="125" spans="1:18" ht="27">
      <c r="A125" s="369" t="s">
        <v>1553</v>
      </c>
      <c r="B125" s="370"/>
      <c r="C125" s="465"/>
      <c r="D125" s="466"/>
      <c r="E125" s="372"/>
      <c r="F125" s="372"/>
      <c r="G125" s="372"/>
      <c r="H125" s="372"/>
      <c r="I125" s="372"/>
      <c r="J125" s="373"/>
      <c r="K125" s="374"/>
      <c r="L125" s="375"/>
      <c r="M125" s="372"/>
      <c r="N125" s="372"/>
      <c r="O125" s="459"/>
      <c r="P125" s="377"/>
      <c r="Q125" s="377"/>
      <c r="R125" s="378"/>
    </row>
    <row r="126" spans="1:18">
      <c r="A126" s="379" t="s">
        <v>1057</v>
      </c>
      <c r="B126" s="380" t="s">
        <v>1058</v>
      </c>
      <c r="C126" s="392" t="s">
        <v>1201</v>
      </c>
      <c r="D126" s="467" t="s">
        <v>1202</v>
      </c>
      <c r="E126" s="382" t="s">
        <v>1061</v>
      </c>
      <c r="F126" s="383" t="s">
        <v>1062</v>
      </c>
      <c r="G126" s="382" t="s">
        <v>1063</v>
      </c>
      <c r="H126" s="382" t="s">
        <v>1064</v>
      </c>
      <c r="I126" s="384" t="s">
        <v>1065</v>
      </c>
      <c r="J126" s="383" t="s">
        <v>1066</v>
      </c>
      <c r="K126" s="382" t="s">
        <v>1063</v>
      </c>
      <c r="L126" s="382" t="s">
        <v>1064</v>
      </c>
      <c r="M126" s="384" t="s">
        <v>1065</v>
      </c>
      <c r="N126" s="384" t="s">
        <v>1067</v>
      </c>
      <c r="O126" s="385" t="s">
        <v>1068</v>
      </c>
      <c r="P126" s="386" t="s">
        <v>1069</v>
      </c>
      <c r="Q126" s="385" t="s">
        <v>1203</v>
      </c>
      <c r="R126" s="387" t="s">
        <v>1204</v>
      </c>
    </row>
    <row r="127" spans="1:18" ht="21">
      <c r="A127" s="388" t="s">
        <v>1885</v>
      </c>
      <c r="B127" s="389"/>
      <c r="C127" s="464"/>
      <c r="D127" s="464"/>
      <c r="E127" s="367"/>
      <c r="F127" s="367"/>
      <c r="G127" s="367"/>
      <c r="H127" s="367"/>
      <c r="I127" s="367"/>
      <c r="J127" s="367"/>
      <c r="K127" s="367"/>
      <c r="L127" s="367"/>
      <c r="M127" s="367"/>
      <c r="N127" s="367"/>
      <c r="O127" s="367"/>
      <c r="P127" s="389"/>
      <c r="Q127" s="390"/>
      <c r="R127" s="391"/>
    </row>
    <row r="128" spans="1:18" ht="228">
      <c r="A128" s="392" t="s">
        <v>1554</v>
      </c>
      <c r="B128" s="393" t="s">
        <v>1555</v>
      </c>
      <c r="C128" s="393">
        <v>3</v>
      </c>
      <c r="D128" s="395">
        <v>1</v>
      </c>
      <c r="E128" s="393" t="s">
        <v>1556</v>
      </c>
      <c r="F128" s="396">
        <v>42871</v>
      </c>
      <c r="G128" s="393" t="s">
        <v>1557</v>
      </c>
      <c r="H128" s="393"/>
      <c r="I128" s="397">
        <v>0.28125</v>
      </c>
      <c r="J128" s="396">
        <v>42875</v>
      </c>
      <c r="K128" s="393"/>
      <c r="L128" s="393"/>
      <c r="M128" s="397"/>
      <c r="N128" s="393" t="s">
        <v>1497</v>
      </c>
      <c r="O128" s="398" t="s">
        <v>1558</v>
      </c>
      <c r="P128" s="398" t="s">
        <v>1559</v>
      </c>
      <c r="Q128" s="393" t="s">
        <v>1560</v>
      </c>
      <c r="R128" s="437" t="s">
        <v>1544</v>
      </c>
    </row>
    <row r="129" spans="1:18" ht="60">
      <c r="A129" s="392" t="s">
        <v>1561</v>
      </c>
      <c r="B129" s="393" t="s">
        <v>1562</v>
      </c>
      <c r="C129" s="393">
        <v>3</v>
      </c>
      <c r="D129" s="395">
        <v>1</v>
      </c>
      <c r="E129" s="393" t="s">
        <v>1563</v>
      </c>
      <c r="F129" s="396">
        <v>42871</v>
      </c>
      <c r="G129" s="393" t="s">
        <v>1557</v>
      </c>
      <c r="H129" s="393"/>
      <c r="I129" s="397">
        <v>0.28125</v>
      </c>
      <c r="J129" s="396">
        <v>42875</v>
      </c>
      <c r="K129" s="393"/>
      <c r="L129" s="393"/>
      <c r="M129" s="397"/>
      <c r="N129" s="393" t="s">
        <v>1502</v>
      </c>
      <c r="O129" s="393"/>
      <c r="P129" s="398" t="s">
        <v>1564</v>
      </c>
      <c r="Q129" s="393" t="s">
        <v>1560</v>
      </c>
      <c r="R129" s="437" t="s">
        <v>1544</v>
      </c>
    </row>
    <row r="130" spans="1:18">
      <c r="A130" s="405"/>
      <c r="B130" s="406"/>
      <c r="C130" s="406"/>
      <c r="D130" s="407"/>
      <c r="E130" s="406"/>
      <c r="F130" s="408"/>
      <c r="G130" s="406"/>
      <c r="H130" s="406"/>
      <c r="I130" s="409"/>
      <c r="J130" s="408"/>
      <c r="K130" s="406"/>
      <c r="L130" s="406"/>
      <c r="M130" s="409"/>
      <c r="N130" s="406"/>
      <c r="O130" s="406"/>
      <c r="P130" s="410"/>
      <c r="Q130" s="412"/>
      <c r="R130" s="413"/>
    </row>
    <row r="131" spans="1:18" ht="15" thickBot="1">
      <c r="A131" s="414" t="s">
        <v>1098</v>
      </c>
      <c r="B131" s="415"/>
      <c r="C131" s="416">
        <f>SUM(C128:C130)</f>
        <v>6</v>
      </c>
      <c r="D131" s="417">
        <f>SUM(D128:D130)</f>
        <v>2</v>
      </c>
      <c r="E131" s="418"/>
      <c r="F131" s="419"/>
      <c r="G131" s="418"/>
      <c r="H131" s="418"/>
      <c r="I131" s="418"/>
      <c r="J131" s="419"/>
      <c r="K131" s="418"/>
      <c r="L131" s="418"/>
      <c r="M131" s="418"/>
      <c r="N131" s="418"/>
      <c r="O131" s="418"/>
      <c r="P131" s="418"/>
      <c r="Q131" s="418"/>
      <c r="R131" s="420"/>
    </row>
    <row r="132" spans="1:18" ht="15" thickBot="1">
      <c r="A132" s="367"/>
      <c r="B132" s="367"/>
      <c r="C132" s="367"/>
      <c r="D132" s="367"/>
      <c r="E132" s="367"/>
      <c r="F132" s="367"/>
      <c r="G132" s="367"/>
      <c r="H132" s="367"/>
      <c r="I132" s="367"/>
      <c r="J132" s="367"/>
      <c r="K132" s="367"/>
      <c r="L132" s="367"/>
      <c r="M132" s="367"/>
      <c r="N132" s="367"/>
      <c r="O132" s="367"/>
      <c r="P132" s="367"/>
      <c r="Q132" s="367"/>
      <c r="R132" s="367"/>
    </row>
    <row r="133" spans="1:18" ht="27">
      <c r="A133" s="369" t="s">
        <v>1565</v>
      </c>
      <c r="B133" s="370"/>
      <c r="C133" s="371"/>
      <c r="D133" s="372"/>
      <c r="E133" s="372"/>
      <c r="F133" s="372"/>
      <c r="G133" s="372"/>
      <c r="H133" s="372"/>
      <c r="I133" s="372"/>
      <c r="J133" s="373"/>
      <c r="K133" s="374"/>
      <c r="L133" s="375"/>
      <c r="M133" s="372"/>
      <c r="N133" s="372"/>
      <c r="O133" s="459"/>
      <c r="P133" s="377"/>
      <c r="Q133" s="377"/>
      <c r="R133" s="378"/>
    </row>
    <row r="134" spans="1:18">
      <c r="A134" s="379" t="s">
        <v>1057</v>
      </c>
      <c r="B134" s="380" t="s">
        <v>1058</v>
      </c>
      <c r="C134" s="381" t="s">
        <v>1201</v>
      </c>
      <c r="D134" s="382" t="s">
        <v>1202</v>
      </c>
      <c r="E134" s="382" t="s">
        <v>1061</v>
      </c>
      <c r="F134" s="383" t="s">
        <v>1062</v>
      </c>
      <c r="G134" s="382" t="s">
        <v>1063</v>
      </c>
      <c r="H134" s="382" t="s">
        <v>1064</v>
      </c>
      <c r="I134" s="384" t="s">
        <v>1065</v>
      </c>
      <c r="J134" s="383" t="s">
        <v>1066</v>
      </c>
      <c r="K134" s="382" t="s">
        <v>1063</v>
      </c>
      <c r="L134" s="382" t="s">
        <v>1064</v>
      </c>
      <c r="M134" s="384" t="s">
        <v>1065</v>
      </c>
      <c r="N134" s="384" t="s">
        <v>1067</v>
      </c>
      <c r="O134" s="385" t="s">
        <v>1068</v>
      </c>
      <c r="P134" s="386" t="s">
        <v>1069</v>
      </c>
      <c r="Q134" s="385" t="s">
        <v>1203</v>
      </c>
      <c r="R134" s="387" t="s">
        <v>1204</v>
      </c>
    </row>
    <row r="135" spans="1:18" ht="21">
      <c r="A135" s="388" t="s">
        <v>1566</v>
      </c>
      <c r="B135" s="389"/>
      <c r="C135" s="367"/>
      <c r="D135" s="367"/>
      <c r="E135" s="367"/>
      <c r="F135" s="367"/>
      <c r="G135" s="367"/>
      <c r="H135" s="367"/>
      <c r="I135" s="367"/>
      <c r="J135" s="367"/>
      <c r="K135" s="367"/>
      <c r="L135" s="367"/>
      <c r="M135" s="367"/>
      <c r="N135" s="367"/>
      <c r="O135" s="367"/>
      <c r="P135" s="389"/>
      <c r="Q135" s="390"/>
      <c r="R135" s="391"/>
    </row>
    <row r="136" spans="1:18">
      <c r="A136" s="392" t="s">
        <v>1567</v>
      </c>
      <c r="B136" s="393" t="s">
        <v>1568</v>
      </c>
      <c r="C136" s="393">
        <v>2</v>
      </c>
      <c r="D136" s="395">
        <v>1</v>
      </c>
      <c r="E136" s="393" t="s">
        <v>1569</v>
      </c>
      <c r="F136" s="396">
        <v>42874</v>
      </c>
      <c r="G136" s="393" t="s">
        <v>52</v>
      </c>
      <c r="H136" s="393"/>
      <c r="I136" s="397">
        <v>0.72916666666666663</v>
      </c>
      <c r="J136" s="396">
        <v>42879</v>
      </c>
      <c r="K136" s="393" t="s">
        <v>52</v>
      </c>
      <c r="L136" s="393"/>
      <c r="M136" s="397"/>
      <c r="N136" s="393" t="s">
        <v>1570</v>
      </c>
      <c r="O136" s="393"/>
      <c r="P136" s="393" t="s">
        <v>1571</v>
      </c>
      <c r="Q136" s="393" t="s">
        <v>1572</v>
      </c>
      <c r="R136" s="437" t="s">
        <v>1544</v>
      </c>
    </row>
    <row r="137" spans="1:18" ht="96">
      <c r="A137" s="392" t="s">
        <v>1574</v>
      </c>
      <c r="B137" s="393" t="s">
        <v>1575</v>
      </c>
      <c r="C137" s="393">
        <v>3</v>
      </c>
      <c r="D137" s="395">
        <v>2</v>
      </c>
      <c r="E137" s="393" t="s">
        <v>1073</v>
      </c>
      <c r="F137" s="396">
        <v>42874</v>
      </c>
      <c r="G137" s="393" t="s">
        <v>1074</v>
      </c>
      <c r="H137" s="393"/>
      <c r="I137" s="397"/>
      <c r="J137" s="396">
        <v>42879</v>
      </c>
      <c r="K137" s="393" t="s">
        <v>1219</v>
      </c>
      <c r="L137" s="393" t="s">
        <v>1576</v>
      </c>
      <c r="M137" s="397">
        <v>0.79166666666666663</v>
      </c>
      <c r="N137" s="393" t="s">
        <v>1570</v>
      </c>
      <c r="O137" s="393"/>
      <c r="P137" s="398" t="s">
        <v>1577</v>
      </c>
      <c r="Q137" s="393" t="s">
        <v>1572</v>
      </c>
      <c r="R137" s="437" t="s">
        <v>1544</v>
      </c>
    </row>
    <row r="138" spans="1:18">
      <c r="A138" s="392" t="s">
        <v>1578</v>
      </c>
      <c r="B138" s="393" t="s">
        <v>1579</v>
      </c>
      <c r="C138" s="393">
        <v>2</v>
      </c>
      <c r="D138" s="395">
        <v>1</v>
      </c>
      <c r="E138" s="393" t="s">
        <v>1580</v>
      </c>
      <c r="F138" s="396">
        <v>42874</v>
      </c>
      <c r="G138" s="393" t="s">
        <v>1074</v>
      </c>
      <c r="H138" s="393"/>
      <c r="I138" s="397">
        <v>0.75</v>
      </c>
      <c r="J138" s="396">
        <v>42879</v>
      </c>
      <c r="K138" s="393"/>
      <c r="L138" s="393"/>
      <c r="M138" s="397"/>
      <c r="N138" s="393" t="s">
        <v>1570</v>
      </c>
      <c r="O138" s="393"/>
      <c r="P138" s="393" t="s">
        <v>1581</v>
      </c>
      <c r="Q138" s="393" t="s">
        <v>1572</v>
      </c>
      <c r="R138" s="437" t="s">
        <v>1544</v>
      </c>
    </row>
    <row r="139" spans="1:18">
      <c r="A139" s="435"/>
      <c r="B139" s="436"/>
      <c r="C139" s="436"/>
      <c r="D139" s="436"/>
      <c r="E139" s="436"/>
      <c r="F139" s="436"/>
      <c r="G139" s="436"/>
      <c r="H139" s="436"/>
      <c r="I139" s="436"/>
      <c r="J139" s="436"/>
      <c r="K139" s="436"/>
      <c r="L139" s="436"/>
      <c r="M139" s="436"/>
      <c r="N139" s="436"/>
      <c r="O139" s="436"/>
      <c r="P139" s="436"/>
      <c r="Q139" s="436"/>
      <c r="R139" s="437"/>
    </row>
    <row r="140" spans="1:18" ht="15" thickBot="1">
      <c r="A140" s="414" t="s">
        <v>1098</v>
      </c>
      <c r="B140" s="415"/>
      <c r="C140" s="416">
        <f>SUM(C134:C139)</f>
        <v>7</v>
      </c>
      <c r="D140" s="417">
        <f>SUM(D134:D139)</f>
        <v>4</v>
      </c>
      <c r="E140" s="418"/>
      <c r="F140" s="419"/>
      <c r="G140" s="418"/>
      <c r="H140" s="418"/>
      <c r="I140" s="418"/>
      <c r="J140" s="419"/>
      <c r="K140" s="418"/>
      <c r="L140" s="418"/>
      <c r="M140" s="418"/>
      <c r="N140" s="418"/>
      <c r="O140" s="418"/>
      <c r="P140" s="418"/>
      <c r="Q140" s="418"/>
      <c r="R140" s="420"/>
    </row>
    <row r="141" spans="1:18">
      <c r="A141" s="367"/>
      <c r="B141" s="367"/>
      <c r="C141" s="367"/>
      <c r="D141" s="367"/>
      <c r="E141" s="367"/>
      <c r="F141" s="367"/>
      <c r="G141" s="367"/>
      <c r="H141" s="367"/>
      <c r="I141" s="367"/>
      <c r="J141" s="367"/>
      <c r="K141" s="367"/>
      <c r="L141" s="367"/>
      <c r="M141" s="367"/>
      <c r="N141" s="367"/>
      <c r="O141" s="367"/>
      <c r="P141" s="367"/>
      <c r="Q141" s="367"/>
      <c r="R141" s="367"/>
    </row>
  </sheetData>
  <customSheetViews>
    <customSheetView guid="{02E053ED-E6D2-CE49-ACC7-7136EC9E794B}">
      <selection sqref="A1:XFD1"/>
    </customSheetView>
    <customSheetView guid="{38B47C8C-0CFF-49AC-8E8C-DCB93F4AE3FA}" topLeftCell="A124">
      <selection activeCell="S128" sqref="S128"/>
    </customSheetView>
    <customSheetView guid="{2570249F-BB90-4803-B8F1-23BC13ECD63B}" topLeftCell="A130">
      <selection activeCell="R136" sqref="R136:R137"/>
    </customSheetView>
    <customSheetView guid="{0BBB814E-2461-47B9-9806-A85702CBED90}">
      <selection sqref="A1:XFD1"/>
    </customSheetView>
    <customSheetView guid="{6DB935F1-A95D-431A-A87A-18D5415EC08E}" topLeftCell="A124">
      <selection activeCell="S128" sqref="S128"/>
    </customSheetView>
  </customSheetView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zoomScale="80" zoomScaleNormal="80" zoomScalePageLayoutView="80" workbookViewId="0">
      <selection activeCell="K21" sqref="K21"/>
    </sheetView>
  </sheetViews>
  <sheetFormatPr baseColWidth="10" defaultColWidth="8.83203125" defaultRowHeight="41.25" customHeight="1" x14ac:dyDescent="0"/>
  <cols>
    <col min="2" max="2" width="26.5" customWidth="1"/>
    <col min="3" max="3" width="30" customWidth="1"/>
    <col min="4" max="4" width="33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3.5" customWidth="1"/>
    <col min="13" max="13" width="18.1640625" customWidth="1"/>
  </cols>
  <sheetData>
    <row r="1" spans="1:14" ht="41.25" customHeight="1" thickBot="1">
      <c r="A1" s="788" t="s">
        <v>182</v>
      </c>
      <c r="B1" s="789"/>
      <c r="C1" s="789"/>
      <c r="D1" s="789"/>
      <c r="E1" s="789"/>
      <c r="F1" s="789"/>
      <c r="G1" s="789" t="s">
        <v>968</v>
      </c>
      <c r="H1" s="789"/>
      <c r="I1" s="789"/>
      <c r="J1" s="790"/>
      <c r="K1" s="791"/>
    </row>
    <row r="2" spans="1:14" ht="41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1.25" customHeight="1">
      <c r="A3" s="71"/>
      <c r="B3" s="71" t="s">
        <v>969</v>
      </c>
      <c r="C3" s="71" t="s">
        <v>970</v>
      </c>
      <c r="D3" s="72"/>
      <c r="E3" s="71"/>
      <c r="F3" s="71"/>
      <c r="G3" s="71"/>
      <c r="H3" s="71"/>
      <c r="I3" s="73"/>
      <c r="J3" s="71"/>
      <c r="K3" s="71" t="s">
        <v>971</v>
      </c>
      <c r="M3" s="10" t="s">
        <v>20</v>
      </c>
      <c r="N3" s="10">
        <f>N2-N14</f>
        <v>20</v>
      </c>
    </row>
    <row r="4" spans="1:14" ht="41.25" customHeight="1">
      <c r="A4" s="6">
        <v>1</v>
      </c>
      <c r="B4" s="7" t="s">
        <v>972</v>
      </c>
      <c r="C4" s="7" t="s">
        <v>973</v>
      </c>
      <c r="D4" s="135" t="s">
        <v>974</v>
      </c>
      <c r="E4" s="7">
        <v>1</v>
      </c>
      <c r="F4" s="7">
        <v>0</v>
      </c>
      <c r="G4" s="7" t="s">
        <v>52</v>
      </c>
      <c r="H4" s="7" t="s">
        <v>963</v>
      </c>
      <c r="I4" s="9">
        <v>42875</v>
      </c>
      <c r="J4" s="7" t="s">
        <v>975</v>
      </c>
      <c r="K4" s="6" t="s">
        <v>976</v>
      </c>
      <c r="M4" t="s">
        <v>24</v>
      </c>
      <c r="N4">
        <f>SUMIFS(E:E,G:G,"CTT")</f>
        <v>2</v>
      </c>
    </row>
    <row r="5" spans="1:14" ht="41.25" customHeight="1">
      <c r="A5" s="11">
        <v>2</v>
      </c>
      <c r="B5" s="7" t="s">
        <v>977</v>
      </c>
      <c r="C5" s="7">
        <v>103270</v>
      </c>
      <c r="D5" s="8" t="s">
        <v>978</v>
      </c>
      <c r="E5" s="7">
        <v>3</v>
      </c>
      <c r="F5" s="7">
        <v>0</v>
      </c>
      <c r="G5" s="7" t="s">
        <v>52</v>
      </c>
      <c r="H5" s="7" t="s">
        <v>963</v>
      </c>
      <c r="I5" s="9">
        <v>42875</v>
      </c>
      <c r="J5" s="7"/>
      <c r="K5" s="6"/>
      <c r="M5" t="s">
        <v>29</v>
      </c>
      <c r="N5">
        <f>SUMIFS(E:E,G:G,"FLU")</f>
        <v>27</v>
      </c>
    </row>
    <row r="6" spans="1:14" ht="41.25" customHeight="1">
      <c r="A6" s="6">
        <v>3</v>
      </c>
      <c r="B6" s="7" t="s">
        <v>408</v>
      </c>
      <c r="C6" s="7" t="s">
        <v>979</v>
      </c>
      <c r="D6" s="8" t="s">
        <v>980</v>
      </c>
      <c r="E6" s="7">
        <v>1</v>
      </c>
      <c r="F6" s="7">
        <v>0</v>
      </c>
      <c r="G6" s="7" t="s">
        <v>52</v>
      </c>
      <c r="H6" s="7" t="s">
        <v>963</v>
      </c>
      <c r="I6" s="9">
        <v>42875</v>
      </c>
      <c r="J6" s="7"/>
      <c r="K6" s="6"/>
      <c r="M6" t="s">
        <v>33</v>
      </c>
      <c r="N6">
        <f>SUMIFS(E:E,G:G,"JCC")</f>
        <v>0</v>
      </c>
    </row>
    <row r="7" spans="1:14" ht="41.25" customHeight="1">
      <c r="A7" s="11">
        <v>4</v>
      </c>
      <c r="B7" s="7" t="s">
        <v>981</v>
      </c>
      <c r="C7" s="7" t="s">
        <v>982</v>
      </c>
      <c r="D7" s="8" t="s">
        <v>983</v>
      </c>
      <c r="E7" s="7">
        <v>2</v>
      </c>
      <c r="F7" s="7">
        <v>0</v>
      </c>
      <c r="G7" s="7" t="s">
        <v>17</v>
      </c>
      <c r="H7" s="7" t="s">
        <v>963</v>
      </c>
      <c r="I7" s="9">
        <v>42875</v>
      </c>
      <c r="J7" s="7"/>
      <c r="K7" s="6" t="s">
        <v>984</v>
      </c>
      <c r="M7" t="s">
        <v>37</v>
      </c>
      <c r="N7">
        <f>SUMIFS(E:E,G:G,"EDI")</f>
        <v>0</v>
      </c>
    </row>
    <row r="8" spans="1:14" ht="41.25" customHeight="1">
      <c r="A8" s="6"/>
      <c r="B8" s="7"/>
      <c r="C8" s="7"/>
      <c r="D8" s="8"/>
      <c r="E8" s="61">
        <f>SUM(E4:E7)</f>
        <v>7</v>
      </c>
      <c r="F8" s="7"/>
      <c r="G8" s="7"/>
      <c r="H8" s="7"/>
      <c r="I8" s="9"/>
      <c r="J8" s="7"/>
      <c r="K8" s="6"/>
      <c r="M8" t="s">
        <v>42</v>
      </c>
      <c r="N8">
        <f>SUMIFS(E:E,G:G,"par")</f>
        <v>0</v>
      </c>
    </row>
    <row r="9" spans="1:14" ht="41.25" customHeight="1">
      <c r="A9" s="11"/>
      <c r="B9" s="12"/>
      <c r="C9" s="12"/>
      <c r="D9" s="13"/>
      <c r="E9" s="12"/>
      <c r="F9" s="12"/>
      <c r="G9" s="12"/>
      <c r="H9" s="12"/>
      <c r="I9" s="14"/>
      <c r="J9" s="14"/>
      <c r="K9" s="11"/>
      <c r="M9" t="s">
        <v>48</v>
      </c>
      <c r="N9">
        <f>SUMIFS(E:E,G:G,"phi")</f>
        <v>0</v>
      </c>
    </row>
    <row r="10" spans="1:14" ht="41.25" customHeight="1">
      <c r="A10" s="39"/>
      <c r="B10" s="39" t="s">
        <v>985</v>
      </c>
      <c r="C10" s="39"/>
      <c r="D10" s="40"/>
      <c r="E10" s="39"/>
      <c r="F10" s="39"/>
      <c r="G10" s="39"/>
      <c r="H10" s="39"/>
      <c r="I10" s="39"/>
      <c r="J10" s="39"/>
      <c r="K10" s="71" t="s">
        <v>986</v>
      </c>
      <c r="M10" t="s">
        <v>55</v>
      </c>
      <c r="N10">
        <f>SUMIFS(E:E,G:G,"BRK")</f>
        <v>6</v>
      </c>
    </row>
    <row r="11" spans="1:14" ht="41.25" customHeight="1">
      <c r="A11" s="11">
        <v>1</v>
      </c>
      <c r="B11" s="12" t="s">
        <v>987</v>
      </c>
      <c r="C11" s="28" t="s">
        <v>988</v>
      </c>
      <c r="D11" s="13" t="s">
        <v>989</v>
      </c>
      <c r="E11" s="12">
        <v>10</v>
      </c>
      <c r="F11" s="12">
        <v>0</v>
      </c>
      <c r="G11" s="12" t="s">
        <v>52</v>
      </c>
      <c r="H11" s="12" t="s">
        <v>963</v>
      </c>
      <c r="I11" s="14">
        <v>42875</v>
      </c>
      <c r="J11" s="12"/>
      <c r="K11" s="11" t="s">
        <v>990</v>
      </c>
      <c r="M11" s="18" t="s">
        <v>60</v>
      </c>
      <c r="N11" s="18">
        <f>SUMIFS(E:E,G:G,"SPC")</f>
        <v>0</v>
      </c>
    </row>
    <row r="12" spans="1:14" ht="41.25" customHeight="1">
      <c r="A12" s="11">
        <v>2</v>
      </c>
      <c r="B12" s="12" t="s">
        <v>991</v>
      </c>
      <c r="C12" s="12">
        <v>103390</v>
      </c>
      <c r="D12" s="13" t="s">
        <v>992</v>
      </c>
      <c r="E12" s="12">
        <v>3</v>
      </c>
      <c r="F12" s="12">
        <v>0</v>
      </c>
      <c r="G12" s="11" t="s">
        <v>52</v>
      </c>
      <c r="H12" s="12" t="s">
        <v>963</v>
      </c>
      <c r="I12" s="14">
        <v>42875</v>
      </c>
      <c r="J12" s="7"/>
      <c r="K12" s="6"/>
      <c r="M12" s="19" t="s">
        <v>64</v>
      </c>
      <c r="N12" s="19">
        <f>SUMIFS(E:E,G:G,"H")</f>
        <v>0</v>
      </c>
    </row>
    <row r="13" spans="1:14" ht="41.25" customHeight="1">
      <c r="A13" s="11">
        <v>3</v>
      </c>
      <c r="B13" s="12" t="s">
        <v>993</v>
      </c>
      <c r="C13" s="12" t="s">
        <v>994</v>
      </c>
      <c r="D13" s="13" t="s">
        <v>995</v>
      </c>
      <c r="E13" s="12">
        <v>1</v>
      </c>
      <c r="F13" s="12">
        <v>0</v>
      </c>
      <c r="G13" s="11" t="s">
        <v>52</v>
      </c>
      <c r="H13" s="12" t="s">
        <v>963</v>
      </c>
      <c r="I13" s="14">
        <v>42875</v>
      </c>
      <c r="J13" s="7"/>
      <c r="K13" s="6"/>
      <c r="M13" s="19"/>
      <c r="N13" s="19"/>
    </row>
    <row r="14" spans="1:14" ht="41.25" customHeight="1">
      <c r="A14" s="6"/>
      <c r="B14" s="7"/>
      <c r="C14" s="7"/>
      <c r="D14" s="8"/>
      <c r="E14" s="61">
        <f>SUM(E11:E13)</f>
        <v>14</v>
      </c>
      <c r="F14" s="7"/>
      <c r="G14" s="7"/>
      <c r="H14" s="7"/>
      <c r="I14" s="9"/>
      <c r="J14" s="7"/>
      <c r="K14" s="6"/>
      <c r="M14" s="21" t="s">
        <v>73</v>
      </c>
      <c r="N14" s="21">
        <f>SUM(M4:N12)</f>
        <v>35</v>
      </c>
    </row>
    <row r="15" spans="1:14" ht="41.25" customHeight="1">
      <c r="A15" s="11"/>
      <c r="B15" s="12"/>
      <c r="C15" s="12"/>
      <c r="D15" s="13"/>
      <c r="E15" s="12"/>
      <c r="F15" s="12"/>
      <c r="G15" s="12"/>
      <c r="H15" s="12"/>
      <c r="I15" s="14"/>
      <c r="J15" s="14"/>
      <c r="K15" s="11"/>
    </row>
    <row r="16" spans="1:14" ht="41.25" customHeight="1">
      <c r="A16" s="39"/>
      <c r="B16" s="39" t="s">
        <v>996</v>
      </c>
      <c r="C16" s="39"/>
      <c r="D16" s="40"/>
      <c r="E16" s="39"/>
      <c r="F16" s="39"/>
      <c r="G16" s="39"/>
      <c r="H16" s="39"/>
      <c r="I16" s="39"/>
      <c r="J16" s="39"/>
      <c r="K16" s="71" t="s">
        <v>986</v>
      </c>
    </row>
    <row r="17" spans="1:13" ht="41.25" customHeight="1">
      <c r="A17" s="11">
        <v>1</v>
      </c>
      <c r="B17" s="12" t="s">
        <v>997</v>
      </c>
      <c r="C17" s="12" t="s">
        <v>998</v>
      </c>
      <c r="D17" s="13" t="s">
        <v>999</v>
      </c>
      <c r="E17" s="12">
        <v>2</v>
      </c>
      <c r="F17" s="12">
        <v>0</v>
      </c>
      <c r="G17" s="12" t="s">
        <v>52</v>
      </c>
      <c r="H17" s="12" t="s">
        <v>963</v>
      </c>
      <c r="I17" s="14">
        <v>42875</v>
      </c>
      <c r="J17" s="14"/>
      <c r="K17" s="11"/>
      <c r="M17" s="153"/>
    </row>
    <row r="18" spans="1:13" ht="41.25" customHeight="1">
      <c r="A18" s="6">
        <v>2</v>
      </c>
      <c r="B18" s="7" t="s">
        <v>228</v>
      </c>
      <c r="C18" s="7">
        <v>103406</v>
      </c>
      <c r="D18" s="8" t="s">
        <v>1000</v>
      </c>
      <c r="E18" s="7">
        <v>5</v>
      </c>
      <c r="F18" s="7">
        <v>0</v>
      </c>
      <c r="G18" s="7" t="s">
        <v>52</v>
      </c>
      <c r="H18" s="7" t="s">
        <v>963</v>
      </c>
      <c r="I18" s="9">
        <v>42875</v>
      </c>
      <c r="J18" s="7"/>
      <c r="K18" s="6"/>
    </row>
    <row r="19" spans="1:13" ht="41.25" customHeight="1">
      <c r="A19" s="6">
        <v>3</v>
      </c>
      <c r="B19" s="7" t="s">
        <v>961</v>
      </c>
      <c r="C19" s="7">
        <v>103431</v>
      </c>
      <c r="D19" s="8" t="s">
        <v>962</v>
      </c>
      <c r="E19" s="7">
        <v>3</v>
      </c>
      <c r="F19" s="7">
        <v>0</v>
      </c>
      <c r="G19" s="7" t="s">
        <v>70</v>
      </c>
      <c r="H19" s="7" t="s">
        <v>963</v>
      </c>
      <c r="I19" s="9">
        <v>42875</v>
      </c>
      <c r="J19" s="7"/>
      <c r="K19" s="6"/>
    </row>
    <row r="20" spans="1:13" ht="41.25" customHeight="1">
      <c r="A20" s="11">
        <v>4</v>
      </c>
      <c r="B20" s="12" t="s">
        <v>964</v>
      </c>
      <c r="C20" s="12">
        <v>103435</v>
      </c>
      <c r="D20" s="13" t="s">
        <v>965</v>
      </c>
      <c r="E20" s="12">
        <v>3</v>
      </c>
      <c r="F20" s="12">
        <v>0</v>
      </c>
      <c r="G20" s="11" t="s">
        <v>70</v>
      </c>
      <c r="H20" s="12" t="s">
        <v>963</v>
      </c>
      <c r="I20" s="14">
        <v>42875</v>
      </c>
      <c r="J20" s="12"/>
      <c r="K20" s="11"/>
    </row>
    <row r="21" spans="1:13" ht="41.25" customHeight="1">
      <c r="A21" s="11">
        <v>5</v>
      </c>
      <c r="B21" s="12" t="s">
        <v>1001</v>
      </c>
      <c r="C21" s="12" t="s">
        <v>1002</v>
      </c>
      <c r="D21" s="13" t="s">
        <v>1003</v>
      </c>
      <c r="E21" s="12">
        <v>1</v>
      </c>
      <c r="F21" s="12">
        <v>0</v>
      </c>
      <c r="G21" s="12" t="s">
        <v>52</v>
      </c>
      <c r="H21" s="12" t="s">
        <v>963</v>
      </c>
      <c r="I21" s="154">
        <v>42875</v>
      </c>
      <c r="J21" s="14"/>
      <c r="K21" s="11"/>
    </row>
    <row r="22" spans="1:13" ht="41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</row>
    <row r="23" spans="1:13" ht="41.2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1.2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1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1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1.25" customHeight="1">
      <c r="A27" s="6"/>
      <c r="B27" s="7"/>
      <c r="C27" s="7"/>
      <c r="D27" s="8"/>
      <c r="E27" s="7"/>
      <c r="F27" s="7"/>
      <c r="G27" s="7"/>
      <c r="H27" s="7"/>
      <c r="I27" s="7"/>
      <c r="J27" s="7"/>
      <c r="K27" s="6"/>
    </row>
    <row r="28" spans="1:13" ht="41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1.25" customHeight="1">
      <c r="A29" s="11"/>
      <c r="B29" s="12"/>
      <c r="C29" s="12"/>
      <c r="D29" s="13"/>
      <c r="E29" s="12"/>
      <c r="F29" s="12"/>
      <c r="G29" s="12"/>
      <c r="H29" s="12"/>
      <c r="I29" s="14"/>
      <c r="J29" s="14"/>
      <c r="K29" s="11"/>
    </row>
    <row r="30" spans="1:13" ht="41.25" customHeight="1">
      <c r="A30" s="6"/>
      <c r="B30" s="7"/>
      <c r="C30" s="7"/>
      <c r="D30" s="8"/>
      <c r="E30" s="7"/>
      <c r="F30" s="7"/>
      <c r="G30" s="7"/>
      <c r="H30" s="7"/>
      <c r="I30" s="7"/>
      <c r="J30" s="7"/>
      <c r="K30" s="6"/>
    </row>
  </sheetData>
  <customSheetViews>
    <customSheetView guid="{02E053ED-E6D2-CE49-ACC7-7136EC9E794B}" scale="80" topLeftCell="A7">
      <selection activeCell="K21" sqref="K21"/>
    </customSheetView>
    <customSheetView guid="{EE08CF43-77EE-417C-9641-A8A4A3BB9F7F}" scale="80">
      <selection activeCell="I13" sqref="I13"/>
    </customSheetView>
    <customSheetView guid="{38B47C8C-0CFF-49AC-8E8C-DCB93F4AE3FA}" scale="80">
      <selection activeCell="I13" sqref="I13"/>
    </customSheetView>
    <customSheetView guid="{2570249F-BB90-4803-B8F1-23BC13ECD63B}" scale="80">
      <selection activeCell="I13" sqref="I13"/>
    </customSheetView>
    <customSheetView guid="{0BBB814E-2461-47B9-9806-A85702CBED90}" scale="80">
      <selection activeCell="I13" sqref="I13"/>
    </customSheetView>
    <customSheetView guid="{6DB935F1-A95D-431A-A87A-18D5415EC08E}" scale="80">
      <selection activeCell="I13" sqref="I13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0" zoomScaleNormal="80" zoomScalePageLayoutView="80" workbookViewId="0">
      <selection activeCell="C21" sqref="C21"/>
    </sheetView>
  </sheetViews>
  <sheetFormatPr baseColWidth="10" defaultColWidth="8.83203125" defaultRowHeight="37.5" customHeight="1" x14ac:dyDescent="0"/>
  <cols>
    <col min="1" max="1" width="11.5" customWidth="1"/>
    <col min="2" max="2" width="33.5" customWidth="1"/>
    <col min="3" max="3" width="37.33203125" customWidth="1"/>
    <col min="4" max="4" width="40.5" customWidth="1"/>
    <col min="5" max="5" width="10.5" customWidth="1"/>
    <col min="6" max="6" width="10.33203125" customWidth="1"/>
    <col min="7" max="7" width="15.1640625" customWidth="1"/>
    <col min="8" max="8" width="18.83203125" customWidth="1"/>
    <col min="9" max="9" width="16" customWidth="1"/>
    <col min="10" max="10" width="15.1640625" customWidth="1"/>
    <col min="11" max="11" width="70.6640625" customWidth="1"/>
    <col min="13" max="13" width="18.1640625" customWidth="1"/>
  </cols>
  <sheetData>
    <row r="1" spans="1:15" ht="37.5" customHeight="1" thickBot="1">
      <c r="A1" s="780" t="s">
        <v>182</v>
      </c>
      <c r="B1" s="781"/>
      <c r="C1" s="781"/>
      <c r="D1" s="781"/>
      <c r="E1" s="781"/>
      <c r="F1" s="781"/>
      <c r="G1" s="781" t="s">
        <v>183</v>
      </c>
      <c r="H1" s="781"/>
      <c r="I1" s="781"/>
      <c r="J1" s="792"/>
      <c r="K1" s="793"/>
    </row>
    <row r="2" spans="1:15" ht="37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  <c r="O2" s="38"/>
    </row>
    <row r="3" spans="1:15" ht="37.5" customHeight="1">
      <c r="A3" s="39"/>
      <c r="B3" s="39" t="s">
        <v>315</v>
      </c>
      <c r="C3" s="39" t="s">
        <v>316</v>
      </c>
      <c r="D3" s="40"/>
      <c r="E3" s="39"/>
      <c r="F3" s="39"/>
      <c r="G3" s="39"/>
      <c r="H3" s="39"/>
      <c r="I3" s="39"/>
      <c r="J3" s="39"/>
      <c r="K3" s="39"/>
      <c r="M3" s="10" t="s">
        <v>20</v>
      </c>
      <c r="N3" s="10">
        <f>N2-N14</f>
        <v>0</v>
      </c>
    </row>
    <row r="4" spans="1:15" ht="37.5" customHeight="1">
      <c r="A4" s="27" t="s">
        <v>317</v>
      </c>
      <c r="B4" s="12" t="s">
        <v>318</v>
      </c>
      <c r="C4" s="12" t="s">
        <v>319</v>
      </c>
      <c r="D4" s="13" t="s">
        <v>320</v>
      </c>
      <c r="E4" s="12">
        <v>2</v>
      </c>
      <c r="F4" s="12" t="s">
        <v>321</v>
      </c>
      <c r="G4" s="12" t="s">
        <v>322</v>
      </c>
      <c r="H4" s="12" t="s">
        <v>239</v>
      </c>
      <c r="I4" s="14">
        <v>42875</v>
      </c>
      <c r="J4" s="14"/>
      <c r="K4" s="64" t="s">
        <v>323</v>
      </c>
      <c r="M4" t="s">
        <v>24</v>
      </c>
      <c r="N4">
        <f>SUMIFS(E:E,G:G,"CTT")</f>
        <v>18</v>
      </c>
    </row>
    <row r="5" spans="1:15" ht="37.5" customHeight="1">
      <c r="A5" s="65" t="s">
        <v>324</v>
      </c>
      <c r="B5" s="7" t="s">
        <v>325</v>
      </c>
      <c r="C5" s="7" t="s">
        <v>326</v>
      </c>
      <c r="D5" s="8" t="s">
        <v>327</v>
      </c>
      <c r="E5" s="7">
        <v>4</v>
      </c>
      <c r="F5" s="7" t="s">
        <v>328</v>
      </c>
      <c r="G5" s="12" t="s">
        <v>322</v>
      </c>
      <c r="H5" s="12" t="s">
        <v>239</v>
      </c>
      <c r="I5" s="14">
        <v>42875</v>
      </c>
      <c r="J5" s="7"/>
      <c r="K5" s="64" t="s">
        <v>329</v>
      </c>
      <c r="M5" t="s">
        <v>29</v>
      </c>
      <c r="N5">
        <f>SUMIFS(E:E,G:G,"FLU")</f>
        <v>30</v>
      </c>
    </row>
    <row r="6" spans="1:15" ht="37.5" customHeight="1">
      <c r="A6" s="65" t="s">
        <v>330</v>
      </c>
      <c r="B6" s="7" t="s">
        <v>331</v>
      </c>
      <c r="C6" s="7" t="s">
        <v>332</v>
      </c>
      <c r="D6" s="8" t="s">
        <v>333</v>
      </c>
      <c r="E6" s="12">
        <v>2</v>
      </c>
      <c r="F6" s="7" t="s">
        <v>334</v>
      </c>
      <c r="G6" s="12" t="s">
        <v>322</v>
      </c>
      <c r="H6" s="12" t="s">
        <v>239</v>
      </c>
      <c r="I6" s="14">
        <v>42875</v>
      </c>
      <c r="J6" s="7"/>
      <c r="K6" s="66" t="s">
        <v>335</v>
      </c>
      <c r="M6" t="s">
        <v>33</v>
      </c>
      <c r="N6">
        <f>SUMIFS(E:E,G:G,"JCC")</f>
        <v>0</v>
      </c>
    </row>
    <row r="7" spans="1:15" ht="37.5" customHeight="1">
      <c r="A7" s="11">
        <v>1</v>
      </c>
      <c r="B7" s="12" t="s">
        <v>14</v>
      </c>
      <c r="C7" s="12" t="s">
        <v>336</v>
      </c>
      <c r="D7" s="13" t="s">
        <v>337</v>
      </c>
      <c r="E7" s="12">
        <v>3</v>
      </c>
      <c r="F7" s="12">
        <v>1</v>
      </c>
      <c r="G7" s="12" t="s">
        <v>17</v>
      </c>
      <c r="H7" s="12" t="s">
        <v>239</v>
      </c>
      <c r="I7" s="14">
        <v>42875</v>
      </c>
      <c r="J7" s="12" t="s">
        <v>338</v>
      </c>
      <c r="K7" s="11"/>
      <c r="M7" t="s">
        <v>37</v>
      </c>
      <c r="N7">
        <f>SUMIFS(E:E,G:G,"EDI")</f>
        <v>0</v>
      </c>
    </row>
    <row r="8" spans="1:15" ht="37.5" customHeight="1">
      <c r="A8" s="11">
        <v>2</v>
      </c>
      <c r="B8" s="12" t="s">
        <v>14</v>
      </c>
      <c r="C8" s="28" t="s">
        <v>339</v>
      </c>
      <c r="D8" s="13" t="s">
        <v>340</v>
      </c>
      <c r="E8" s="12">
        <v>4</v>
      </c>
      <c r="F8" s="12">
        <v>2</v>
      </c>
      <c r="G8" s="11" t="s">
        <v>17</v>
      </c>
      <c r="H8" s="12" t="s">
        <v>239</v>
      </c>
      <c r="I8" s="14">
        <v>42875</v>
      </c>
      <c r="J8" s="12" t="s">
        <v>341</v>
      </c>
      <c r="K8" s="67" t="s">
        <v>342</v>
      </c>
      <c r="M8" t="s">
        <v>42</v>
      </c>
      <c r="N8">
        <f>SUMIFS(E:E,G:G,"par")</f>
        <v>0</v>
      </c>
    </row>
    <row r="9" spans="1:15" ht="37.5" customHeight="1">
      <c r="A9" s="11">
        <v>3</v>
      </c>
      <c r="B9" s="12" t="s">
        <v>14</v>
      </c>
      <c r="C9" s="28" t="s">
        <v>343</v>
      </c>
      <c r="D9" s="13" t="s">
        <v>344</v>
      </c>
      <c r="E9" s="12">
        <v>3</v>
      </c>
      <c r="F9" s="12">
        <v>1</v>
      </c>
      <c r="G9" s="11" t="s">
        <v>17</v>
      </c>
      <c r="H9" s="12" t="s">
        <v>239</v>
      </c>
      <c r="I9" s="14">
        <v>42875</v>
      </c>
      <c r="J9" s="12" t="s">
        <v>345</v>
      </c>
      <c r="K9" s="11"/>
      <c r="M9" t="s">
        <v>48</v>
      </c>
      <c r="N9">
        <f>SUMIFS(E:E,G:G,"phi")</f>
        <v>0</v>
      </c>
    </row>
    <row r="10" spans="1:15" ht="37.5" customHeight="1">
      <c r="A10" s="11">
        <v>4</v>
      </c>
      <c r="B10" s="12" t="s">
        <v>25</v>
      </c>
      <c r="C10" s="12" t="s">
        <v>346</v>
      </c>
      <c r="D10" s="13" t="s">
        <v>347</v>
      </c>
      <c r="E10" s="12">
        <v>3</v>
      </c>
      <c r="F10" s="12">
        <v>1</v>
      </c>
      <c r="G10" s="11" t="s">
        <v>17</v>
      </c>
      <c r="H10" s="12" t="s">
        <v>239</v>
      </c>
      <c r="I10" s="14">
        <v>42875</v>
      </c>
      <c r="J10" s="12" t="s">
        <v>28</v>
      </c>
      <c r="K10" s="11"/>
      <c r="M10" t="s">
        <v>55</v>
      </c>
      <c r="N10">
        <f>SUMIFS(E:E,G:G,"BRK")</f>
        <v>0</v>
      </c>
    </row>
    <row r="11" spans="1:15" ht="37.5" customHeight="1">
      <c r="A11" s="11">
        <v>5</v>
      </c>
      <c r="B11" s="7" t="s">
        <v>348</v>
      </c>
      <c r="C11" s="7" t="s">
        <v>349</v>
      </c>
      <c r="D11" s="8" t="s">
        <v>350</v>
      </c>
      <c r="E11" s="7">
        <v>4</v>
      </c>
      <c r="F11" s="7">
        <v>1</v>
      </c>
      <c r="G11" s="7" t="s">
        <v>52</v>
      </c>
      <c r="H11" s="12" t="s">
        <v>239</v>
      </c>
      <c r="I11" s="14">
        <v>42875</v>
      </c>
      <c r="J11" s="63" t="s">
        <v>351</v>
      </c>
      <c r="K11" s="41"/>
      <c r="M11" s="18" t="s">
        <v>60</v>
      </c>
      <c r="N11" s="18">
        <f>SUMIFS(E:E,G:G,"SPC")</f>
        <v>8</v>
      </c>
    </row>
    <row r="12" spans="1:15" ht="37.5" customHeight="1">
      <c r="A12" s="11">
        <v>6</v>
      </c>
      <c r="B12" s="12" t="s">
        <v>14</v>
      </c>
      <c r="C12" s="12" t="s">
        <v>352</v>
      </c>
      <c r="D12" s="20" t="s">
        <v>353</v>
      </c>
      <c r="E12" s="12">
        <v>2</v>
      </c>
      <c r="F12" s="12">
        <v>1</v>
      </c>
      <c r="G12" s="12" t="s">
        <v>52</v>
      </c>
      <c r="H12" s="12" t="s">
        <v>239</v>
      </c>
      <c r="I12" s="14">
        <v>42875</v>
      </c>
      <c r="J12" s="14" t="s">
        <v>354</v>
      </c>
      <c r="K12" s="44"/>
      <c r="M12" s="19" t="s">
        <v>64</v>
      </c>
      <c r="N12" s="19">
        <f>SUMIFS(E:E,G:G,"H")</f>
        <v>0</v>
      </c>
    </row>
    <row r="13" spans="1:15" ht="37.5" customHeight="1">
      <c r="A13" s="11">
        <v>7</v>
      </c>
      <c r="B13" s="12" t="s">
        <v>25</v>
      </c>
      <c r="C13" s="12" t="s">
        <v>355</v>
      </c>
      <c r="D13" s="13" t="s">
        <v>356</v>
      </c>
      <c r="E13" s="12">
        <v>6</v>
      </c>
      <c r="F13" s="12">
        <v>2</v>
      </c>
      <c r="G13" s="12" t="s">
        <v>52</v>
      </c>
      <c r="H13" s="12" t="s">
        <v>239</v>
      </c>
      <c r="I13" s="14">
        <v>42875</v>
      </c>
      <c r="J13" s="43" t="s">
        <v>28</v>
      </c>
      <c r="K13" s="44"/>
      <c r="M13" s="19"/>
      <c r="N13" s="19"/>
    </row>
    <row r="14" spans="1:15" ht="37.5" customHeight="1">
      <c r="A14" s="11">
        <v>8</v>
      </c>
      <c r="B14" s="12" t="s">
        <v>253</v>
      </c>
      <c r="C14" s="12" t="s">
        <v>357</v>
      </c>
      <c r="D14" s="13" t="s">
        <v>358</v>
      </c>
      <c r="E14" s="12">
        <v>4</v>
      </c>
      <c r="F14" s="12">
        <v>2</v>
      </c>
      <c r="G14" s="12" t="s">
        <v>17</v>
      </c>
      <c r="H14" s="12" t="s">
        <v>239</v>
      </c>
      <c r="I14" s="14">
        <v>42875</v>
      </c>
      <c r="J14" s="14" t="s">
        <v>359</v>
      </c>
      <c r="K14" s="17" t="s">
        <v>360</v>
      </c>
      <c r="M14" s="21" t="s">
        <v>73</v>
      </c>
      <c r="N14" s="21">
        <f>SUM(M4:N12)</f>
        <v>56</v>
      </c>
    </row>
    <row r="15" spans="1:15" ht="37.5" customHeight="1">
      <c r="A15" s="11">
        <v>9</v>
      </c>
      <c r="B15" s="12" t="s">
        <v>361</v>
      </c>
      <c r="C15" s="12" t="s">
        <v>362</v>
      </c>
      <c r="D15" s="13" t="s">
        <v>363</v>
      </c>
      <c r="E15" s="12">
        <v>3</v>
      </c>
      <c r="F15" s="12">
        <v>1</v>
      </c>
      <c r="G15" s="44" t="s">
        <v>52</v>
      </c>
      <c r="H15" s="12" t="s">
        <v>239</v>
      </c>
      <c r="I15" s="14">
        <v>42875</v>
      </c>
      <c r="J15" s="43" t="s">
        <v>364</v>
      </c>
      <c r="K15" s="68" t="s">
        <v>365</v>
      </c>
    </row>
    <row r="16" spans="1:15" ht="37.5" customHeight="1">
      <c r="A16" s="11">
        <v>10</v>
      </c>
      <c r="B16" s="12" t="s">
        <v>122</v>
      </c>
      <c r="C16" s="12" t="s">
        <v>366</v>
      </c>
      <c r="D16" s="13" t="s">
        <v>367</v>
      </c>
      <c r="E16" s="24">
        <v>3</v>
      </c>
      <c r="F16" s="12">
        <v>1</v>
      </c>
      <c r="G16" s="12" t="s">
        <v>52</v>
      </c>
      <c r="H16" s="12" t="s">
        <v>239</v>
      </c>
      <c r="I16" s="14">
        <v>42875</v>
      </c>
      <c r="J16" s="12" t="s">
        <v>368</v>
      </c>
      <c r="K16" s="12" t="s">
        <v>369</v>
      </c>
      <c r="M16" t="s">
        <v>234</v>
      </c>
    </row>
    <row r="17" spans="1:11" ht="37.5" customHeight="1">
      <c r="A17" s="11">
        <v>11</v>
      </c>
      <c r="B17" s="7" t="s">
        <v>370</v>
      </c>
      <c r="C17" s="7" t="s">
        <v>371</v>
      </c>
      <c r="D17" s="8" t="s">
        <v>372</v>
      </c>
      <c r="E17" s="7">
        <v>1</v>
      </c>
      <c r="F17" s="7">
        <v>1</v>
      </c>
      <c r="G17" s="41" t="s">
        <v>52</v>
      </c>
      <c r="H17" s="7" t="s">
        <v>239</v>
      </c>
      <c r="I17" s="9">
        <v>42875</v>
      </c>
      <c r="J17" s="7" t="s">
        <v>373</v>
      </c>
      <c r="K17" s="41" t="s">
        <v>374</v>
      </c>
    </row>
    <row r="18" spans="1:11" ht="37.5" customHeight="1">
      <c r="A18" s="11">
        <v>12</v>
      </c>
      <c r="B18" s="12" t="s">
        <v>375</v>
      </c>
      <c r="C18" s="12" t="s">
        <v>376</v>
      </c>
      <c r="D18" s="13" t="s">
        <v>377</v>
      </c>
      <c r="E18" s="25">
        <v>2</v>
      </c>
      <c r="F18" s="25">
        <v>1</v>
      </c>
      <c r="G18" s="44" t="s">
        <v>52</v>
      </c>
      <c r="H18" s="12" t="s">
        <v>239</v>
      </c>
      <c r="I18" s="14">
        <v>42875</v>
      </c>
      <c r="J18" s="43" t="s">
        <v>378</v>
      </c>
      <c r="K18" s="44" t="s">
        <v>379</v>
      </c>
    </row>
    <row r="19" spans="1:11" ht="37.5" customHeight="1">
      <c r="A19" s="11">
        <v>13</v>
      </c>
      <c r="B19" s="7" t="s">
        <v>14</v>
      </c>
      <c r="C19" s="7" t="s">
        <v>380</v>
      </c>
      <c r="D19" s="8" t="s">
        <v>381</v>
      </c>
      <c r="E19" s="33">
        <v>1</v>
      </c>
      <c r="F19" s="33">
        <v>1</v>
      </c>
      <c r="G19" s="7" t="s">
        <v>17</v>
      </c>
      <c r="H19" s="7" t="s">
        <v>239</v>
      </c>
      <c r="I19" s="9">
        <v>42875</v>
      </c>
      <c r="J19" s="63" t="s">
        <v>382</v>
      </c>
      <c r="K19" s="33"/>
    </row>
    <row r="20" spans="1:11" ht="37.5" customHeight="1">
      <c r="A20" s="11">
        <v>14</v>
      </c>
      <c r="B20" s="12" t="s">
        <v>383</v>
      </c>
      <c r="C20" s="12">
        <v>33899</v>
      </c>
      <c r="D20" s="13" t="s">
        <v>384</v>
      </c>
      <c r="E20" s="12">
        <v>2</v>
      </c>
      <c r="F20" s="12">
        <v>1</v>
      </c>
      <c r="G20" s="44" t="s">
        <v>52</v>
      </c>
      <c r="H20" s="12" t="s">
        <v>239</v>
      </c>
      <c r="I20" s="14">
        <v>42875</v>
      </c>
      <c r="J20" s="12" t="s">
        <v>385</v>
      </c>
      <c r="K20" s="68" t="s">
        <v>218</v>
      </c>
    </row>
    <row r="21" spans="1:11" ht="37.5" customHeight="1">
      <c r="A21" s="11">
        <v>15</v>
      </c>
      <c r="B21" s="12" t="s">
        <v>25</v>
      </c>
      <c r="C21" s="12" t="s">
        <v>386</v>
      </c>
      <c r="D21" s="13" t="s">
        <v>387</v>
      </c>
      <c r="E21" s="12">
        <v>2</v>
      </c>
      <c r="F21" s="12">
        <v>1</v>
      </c>
      <c r="G21" s="44" t="s">
        <v>52</v>
      </c>
      <c r="H21" s="12" t="s">
        <v>239</v>
      </c>
      <c r="I21" s="14">
        <v>42875</v>
      </c>
      <c r="J21" s="12" t="s">
        <v>28</v>
      </c>
      <c r="K21" s="44"/>
    </row>
    <row r="22" spans="1:11" ht="37.5" customHeight="1">
      <c r="A22" s="11">
        <v>16</v>
      </c>
      <c r="B22" s="12" t="s">
        <v>388</v>
      </c>
      <c r="C22" s="12" t="s">
        <v>389</v>
      </c>
      <c r="D22" s="43">
        <v>7183067778</v>
      </c>
      <c r="E22" s="25">
        <v>2</v>
      </c>
      <c r="F22" s="25">
        <v>1</v>
      </c>
      <c r="G22" s="12" t="s">
        <v>52</v>
      </c>
      <c r="H22" s="12" t="s">
        <v>239</v>
      </c>
      <c r="I22" s="14">
        <v>42875</v>
      </c>
      <c r="J22" s="43" t="s">
        <v>390</v>
      </c>
      <c r="K22" s="26" t="s">
        <v>391</v>
      </c>
    </row>
    <row r="23" spans="1:11" ht="37.5" customHeight="1">
      <c r="A23" s="11">
        <v>17</v>
      </c>
      <c r="B23" s="12" t="s">
        <v>25</v>
      </c>
      <c r="C23" s="12" t="s">
        <v>392</v>
      </c>
      <c r="D23" s="13" t="s">
        <v>393</v>
      </c>
      <c r="E23" s="12">
        <v>3</v>
      </c>
      <c r="F23" s="12">
        <v>1</v>
      </c>
      <c r="G23" s="44" t="s">
        <v>52</v>
      </c>
      <c r="H23" s="12" t="s">
        <v>239</v>
      </c>
      <c r="I23" s="14">
        <v>42875</v>
      </c>
      <c r="J23" s="12" t="s">
        <v>28</v>
      </c>
      <c r="K23" s="26" t="s">
        <v>391</v>
      </c>
    </row>
    <row r="24" spans="1:11" ht="37.5" customHeight="1">
      <c r="A24" s="11"/>
      <c r="B24" s="7"/>
      <c r="C24" s="7"/>
      <c r="D24" s="8"/>
      <c r="E24" s="61">
        <f>SUM(E4:E23)</f>
        <v>56</v>
      </c>
      <c r="F24" s="7"/>
      <c r="G24" s="7"/>
      <c r="H24" s="7"/>
      <c r="I24" s="7"/>
      <c r="J24" s="7"/>
      <c r="K24" s="6"/>
    </row>
    <row r="25" spans="1:11" ht="37.5" customHeight="1">
      <c r="A25" s="7"/>
      <c r="B25" s="7"/>
      <c r="C25" s="29"/>
      <c r="D25" s="8"/>
      <c r="E25" s="7"/>
      <c r="F25" s="7"/>
      <c r="G25" s="7"/>
      <c r="H25" s="26"/>
      <c r="I25" s="14"/>
      <c r="J25" s="7"/>
      <c r="K25" s="7"/>
    </row>
    <row r="26" spans="1:11" ht="37.5" customHeight="1">
      <c r="A26" s="7"/>
      <c r="B26" s="12"/>
      <c r="C26" s="12"/>
      <c r="D26" s="13"/>
      <c r="E26" s="12"/>
      <c r="F26" s="12"/>
      <c r="G26" s="12"/>
      <c r="H26" s="26"/>
      <c r="I26" s="14"/>
      <c r="J26" s="7"/>
      <c r="K26" s="7"/>
    </row>
    <row r="27" spans="1:11" ht="37.5" customHeight="1">
      <c r="A27" s="7"/>
      <c r="B27" s="7"/>
      <c r="C27" s="29"/>
      <c r="D27" s="8"/>
      <c r="E27" s="7"/>
      <c r="F27" s="7"/>
      <c r="G27" s="7"/>
      <c r="H27" s="26"/>
      <c r="I27" s="14"/>
      <c r="J27" s="7"/>
      <c r="K27" s="7"/>
    </row>
    <row r="28" spans="1:11" ht="37.5" customHeight="1">
      <c r="A28" s="7"/>
      <c r="B28" s="12"/>
      <c r="C28" s="12"/>
      <c r="D28" s="13"/>
      <c r="E28" s="12"/>
      <c r="F28" s="12"/>
      <c r="G28" s="12"/>
      <c r="H28" s="26"/>
      <c r="I28" s="14"/>
      <c r="J28" s="7"/>
      <c r="K28" s="7"/>
    </row>
    <row r="29" spans="1:11" ht="37.5" customHeight="1">
      <c r="A29" s="7"/>
      <c r="B29" s="7"/>
      <c r="C29" s="29"/>
      <c r="D29" s="8"/>
      <c r="E29" s="7"/>
      <c r="F29" s="7"/>
      <c r="G29" s="7"/>
      <c r="H29" s="26"/>
      <c r="I29" s="14"/>
      <c r="J29" s="7"/>
      <c r="K29" s="7"/>
    </row>
    <row r="30" spans="1:11" ht="37.5" customHeight="1">
      <c r="A30" s="7"/>
      <c r="B30" s="12"/>
      <c r="C30" s="12"/>
      <c r="D30" s="13"/>
      <c r="E30" s="12"/>
      <c r="F30" s="12"/>
      <c r="G30" s="12"/>
      <c r="H30" s="26"/>
      <c r="I30" s="14"/>
      <c r="J30" s="7"/>
      <c r="K30" s="7"/>
    </row>
  </sheetData>
  <customSheetViews>
    <customSheetView guid="{02E053ED-E6D2-CE49-ACC7-7136EC9E794B}" scale="80">
      <selection activeCell="C21" sqref="C21"/>
    </customSheetView>
    <customSheetView guid="{EE08CF43-77EE-417C-9641-A8A4A3BB9F7F}" scale="80">
      <selection activeCell="B19" sqref="B19"/>
    </customSheetView>
    <customSheetView guid="{38B47C8C-0CFF-49AC-8E8C-DCB93F4AE3FA}" scale="80">
      <selection activeCell="B19" sqref="B19"/>
    </customSheetView>
    <customSheetView guid="{2570249F-BB90-4803-B8F1-23BC13ECD63B}" scale="80">
      <selection activeCell="B19" sqref="B19"/>
    </customSheetView>
    <customSheetView guid="{0BBB814E-2461-47B9-9806-A85702CBED90}" scale="80">
      <selection activeCell="C21" sqref="C21"/>
    </customSheetView>
    <customSheetView guid="{6DB935F1-A95D-431A-A87A-18D5415EC08E}" scale="80">
      <selection activeCell="B19" sqref="B19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0" zoomScaleNormal="80" zoomScalePageLayoutView="80" workbookViewId="0">
      <selection activeCell="B14" sqref="B14"/>
    </sheetView>
  </sheetViews>
  <sheetFormatPr baseColWidth="10" defaultColWidth="8.83203125" defaultRowHeight="39" customHeight="1" x14ac:dyDescent="0"/>
  <cols>
    <col min="1" max="1" width="11.5" customWidth="1"/>
    <col min="2" max="2" width="33.5" customWidth="1"/>
    <col min="3" max="3" width="37.33203125" customWidth="1"/>
    <col min="4" max="4" width="40.5" customWidth="1"/>
    <col min="5" max="5" width="10.5" customWidth="1"/>
    <col min="6" max="6" width="10.33203125" customWidth="1"/>
    <col min="7" max="7" width="15.1640625" customWidth="1"/>
    <col min="8" max="8" width="18.83203125" customWidth="1"/>
    <col min="9" max="9" width="16" customWidth="1"/>
    <col min="10" max="10" width="15.1640625" customWidth="1"/>
    <col min="11" max="11" width="47.83203125" customWidth="1"/>
    <col min="13" max="13" width="18.1640625" customWidth="1"/>
  </cols>
  <sheetData>
    <row r="1" spans="1:15" ht="39" customHeight="1" thickBot="1">
      <c r="A1" s="780" t="s">
        <v>182</v>
      </c>
      <c r="B1" s="781"/>
      <c r="C1" s="781"/>
      <c r="D1" s="781"/>
      <c r="E1" s="781"/>
      <c r="F1" s="781"/>
      <c r="G1" s="781" t="s">
        <v>183</v>
      </c>
      <c r="H1" s="781"/>
      <c r="I1" s="781"/>
      <c r="J1" s="792"/>
      <c r="K1" s="793"/>
    </row>
    <row r="2" spans="1:15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O2" s="38"/>
    </row>
    <row r="3" spans="1:15" ht="39" customHeight="1">
      <c r="A3" s="49"/>
      <c r="B3" s="49" t="s">
        <v>269</v>
      </c>
      <c r="C3" s="49" t="s">
        <v>239</v>
      </c>
      <c r="D3" s="51"/>
      <c r="E3" s="49"/>
      <c r="F3" s="49"/>
      <c r="G3" s="49"/>
      <c r="H3" s="49"/>
      <c r="I3" s="52"/>
      <c r="J3" s="49"/>
      <c r="K3" s="49" t="s">
        <v>270</v>
      </c>
      <c r="M3" s="10" t="s">
        <v>20</v>
      </c>
      <c r="N3" s="10">
        <f>N2-N14</f>
        <v>0</v>
      </c>
    </row>
    <row r="4" spans="1:15" ht="39" customHeight="1">
      <c r="A4" s="11">
        <v>1</v>
      </c>
      <c r="B4" s="12" t="s">
        <v>25</v>
      </c>
      <c r="C4" s="12" t="s">
        <v>271</v>
      </c>
      <c r="D4" s="13" t="s">
        <v>272</v>
      </c>
      <c r="E4" s="12">
        <v>4</v>
      </c>
      <c r="F4" s="12">
        <v>1</v>
      </c>
      <c r="G4" s="12" t="s">
        <v>199</v>
      </c>
      <c r="H4" s="12" t="s">
        <v>239</v>
      </c>
      <c r="I4" s="14">
        <v>42875</v>
      </c>
      <c r="J4" s="14" t="s">
        <v>28</v>
      </c>
      <c r="K4" s="44"/>
      <c r="M4" t="s">
        <v>24</v>
      </c>
      <c r="N4">
        <f>SUMIFS(E:E,G:G,"CTT")</f>
        <v>6</v>
      </c>
    </row>
    <row r="5" spans="1:15" ht="39" customHeight="1">
      <c r="A5" s="11">
        <v>2</v>
      </c>
      <c r="B5" s="12" t="s">
        <v>14</v>
      </c>
      <c r="C5" s="12" t="s">
        <v>273</v>
      </c>
      <c r="D5" s="13" t="s">
        <v>274</v>
      </c>
      <c r="E5" s="12">
        <v>7</v>
      </c>
      <c r="F5" s="12">
        <v>2</v>
      </c>
      <c r="G5" s="12" t="s">
        <v>199</v>
      </c>
      <c r="H5" s="12" t="s">
        <v>239</v>
      </c>
      <c r="I5" s="14">
        <v>42875</v>
      </c>
      <c r="J5" s="12" t="s">
        <v>275</v>
      </c>
      <c r="K5" s="42"/>
      <c r="M5" t="s">
        <v>29</v>
      </c>
      <c r="N5">
        <f>SUMIFS(E:E,G:G,"FLU")</f>
        <v>5</v>
      </c>
    </row>
    <row r="6" spans="1:15" ht="39" customHeight="1">
      <c r="A6" s="11">
        <v>3</v>
      </c>
      <c r="B6" s="7" t="s">
        <v>14</v>
      </c>
      <c r="C6" s="7" t="s">
        <v>276</v>
      </c>
      <c r="D6" s="8" t="s">
        <v>277</v>
      </c>
      <c r="E6" s="7">
        <v>4</v>
      </c>
      <c r="F6" s="7">
        <v>1</v>
      </c>
      <c r="G6" s="7" t="s">
        <v>199</v>
      </c>
      <c r="H6" s="7" t="s">
        <v>239</v>
      </c>
      <c r="I6" s="9">
        <v>42875</v>
      </c>
      <c r="J6" s="7" t="s">
        <v>278</v>
      </c>
      <c r="K6" s="41"/>
      <c r="M6" t="s">
        <v>33</v>
      </c>
      <c r="N6">
        <f>SUMIFS(E:E,G:G,"JCC")</f>
        <v>44</v>
      </c>
    </row>
    <row r="7" spans="1:15" ht="39" customHeight="1">
      <c r="A7" s="11">
        <v>4</v>
      </c>
      <c r="B7" s="12" t="s">
        <v>25</v>
      </c>
      <c r="C7" s="12" t="s">
        <v>279</v>
      </c>
      <c r="D7" s="13" t="s">
        <v>280</v>
      </c>
      <c r="E7" s="12">
        <v>3</v>
      </c>
      <c r="F7" s="12">
        <v>1</v>
      </c>
      <c r="G7" s="44" t="s">
        <v>199</v>
      </c>
      <c r="H7" s="12" t="s">
        <v>239</v>
      </c>
      <c r="I7" s="14">
        <v>42875</v>
      </c>
      <c r="J7" s="12" t="s">
        <v>28</v>
      </c>
      <c r="K7" s="44" t="s">
        <v>281</v>
      </c>
      <c r="M7" t="s">
        <v>37</v>
      </c>
      <c r="N7">
        <f>SUMIFS(E:E,G:G,"EDI")</f>
        <v>0</v>
      </c>
    </row>
    <row r="8" spans="1:15" ht="39" customHeight="1">
      <c r="A8" s="11">
        <v>5</v>
      </c>
      <c r="B8" s="12" t="s">
        <v>25</v>
      </c>
      <c r="C8" s="7" t="s">
        <v>282</v>
      </c>
      <c r="D8" s="8" t="s">
        <v>283</v>
      </c>
      <c r="E8" s="7">
        <v>4</v>
      </c>
      <c r="F8" s="7">
        <v>1</v>
      </c>
      <c r="G8" s="7" t="s">
        <v>199</v>
      </c>
      <c r="H8" s="12" t="s">
        <v>239</v>
      </c>
      <c r="I8" s="14">
        <v>42875</v>
      </c>
      <c r="J8" s="12" t="s">
        <v>28</v>
      </c>
      <c r="K8" s="41"/>
      <c r="M8" t="s">
        <v>42</v>
      </c>
      <c r="N8">
        <f>SUMIFS(E:E,G:G,"par")</f>
        <v>0</v>
      </c>
    </row>
    <row r="9" spans="1:15" ht="39" customHeight="1">
      <c r="A9" s="11">
        <v>6</v>
      </c>
      <c r="B9" s="12" t="s">
        <v>14</v>
      </c>
      <c r="C9" s="12" t="s">
        <v>284</v>
      </c>
      <c r="D9" s="13" t="s">
        <v>285</v>
      </c>
      <c r="E9" s="12">
        <v>3</v>
      </c>
      <c r="F9" s="12">
        <v>1</v>
      </c>
      <c r="G9" s="44" t="s">
        <v>199</v>
      </c>
      <c r="H9" s="12" t="s">
        <v>239</v>
      </c>
      <c r="I9" s="14">
        <v>42875</v>
      </c>
      <c r="J9" s="12" t="s">
        <v>286</v>
      </c>
      <c r="K9" s="44"/>
      <c r="M9" t="s">
        <v>48</v>
      </c>
      <c r="N9">
        <f>SUMIFS(E:E,G:G,"phi")</f>
        <v>0</v>
      </c>
    </row>
    <row r="10" spans="1:15" ht="39" customHeight="1">
      <c r="A10" s="11">
        <v>7</v>
      </c>
      <c r="B10" s="7" t="s">
        <v>287</v>
      </c>
      <c r="C10" s="7" t="s">
        <v>288</v>
      </c>
      <c r="D10" s="56">
        <v>2064345107</v>
      </c>
      <c r="E10" s="7">
        <v>1</v>
      </c>
      <c r="F10" s="7">
        <v>1</v>
      </c>
      <c r="G10" s="7" t="s">
        <v>199</v>
      </c>
      <c r="H10" s="7" t="s">
        <v>239</v>
      </c>
      <c r="I10" s="57">
        <v>42875</v>
      </c>
      <c r="J10" s="7" t="s">
        <v>289</v>
      </c>
      <c r="K10" s="41"/>
      <c r="M10" t="s">
        <v>55</v>
      </c>
      <c r="N10">
        <f>SUMIFS(E:E,G:G,"BRK")</f>
        <v>0</v>
      </c>
    </row>
    <row r="11" spans="1:15" ht="39" customHeight="1">
      <c r="A11" s="11">
        <v>8</v>
      </c>
      <c r="B11" s="7" t="s">
        <v>14</v>
      </c>
      <c r="C11" s="29" t="s">
        <v>290</v>
      </c>
      <c r="D11" s="56">
        <v>13154208355</v>
      </c>
      <c r="E11" s="7">
        <v>4</v>
      </c>
      <c r="F11" s="7">
        <v>1</v>
      </c>
      <c r="G11" s="7" t="s">
        <v>199</v>
      </c>
      <c r="H11" s="7" t="s">
        <v>239</v>
      </c>
      <c r="I11" s="57">
        <v>42875</v>
      </c>
      <c r="J11" s="7" t="s">
        <v>291</v>
      </c>
      <c r="K11" s="41"/>
      <c r="M11" s="18" t="s">
        <v>60</v>
      </c>
      <c r="N11" s="18">
        <f>SUMIFS(E:E,G:G,"SPC")</f>
        <v>0</v>
      </c>
    </row>
    <row r="12" spans="1:15" ht="39" customHeight="1">
      <c r="A12" s="11">
        <v>9</v>
      </c>
      <c r="B12" s="12" t="s">
        <v>25</v>
      </c>
      <c r="C12" s="12" t="s">
        <v>292</v>
      </c>
      <c r="D12" s="13" t="s">
        <v>293</v>
      </c>
      <c r="E12" s="12">
        <v>4</v>
      </c>
      <c r="F12" s="12">
        <v>1</v>
      </c>
      <c r="G12" s="44" t="s">
        <v>199</v>
      </c>
      <c r="H12" s="12" t="s">
        <v>239</v>
      </c>
      <c r="I12" s="14">
        <v>42875</v>
      </c>
      <c r="J12" s="12" t="s">
        <v>28</v>
      </c>
      <c r="K12" s="44"/>
      <c r="M12" s="19" t="s">
        <v>64</v>
      </c>
      <c r="N12" s="19">
        <f>SUMIFS(E:E,G:G,"H")</f>
        <v>0</v>
      </c>
    </row>
    <row r="13" spans="1:15" ht="39" customHeight="1">
      <c r="A13" s="11">
        <v>10</v>
      </c>
      <c r="B13" s="12" t="s">
        <v>25</v>
      </c>
      <c r="C13" s="12" t="s">
        <v>294</v>
      </c>
      <c r="D13" s="13" t="s">
        <v>295</v>
      </c>
      <c r="E13" s="12">
        <v>3</v>
      </c>
      <c r="F13" s="12">
        <v>1</v>
      </c>
      <c r="G13" s="44" t="s">
        <v>199</v>
      </c>
      <c r="H13" s="12" t="s">
        <v>239</v>
      </c>
      <c r="I13" s="14">
        <v>42875</v>
      </c>
      <c r="J13" s="12" t="s">
        <v>28</v>
      </c>
      <c r="K13" s="44"/>
      <c r="M13" s="19"/>
      <c r="N13" s="19"/>
    </row>
    <row r="14" spans="1:15" ht="39" customHeight="1">
      <c r="A14" s="11">
        <v>11</v>
      </c>
      <c r="B14" s="42" t="s">
        <v>207</v>
      </c>
      <c r="C14" s="42" t="s">
        <v>296</v>
      </c>
      <c r="D14" s="58" t="s">
        <v>297</v>
      </c>
      <c r="E14" s="12">
        <v>3</v>
      </c>
      <c r="F14" s="12">
        <v>1</v>
      </c>
      <c r="G14" s="12" t="s">
        <v>199</v>
      </c>
      <c r="H14" s="12" t="s">
        <v>239</v>
      </c>
      <c r="I14" s="14">
        <v>42875</v>
      </c>
      <c r="J14" s="42" t="s">
        <v>298</v>
      </c>
      <c r="K14" s="42" t="s">
        <v>299</v>
      </c>
      <c r="M14" s="21" t="s">
        <v>73</v>
      </c>
      <c r="N14" s="21">
        <f>SUM(M4:N12)</f>
        <v>55</v>
      </c>
    </row>
    <row r="15" spans="1:15" ht="39" customHeight="1">
      <c r="A15" s="59" t="s">
        <v>300</v>
      </c>
      <c r="B15" s="59" t="s">
        <v>14</v>
      </c>
      <c r="C15" s="12" t="s">
        <v>301</v>
      </c>
      <c r="D15" s="13" t="s">
        <v>302</v>
      </c>
      <c r="E15" s="12">
        <v>5</v>
      </c>
      <c r="F15" s="12">
        <v>2</v>
      </c>
      <c r="G15" s="44" t="s">
        <v>52</v>
      </c>
      <c r="H15" s="12" t="s">
        <v>239</v>
      </c>
      <c r="I15" s="14">
        <v>42875</v>
      </c>
      <c r="J15" s="12" t="s">
        <v>303</v>
      </c>
      <c r="K15" s="60" t="s">
        <v>304</v>
      </c>
    </row>
    <row r="16" spans="1:15" ht="39" customHeight="1">
      <c r="A16" s="59" t="s">
        <v>305</v>
      </c>
      <c r="B16" s="59" t="s">
        <v>14</v>
      </c>
      <c r="C16" s="12" t="s">
        <v>306</v>
      </c>
      <c r="D16" s="13" t="s">
        <v>302</v>
      </c>
      <c r="E16" s="12">
        <v>4</v>
      </c>
      <c r="F16" s="12">
        <v>1</v>
      </c>
      <c r="G16" s="44" t="s">
        <v>199</v>
      </c>
      <c r="H16" s="12" t="s">
        <v>239</v>
      </c>
      <c r="I16" s="14">
        <v>42875</v>
      </c>
      <c r="J16" s="12" t="s">
        <v>307</v>
      </c>
      <c r="K16" s="44"/>
      <c r="M16" t="s">
        <v>234</v>
      </c>
    </row>
    <row r="17" spans="1:11" ht="39" customHeight="1">
      <c r="A17" s="11">
        <v>13</v>
      </c>
      <c r="B17" s="12" t="s">
        <v>25</v>
      </c>
      <c r="C17" s="12" t="s">
        <v>308</v>
      </c>
      <c r="D17" s="13" t="s">
        <v>309</v>
      </c>
      <c r="E17" s="12">
        <v>2</v>
      </c>
      <c r="F17" s="12">
        <v>1</v>
      </c>
      <c r="G17" s="44" t="s">
        <v>17</v>
      </c>
      <c r="H17" s="12" t="s">
        <v>239</v>
      </c>
      <c r="I17" s="14">
        <v>42875</v>
      </c>
      <c r="J17" s="12" t="s">
        <v>28</v>
      </c>
      <c r="K17" s="44"/>
    </row>
    <row r="18" spans="1:11" ht="39" customHeight="1">
      <c r="A18" s="11">
        <v>14</v>
      </c>
      <c r="B18" s="12" t="s">
        <v>25</v>
      </c>
      <c r="C18" s="12" t="s">
        <v>310</v>
      </c>
      <c r="D18" s="13" t="s">
        <v>311</v>
      </c>
      <c r="E18" s="12">
        <v>3</v>
      </c>
      <c r="F18" s="12">
        <v>1</v>
      </c>
      <c r="G18" s="44" t="s">
        <v>17</v>
      </c>
      <c r="H18" s="12" t="s">
        <v>239</v>
      </c>
      <c r="I18" s="14">
        <v>42875</v>
      </c>
      <c r="J18" s="12" t="s">
        <v>28</v>
      </c>
      <c r="K18" s="44"/>
    </row>
    <row r="19" spans="1:11" ht="39" customHeight="1">
      <c r="A19" s="11">
        <v>15</v>
      </c>
      <c r="B19" s="12" t="s">
        <v>14</v>
      </c>
      <c r="C19" s="12" t="s">
        <v>312</v>
      </c>
      <c r="D19" s="13" t="s">
        <v>313</v>
      </c>
      <c r="E19" s="25">
        <v>1</v>
      </c>
      <c r="F19" s="25">
        <v>1</v>
      </c>
      <c r="G19" s="44" t="s">
        <v>17</v>
      </c>
      <c r="H19" s="12" t="s">
        <v>239</v>
      </c>
      <c r="I19" s="14">
        <v>42875</v>
      </c>
      <c r="J19" s="43" t="s">
        <v>314</v>
      </c>
      <c r="K19" s="55"/>
    </row>
    <row r="20" spans="1:11" ht="39" customHeight="1">
      <c r="A20" s="6"/>
      <c r="B20" s="7"/>
      <c r="C20" s="7"/>
      <c r="D20" s="8"/>
      <c r="E20" s="61">
        <f>SUM(E4:E19)</f>
        <v>55</v>
      </c>
      <c r="F20" s="61">
        <f>SUM(F4:F19)</f>
        <v>18</v>
      </c>
      <c r="G20" s="7"/>
      <c r="H20" s="62"/>
      <c r="I20" s="9"/>
      <c r="J20" s="7"/>
      <c r="K20" s="7"/>
    </row>
    <row r="21" spans="1:11" ht="39" customHeight="1">
      <c r="A21" s="7"/>
      <c r="B21" s="7"/>
      <c r="C21" s="29"/>
      <c r="D21" s="8"/>
      <c r="E21" s="7"/>
      <c r="F21" s="7"/>
      <c r="G21" s="7"/>
      <c r="H21" s="26"/>
      <c r="I21" s="14"/>
      <c r="J21" s="7"/>
      <c r="K21" s="7"/>
    </row>
    <row r="22" spans="1:11" ht="39" customHeight="1">
      <c r="A22" s="7"/>
      <c r="B22" s="12"/>
      <c r="C22" s="12"/>
      <c r="D22" s="13"/>
      <c r="E22" s="12"/>
      <c r="F22" s="12"/>
      <c r="G22" s="12"/>
      <c r="H22" s="26"/>
      <c r="I22" s="14"/>
      <c r="J22" s="7"/>
      <c r="K22" s="7"/>
    </row>
    <row r="23" spans="1:11" ht="39" customHeight="1">
      <c r="A23" s="7"/>
      <c r="B23" s="7"/>
      <c r="C23" s="29"/>
      <c r="D23" s="8"/>
      <c r="E23" s="7"/>
      <c r="F23" s="7"/>
      <c r="G23" s="7"/>
      <c r="H23" s="26"/>
      <c r="I23" s="14"/>
      <c r="J23" s="7"/>
      <c r="K23" s="7"/>
    </row>
    <row r="24" spans="1:11" ht="39" customHeight="1">
      <c r="A24" s="7"/>
      <c r="B24" s="12"/>
      <c r="C24" s="12"/>
      <c r="D24" s="13"/>
      <c r="E24" s="12"/>
      <c r="F24" s="12"/>
      <c r="G24" s="12"/>
      <c r="H24" s="26"/>
      <c r="I24" s="14"/>
      <c r="J24" s="7"/>
      <c r="K24" s="7"/>
    </row>
  </sheetData>
  <customSheetViews>
    <customSheetView guid="{02E053ED-E6D2-CE49-ACC7-7136EC9E794B}" scale="80">
      <selection activeCell="B14" sqref="B14"/>
    </customSheetView>
    <customSheetView guid="{EE08CF43-77EE-417C-9641-A8A4A3BB9F7F}" scale="80">
      <selection activeCell="D31" sqref="D31"/>
    </customSheetView>
    <customSheetView guid="{38B47C8C-0CFF-49AC-8E8C-DCB93F4AE3FA}" scale="80">
      <selection activeCell="D31" sqref="D31"/>
    </customSheetView>
    <customSheetView guid="{2570249F-BB90-4803-B8F1-23BC13ECD63B}" scale="80">
      <selection activeCell="D31" sqref="D31"/>
    </customSheetView>
    <customSheetView guid="{0BBB814E-2461-47B9-9806-A85702CBED90}" scale="80">
      <selection activeCell="B14" sqref="B14"/>
    </customSheetView>
    <customSheetView guid="{6DB935F1-A95D-431A-A87A-18D5415EC08E}" scale="80">
      <selection activeCell="D31" sqref="D31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0" zoomScaleNormal="80" zoomScalePageLayoutView="80" workbookViewId="0">
      <selection activeCell="B11" sqref="B11"/>
    </sheetView>
  </sheetViews>
  <sheetFormatPr baseColWidth="10" defaultColWidth="8.83203125" defaultRowHeight="48.75" customHeight="1" x14ac:dyDescent="0"/>
  <cols>
    <col min="1" max="1" width="11.5" customWidth="1"/>
    <col min="2" max="2" width="33.5" customWidth="1"/>
    <col min="3" max="3" width="37.33203125" customWidth="1"/>
    <col min="4" max="4" width="40.5" customWidth="1"/>
    <col min="5" max="5" width="10.5" customWidth="1"/>
    <col min="6" max="6" width="10.33203125" customWidth="1"/>
    <col min="7" max="7" width="15.1640625" customWidth="1"/>
    <col min="8" max="8" width="18.83203125" customWidth="1"/>
    <col min="9" max="9" width="16" customWidth="1"/>
    <col min="10" max="10" width="15.1640625" customWidth="1"/>
    <col min="11" max="11" width="46.83203125" customWidth="1"/>
    <col min="13" max="13" width="18.1640625" customWidth="1"/>
  </cols>
  <sheetData>
    <row r="1" spans="1:15" ht="48.75" customHeight="1" thickBot="1">
      <c r="A1" s="780" t="s">
        <v>182</v>
      </c>
      <c r="B1" s="781"/>
      <c r="C1" s="781"/>
      <c r="D1" s="781"/>
      <c r="E1" s="781"/>
      <c r="F1" s="781"/>
      <c r="G1" s="781" t="s">
        <v>183</v>
      </c>
      <c r="H1" s="781"/>
      <c r="I1" s="781"/>
      <c r="J1" s="792"/>
      <c r="K1" s="793"/>
    </row>
    <row r="2" spans="1:15" ht="48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32</v>
      </c>
      <c r="O2" s="38"/>
    </row>
    <row r="3" spans="1:15" ht="48.75" customHeight="1">
      <c r="A3" s="49"/>
      <c r="B3" s="49" t="s">
        <v>236</v>
      </c>
      <c r="C3" s="50" t="s">
        <v>237</v>
      </c>
      <c r="D3" s="51"/>
      <c r="E3" s="49"/>
      <c r="F3" s="49"/>
      <c r="G3" s="49"/>
      <c r="H3" s="49"/>
      <c r="I3" s="52"/>
      <c r="J3" s="49"/>
      <c r="K3" s="49"/>
      <c r="M3" s="10" t="s">
        <v>20</v>
      </c>
      <c r="N3" s="10">
        <f>N2-N14</f>
        <v>0</v>
      </c>
    </row>
    <row r="4" spans="1:15" ht="48.75" customHeight="1">
      <c r="A4" s="11">
        <v>1</v>
      </c>
      <c r="B4" s="12" t="s">
        <v>25</v>
      </c>
      <c r="C4" s="12" t="s">
        <v>238</v>
      </c>
      <c r="D4" s="53">
        <v>7323188389</v>
      </c>
      <c r="E4" s="25">
        <v>5</v>
      </c>
      <c r="F4" s="25">
        <v>2</v>
      </c>
      <c r="G4" s="12" t="s">
        <v>17</v>
      </c>
      <c r="H4" s="12" t="s">
        <v>239</v>
      </c>
      <c r="I4" s="54">
        <v>42875</v>
      </c>
      <c r="J4" s="43" t="s">
        <v>28</v>
      </c>
      <c r="K4" s="55"/>
      <c r="M4" t="s">
        <v>24</v>
      </c>
      <c r="N4">
        <f>SUMIFS(E:E,G:G,"CTT")</f>
        <v>18</v>
      </c>
    </row>
    <row r="5" spans="1:15" ht="48.75" customHeight="1">
      <c r="A5" s="11">
        <v>2</v>
      </c>
      <c r="B5" s="12" t="s">
        <v>25</v>
      </c>
      <c r="C5" s="12" t="s">
        <v>240</v>
      </c>
      <c r="D5" s="13" t="s">
        <v>241</v>
      </c>
      <c r="E5" s="25">
        <v>2</v>
      </c>
      <c r="F5" s="25">
        <v>1</v>
      </c>
      <c r="G5" s="44" t="s">
        <v>17</v>
      </c>
      <c r="H5" s="12" t="s">
        <v>239</v>
      </c>
      <c r="I5" s="14">
        <v>42875</v>
      </c>
      <c r="J5" s="43" t="s">
        <v>28</v>
      </c>
      <c r="K5" s="55"/>
      <c r="M5" t="s">
        <v>29</v>
      </c>
      <c r="N5">
        <f>SUMIFS(E:E,G:G,"FLU")</f>
        <v>0</v>
      </c>
    </row>
    <row r="6" spans="1:15" ht="48.75" customHeight="1">
      <c r="A6" s="11">
        <v>3</v>
      </c>
      <c r="B6" s="12" t="s">
        <v>25</v>
      </c>
      <c r="C6" s="29" t="s">
        <v>242</v>
      </c>
      <c r="D6" s="8" t="s">
        <v>243</v>
      </c>
      <c r="E6" s="7">
        <v>4</v>
      </c>
      <c r="F6" s="7">
        <v>2</v>
      </c>
      <c r="G6" s="41" t="s">
        <v>17</v>
      </c>
      <c r="H6" s="7" t="s">
        <v>239</v>
      </c>
      <c r="I6" s="9">
        <v>42875</v>
      </c>
      <c r="J6" s="7" t="s">
        <v>28</v>
      </c>
      <c r="K6" s="41"/>
      <c r="M6" t="s">
        <v>33</v>
      </c>
      <c r="N6">
        <f>SUMIFS(E:E,G:G,"JCC")</f>
        <v>0</v>
      </c>
    </row>
    <row r="7" spans="1:15" ht="48.75" customHeight="1">
      <c r="A7" s="11">
        <v>4</v>
      </c>
      <c r="B7" s="12" t="s">
        <v>25</v>
      </c>
      <c r="C7" s="12" t="s">
        <v>244</v>
      </c>
      <c r="D7" s="20" t="s">
        <v>245</v>
      </c>
      <c r="E7" s="12">
        <v>1</v>
      </c>
      <c r="F7" s="12">
        <v>1</v>
      </c>
      <c r="G7" s="11" t="s">
        <v>246</v>
      </c>
      <c r="H7" s="48" t="s">
        <v>247</v>
      </c>
      <c r="I7" s="14">
        <v>42875</v>
      </c>
      <c r="J7" s="7" t="s">
        <v>28</v>
      </c>
      <c r="K7" s="6"/>
      <c r="M7" t="s">
        <v>37</v>
      </c>
      <c r="N7">
        <f>SUMIFS(E:E,G:G,"EDI")</f>
        <v>0</v>
      </c>
    </row>
    <row r="8" spans="1:15" ht="48.75" customHeight="1">
      <c r="A8" s="11">
        <v>5</v>
      </c>
      <c r="B8" s="12" t="s">
        <v>25</v>
      </c>
      <c r="C8" s="12" t="s">
        <v>248</v>
      </c>
      <c r="D8" s="13" t="s">
        <v>249</v>
      </c>
      <c r="E8" s="12">
        <v>3</v>
      </c>
      <c r="F8" s="12">
        <v>2</v>
      </c>
      <c r="G8" s="44" t="s">
        <v>17</v>
      </c>
      <c r="H8" s="12" t="s">
        <v>239</v>
      </c>
      <c r="I8" s="14">
        <v>42875</v>
      </c>
      <c r="J8" s="7" t="s">
        <v>28</v>
      </c>
      <c r="K8" s="44"/>
      <c r="M8" t="s">
        <v>42</v>
      </c>
      <c r="N8">
        <f>SUMIFS(E:E,G:G,"par")</f>
        <v>0</v>
      </c>
    </row>
    <row r="9" spans="1:15" ht="48.75" customHeight="1">
      <c r="A9" s="11">
        <v>6</v>
      </c>
      <c r="B9" s="12" t="s">
        <v>14</v>
      </c>
      <c r="C9" s="12" t="s">
        <v>250</v>
      </c>
      <c r="D9" s="13" t="s">
        <v>251</v>
      </c>
      <c r="E9" s="12">
        <v>2</v>
      </c>
      <c r="F9" s="12">
        <v>1</v>
      </c>
      <c r="G9" s="44" t="s">
        <v>70</v>
      </c>
      <c r="H9" s="12" t="s">
        <v>239</v>
      </c>
      <c r="I9" s="14">
        <v>42875</v>
      </c>
      <c r="J9" s="12" t="s">
        <v>252</v>
      </c>
      <c r="K9" s="44"/>
      <c r="M9" t="s">
        <v>48</v>
      </c>
      <c r="N9">
        <f>SUMIFS(E:E,G:G,"phi")</f>
        <v>1</v>
      </c>
    </row>
    <row r="10" spans="1:15" ht="48.75" customHeight="1">
      <c r="A10" s="11">
        <v>7</v>
      </c>
      <c r="B10" s="7" t="s">
        <v>253</v>
      </c>
      <c r="C10" s="7" t="s">
        <v>254</v>
      </c>
      <c r="D10" s="8" t="s">
        <v>255</v>
      </c>
      <c r="E10" s="7">
        <v>7</v>
      </c>
      <c r="F10" s="7">
        <v>4</v>
      </c>
      <c r="G10" s="7" t="s">
        <v>70</v>
      </c>
      <c r="H10" s="7" t="s">
        <v>239</v>
      </c>
      <c r="I10" s="9">
        <v>42875</v>
      </c>
      <c r="J10" s="7" t="s">
        <v>256</v>
      </c>
      <c r="K10" s="23" t="s">
        <v>257</v>
      </c>
      <c r="M10" t="s">
        <v>55</v>
      </c>
      <c r="N10">
        <f>SUMIFS(E:E,G:G,"BRK")</f>
        <v>13</v>
      </c>
    </row>
    <row r="11" spans="1:15" ht="48.75" customHeight="1">
      <c r="A11" s="11">
        <v>8</v>
      </c>
      <c r="B11" s="7" t="s">
        <v>258</v>
      </c>
      <c r="C11" s="7" t="s">
        <v>259</v>
      </c>
      <c r="D11" s="8" t="s">
        <v>260</v>
      </c>
      <c r="E11" s="7">
        <v>4</v>
      </c>
      <c r="F11" s="7">
        <v>1</v>
      </c>
      <c r="G11" s="7" t="s">
        <v>70</v>
      </c>
      <c r="H11" s="7" t="s">
        <v>239</v>
      </c>
      <c r="I11" s="9">
        <v>42875</v>
      </c>
      <c r="J11" s="7" t="s">
        <v>261</v>
      </c>
      <c r="K11" s="23" t="s">
        <v>81</v>
      </c>
      <c r="M11" s="18" t="s">
        <v>60</v>
      </c>
      <c r="N11" s="18">
        <f>SUMIFS(E:E,G:G,"SPC")</f>
        <v>0</v>
      </c>
    </row>
    <row r="12" spans="1:15" ht="48.75" customHeight="1">
      <c r="A12" s="11">
        <v>9</v>
      </c>
      <c r="B12" s="12" t="s">
        <v>262</v>
      </c>
      <c r="C12" s="12" t="s">
        <v>263</v>
      </c>
      <c r="D12" s="13" t="s">
        <v>264</v>
      </c>
      <c r="E12" s="12">
        <v>2</v>
      </c>
      <c r="F12" s="12">
        <v>1</v>
      </c>
      <c r="G12" s="12" t="s">
        <v>17</v>
      </c>
      <c r="H12" s="12" t="s">
        <v>239</v>
      </c>
      <c r="I12" s="14">
        <v>42875</v>
      </c>
      <c r="J12" s="12" t="s">
        <v>265</v>
      </c>
      <c r="K12" s="12"/>
      <c r="M12" s="19" t="s">
        <v>64</v>
      </c>
      <c r="N12" s="19">
        <f>SUMIFS(E:E,G:G,"H")</f>
        <v>0</v>
      </c>
    </row>
    <row r="13" spans="1:15" ht="48.75" customHeight="1">
      <c r="A13" s="11">
        <v>10</v>
      </c>
      <c r="B13" s="12" t="s">
        <v>228</v>
      </c>
      <c r="C13" s="12" t="s">
        <v>266</v>
      </c>
      <c r="D13" s="13" t="s">
        <v>267</v>
      </c>
      <c r="E13" s="12">
        <v>2</v>
      </c>
      <c r="F13" s="12">
        <v>1</v>
      </c>
      <c r="G13" s="12" t="s">
        <v>17</v>
      </c>
      <c r="H13" s="12" t="s">
        <v>239</v>
      </c>
      <c r="I13" s="14">
        <v>42875</v>
      </c>
      <c r="J13" s="12" t="s">
        <v>268</v>
      </c>
      <c r="K13" s="17" t="s">
        <v>394</v>
      </c>
      <c r="M13" s="19"/>
      <c r="N13" s="19"/>
    </row>
    <row r="14" spans="1:15" ht="48.75" customHeight="1">
      <c r="A14" s="11"/>
      <c r="B14" s="12"/>
      <c r="C14" s="12"/>
      <c r="D14" s="13"/>
      <c r="E14" s="26">
        <f>SUM(E4:E13)</f>
        <v>32</v>
      </c>
      <c r="F14" s="26">
        <f>SUM(F4:F13)</f>
        <v>16</v>
      </c>
      <c r="G14" s="44"/>
      <c r="H14" s="12"/>
      <c r="I14" s="14"/>
      <c r="J14" s="12"/>
      <c r="K14" s="44"/>
      <c r="M14" s="21" t="s">
        <v>73</v>
      </c>
      <c r="N14" s="21">
        <f>SUM(M4:N12)</f>
        <v>32</v>
      </c>
    </row>
    <row r="15" spans="1:15" ht="48.75" customHeight="1">
      <c r="A15" s="7"/>
      <c r="B15" s="7"/>
      <c r="C15" s="29"/>
      <c r="D15" s="8"/>
      <c r="E15" s="7"/>
      <c r="F15" s="7"/>
      <c r="G15" s="7"/>
      <c r="H15" s="26"/>
      <c r="I15" s="14"/>
      <c r="J15" s="7"/>
      <c r="K15" s="7"/>
    </row>
    <row r="16" spans="1:15" ht="48.75" customHeight="1">
      <c r="A16" s="7"/>
      <c r="B16" s="12"/>
      <c r="C16" s="12"/>
      <c r="D16" s="13"/>
      <c r="E16" s="12"/>
      <c r="F16" s="12"/>
      <c r="G16" s="12"/>
      <c r="H16" s="26"/>
      <c r="I16" s="14"/>
      <c r="J16" s="7"/>
      <c r="K16" s="7"/>
      <c r="M16" t="s">
        <v>234</v>
      </c>
    </row>
    <row r="17" spans="1:11" ht="48.75" customHeight="1">
      <c r="A17" s="7"/>
      <c r="B17" s="7"/>
      <c r="C17" s="29"/>
      <c r="D17" s="8"/>
      <c r="E17" s="7"/>
      <c r="F17" s="7"/>
      <c r="G17" s="7"/>
      <c r="H17" s="26"/>
      <c r="I17" s="14"/>
      <c r="J17" s="7"/>
      <c r="K17" s="7"/>
    </row>
    <row r="18" spans="1:11" ht="48.75" customHeight="1">
      <c r="A18" s="7"/>
      <c r="B18" s="12"/>
      <c r="C18" s="12"/>
      <c r="D18" s="13"/>
      <c r="E18" s="12"/>
      <c r="F18" s="12"/>
      <c r="G18" s="12"/>
      <c r="H18" s="26"/>
      <c r="I18" s="14"/>
      <c r="J18" s="7"/>
      <c r="K18" s="7"/>
    </row>
    <row r="19" spans="1:11" ht="48.75" customHeight="1">
      <c r="A19" s="7"/>
      <c r="B19" s="7"/>
      <c r="C19" s="29"/>
      <c r="D19" s="8"/>
      <c r="E19" s="7"/>
      <c r="F19" s="7"/>
      <c r="G19" s="7"/>
      <c r="H19" s="26"/>
      <c r="I19" s="14"/>
      <c r="J19" s="7"/>
      <c r="K19" s="7"/>
    </row>
    <row r="20" spans="1:11" ht="48.75" customHeight="1">
      <c r="A20" s="7"/>
      <c r="B20" s="12"/>
      <c r="C20" s="12"/>
      <c r="D20" s="13"/>
      <c r="E20" s="12"/>
      <c r="F20" s="12"/>
      <c r="G20" s="12"/>
      <c r="H20" s="26"/>
      <c r="I20" s="14"/>
      <c r="J20" s="7"/>
      <c r="K20" s="7"/>
    </row>
    <row r="21" spans="1:11" ht="48.75" customHeight="1">
      <c r="A21" s="7"/>
      <c r="B21" s="7"/>
      <c r="C21" s="29"/>
      <c r="D21" s="8"/>
      <c r="E21" s="7"/>
      <c r="F21" s="7"/>
      <c r="G21" s="7"/>
      <c r="H21" s="26"/>
      <c r="I21" s="14"/>
      <c r="J21" s="7"/>
      <c r="K21" s="7"/>
    </row>
    <row r="22" spans="1:11" ht="48.75" customHeight="1">
      <c r="A22" s="7"/>
      <c r="B22" s="12"/>
      <c r="C22" s="12"/>
      <c r="D22" s="13"/>
      <c r="E22" s="12"/>
      <c r="F22" s="12"/>
      <c r="G22" s="12"/>
      <c r="H22" s="26"/>
      <c r="I22" s="14"/>
      <c r="J22" s="7"/>
      <c r="K22" s="7"/>
    </row>
    <row r="23" spans="1:11" ht="48.75" customHeight="1">
      <c r="A23" s="7"/>
      <c r="B23" s="7"/>
      <c r="C23" s="29"/>
      <c r="D23" s="8"/>
      <c r="E23" s="7"/>
      <c r="F23" s="7"/>
      <c r="G23" s="7"/>
      <c r="H23" s="26"/>
      <c r="I23" s="14"/>
      <c r="J23" s="7"/>
      <c r="K23" s="7"/>
    </row>
    <row r="24" spans="1:11" ht="48.75" customHeight="1">
      <c r="A24" s="7"/>
      <c r="B24" s="12"/>
      <c r="C24" s="12"/>
      <c r="D24" s="13"/>
      <c r="E24" s="12"/>
      <c r="F24" s="12"/>
      <c r="G24" s="12"/>
      <c r="H24" s="26"/>
      <c r="I24" s="14"/>
      <c r="J24" s="7"/>
      <c r="K24" s="7"/>
    </row>
    <row r="25" spans="1:11" ht="48.75" customHeight="1">
      <c r="A25" s="7"/>
      <c r="B25" s="7"/>
      <c r="C25" s="29"/>
      <c r="D25" s="8"/>
      <c r="E25" s="7"/>
      <c r="F25" s="7"/>
      <c r="G25" s="7"/>
      <c r="H25" s="26"/>
      <c r="I25" s="14"/>
      <c r="J25" s="7"/>
      <c r="K25" s="7"/>
    </row>
    <row r="26" spans="1:11" ht="48.75" customHeight="1">
      <c r="A26" s="7"/>
      <c r="B26" s="12"/>
      <c r="C26" s="12"/>
      <c r="D26" s="13"/>
      <c r="E26" s="12"/>
      <c r="F26" s="12"/>
      <c r="G26" s="12"/>
      <c r="H26" s="26"/>
      <c r="I26" s="14"/>
      <c r="J26" s="7"/>
      <c r="K26" s="7"/>
    </row>
    <row r="27" spans="1:11" ht="48.75" customHeight="1">
      <c r="A27" s="7"/>
      <c r="B27" s="7"/>
      <c r="C27" s="29"/>
      <c r="D27" s="8"/>
      <c r="E27" s="7"/>
      <c r="F27" s="7"/>
      <c r="G27" s="7"/>
      <c r="H27" s="26"/>
      <c r="I27" s="14"/>
      <c r="J27" s="7"/>
      <c r="K27" s="7"/>
    </row>
    <row r="28" spans="1:11" ht="48.75" customHeight="1">
      <c r="A28" s="7"/>
      <c r="B28" s="12"/>
      <c r="C28" s="12"/>
      <c r="D28" s="13"/>
      <c r="E28" s="12"/>
      <c r="F28" s="12"/>
      <c r="G28" s="12"/>
      <c r="H28" s="26"/>
      <c r="I28" s="14"/>
      <c r="J28" s="7"/>
      <c r="K28" s="7"/>
    </row>
    <row r="29" spans="1:11" ht="48.75" customHeight="1">
      <c r="A29" s="7"/>
      <c r="B29" s="7"/>
      <c r="C29" s="29"/>
      <c r="D29" s="8"/>
      <c r="E29" s="7"/>
      <c r="F29" s="7"/>
      <c r="G29" s="7"/>
      <c r="H29" s="26"/>
      <c r="I29" s="14"/>
      <c r="J29" s="7"/>
      <c r="K29" s="7"/>
    </row>
    <row r="30" spans="1:11" ht="48.75" customHeight="1">
      <c r="A30" s="7"/>
      <c r="B30" s="12"/>
      <c r="C30" s="12"/>
      <c r="D30" s="13"/>
      <c r="E30" s="12"/>
      <c r="F30" s="12"/>
      <c r="G30" s="12"/>
      <c r="H30" s="26"/>
      <c r="I30" s="14"/>
      <c r="J30" s="7"/>
      <c r="K30" s="7"/>
    </row>
  </sheetData>
  <customSheetViews>
    <customSheetView guid="{02E053ED-E6D2-CE49-ACC7-7136EC9E794B}" scale="80">
      <selection activeCell="B11" sqref="B11"/>
    </customSheetView>
    <customSheetView guid="{EE08CF43-77EE-417C-9641-A8A4A3BB9F7F}" scale="80">
      <selection activeCell="D21" sqref="D21"/>
    </customSheetView>
    <customSheetView guid="{38B47C8C-0CFF-49AC-8E8C-DCB93F4AE3FA}" scale="80">
      <selection activeCell="D21" sqref="D21"/>
    </customSheetView>
    <customSheetView guid="{2570249F-BB90-4803-B8F1-23BC13ECD63B}" scale="80">
      <selection activeCell="D21" sqref="D21"/>
    </customSheetView>
    <customSheetView guid="{0BBB814E-2461-47B9-9806-A85702CBED90}" scale="80">
      <selection activeCell="B11" sqref="B11"/>
    </customSheetView>
    <customSheetView guid="{6DB935F1-A95D-431A-A87A-18D5415EC08E}" scale="80">
      <selection activeCell="D21" sqref="D21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0" zoomScaleNormal="80" zoomScalePageLayoutView="80" workbookViewId="0">
      <selection activeCell="S21" sqref="S21"/>
    </sheetView>
  </sheetViews>
  <sheetFormatPr baseColWidth="10" defaultColWidth="8.83203125" defaultRowHeight="36" customHeight="1" x14ac:dyDescent="0"/>
  <cols>
    <col min="1" max="1" width="11.5" customWidth="1"/>
    <col min="2" max="2" width="24.5" customWidth="1"/>
    <col min="3" max="3" width="32.5" customWidth="1"/>
    <col min="4" max="4" width="36.5" customWidth="1"/>
    <col min="5" max="5" width="10.5" customWidth="1"/>
    <col min="6" max="6" width="10.33203125" customWidth="1"/>
    <col min="7" max="7" width="15.1640625" customWidth="1"/>
    <col min="8" max="8" width="18.83203125" customWidth="1"/>
    <col min="9" max="9" width="16" customWidth="1"/>
    <col min="10" max="10" width="15.1640625" customWidth="1"/>
    <col min="11" max="11" width="36.1640625" customWidth="1"/>
    <col min="13" max="13" width="18.1640625" customWidth="1"/>
  </cols>
  <sheetData>
    <row r="1" spans="1:15" ht="36" customHeight="1" thickBot="1">
      <c r="A1" s="780" t="s">
        <v>182</v>
      </c>
      <c r="B1" s="781"/>
      <c r="C1" s="781"/>
      <c r="D1" s="781"/>
      <c r="E1" s="781"/>
      <c r="F1" s="781"/>
      <c r="G1" s="781" t="s">
        <v>183</v>
      </c>
      <c r="H1" s="781"/>
      <c r="I1" s="781"/>
      <c r="J1" s="792"/>
      <c r="K1" s="793"/>
    </row>
    <row r="2" spans="1:15" ht="36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42</v>
      </c>
      <c r="O2" s="38"/>
    </row>
    <row r="3" spans="1:15" ht="36" customHeight="1">
      <c r="A3" s="69"/>
      <c r="B3" s="69" t="s">
        <v>184</v>
      </c>
      <c r="C3" s="69" t="s">
        <v>185</v>
      </c>
      <c r="D3" s="70"/>
      <c r="E3" s="69"/>
      <c r="F3" s="69"/>
      <c r="G3" s="69"/>
      <c r="H3" s="69"/>
      <c r="I3" s="69"/>
      <c r="J3" s="69"/>
      <c r="K3" s="69"/>
      <c r="M3" s="10" t="s">
        <v>20</v>
      </c>
      <c r="N3" s="10">
        <f>N2-N14</f>
        <v>3</v>
      </c>
    </row>
    <row r="4" spans="1:15" ht="36" customHeight="1">
      <c r="A4" s="6">
        <v>1</v>
      </c>
      <c r="B4" s="12" t="s">
        <v>186</v>
      </c>
      <c r="C4" s="12" t="s">
        <v>187</v>
      </c>
      <c r="D4" s="13" t="s">
        <v>188</v>
      </c>
      <c r="E4" s="12">
        <v>3</v>
      </c>
      <c r="F4" s="12">
        <v>1</v>
      </c>
      <c r="G4" s="12" t="s">
        <v>17</v>
      </c>
      <c r="H4" s="26" t="s">
        <v>185</v>
      </c>
      <c r="I4" s="14">
        <v>42875</v>
      </c>
      <c r="J4" s="7" t="s">
        <v>189</v>
      </c>
      <c r="K4" s="7" t="s">
        <v>190</v>
      </c>
      <c r="M4" t="s">
        <v>24</v>
      </c>
      <c r="N4">
        <f>SUMIFS(E:E,G:G,"CTT")</f>
        <v>6</v>
      </c>
    </row>
    <row r="5" spans="1:15" ht="36" customHeight="1">
      <c r="A5" s="6">
        <v>2</v>
      </c>
      <c r="B5" s="7" t="s">
        <v>38</v>
      </c>
      <c r="C5" s="29" t="s">
        <v>191</v>
      </c>
      <c r="D5" s="8" t="s">
        <v>192</v>
      </c>
      <c r="E5" s="7">
        <v>3</v>
      </c>
      <c r="F5" s="7">
        <v>1</v>
      </c>
      <c r="G5" s="7" t="s">
        <v>52</v>
      </c>
      <c r="H5" s="26" t="s">
        <v>185</v>
      </c>
      <c r="I5" s="14">
        <v>42875</v>
      </c>
      <c r="J5" s="7" t="s">
        <v>193</v>
      </c>
      <c r="K5" s="41"/>
      <c r="M5" t="s">
        <v>29</v>
      </c>
      <c r="N5">
        <f>SUMIFS(E:E,G:G,"FLU")</f>
        <v>13</v>
      </c>
    </row>
    <row r="6" spans="1:15" ht="36" customHeight="1">
      <c r="A6" s="6">
        <v>3</v>
      </c>
      <c r="B6" s="12" t="s">
        <v>25</v>
      </c>
      <c r="C6" s="12" t="s">
        <v>194</v>
      </c>
      <c r="D6" s="13" t="s">
        <v>195</v>
      </c>
      <c r="E6" s="12">
        <v>4</v>
      </c>
      <c r="F6" s="12">
        <v>1</v>
      </c>
      <c r="G6" s="12" t="s">
        <v>196</v>
      </c>
      <c r="H6" s="26" t="s">
        <v>185</v>
      </c>
      <c r="I6" s="14">
        <v>42875</v>
      </c>
      <c r="J6" s="12" t="s">
        <v>28</v>
      </c>
      <c r="K6" s="42"/>
      <c r="M6" t="s">
        <v>33</v>
      </c>
      <c r="N6">
        <f>SUMIFS(E:E,G:G,"JCC")</f>
        <v>14</v>
      </c>
    </row>
    <row r="7" spans="1:15" ht="36" customHeight="1">
      <c r="A7" s="6">
        <v>4</v>
      </c>
      <c r="B7" s="7" t="s">
        <v>25</v>
      </c>
      <c r="C7" s="7" t="s">
        <v>197</v>
      </c>
      <c r="D7" s="8" t="s">
        <v>198</v>
      </c>
      <c r="E7" s="7">
        <v>5</v>
      </c>
      <c r="F7" s="7">
        <v>2</v>
      </c>
      <c r="G7" s="7" t="s">
        <v>199</v>
      </c>
      <c r="H7" s="26" t="s">
        <v>185</v>
      </c>
      <c r="I7" s="9">
        <v>42875</v>
      </c>
      <c r="J7" s="7" t="s">
        <v>28</v>
      </c>
      <c r="K7" s="41"/>
      <c r="M7" t="s">
        <v>37</v>
      </c>
      <c r="N7">
        <f>SUMIFS(E:E,G:G,"EDI")</f>
        <v>4</v>
      </c>
    </row>
    <row r="8" spans="1:15" ht="36" customHeight="1">
      <c r="A8" s="6">
        <v>5</v>
      </c>
      <c r="B8" s="12" t="s">
        <v>25</v>
      </c>
      <c r="C8" s="12" t="s">
        <v>200</v>
      </c>
      <c r="D8" s="20" t="s">
        <v>201</v>
      </c>
      <c r="E8" s="12">
        <v>4</v>
      </c>
      <c r="F8" s="12">
        <v>1</v>
      </c>
      <c r="G8" s="12" t="s">
        <v>199</v>
      </c>
      <c r="H8" s="26" t="s">
        <v>185</v>
      </c>
      <c r="I8" s="14">
        <v>42875</v>
      </c>
      <c r="J8" s="14" t="s">
        <v>28</v>
      </c>
      <c r="K8" s="11"/>
      <c r="M8" t="s">
        <v>42</v>
      </c>
      <c r="N8">
        <f>SUMIFS(E:E,G:G,"par")</f>
        <v>0</v>
      </c>
    </row>
    <row r="9" spans="1:15" ht="36" customHeight="1">
      <c r="A9" s="6">
        <v>6</v>
      </c>
      <c r="B9" s="12" t="s">
        <v>202</v>
      </c>
      <c r="C9" s="12" t="s">
        <v>203</v>
      </c>
      <c r="D9" s="13" t="s">
        <v>204</v>
      </c>
      <c r="E9" s="12">
        <v>3</v>
      </c>
      <c r="F9" s="12">
        <v>1</v>
      </c>
      <c r="G9" s="12" t="s">
        <v>199</v>
      </c>
      <c r="H9" s="26" t="s">
        <v>185</v>
      </c>
      <c r="I9" s="14">
        <v>42875</v>
      </c>
      <c r="J9" s="43" t="s">
        <v>205</v>
      </c>
      <c r="K9" s="12" t="s">
        <v>206</v>
      </c>
      <c r="M9" t="s">
        <v>48</v>
      </c>
      <c r="N9">
        <f>SUMIFS(E:E,G:G,"phi")</f>
        <v>0</v>
      </c>
    </row>
    <row r="10" spans="1:15" ht="36" customHeight="1">
      <c r="A10" s="6">
        <v>7</v>
      </c>
      <c r="B10" s="12" t="s">
        <v>207</v>
      </c>
      <c r="C10" s="12" t="s">
        <v>208</v>
      </c>
      <c r="D10" s="13" t="s">
        <v>209</v>
      </c>
      <c r="E10" s="12">
        <v>3</v>
      </c>
      <c r="F10" s="12">
        <v>1</v>
      </c>
      <c r="G10" s="12" t="s">
        <v>17</v>
      </c>
      <c r="H10" s="26" t="s">
        <v>185</v>
      </c>
      <c r="I10" s="14">
        <v>42875</v>
      </c>
      <c r="J10" s="12" t="s">
        <v>210</v>
      </c>
      <c r="K10" s="12" t="s">
        <v>211</v>
      </c>
      <c r="M10" t="s">
        <v>55</v>
      </c>
      <c r="N10">
        <f>SUMIFS(E:E,G:G,"BRK")</f>
        <v>2</v>
      </c>
    </row>
    <row r="11" spans="1:15" ht="36" customHeight="1">
      <c r="A11" s="6">
        <v>8</v>
      </c>
      <c r="B11" s="12" t="s">
        <v>25</v>
      </c>
      <c r="C11" s="12" t="s">
        <v>212</v>
      </c>
      <c r="D11" s="13" t="s">
        <v>213</v>
      </c>
      <c r="E11" s="12">
        <v>2</v>
      </c>
      <c r="F11" s="12">
        <v>1</v>
      </c>
      <c r="G11" s="44" t="s">
        <v>199</v>
      </c>
      <c r="H11" s="26" t="s">
        <v>185</v>
      </c>
      <c r="I11" s="14">
        <v>42875</v>
      </c>
      <c r="J11" s="12" t="s">
        <v>28</v>
      </c>
      <c r="K11" s="44"/>
      <c r="M11" s="18" t="s">
        <v>60</v>
      </c>
      <c r="N11" s="18">
        <f>SUMIFS(E:E,G:G,"SPC")</f>
        <v>0</v>
      </c>
    </row>
    <row r="12" spans="1:15" ht="36" customHeight="1">
      <c r="A12" s="6">
        <v>9</v>
      </c>
      <c r="B12" s="12" t="s">
        <v>214</v>
      </c>
      <c r="C12" s="12" t="s">
        <v>215</v>
      </c>
      <c r="D12" s="13" t="s">
        <v>216</v>
      </c>
      <c r="E12" s="12">
        <v>2</v>
      </c>
      <c r="F12" s="12">
        <v>1</v>
      </c>
      <c r="G12" s="12" t="s">
        <v>70</v>
      </c>
      <c r="H12" s="26" t="s">
        <v>185</v>
      </c>
      <c r="I12" s="14">
        <v>42875</v>
      </c>
      <c r="J12" s="12" t="s">
        <v>217</v>
      </c>
      <c r="K12" s="12" t="s">
        <v>218</v>
      </c>
      <c r="M12" s="19" t="s">
        <v>64</v>
      </c>
      <c r="N12" s="19">
        <f>SUMIFS(E:E,G:G,"H")</f>
        <v>0</v>
      </c>
    </row>
    <row r="13" spans="1:15" ht="36" customHeight="1">
      <c r="A13" s="6">
        <v>10</v>
      </c>
      <c r="B13" s="12" t="s">
        <v>219</v>
      </c>
      <c r="C13" s="12" t="s">
        <v>220</v>
      </c>
      <c r="D13" s="13" t="s">
        <v>221</v>
      </c>
      <c r="E13" s="12">
        <v>7</v>
      </c>
      <c r="F13" s="12">
        <v>3</v>
      </c>
      <c r="G13" s="12" t="s">
        <v>52</v>
      </c>
      <c r="H13" s="26" t="s">
        <v>185</v>
      </c>
      <c r="I13" s="14">
        <v>42875</v>
      </c>
      <c r="J13" s="12" t="s">
        <v>222</v>
      </c>
      <c r="K13" s="12" t="s">
        <v>223</v>
      </c>
      <c r="M13" s="19"/>
      <c r="N13" s="19"/>
    </row>
    <row r="14" spans="1:15" ht="36" customHeight="1">
      <c r="A14" s="6">
        <v>11</v>
      </c>
      <c r="B14" s="12" t="s">
        <v>224</v>
      </c>
      <c r="C14" s="12" t="s">
        <v>225</v>
      </c>
      <c r="D14" s="13" t="s">
        <v>226</v>
      </c>
      <c r="E14" s="24">
        <v>2</v>
      </c>
      <c r="F14" s="12">
        <v>1</v>
      </c>
      <c r="G14" s="44" t="s">
        <v>52</v>
      </c>
      <c r="H14" s="26" t="s">
        <v>185</v>
      </c>
      <c r="I14" s="14">
        <v>42875</v>
      </c>
      <c r="J14" s="12" t="s">
        <v>227</v>
      </c>
      <c r="K14" s="44" t="s">
        <v>165</v>
      </c>
      <c r="M14" s="21" t="s">
        <v>73</v>
      </c>
      <c r="N14" s="21">
        <f>SUM(M4:N12)</f>
        <v>39</v>
      </c>
    </row>
    <row r="15" spans="1:15" ht="36" customHeight="1">
      <c r="A15" s="6">
        <v>12</v>
      </c>
      <c r="B15" s="12" t="s">
        <v>228</v>
      </c>
      <c r="C15" s="12" t="s">
        <v>229</v>
      </c>
      <c r="D15" s="13" t="s">
        <v>230</v>
      </c>
      <c r="E15" s="24">
        <v>1</v>
      </c>
      <c r="F15" s="12">
        <v>1</v>
      </c>
      <c r="G15" s="12" t="s">
        <v>52</v>
      </c>
      <c r="H15" s="26" t="s">
        <v>185</v>
      </c>
      <c r="I15" s="14">
        <v>42875</v>
      </c>
      <c r="J15" s="12" t="s">
        <v>231</v>
      </c>
      <c r="K15" s="12" t="s">
        <v>232</v>
      </c>
    </row>
    <row r="16" spans="1:15" ht="36" customHeight="1">
      <c r="A16" s="7"/>
      <c r="B16" s="12"/>
      <c r="C16" s="12"/>
      <c r="D16" s="13"/>
      <c r="E16" s="24"/>
      <c r="F16" s="12"/>
      <c r="G16" s="12"/>
      <c r="H16" s="26"/>
      <c r="I16" s="14"/>
      <c r="J16" s="12"/>
      <c r="K16" s="12"/>
      <c r="M16" t="s">
        <v>234</v>
      </c>
    </row>
    <row r="17" spans="1:11" ht="36" customHeight="1">
      <c r="A17" s="11"/>
      <c r="B17" s="12"/>
      <c r="C17" s="12"/>
      <c r="D17" s="13"/>
      <c r="E17" s="24"/>
      <c r="F17" s="12"/>
      <c r="G17" s="12"/>
      <c r="H17" s="26"/>
      <c r="I17" s="14"/>
      <c r="J17" s="12"/>
      <c r="K17" s="12"/>
    </row>
    <row r="18" spans="1:11" ht="36" customHeight="1">
      <c r="A18" s="11"/>
      <c r="B18" s="12"/>
      <c r="C18" s="12"/>
      <c r="D18" s="13"/>
      <c r="E18" s="26">
        <f>SUM(E4:E17)</f>
        <v>39</v>
      </c>
      <c r="F18" s="26">
        <f>SUM(F4:F17)</f>
        <v>15</v>
      </c>
      <c r="G18" s="12"/>
      <c r="H18" s="45" t="s">
        <v>235</v>
      </c>
      <c r="I18" s="46"/>
      <c r="J18" s="47"/>
      <c r="K18" s="47"/>
    </row>
    <row r="19" spans="1:11" ht="36" customHeight="1">
      <c r="A19" s="7"/>
      <c r="B19" s="7"/>
      <c r="C19" s="29"/>
      <c r="D19" s="8"/>
      <c r="E19" s="7"/>
      <c r="F19" s="7"/>
      <c r="G19" s="7"/>
      <c r="H19" s="26"/>
      <c r="I19" s="14"/>
      <c r="J19" s="7"/>
      <c r="K19" s="7"/>
    </row>
    <row r="20" spans="1:11" ht="36" customHeight="1">
      <c r="A20" s="7"/>
      <c r="B20" s="12"/>
      <c r="C20" s="12"/>
      <c r="D20" s="13"/>
      <c r="E20" s="12"/>
      <c r="F20" s="12"/>
      <c r="G20" s="12"/>
      <c r="H20" s="26"/>
      <c r="I20" s="14"/>
      <c r="J20" s="7"/>
      <c r="K20" s="7"/>
    </row>
    <row r="21" spans="1:11" ht="36" customHeight="1">
      <c r="A21" s="7"/>
      <c r="B21" s="7"/>
      <c r="C21" s="29"/>
      <c r="D21" s="8"/>
      <c r="E21" s="7"/>
      <c r="F21" s="7"/>
      <c r="G21" s="7"/>
      <c r="H21" s="26"/>
      <c r="I21" s="14"/>
      <c r="J21" s="7"/>
      <c r="K21" s="7"/>
    </row>
    <row r="22" spans="1:11" ht="36" customHeight="1">
      <c r="A22" s="7"/>
      <c r="B22" s="12"/>
      <c r="C22" s="12"/>
      <c r="D22" s="13"/>
      <c r="E22" s="12"/>
      <c r="F22" s="12"/>
      <c r="G22" s="12"/>
      <c r="H22" s="26"/>
      <c r="I22" s="14"/>
      <c r="J22" s="7"/>
      <c r="K22" s="7"/>
    </row>
    <row r="23" spans="1:11" ht="36" customHeight="1">
      <c r="A23" s="7"/>
      <c r="B23" s="7"/>
      <c r="C23" s="29"/>
      <c r="D23" s="8"/>
      <c r="E23" s="7"/>
      <c r="F23" s="7"/>
      <c r="G23" s="7"/>
      <c r="H23" s="26"/>
      <c r="I23" s="14"/>
      <c r="J23" s="7"/>
      <c r="K23" s="7"/>
    </row>
    <row r="24" spans="1:11" ht="36" customHeight="1">
      <c r="A24" s="7"/>
      <c r="B24" s="12"/>
      <c r="C24" s="12"/>
      <c r="D24" s="13"/>
      <c r="E24" s="12"/>
      <c r="F24" s="12"/>
      <c r="G24" s="12"/>
      <c r="H24" s="26"/>
      <c r="I24" s="14"/>
      <c r="J24" s="7"/>
      <c r="K24" s="7"/>
    </row>
    <row r="25" spans="1:11" ht="36" customHeight="1">
      <c r="A25" s="7"/>
      <c r="B25" s="7"/>
      <c r="C25" s="29"/>
      <c r="D25" s="8"/>
      <c r="E25" s="7"/>
      <c r="F25" s="7"/>
      <c r="G25" s="7"/>
      <c r="H25" s="26"/>
      <c r="I25" s="14"/>
      <c r="J25" s="7"/>
      <c r="K25" s="7"/>
    </row>
    <row r="26" spans="1:11" ht="36" customHeight="1">
      <c r="A26" s="7"/>
      <c r="B26" s="12"/>
      <c r="C26" s="12"/>
      <c r="D26" s="13"/>
      <c r="E26" s="12"/>
      <c r="F26" s="12"/>
      <c r="G26" s="12"/>
      <c r="H26" s="26"/>
      <c r="I26" s="14"/>
      <c r="J26" s="7"/>
      <c r="K26" s="7"/>
    </row>
    <row r="27" spans="1:11" ht="36" customHeight="1">
      <c r="A27" s="7"/>
      <c r="B27" s="7"/>
      <c r="C27" s="29"/>
      <c r="D27" s="8"/>
      <c r="E27" s="7"/>
      <c r="F27" s="7"/>
      <c r="G27" s="7"/>
      <c r="H27" s="26"/>
      <c r="I27" s="14"/>
      <c r="J27" s="7"/>
      <c r="K27" s="7"/>
    </row>
    <row r="28" spans="1:11" ht="36" customHeight="1">
      <c r="A28" s="7"/>
      <c r="B28" s="12"/>
      <c r="C28" s="12"/>
      <c r="D28" s="13"/>
      <c r="E28" s="12"/>
      <c r="F28" s="12"/>
      <c r="G28" s="12"/>
      <c r="H28" s="26"/>
      <c r="I28" s="14"/>
      <c r="J28" s="7"/>
      <c r="K28" s="7"/>
    </row>
    <row r="29" spans="1:11" ht="36" customHeight="1">
      <c r="A29" s="7"/>
      <c r="B29" s="7"/>
      <c r="C29" s="29"/>
      <c r="D29" s="8"/>
      <c r="E29" s="7"/>
      <c r="F29" s="7"/>
      <c r="G29" s="7"/>
      <c r="H29" s="26"/>
      <c r="I29" s="14"/>
      <c r="J29" s="7"/>
      <c r="K29" s="7"/>
    </row>
    <row r="30" spans="1:11" ht="36" customHeight="1">
      <c r="A30" s="7"/>
      <c r="B30" s="12"/>
      <c r="C30" s="12"/>
      <c r="D30" s="13"/>
      <c r="E30" s="12"/>
      <c r="F30" s="12"/>
      <c r="G30" s="12"/>
      <c r="H30" s="26"/>
      <c r="I30" s="14"/>
      <c r="J30" s="7"/>
      <c r="K30" s="7"/>
    </row>
  </sheetData>
  <customSheetViews>
    <customSheetView guid="{02E053ED-E6D2-CE49-ACC7-7136EC9E794B}" scale="80">
      <selection activeCell="S21" sqref="S21"/>
    </customSheetView>
    <customSheetView guid="{EE08CF43-77EE-417C-9641-A8A4A3BB9F7F}" scale="90">
      <selection activeCell="D14" sqref="D14"/>
    </customSheetView>
    <customSheetView guid="{38B47C8C-0CFF-49AC-8E8C-DCB93F4AE3FA}" scale="90">
      <selection activeCell="D14" sqref="D14"/>
    </customSheetView>
    <customSheetView guid="{2570249F-BB90-4803-B8F1-23BC13ECD63B}" scale="90">
      <selection activeCell="D14" sqref="D14"/>
    </customSheetView>
    <customSheetView guid="{0BBB814E-2461-47B9-9806-A85702CBED90}" scale="80">
      <selection activeCell="S21" sqref="S21"/>
    </customSheetView>
    <customSheetView guid="{6DB935F1-A95D-431A-A87A-18D5415EC08E}" scale="90">
      <selection activeCell="D14" sqref="D14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0" zoomScale="80" zoomScaleNormal="80" zoomScalePageLayoutView="80" workbookViewId="0">
      <selection activeCell="K17" sqref="K17"/>
    </sheetView>
  </sheetViews>
  <sheetFormatPr baseColWidth="10" defaultColWidth="8.83203125" defaultRowHeight="33" customHeight="1" x14ac:dyDescent="0"/>
  <cols>
    <col min="2" max="2" width="27" customWidth="1"/>
    <col min="3" max="3" width="33.83203125" customWidth="1"/>
    <col min="4" max="4" width="36" customWidth="1"/>
    <col min="5" max="5" width="10.5" customWidth="1"/>
    <col min="6" max="6" width="10.33203125" customWidth="1"/>
    <col min="7" max="7" width="16.5" customWidth="1"/>
    <col min="8" max="8" width="11" customWidth="1"/>
    <col min="9" max="9" width="16" customWidth="1"/>
    <col min="10" max="10" width="15.1640625" customWidth="1"/>
    <col min="11" max="11" width="53.1640625" customWidth="1"/>
    <col min="13" max="13" width="18.1640625" customWidth="1"/>
  </cols>
  <sheetData>
    <row r="1" spans="1:14" ht="39" customHeight="1" thickBot="1">
      <c r="A1" s="794" t="s">
        <v>0</v>
      </c>
      <c r="B1" s="795"/>
      <c r="C1" s="795"/>
      <c r="D1" s="795"/>
      <c r="E1" s="795"/>
      <c r="F1" s="795"/>
      <c r="G1" s="795" t="s">
        <v>1</v>
      </c>
      <c r="H1" s="795"/>
      <c r="I1" s="795"/>
      <c r="J1" s="796"/>
      <c r="K1" s="797"/>
    </row>
    <row r="2" spans="1:14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58</v>
      </c>
    </row>
    <row r="3" spans="1:14" ht="33" customHeight="1">
      <c r="A3" s="6">
        <v>1</v>
      </c>
      <c r="B3" s="7" t="s">
        <v>14</v>
      </c>
      <c r="C3" s="7" t="s">
        <v>15</v>
      </c>
      <c r="D3" s="8" t="s">
        <v>16</v>
      </c>
      <c r="E3" s="7">
        <v>3</v>
      </c>
      <c r="F3" s="7">
        <v>1</v>
      </c>
      <c r="G3" s="7" t="s">
        <v>17</v>
      </c>
      <c r="H3" s="7" t="s">
        <v>18</v>
      </c>
      <c r="I3" s="9">
        <v>42875</v>
      </c>
      <c r="J3" s="7" t="s">
        <v>19</v>
      </c>
      <c r="K3" s="6"/>
      <c r="M3" s="10" t="s">
        <v>20</v>
      </c>
      <c r="N3" s="10">
        <f>N2-N14</f>
        <v>4</v>
      </c>
    </row>
    <row r="4" spans="1:14" ht="33" customHeight="1">
      <c r="A4" s="11">
        <v>2</v>
      </c>
      <c r="B4" s="12" t="s">
        <v>14</v>
      </c>
      <c r="C4" s="12" t="s">
        <v>21</v>
      </c>
      <c r="D4" s="13" t="s">
        <v>22</v>
      </c>
      <c r="E4" s="12">
        <v>3</v>
      </c>
      <c r="F4" s="12">
        <v>1</v>
      </c>
      <c r="G4" s="12" t="s">
        <v>17</v>
      </c>
      <c r="H4" s="7" t="s">
        <v>18</v>
      </c>
      <c r="I4" s="9">
        <v>42875</v>
      </c>
      <c r="J4" s="12" t="s">
        <v>23</v>
      </c>
      <c r="K4" s="11"/>
      <c r="M4" t="s">
        <v>24</v>
      </c>
      <c r="N4">
        <f>SUMIFS(E:E,G:G,"CTT")</f>
        <v>40</v>
      </c>
    </row>
    <row r="5" spans="1:14" ht="33" customHeight="1">
      <c r="A5" s="6">
        <v>3</v>
      </c>
      <c r="B5" s="12" t="s">
        <v>25</v>
      </c>
      <c r="C5" s="12" t="s">
        <v>26</v>
      </c>
      <c r="D5" s="13" t="s">
        <v>27</v>
      </c>
      <c r="E5" s="12">
        <v>3</v>
      </c>
      <c r="F5" s="12">
        <v>1</v>
      </c>
      <c r="G5" s="12" t="s">
        <v>17</v>
      </c>
      <c r="H5" s="12" t="s">
        <v>18</v>
      </c>
      <c r="I5" s="14">
        <v>42875</v>
      </c>
      <c r="J5" s="14" t="s">
        <v>28</v>
      </c>
      <c r="K5" s="11"/>
      <c r="M5" t="s">
        <v>29</v>
      </c>
      <c r="N5">
        <f>SUMIFS(E:E,G:G,"FLU")</f>
        <v>12</v>
      </c>
    </row>
    <row r="6" spans="1:14" ht="33" customHeight="1">
      <c r="A6" s="11">
        <v>4</v>
      </c>
      <c r="B6" s="12" t="s">
        <v>14</v>
      </c>
      <c r="C6" s="12" t="s">
        <v>30</v>
      </c>
      <c r="D6" s="13" t="s">
        <v>31</v>
      </c>
      <c r="E6" s="12">
        <v>2</v>
      </c>
      <c r="F6" s="12">
        <v>1</v>
      </c>
      <c r="G6" s="12" t="s">
        <v>17</v>
      </c>
      <c r="H6" s="7" t="s">
        <v>18</v>
      </c>
      <c r="I6" s="9">
        <v>42875</v>
      </c>
      <c r="J6" s="12" t="s">
        <v>32</v>
      </c>
      <c r="K6" s="15"/>
      <c r="M6" t="s">
        <v>33</v>
      </c>
      <c r="N6">
        <f>SUMIFS(E:E,G:G,"JCC")</f>
        <v>0</v>
      </c>
    </row>
    <row r="7" spans="1:14" ht="33" customHeight="1">
      <c r="A7" s="6">
        <v>5</v>
      </c>
      <c r="B7" s="7" t="s">
        <v>14</v>
      </c>
      <c r="C7" s="7" t="s">
        <v>34</v>
      </c>
      <c r="D7" s="8" t="s">
        <v>35</v>
      </c>
      <c r="E7" s="7">
        <v>3</v>
      </c>
      <c r="F7" s="7">
        <v>1</v>
      </c>
      <c r="G7" s="7" t="s">
        <v>17</v>
      </c>
      <c r="H7" s="7" t="s">
        <v>18</v>
      </c>
      <c r="I7" s="9">
        <v>42875</v>
      </c>
      <c r="J7" s="7" t="s">
        <v>36</v>
      </c>
      <c r="K7" s="16"/>
      <c r="M7" t="s">
        <v>37</v>
      </c>
      <c r="N7">
        <f>SUMIFS(E:E,G:G,"EDI")</f>
        <v>0</v>
      </c>
    </row>
    <row r="8" spans="1:14" ht="33" customHeight="1">
      <c r="A8" s="11">
        <v>6</v>
      </c>
      <c r="B8" s="7" t="s">
        <v>38</v>
      </c>
      <c r="C8" s="7" t="s">
        <v>39</v>
      </c>
      <c r="D8" s="8" t="s">
        <v>40</v>
      </c>
      <c r="E8" s="7">
        <v>1</v>
      </c>
      <c r="F8" s="7">
        <v>1</v>
      </c>
      <c r="G8" s="7" t="s">
        <v>17</v>
      </c>
      <c r="H8" s="7" t="s">
        <v>18</v>
      </c>
      <c r="I8" s="9">
        <v>42875</v>
      </c>
      <c r="J8" s="7" t="s">
        <v>41</v>
      </c>
      <c r="K8" s="7"/>
      <c r="M8" t="s">
        <v>42</v>
      </c>
      <c r="N8">
        <f>SUMIFS(E:E,G:G,"par")</f>
        <v>0</v>
      </c>
    </row>
    <row r="9" spans="1:14" ht="33" customHeight="1">
      <c r="A9" s="6">
        <v>7</v>
      </c>
      <c r="B9" s="12" t="s">
        <v>43</v>
      </c>
      <c r="C9" s="12" t="s">
        <v>44</v>
      </c>
      <c r="D9" s="13" t="s">
        <v>45</v>
      </c>
      <c r="E9" s="12">
        <v>2</v>
      </c>
      <c r="F9" s="12">
        <v>1</v>
      </c>
      <c r="G9" s="12" t="s">
        <v>17</v>
      </c>
      <c r="H9" s="12" t="s">
        <v>18</v>
      </c>
      <c r="I9" s="14">
        <v>42875</v>
      </c>
      <c r="J9" s="14" t="s">
        <v>46</v>
      </c>
      <c r="K9" s="17" t="s">
        <v>47</v>
      </c>
      <c r="M9" t="s">
        <v>48</v>
      </c>
      <c r="N9">
        <f>SUMIFS(E:E,G:G,"phi")</f>
        <v>0</v>
      </c>
    </row>
    <row r="10" spans="1:14" ht="33" customHeight="1">
      <c r="A10" s="11">
        <v>8</v>
      </c>
      <c r="B10" s="12" t="s">
        <v>49</v>
      </c>
      <c r="C10" s="12" t="s">
        <v>50</v>
      </c>
      <c r="D10" s="13" t="s">
        <v>51</v>
      </c>
      <c r="E10" s="12">
        <v>2</v>
      </c>
      <c r="F10" s="12">
        <v>1</v>
      </c>
      <c r="G10" s="12" t="s">
        <v>52</v>
      </c>
      <c r="H10" s="12" t="s">
        <v>18</v>
      </c>
      <c r="I10" s="14">
        <v>42875</v>
      </c>
      <c r="J10" s="12" t="s">
        <v>53</v>
      </c>
      <c r="K10" s="17" t="s">
        <v>54</v>
      </c>
      <c r="M10" t="s">
        <v>55</v>
      </c>
      <c r="N10">
        <f>SUMIFS(E:E,G:G,"BRK")</f>
        <v>2</v>
      </c>
    </row>
    <row r="11" spans="1:14" ht="33" customHeight="1">
      <c r="A11" s="6">
        <v>9</v>
      </c>
      <c r="B11" s="24" t="s">
        <v>38</v>
      </c>
      <c r="C11" s="24" t="s">
        <v>56</v>
      </c>
      <c r="D11" s="127" t="s">
        <v>57</v>
      </c>
      <c r="E11" s="24">
        <v>2</v>
      </c>
      <c r="F11" s="24">
        <v>1</v>
      </c>
      <c r="G11" s="24" t="s">
        <v>17</v>
      </c>
      <c r="H11" s="24" t="s">
        <v>18</v>
      </c>
      <c r="I11" s="128">
        <v>42875</v>
      </c>
      <c r="J11" s="24" t="s">
        <v>58</v>
      </c>
      <c r="K11" s="24" t="s">
        <v>954</v>
      </c>
      <c r="M11" s="18" t="s">
        <v>60</v>
      </c>
      <c r="N11" s="18">
        <f>SUMIFS(E:E,G:G,"SPC")</f>
        <v>0</v>
      </c>
    </row>
    <row r="12" spans="1:14" ht="33" customHeight="1">
      <c r="A12" s="11">
        <v>10</v>
      </c>
      <c r="B12" s="12" t="s">
        <v>14</v>
      </c>
      <c r="C12" s="12" t="s">
        <v>61</v>
      </c>
      <c r="D12" s="13" t="s">
        <v>62</v>
      </c>
      <c r="E12" s="12">
        <v>2</v>
      </c>
      <c r="F12" s="12">
        <v>1</v>
      </c>
      <c r="G12" s="11" t="s">
        <v>17</v>
      </c>
      <c r="H12" s="12" t="s">
        <v>18</v>
      </c>
      <c r="I12" s="14">
        <v>42875</v>
      </c>
      <c r="J12" s="12" t="s">
        <v>63</v>
      </c>
      <c r="K12" s="11"/>
      <c r="M12" s="19" t="s">
        <v>64</v>
      </c>
      <c r="N12" s="19">
        <f>SUMIFS(E:E,G:G,"H")</f>
        <v>0</v>
      </c>
    </row>
    <row r="13" spans="1:14" ht="33" customHeight="1">
      <c r="A13" s="6">
        <v>11</v>
      </c>
      <c r="B13" s="12" t="s">
        <v>65</v>
      </c>
      <c r="C13" s="12">
        <v>273962</v>
      </c>
      <c r="D13" s="20" t="s">
        <v>66</v>
      </c>
      <c r="E13" s="12">
        <v>2</v>
      </c>
      <c r="F13" s="12">
        <v>1</v>
      </c>
      <c r="G13" s="11" t="s">
        <v>52</v>
      </c>
      <c r="H13" s="12" t="s">
        <v>18</v>
      </c>
      <c r="I13" s="14">
        <v>42875</v>
      </c>
      <c r="J13" s="7" t="s">
        <v>67</v>
      </c>
      <c r="K13" s="6"/>
      <c r="M13" s="19"/>
      <c r="N13" s="19"/>
    </row>
    <row r="14" spans="1:14" ht="33" customHeight="1">
      <c r="A14" s="11">
        <v>12</v>
      </c>
      <c r="B14" s="7" t="s">
        <v>14</v>
      </c>
      <c r="C14" s="7" t="s">
        <v>68</v>
      </c>
      <c r="D14" s="8" t="s">
        <v>69</v>
      </c>
      <c r="E14" s="7">
        <v>2</v>
      </c>
      <c r="F14" s="7">
        <v>1</v>
      </c>
      <c r="G14" s="7" t="s">
        <v>70</v>
      </c>
      <c r="H14" s="12" t="s">
        <v>18</v>
      </c>
      <c r="I14" s="14">
        <v>42875</v>
      </c>
      <c r="J14" s="7" t="s">
        <v>71</v>
      </c>
      <c r="K14" s="6" t="s">
        <v>72</v>
      </c>
      <c r="M14" s="21" t="s">
        <v>73</v>
      </c>
      <c r="N14" s="21">
        <f>SUM(M4:N12)</f>
        <v>54</v>
      </c>
    </row>
    <row r="15" spans="1:14" ht="33" customHeight="1">
      <c r="A15" s="6">
        <v>13</v>
      </c>
      <c r="B15" s="7" t="s">
        <v>14</v>
      </c>
      <c r="C15" s="7" t="s">
        <v>74</v>
      </c>
      <c r="D15" s="8" t="s">
        <v>75</v>
      </c>
      <c r="E15" s="7">
        <v>2</v>
      </c>
      <c r="F15" s="7">
        <v>1</v>
      </c>
      <c r="G15" s="7" t="s">
        <v>17</v>
      </c>
      <c r="H15" s="12" t="s">
        <v>18</v>
      </c>
      <c r="I15" s="14">
        <v>42875</v>
      </c>
      <c r="J15" s="7" t="s">
        <v>76</v>
      </c>
      <c r="K15" s="6"/>
    </row>
    <row r="16" spans="1:14" ht="33" customHeight="1">
      <c r="A16" s="11">
        <v>14</v>
      </c>
      <c r="B16" s="12" t="s">
        <v>77</v>
      </c>
      <c r="C16" s="12" t="s">
        <v>78</v>
      </c>
      <c r="D16" s="13" t="s">
        <v>79</v>
      </c>
      <c r="E16" s="12">
        <v>4</v>
      </c>
      <c r="F16" s="12">
        <v>2</v>
      </c>
      <c r="G16" s="12" t="s">
        <v>52</v>
      </c>
      <c r="H16" s="12" t="s">
        <v>18</v>
      </c>
      <c r="I16" s="14">
        <v>42875</v>
      </c>
      <c r="J16" s="12" t="s">
        <v>80</v>
      </c>
      <c r="K16" s="17" t="s">
        <v>81</v>
      </c>
      <c r="M16" s="22" t="s">
        <v>82</v>
      </c>
    </row>
    <row r="17" spans="1:11" ht="33" customHeight="1">
      <c r="A17" s="6">
        <v>15</v>
      </c>
      <c r="B17" s="7" t="s">
        <v>14</v>
      </c>
      <c r="C17" s="7" t="s">
        <v>83</v>
      </c>
      <c r="D17" s="8" t="s">
        <v>84</v>
      </c>
      <c r="E17" s="7">
        <v>3</v>
      </c>
      <c r="F17" s="7">
        <v>1</v>
      </c>
      <c r="G17" s="7" t="s">
        <v>17</v>
      </c>
      <c r="H17" s="7" t="s">
        <v>18</v>
      </c>
      <c r="I17" s="9">
        <v>42875</v>
      </c>
      <c r="J17" s="7" t="s">
        <v>85</v>
      </c>
      <c r="K17" s="6"/>
    </row>
    <row r="18" spans="1:11" ht="33" customHeight="1">
      <c r="A18" s="11">
        <v>16</v>
      </c>
      <c r="B18" s="7" t="s">
        <v>86</v>
      </c>
      <c r="C18" s="7" t="s">
        <v>87</v>
      </c>
      <c r="D18" s="8" t="s">
        <v>88</v>
      </c>
      <c r="E18" s="7">
        <v>1</v>
      </c>
      <c r="F18" s="7">
        <v>1</v>
      </c>
      <c r="G18" s="7" t="s">
        <v>52</v>
      </c>
      <c r="H18" s="7" t="s">
        <v>18</v>
      </c>
      <c r="I18" s="9">
        <v>42875</v>
      </c>
      <c r="J18" s="7" t="s">
        <v>89</v>
      </c>
      <c r="K18" s="23" t="s">
        <v>90</v>
      </c>
    </row>
    <row r="19" spans="1:11" ht="33" customHeight="1">
      <c r="A19" s="6">
        <v>17</v>
      </c>
      <c r="B19" s="12" t="s">
        <v>91</v>
      </c>
      <c r="C19" s="12" t="s">
        <v>92</v>
      </c>
      <c r="D19" s="13" t="s">
        <v>93</v>
      </c>
      <c r="E19" s="12">
        <v>5</v>
      </c>
      <c r="F19" s="12">
        <v>2</v>
      </c>
      <c r="G19" s="12" t="s">
        <v>17</v>
      </c>
      <c r="H19" s="12" t="s">
        <v>18</v>
      </c>
      <c r="I19" s="14">
        <v>42875</v>
      </c>
      <c r="J19" s="12" t="s">
        <v>94</v>
      </c>
      <c r="K19" s="12" t="s">
        <v>95</v>
      </c>
    </row>
    <row r="20" spans="1:11" ht="33" customHeight="1">
      <c r="A20" s="11">
        <v>18</v>
      </c>
      <c r="B20" s="12" t="s">
        <v>96</v>
      </c>
      <c r="C20" s="12" t="s">
        <v>97</v>
      </c>
      <c r="D20" s="13" t="s">
        <v>98</v>
      </c>
      <c r="E20" s="12">
        <v>2</v>
      </c>
      <c r="F20" s="12">
        <v>1</v>
      </c>
      <c r="G20" s="12" t="s">
        <v>52</v>
      </c>
      <c r="H20" s="12" t="s">
        <v>18</v>
      </c>
      <c r="I20" s="14">
        <v>42875</v>
      </c>
      <c r="J20" s="14" t="s">
        <v>99</v>
      </c>
      <c r="K20" s="11"/>
    </row>
    <row r="21" spans="1:11" ht="33" customHeight="1">
      <c r="A21" s="6">
        <v>19</v>
      </c>
      <c r="B21" s="12" t="s">
        <v>14</v>
      </c>
      <c r="C21" s="12" t="s">
        <v>100</v>
      </c>
      <c r="D21" s="13" t="s">
        <v>101</v>
      </c>
      <c r="E21" s="12">
        <v>4</v>
      </c>
      <c r="F21" s="12">
        <v>1</v>
      </c>
      <c r="G21" s="12" t="s">
        <v>17</v>
      </c>
      <c r="H21" s="12" t="s">
        <v>18</v>
      </c>
      <c r="I21" s="14">
        <v>42875</v>
      </c>
      <c r="J21" s="14" t="s">
        <v>102</v>
      </c>
      <c r="K21" s="11" t="s">
        <v>103</v>
      </c>
    </row>
    <row r="22" spans="1:11" ht="33" customHeight="1">
      <c r="A22" s="11">
        <v>20</v>
      </c>
      <c r="B22" s="12" t="s">
        <v>104</v>
      </c>
      <c r="C22" s="12" t="s">
        <v>105</v>
      </c>
      <c r="D22" s="13" t="s">
        <v>106</v>
      </c>
      <c r="E22" s="24">
        <v>2</v>
      </c>
      <c r="F22" s="12">
        <v>1</v>
      </c>
      <c r="G22" s="12" t="s">
        <v>17</v>
      </c>
      <c r="H22" s="12" t="s">
        <v>18</v>
      </c>
      <c r="I22" s="14">
        <v>42875</v>
      </c>
      <c r="J22" s="12" t="s">
        <v>107</v>
      </c>
      <c r="K22" s="17" t="s">
        <v>108</v>
      </c>
    </row>
    <row r="23" spans="1:11" ht="33" customHeight="1">
      <c r="A23" s="12">
        <v>21</v>
      </c>
      <c r="B23" s="12" t="s">
        <v>109</v>
      </c>
      <c r="C23" s="25" t="s">
        <v>110</v>
      </c>
      <c r="D23" s="13" t="s">
        <v>111</v>
      </c>
      <c r="E23" s="24">
        <v>1</v>
      </c>
      <c r="F23" s="12">
        <v>1</v>
      </c>
      <c r="G23" s="12" t="s">
        <v>52</v>
      </c>
      <c r="H23" s="12" t="s">
        <v>18</v>
      </c>
      <c r="I23" s="14">
        <v>42875</v>
      </c>
      <c r="J23" s="12" t="s">
        <v>112</v>
      </c>
      <c r="K23" s="12" t="s">
        <v>113</v>
      </c>
    </row>
    <row r="24" spans="1:11" ht="33" customHeight="1">
      <c r="A24" s="11">
        <v>22</v>
      </c>
      <c r="B24" s="12" t="s">
        <v>114</v>
      </c>
      <c r="C24" s="25" t="s">
        <v>1582</v>
      </c>
      <c r="D24" s="13" t="s">
        <v>1583</v>
      </c>
      <c r="E24" s="24">
        <v>3</v>
      </c>
      <c r="F24" s="12">
        <v>1</v>
      </c>
      <c r="G24" s="12" t="s">
        <v>17</v>
      </c>
      <c r="H24" s="12" t="s">
        <v>18</v>
      </c>
      <c r="I24" s="14">
        <v>42875</v>
      </c>
      <c r="J24" s="12" t="s">
        <v>1584</v>
      </c>
      <c r="K24" s="12"/>
    </row>
    <row r="25" spans="1:11" ht="33" customHeight="1">
      <c r="A25" s="12"/>
      <c r="B25" s="12"/>
      <c r="C25" s="25"/>
      <c r="D25" s="13"/>
      <c r="E25" s="24"/>
      <c r="F25" s="12"/>
      <c r="G25" s="12"/>
      <c r="H25" s="12"/>
      <c r="I25" s="14"/>
      <c r="J25" s="12"/>
      <c r="K25" s="12"/>
    </row>
    <row r="26" spans="1:11" ht="33" customHeight="1">
      <c r="A26" s="11"/>
      <c r="B26" s="12"/>
      <c r="C26" s="12"/>
      <c r="D26" s="13"/>
      <c r="E26" s="26">
        <f>SUM(E3:E25)</f>
        <v>54</v>
      </c>
      <c r="F26" s="26">
        <f>SUM(F3:F25)</f>
        <v>24</v>
      </c>
      <c r="G26" s="11"/>
      <c r="H26" s="12"/>
      <c r="I26" s="12"/>
      <c r="J26" s="12"/>
      <c r="K26" s="11"/>
    </row>
    <row r="27" spans="1:11" ht="33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1" ht="33" customHeight="1">
      <c r="A28" s="6"/>
      <c r="B28" s="7"/>
      <c r="C28" s="7"/>
      <c r="D28" s="8"/>
      <c r="E28" s="7"/>
      <c r="F28" s="7"/>
      <c r="G28" s="7"/>
      <c r="H28" s="7"/>
      <c r="I28" s="7"/>
      <c r="J28" s="7"/>
      <c r="K28" s="6"/>
    </row>
  </sheetData>
  <customSheetViews>
    <customSheetView guid="{02E053ED-E6D2-CE49-ACC7-7136EC9E794B}" scale="80" topLeftCell="A10">
      <selection activeCell="K17" sqref="K17"/>
    </customSheetView>
    <customSheetView guid="{EE08CF43-77EE-417C-9641-A8A4A3BB9F7F}" scale="80">
      <selection activeCell="D17" sqref="D17"/>
    </customSheetView>
    <customSheetView guid="{38B47C8C-0CFF-49AC-8E8C-DCB93F4AE3FA}" scale="80">
      <selection activeCell="D17" sqref="D17"/>
    </customSheetView>
    <customSheetView guid="{2570249F-BB90-4803-B8F1-23BC13ECD63B}" scale="80">
      <selection activeCell="K17" sqref="K16:K17"/>
    </customSheetView>
    <customSheetView guid="{0BBB814E-2461-47B9-9806-A85702CBED90}" scale="80" topLeftCell="A10">
      <selection activeCell="K17" sqref="K17"/>
    </customSheetView>
    <customSheetView guid="{6DB935F1-A95D-431A-A87A-18D5415EC08E}" scale="80">
      <selection activeCell="C13" sqref="C13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zoomScalePageLayoutView="80" workbookViewId="0">
      <selection activeCell="K17" sqref="K17"/>
    </sheetView>
  </sheetViews>
  <sheetFormatPr baseColWidth="10" defaultColWidth="8.83203125" defaultRowHeight="41.25" customHeight="1" x14ac:dyDescent="0"/>
  <cols>
    <col min="2" max="2" width="30.5" customWidth="1"/>
    <col min="3" max="3" width="33.1640625" customWidth="1"/>
    <col min="4" max="4" width="30.1640625" customWidth="1"/>
    <col min="5" max="5" width="10.5" customWidth="1"/>
    <col min="6" max="6" width="10.33203125" customWidth="1"/>
    <col min="7" max="7" width="15.1640625" customWidth="1"/>
    <col min="8" max="8" width="12" customWidth="1"/>
    <col min="9" max="9" width="16" customWidth="1"/>
    <col min="10" max="10" width="15.1640625" customWidth="1"/>
    <col min="11" max="11" width="62.6640625" customWidth="1"/>
    <col min="13" max="13" width="18.1640625" customWidth="1"/>
  </cols>
  <sheetData>
    <row r="1" spans="1:14" ht="41.25" customHeight="1" thickBot="1">
      <c r="A1" s="780" t="s">
        <v>0</v>
      </c>
      <c r="B1" s="781"/>
      <c r="C1" s="781"/>
      <c r="D1" s="781"/>
      <c r="E1" s="781"/>
      <c r="F1" s="781"/>
      <c r="G1" s="781" t="s">
        <v>115</v>
      </c>
      <c r="H1" s="781"/>
      <c r="I1" s="781"/>
      <c r="J1" s="792"/>
      <c r="K1" s="793"/>
    </row>
    <row r="2" spans="1:14" ht="41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40</v>
      </c>
    </row>
    <row r="3" spans="1:14" ht="41.25" customHeight="1">
      <c r="A3" s="6">
        <v>1</v>
      </c>
      <c r="B3" s="7" t="s">
        <v>25</v>
      </c>
      <c r="C3" s="7" t="s">
        <v>116</v>
      </c>
      <c r="D3" s="8" t="s">
        <v>117</v>
      </c>
      <c r="E3" s="7">
        <v>1</v>
      </c>
      <c r="F3" s="7">
        <v>1</v>
      </c>
      <c r="G3" s="7" t="s">
        <v>17</v>
      </c>
      <c r="H3" s="7" t="s">
        <v>118</v>
      </c>
      <c r="I3" s="9">
        <v>42875</v>
      </c>
      <c r="J3" s="7" t="s">
        <v>28</v>
      </c>
      <c r="K3" s="6"/>
      <c r="M3" s="10" t="s">
        <v>20</v>
      </c>
      <c r="N3" s="10">
        <f>N2-N14</f>
        <v>4</v>
      </c>
    </row>
    <row r="4" spans="1:14" ht="41.25" customHeight="1">
      <c r="A4" s="11">
        <v>2</v>
      </c>
      <c r="B4" s="12" t="s">
        <v>38</v>
      </c>
      <c r="C4" s="28" t="s">
        <v>119</v>
      </c>
      <c r="D4" s="13" t="s">
        <v>120</v>
      </c>
      <c r="E4" s="12">
        <v>3</v>
      </c>
      <c r="F4" s="12">
        <v>1</v>
      </c>
      <c r="G4" s="12" t="s">
        <v>52</v>
      </c>
      <c r="H4" s="12" t="s">
        <v>118</v>
      </c>
      <c r="I4" s="14">
        <v>42875</v>
      </c>
      <c r="J4" s="12" t="s">
        <v>121</v>
      </c>
      <c r="K4" s="11"/>
      <c r="M4" t="s">
        <v>24</v>
      </c>
      <c r="N4">
        <f>SUMIFS(E:E,G:G,"CTT")</f>
        <v>11</v>
      </c>
    </row>
    <row r="5" spans="1:14" ht="41.25" customHeight="1">
      <c r="A5" s="6">
        <v>3</v>
      </c>
      <c r="B5" s="12" t="s">
        <v>122</v>
      </c>
      <c r="C5" s="12" t="s">
        <v>123</v>
      </c>
      <c r="D5" s="13" t="s">
        <v>124</v>
      </c>
      <c r="E5" s="12">
        <v>3</v>
      </c>
      <c r="F5" s="12">
        <v>1</v>
      </c>
      <c r="G5" s="12" t="s">
        <v>52</v>
      </c>
      <c r="H5" s="12" t="s">
        <v>118</v>
      </c>
      <c r="I5" s="14">
        <v>42875</v>
      </c>
      <c r="J5" s="14" t="s">
        <v>125</v>
      </c>
      <c r="K5" s="17" t="s">
        <v>126</v>
      </c>
      <c r="M5" t="s">
        <v>29</v>
      </c>
      <c r="N5">
        <f>SUMIFS(E:E,G:G,"FLU")</f>
        <v>23</v>
      </c>
    </row>
    <row r="6" spans="1:14" ht="41.25" customHeight="1">
      <c r="A6" s="11">
        <v>4</v>
      </c>
      <c r="B6" s="7" t="s">
        <v>38</v>
      </c>
      <c r="C6" s="29" t="s">
        <v>127</v>
      </c>
      <c r="D6" s="8" t="s">
        <v>128</v>
      </c>
      <c r="E6" s="7">
        <v>2</v>
      </c>
      <c r="F6" s="7">
        <v>1</v>
      </c>
      <c r="G6" s="7" t="s">
        <v>17</v>
      </c>
      <c r="H6" s="7" t="s">
        <v>118</v>
      </c>
      <c r="I6" s="9">
        <v>42875</v>
      </c>
      <c r="J6" s="7" t="s">
        <v>129</v>
      </c>
      <c r="K6" s="6"/>
      <c r="M6" t="s">
        <v>33</v>
      </c>
      <c r="N6">
        <f>SUMIFS(E:E,G:G,"JCC")</f>
        <v>0</v>
      </c>
    </row>
    <row r="7" spans="1:14" ht="52.5" customHeight="1">
      <c r="A7" s="6">
        <v>5</v>
      </c>
      <c r="B7" s="7" t="s">
        <v>65</v>
      </c>
      <c r="C7" s="7">
        <v>272883</v>
      </c>
      <c r="D7" s="30" t="s">
        <v>130</v>
      </c>
      <c r="E7" s="7">
        <v>3</v>
      </c>
      <c r="F7" s="7">
        <v>1</v>
      </c>
      <c r="G7" s="7" t="s">
        <v>52</v>
      </c>
      <c r="H7" s="7" t="s">
        <v>118</v>
      </c>
      <c r="I7" s="9">
        <v>42875</v>
      </c>
      <c r="J7" s="7" t="s">
        <v>131</v>
      </c>
      <c r="K7" s="6" t="s">
        <v>132</v>
      </c>
      <c r="M7" t="s">
        <v>37</v>
      </c>
      <c r="N7">
        <f>SUMIFS(E:E,G:G,"EDI")</f>
        <v>0</v>
      </c>
    </row>
    <row r="8" spans="1:14" ht="41.25" customHeight="1">
      <c r="A8" s="11">
        <v>6</v>
      </c>
      <c r="B8" s="12" t="s">
        <v>133</v>
      </c>
      <c r="C8" s="12" t="s">
        <v>134</v>
      </c>
      <c r="D8" s="13" t="s">
        <v>135</v>
      </c>
      <c r="E8" s="12">
        <v>3</v>
      </c>
      <c r="F8" s="12">
        <v>1</v>
      </c>
      <c r="G8" s="12" t="s">
        <v>52</v>
      </c>
      <c r="H8" s="7" t="s">
        <v>118</v>
      </c>
      <c r="I8" s="14">
        <v>42875</v>
      </c>
      <c r="J8" s="14" t="s">
        <v>136</v>
      </c>
      <c r="K8" s="31" t="s">
        <v>137</v>
      </c>
      <c r="M8" t="s">
        <v>42</v>
      </c>
      <c r="N8">
        <f>SUMIFS(E:E,G:G,"par")</f>
        <v>0</v>
      </c>
    </row>
    <row r="9" spans="1:14" ht="41.25" customHeight="1">
      <c r="A9" s="6">
        <v>7</v>
      </c>
      <c r="B9" s="12" t="s">
        <v>14</v>
      </c>
      <c r="C9" s="12" t="s">
        <v>138</v>
      </c>
      <c r="D9" s="13" t="s">
        <v>139</v>
      </c>
      <c r="E9" s="12">
        <v>3</v>
      </c>
      <c r="F9" s="12">
        <v>1</v>
      </c>
      <c r="G9" s="12" t="s">
        <v>17</v>
      </c>
      <c r="H9" s="7" t="s">
        <v>118</v>
      </c>
      <c r="I9" s="14">
        <v>42875</v>
      </c>
      <c r="J9" s="14" t="s">
        <v>140</v>
      </c>
      <c r="K9" s="12"/>
      <c r="M9" t="s">
        <v>48</v>
      </c>
      <c r="N9">
        <f>SUMIFS(E:E,G:G,"phi")</f>
        <v>0</v>
      </c>
    </row>
    <row r="10" spans="1:14" ht="41.25" customHeight="1">
      <c r="A10" s="11">
        <v>8</v>
      </c>
      <c r="B10" s="12" t="s">
        <v>141</v>
      </c>
      <c r="C10" s="12" t="s">
        <v>142</v>
      </c>
      <c r="D10" s="13" t="s">
        <v>143</v>
      </c>
      <c r="E10" s="12">
        <v>3</v>
      </c>
      <c r="F10" s="12">
        <v>1</v>
      </c>
      <c r="G10" s="12" t="s">
        <v>52</v>
      </c>
      <c r="H10" s="7" t="s">
        <v>118</v>
      </c>
      <c r="I10" s="14">
        <v>42875</v>
      </c>
      <c r="J10" s="14" t="s">
        <v>144</v>
      </c>
      <c r="K10" s="17" t="s">
        <v>145</v>
      </c>
      <c r="M10" t="s">
        <v>55</v>
      </c>
      <c r="N10">
        <f>SUMIFS(E:E,G:G,"BRK")</f>
        <v>2</v>
      </c>
    </row>
    <row r="11" spans="1:14" ht="41.25" customHeight="1">
      <c r="A11" s="6">
        <v>9</v>
      </c>
      <c r="B11" s="12" t="s">
        <v>146</v>
      </c>
      <c r="C11" s="12" t="s">
        <v>147</v>
      </c>
      <c r="D11" s="13" t="s">
        <v>148</v>
      </c>
      <c r="E11" s="12">
        <v>3</v>
      </c>
      <c r="F11" s="12">
        <v>1</v>
      </c>
      <c r="G11" s="11" t="s">
        <v>17</v>
      </c>
      <c r="H11" s="12" t="s">
        <v>118</v>
      </c>
      <c r="I11" s="14">
        <v>42875</v>
      </c>
      <c r="J11" s="12" t="s">
        <v>149</v>
      </c>
      <c r="K11" s="11" t="s">
        <v>150</v>
      </c>
      <c r="M11" s="18" t="s">
        <v>60</v>
      </c>
      <c r="N11" s="18">
        <f>SUMIFS(E:E,G:G,"SPC")</f>
        <v>0</v>
      </c>
    </row>
    <row r="12" spans="1:14" ht="41.25" customHeight="1">
      <c r="A12" s="11">
        <v>10</v>
      </c>
      <c r="B12" s="12" t="s">
        <v>151</v>
      </c>
      <c r="C12" s="12" t="s">
        <v>152</v>
      </c>
      <c r="D12" s="13" t="s">
        <v>153</v>
      </c>
      <c r="E12" s="12">
        <v>2</v>
      </c>
      <c r="F12" s="12">
        <v>1</v>
      </c>
      <c r="G12" s="12" t="s">
        <v>52</v>
      </c>
      <c r="H12" s="12" t="s">
        <v>118</v>
      </c>
      <c r="I12" s="14">
        <v>42875</v>
      </c>
      <c r="J12" s="12" t="s">
        <v>154</v>
      </c>
      <c r="K12" s="12" t="s">
        <v>155</v>
      </c>
      <c r="M12" s="19" t="s">
        <v>64</v>
      </c>
      <c r="N12" s="19">
        <f>SUMIFS(E:E,G:G,"H")</f>
        <v>0</v>
      </c>
    </row>
    <row r="13" spans="1:14" ht="41.25" customHeight="1">
      <c r="A13" s="6">
        <v>11</v>
      </c>
      <c r="B13" s="12" t="s">
        <v>156</v>
      </c>
      <c r="C13" s="12" t="s">
        <v>157</v>
      </c>
      <c r="D13" s="13" t="s">
        <v>158</v>
      </c>
      <c r="E13" s="12">
        <v>2</v>
      </c>
      <c r="F13" s="12">
        <v>1</v>
      </c>
      <c r="G13" s="12" t="s">
        <v>17</v>
      </c>
      <c r="H13" s="32" t="s">
        <v>118</v>
      </c>
      <c r="I13" s="14">
        <v>42875</v>
      </c>
      <c r="J13" s="7" t="s">
        <v>159</v>
      </c>
      <c r="K13" s="7" t="s">
        <v>160</v>
      </c>
      <c r="M13" s="19"/>
      <c r="N13" s="19"/>
    </row>
    <row r="14" spans="1:14" ht="41.25" customHeight="1">
      <c r="A14" s="11">
        <v>12</v>
      </c>
      <c r="B14" s="7" t="s">
        <v>161</v>
      </c>
      <c r="C14" s="7" t="s">
        <v>162</v>
      </c>
      <c r="D14" s="8" t="s">
        <v>163</v>
      </c>
      <c r="E14" s="7">
        <v>2</v>
      </c>
      <c r="F14" s="7">
        <v>1</v>
      </c>
      <c r="G14" s="7" t="s">
        <v>70</v>
      </c>
      <c r="H14" s="7" t="s">
        <v>118</v>
      </c>
      <c r="I14" s="9">
        <v>42875</v>
      </c>
      <c r="J14" s="7" t="s">
        <v>164</v>
      </c>
      <c r="K14" s="7" t="s">
        <v>165</v>
      </c>
      <c r="M14" s="21" t="s">
        <v>73</v>
      </c>
      <c r="N14" s="21">
        <f>SUM(M4:N12)</f>
        <v>36</v>
      </c>
    </row>
    <row r="15" spans="1:14" ht="41.25" customHeight="1">
      <c r="A15" s="33">
        <v>13</v>
      </c>
      <c r="B15" s="33" t="s">
        <v>166</v>
      </c>
      <c r="C15" s="33" t="s">
        <v>167</v>
      </c>
      <c r="D15" s="34" t="s">
        <v>168</v>
      </c>
      <c r="E15" s="33">
        <v>4</v>
      </c>
      <c r="F15" s="33">
        <v>1</v>
      </c>
      <c r="G15" s="33" t="s">
        <v>52</v>
      </c>
      <c r="H15" s="33" t="s">
        <v>118</v>
      </c>
      <c r="I15" s="35">
        <v>42875</v>
      </c>
      <c r="J15" s="33" t="s">
        <v>169</v>
      </c>
      <c r="K15" s="33" t="s">
        <v>170</v>
      </c>
    </row>
    <row r="16" spans="1:14" ht="41.25" customHeight="1">
      <c r="A16" s="7">
        <v>14</v>
      </c>
      <c r="B16" s="7" t="s">
        <v>171</v>
      </c>
      <c r="C16" s="7" t="s">
        <v>172</v>
      </c>
      <c r="D16" s="8" t="s">
        <v>173</v>
      </c>
      <c r="E16" s="7">
        <v>1</v>
      </c>
      <c r="F16" s="7">
        <v>1</v>
      </c>
      <c r="G16" s="7" t="s">
        <v>52</v>
      </c>
      <c r="H16" s="7" t="s">
        <v>118</v>
      </c>
      <c r="I16" s="9">
        <v>42875</v>
      </c>
      <c r="J16" s="7" t="s">
        <v>174</v>
      </c>
      <c r="K16" s="7"/>
      <c r="M16" t="s">
        <v>175</v>
      </c>
    </row>
    <row r="17" spans="1:13" ht="41.25" customHeight="1">
      <c r="A17" s="7">
        <v>15</v>
      </c>
      <c r="B17" s="7" t="s">
        <v>171</v>
      </c>
      <c r="C17" s="7" t="s">
        <v>176</v>
      </c>
      <c r="D17" s="8" t="s">
        <v>177</v>
      </c>
      <c r="E17" s="7">
        <v>1</v>
      </c>
      <c r="F17" s="7">
        <v>1</v>
      </c>
      <c r="G17" s="7" t="s">
        <v>52</v>
      </c>
      <c r="H17" s="7" t="s">
        <v>118</v>
      </c>
      <c r="I17" s="9">
        <v>42875</v>
      </c>
      <c r="J17" s="7" t="s">
        <v>178</v>
      </c>
      <c r="K17" s="7" t="s">
        <v>179</v>
      </c>
      <c r="M17" t="s">
        <v>180</v>
      </c>
    </row>
    <row r="18" spans="1:13" ht="41.25" customHeight="1">
      <c r="A18" s="12"/>
      <c r="B18" s="12"/>
      <c r="C18" s="12"/>
      <c r="D18" s="13"/>
      <c r="E18" s="12"/>
      <c r="F18" s="12"/>
      <c r="G18" s="12"/>
      <c r="H18" s="12"/>
      <c r="I18" s="12"/>
      <c r="J18" s="12"/>
      <c r="K18" s="12"/>
    </row>
    <row r="19" spans="1:13" ht="41.25" customHeight="1">
      <c r="A19" s="12"/>
      <c r="B19" s="12"/>
      <c r="C19" s="12"/>
      <c r="D19" s="13"/>
      <c r="E19" s="12"/>
      <c r="F19" s="12"/>
      <c r="G19" s="12"/>
      <c r="H19" s="12"/>
      <c r="I19" s="12"/>
      <c r="J19" s="12"/>
      <c r="K19" s="12"/>
    </row>
    <row r="20" spans="1:13" ht="41.25" customHeight="1">
      <c r="A20" s="12"/>
      <c r="B20" s="12"/>
      <c r="C20" s="12"/>
      <c r="D20" s="13"/>
      <c r="E20" s="26">
        <f>SUM(E3:E19)</f>
        <v>36</v>
      </c>
      <c r="F20" s="26">
        <f>SUM(F3:F19)</f>
        <v>15</v>
      </c>
      <c r="G20" s="12"/>
      <c r="H20" s="36" t="s">
        <v>181</v>
      </c>
      <c r="I20" s="37"/>
      <c r="J20" s="37"/>
      <c r="K20" s="27"/>
    </row>
    <row r="21" spans="1:13" ht="41.25" customHeight="1">
      <c r="A21" s="12"/>
      <c r="B21" s="12"/>
      <c r="C21" s="12"/>
      <c r="E21" s="12"/>
      <c r="F21" s="12"/>
      <c r="G21" s="12"/>
      <c r="H21" s="12"/>
      <c r="I21" s="14"/>
      <c r="J21" s="14"/>
      <c r="K21" s="12"/>
    </row>
    <row r="22" spans="1:13" ht="41.25" customHeight="1">
      <c r="A22" s="12"/>
      <c r="B22" s="12"/>
      <c r="C22" s="12"/>
      <c r="D22" s="13"/>
      <c r="E22" s="12"/>
      <c r="F22" s="12"/>
      <c r="G22" s="12"/>
      <c r="H22" s="12"/>
      <c r="I22" s="12"/>
      <c r="J22" s="12"/>
      <c r="K22" s="12"/>
    </row>
    <row r="23" spans="1:13" ht="41.25" customHeight="1">
      <c r="A23" s="12"/>
      <c r="B23" s="12"/>
      <c r="C23" s="12"/>
      <c r="D23" s="13"/>
      <c r="E23" s="12"/>
      <c r="F23" s="12"/>
      <c r="G23" s="12"/>
      <c r="H23" s="12"/>
      <c r="I23" s="12"/>
      <c r="J23" s="12"/>
      <c r="K23" s="12"/>
    </row>
  </sheetData>
  <customSheetViews>
    <customSheetView guid="{02E053ED-E6D2-CE49-ACC7-7136EC9E794B}" scale="80">
      <selection activeCell="K17" sqref="K17"/>
    </customSheetView>
    <customSheetView guid="{EE08CF43-77EE-417C-9641-A8A4A3BB9F7F}" scale="80">
      <selection activeCell="G16" sqref="G16"/>
    </customSheetView>
    <customSheetView guid="{38B47C8C-0CFF-49AC-8E8C-DCB93F4AE3FA}" scale="80">
      <selection activeCell="G16" sqref="G16"/>
    </customSheetView>
    <customSheetView guid="{2570249F-BB90-4803-B8F1-23BC13ECD63B}" scale="80">
      <selection activeCell="G16" sqref="G16"/>
    </customSheetView>
    <customSheetView guid="{0BBB814E-2461-47B9-9806-A85702CBED90}" scale="80">
      <selection activeCell="K17" sqref="K17"/>
    </customSheetView>
    <customSheetView guid="{6DB935F1-A95D-431A-A87A-18D5415EC08E}" scale="80">
      <selection activeCell="G16" sqref="G16"/>
    </customSheetView>
  </customSheetViews>
  <mergeCells count="2">
    <mergeCell ref="A1:F1"/>
    <mergeCell ref="G1:K1"/>
  </mergeCells>
  <phoneticPr fontId="10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GUIDE</vt:lpstr>
      <vt:lpstr>WP#1</vt:lpstr>
      <vt:lpstr>NY#1</vt:lpstr>
      <vt:lpstr>DC#1</vt:lpstr>
      <vt:lpstr>DC#2</vt:lpstr>
      <vt:lpstr>DC#3</vt:lpstr>
      <vt:lpstr>DS#4</vt:lpstr>
      <vt:lpstr>BO#1</vt:lpstr>
      <vt:lpstr>MV#1</vt:lpstr>
      <vt:lpstr>NF#1</vt:lpstr>
      <vt:lpstr>NF#2</vt:lpstr>
      <vt:lpstr>NF#3</vt:lpstr>
      <vt:lpstr>NF#4</vt:lpstr>
      <vt:lpstr>NF#5</vt:lpstr>
      <vt:lpstr>NF#6</vt:lpstr>
      <vt:lpstr>NF#7</vt:lpstr>
      <vt:lpstr>NT#8</vt:lpstr>
      <vt:lpstr>NT#9</vt:lpstr>
      <vt:lpstr>TP#1</vt:lpstr>
      <vt:lpstr>DN#1</vt:lpstr>
      <vt:lpstr>DN#2</vt:lpstr>
      <vt:lpstr>DN#3</vt:lpstr>
      <vt:lpstr>DN#4</vt:lpstr>
      <vt:lpstr>BRK+EDI LIST</vt:lpstr>
      <vt:lpstr>EC NY上车</vt:lpstr>
      <vt:lpstr>小波东 BUS#23 NY5C</vt:lpstr>
      <vt:lpstr>美东接驳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2017-05-19T20:54:57Z</dcterms:created>
  <dcterms:modified xsi:type="dcterms:W3CDTF">2017-05-20T02:05:26Z</dcterms:modified>
</cp:coreProperties>
</file>