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lu1/Desktop/LL/"/>
    </mc:Choice>
  </mc:AlternateContent>
  <bookViews>
    <workbookView xWindow="240" yWindow="460" windowWidth="17240" windowHeight="12340"/>
  </bookViews>
  <sheets>
    <sheet name="GUIDE" sheetId="1" r:id="rId1"/>
    <sheet name="WP#1" sheetId="2" r:id="rId2"/>
    <sheet name="NY#1" sheetId="3" r:id="rId3"/>
    <sheet name="DC#1" sheetId="4" r:id="rId4"/>
    <sheet name="DC#2" sheetId="5" r:id="rId5"/>
    <sheet name="DS#3" sheetId="6" r:id="rId6"/>
    <sheet name="BO#1" sheetId="7" r:id="rId7"/>
    <sheet name="MV#1" sheetId="8" r:id="rId8"/>
    <sheet name="NF#1" sheetId="9" r:id="rId9"/>
    <sheet name="NF#2" sheetId="10" r:id="rId10"/>
    <sheet name="NF#3" sheetId="11" r:id="rId11"/>
    <sheet name="NF#4" sheetId="12" r:id="rId12"/>
    <sheet name="NF#5" sheetId="13" r:id="rId13"/>
    <sheet name="NF#6" sheetId="14" r:id="rId14"/>
    <sheet name="NF#7" sheetId="15" r:id="rId15"/>
    <sheet name="NT#8" sheetId="16" r:id="rId16"/>
    <sheet name="NT#9" sheetId="17" r:id="rId17"/>
    <sheet name="NT#10" sheetId="18" r:id="rId18"/>
    <sheet name="DN#1" sheetId="19" r:id="rId19"/>
    <sheet name="DN#2" sheetId="20" r:id="rId20"/>
    <sheet name="BRK+EDI LIST" sheetId="21" r:id="rId21"/>
    <sheet name="EC NY 上车" sheetId="22" r:id="rId22"/>
    <sheet name="小波东 EC BUS#19 NY5C" sheetId="23" r:id="rId23"/>
    <sheet name="美东接驳" sheetId="24" r:id="rId24"/>
  </sheets>
  <definedNames>
    <definedName name="_xlnm.Print_Area" localSheetId="5">'DS#3'!$A$1:$R$19</definedName>
    <definedName name="Z_1482F023_ED3F_4B1F_B352_A368F0648545_.wvu.PrintArea" localSheetId="5" hidden="1">'DS#3'!$A$1:$R$19</definedName>
    <definedName name="Z_66544F1C_DA3A_E34B_BF6F_61699673D02F_.wvu.PrintArea" localSheetId="5" hidden="1">'DS#3'!$A$1:$R$19</definedName>
    <definedName name="Z_6C09B6BA_8195_4948_8513_C7C0CF40629F_.wvu.FilterData" localSheetId="0" hidden="1">GUIDE!#REF!</definedName>
    <definedName name="Z_8056BB49_52E6_4DF6_BFBA_F59258C1D3BE_.wvu.PrintArea" localSheetId="5" hidden="1">'DS#3'!$A$1:$R$19</definedName>
    <definedName name="Z_B9EB7F83_C410_48EB_B273_247299899CEB_.wvu.PrintArea" localSheetId="5" hidden="1">'DS#3'!$A$1:$R$19</definedName>
    <definedName name="Z_F03C1FCC_71D5_4071_A1B2_B70B2D3F8D44_.wvu.PrintArea" localSheetId="5" hidden="1">'DS#3'!$A$1:$R$19</definedName>
  </definedNames>
  <calcPr calcId="150001" concurrentCalc="0"/>
  <customWorkbookViews>
    <customWorkbookView name="Microsoft Office User - Personal View" guid="{66544F1C-DA3A-E34B-BF6F-61699673D02F}" mergeInterval="0" personalView="1" windowWidth="862" windowHeight="444" activeSheetId="1"/>
    <customWorkbookView name="Janet Liang - Personal View" guid="{F03C1FCC-71D5-4071-A1B2-B70B2D3F8D44}" mergeInterval="0" personalView="1" maximized="1" windowWidth="1916" windowHeight="855" activeSheetId="20"/>
    <customWorkbookView name="Elaine Wu - Personal View" guid="{1482F023-ED3F-4B1F-B352-A368F0648545}" mergeInterval="0" personalView="1" maximized="1" windowWidth="1916" windowHeight="855" activeSheetId="24"/>
    <customWorkbookView name="Queenie Kuang - Personal View" guid="{8056BB49-52E6-4DF6-BFBA-F59258C1D3BE}" mergeInterval="0" personalView="1" maximized="1" windowWidth="1916" windowHeight="815" activeSheetId="23"/>
    <customWorkbookView name="Frances Lee - Personal View" guid="{B9EB7F83-C410-48EB-B273-247299899CEB}" mergeInterval="0" personalView="1" maximized="1" windowWidth="1184" windowHeight="831"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28" i="24" l="1"/>
  <c r="C128" i="24"/>
  <c r="D121" i="24"/>
  <c r="C121" i="24"/>
  <c r="D110" i="24"/>
  <c r="C110" i="24"/>
  <c r="D103" i="24"/>
  <c r="C103" i="24"/>
  <c r="D93" i="24"/>
  <c r="C93" i="24"/>
  <c r="D83" i="24"/>
  <c r="C83" i="24"/>
  <c r="D76" i="24"/>
  <c r="C76" i="24"/>
  <c r="D65" i="24"/>
  <c r="C65" i="24"/>
  <c r="D58" i="24"/>
  <c r="C58" i="24"/>
  <c r="D49" i="24"/>
  <c r="C49" i="24"/>
  <c r="D37" i="24"/>
  <c r="C37" i="24"/>
  <c r="D22" i="24"/>
  <c r="C22" i="24"/>
  <c r="Q41" i="23"/>
  <c r="P41" i="23"/>
  <c r="F24" i="23"/>
  <c r="E24" i="23"/>
  <c r="N4" i="23"/>
  <c r="N5" i="23"/>
  <c r="N6" i="23"/>
  <c r="N7" i="23"/>
  <c r="N8" i="23"/>
  <c r="N9" i="23"/>
  <c r="N10" i="23"/>
  <c r="N12" i="23"/>
  <c r="N14" i="23"/>
  <c r="N3" i="23"/>
  <c r="I32" i="22"/>
  <c r="H32" i="22"/>
  <c r="G32" i="22"/>
  <c r="F32" i="22"/>
  <c r="E32" i="22"/>
  <c r="D32" i="22"/>
  <c r="I29" i="22"/>
  <c r="H29" i="22"/>
  <c r="G29" i="22"/>
  <c r="F29" i="22"/>
  <c r="E29" i="22"/>
  <c r="D29" i="22"/>
  <c r="I22" i="22"/>
  <c r="H22" i="22"/>
  <c r="G22" i="22"/>
  <c r="F22" i="22"/>
  <c r="E22" i="22"/>
  <c r="D22" i="22"/>
  <c r="I15" i="22"/>
  <c r="H15" i="22"/>
  <c r="G15" i="22"/>
  <c r="F15" i="22"/>
  <c r="E15" i="22"/>
  <c r="D15" i="22"/>
  <c r="I8" i="22"/>
  <c r="H8" i="22"/>
  <c r="G8" i="22"/>
  <c r="F8" i="22"/>
  <c r="E8" i="22"/>
  <c r="D8" i="22"/>
  <c r="F20" i="13"/>
  <c r="E20" i="13"/>
  <c r="F21" i="8"/>
  <c r="E21" i="8"/>
  <c r="N12" i="3"/>
  <c r="N11" i="3"/>
  <c r="N10" i="3"/>
  <c r="N9" i="3"/>
  <c r="N8" i="3"/>
  <c r="N7" i="3"/>
  <c r="N6" i="3"/>
  <c r="N5" i="3"/>
  <c r="N4" i="3"/>
  <c r="N14" i="3"/>
  <c r="N3" i="3"/>
  <c r="N12" i="2"/>
  <c r="N11" i="2"/>
  <c r="N10" i="2"/>
  <c r="N9" i="2"/>
  <c r="N8" i="2"/>
  <c r="N7" i="2"/>
  <c r="N6" i="2"/>
  <c r="N5" i="2"/>
  <c r="N4" i="2"/>
  <c r="N14" i="2"/>
  <c r="N3" i="2"/>
  <c r="E47" i="21"/>
  <c r="E33" i="21"/>
  <c r="F27" i="20"/>
  <c r="E27" i="20"/>
  <c r="F21" i="19"/>
  <c r="E21" i="19"/>
  <c r="N12" i="20"/>
  <c r="N11" i="20"/>
  <c r="N10" i="20"/>
  <c r="N9" i="20"/>
  <c r="N8" i="20"/>
  <c r="N7" i="20"/>
  <c r="N6" i="20"/>
  <c r="N5" i="20"/>
  <c r="N4" i="20"/>
  <c r="N12" i="19"/>
  <c r="N11" i="19"/>
  <c r="N10" i="19"/>
  <c r="N9" i="19"/>
  <c r="N8" i="19"/>
  <c r="N7" i="19"/>
  <c r="N6" i="19"/>
  <c r="N5" i="19"/>
  <c r="N4" i="19"/>
  <c r="N14" i="19"/>
  <c r="N3" i="19"/>
  <c r="N14" i="20"/>
  <c r="N3" i="20"/>
  <c r="F21" i="16"/>
  <c r="E21" i="16"/>
  <c r="F23" i="17"/>
  <c r="E23" i="17"/>
  <c r="F26" i="18"/>
  <c r="E26" i="18"/>
  <c r="N12" i="18"/>
  <c r="N11" i="18"/>
  <c r="N10" i="18"/>
  <c r="N9" i="18"/>
  <c r="N8" i="18"/>
  <c r="N7" i="18"/>
  <c r="N6" i="18"/>
  <c r="N5" i="18"/>
  <c r="N4" i="18"/>
  <c r="N12" i="17"/>
  <c r="N11" i="17"/>
  <c r="N10" i="17"/>
  <c r="N9" i="17"/>
  <c r="N8" i="17"/>
  <c r="N7" i="17"/>
  <c r="N6" i="17"/>
  <c r="N5" i="17"/>
  <c r="N4" i="17"/>
  <c r="N12" i="16"/>
  <c r="N11" i="16"/>
  <c r="N10" i="16"/>
  <c r="N9" i="16"/>
  <c r="N8" i="16"/>
  <c r="N7" i="16"/>
  <c r="N6" i="16"/>
  <c r="N5" i="16"/>
  <c r="N4" i="16"/>
  <c r="N14" i="16"/>
  <c r="N3" i="16"/>
  <c r="N14" i="17"/>
  <c r="N3" i="17"/>
  <c r="N14" i="18"/>
  <c r="N3" i="18"/>
  <c r="F22" i="4"/>
  <c r="E22" i="4"/>
  <c r="F22" i="5"/>
  <c r="E22" i="5"/>
  <c r="N12" i="5"/>
  <c r="N11" i="5"/>
  <c r="N10" i="5"/>
  <c r="N9" i="5"/>
  <c r="N8" i="5"/>
  <c r="N7" i="5"/>
  <c r="N6" i="5"/>
  <c r="N5" i="5"/>
  <c r="N4" i="5"/>
  <c r="N12" i="4"/>
  <c r="N11" i="4"/>
  <c r="N10" i="4"/>
  <c r="N9" i="4"/>
  <c r="N8" i="4"/>
  <c r="N7" i="4"/>
  <c r="N6" i="4"/>
  <c r="N5" i="4"/>
  <c r="N4" i="4"/>
  <c r="F16" i="6"/>
  <c r="E16" i="6"/>
  <c r="N12" i="6"/>
  <c r="N11" i="6"/>
  <c r="N10" i="6"/>
  <c r="N9" i="6"/>
  <c r="N8" i="6"/>
  <c r="N7" i="6"/>
  <c r="N6" i="6"/>
  <c r="N5" i="6"/>
  <c r="N4" i="6"/>
  <c r="N14" i="4"/>
  <c r="N3" i="4"/>
  <c r="N14" i="5"/>
  <c r="N3" i="5"/>
  <c r="N14" i="6"/>
  <c r="N3" i="6"/>
  <c r="N12" i="8"/>
  <c r="N11" i="8"/>
  <c r="N10" i="8"/>
  <c r="N9" i="8"/>
  <c r="N8" i="8"/>
  <c r="N7" i="8"/>
  <c r="N6" i="8"/>
  <c r="N5" i="8"/>
  <c r="N4" i="8"/>
  <c r="N14" i="8"/>
  <c r="N3" i="8"/>
  <c r="F19" i="7"/>
  <c r="E19" i="7"/>
  <c r="N12" i="7"/>
  <c r="N11" i="7"/>
  <c r="N10" i="7"/>
  <c r="N9" i="7"/>
  <c r="N8" i="7"/>
  <c r="N7" i="7"/>
  <c r="N6" i="7"/>
  <c r="N5" i="7"/>
  <c r="N4" i="7"/>
  <c r="N14" i="7"/>
  <c r="N3" i="7"/>
  <c r="F19" i="9"/>
  <c r="E19" i="9"/>
  <c r="N12" i="9"/>
  <c r="N11" i="9"/>
  <c r="N10" i="9"/>
  <c r="N9" i="9"/>
  <c r="N8" i="9"/>
  <c r="N7" i="9"/>
  <c r="N6" i="9"/>
  <c r="N5" i="9"/>
  <c r="N4" i="9"/>
  <c r="N14" i="9"/>
  <c r="N3" i="9"/>
  <c r="F25" i="15"/>
  <c r="E25" i="15"/>
  <c r="F19" i="14"/>
  <c r="E19" i="14"/>
  <c r="F21" i="12"/>
  <c r="E21" i="12"/>
  <c r="F28" i="11"/>
  <c r="E28" i="11"/>
  <c r="N12" i="15"/>
  <c r="N11" i="15"/>
  <c r="N10" i="15"/>
  <c r="N9" i="15"/>
  <c r="N8" i="15"/>
  <c r="N7" i="15"/>
  <c r="N6" i="15"/>
  <c r="N5" i="15"/>
  <c r="N4" i="15"/>
  <c r="N12" i="14"/>
  <c r="N11" i="14"/>
  <c r="N10" i="14"/>
  <c r="N9" i="14"/>
  <c r="N8" i="14"/>
  <c r="N7" i="14"/>
  <c r="N6" i="14"/>
  <c r="N5" i="14"/>
  <c r="N4" i="14"/>
  <c r="N12" i="13"/>
  <c r="N11" i="13"/>
  <c r="N10" i="13"/>
  <c r="N9" i="13"/>
  <c r="N8" i="13"/>
  <c r="N7" i="13"/>
  <c r="N6" i="13"/>
  <c r="N5" i="13"/>
  <c r="N4" i="13"/>
  <c r="N12" i="12"/>
  <c r="N11" i="12"/>
  <c r="N10" i="12"/>
  <c r="N9" i="12"/>
  <c r="N8" i="12"/>
  <c r="N7" i="12"/>
  <c r="N6" i="12"/>
  <c r="N5" i="12"/>
  <c r="N4" i="12"/>
  <c r="N12" i="11"/>
  <c r="N11" i="11"/>
  <c r="N10" i="11"/>
  <c r="N9" i="11"/>
  <c r="N8" i="11"/>
  <c r="N7" i="11"/>
  <c r="N6" i="11"/>
  <c r="N5" i="11"/>
  <c r="N4" i="11"/>
  <c r="N14" i="11"/>
  <c r="N3" i="11"/>
  <c r="F27" i="10"/>
  <c r="E27" i="10"/>
  <c r="N12" i="10"/>
  <c r="N11" i="10"/>
  <c r="N10" i="10"/>
  <c r="N9" i="10"/>
  <c r="N8" i="10"/>
  <c r="N7" i="10"/>
  <c r="N6" i="10"/>
  <c r="N5" i="10"/>
  <c r="N4" i="10"/>
  <c r="N14" i="10"/>
  <c r="N3" i="10"/>
  <c r="N14" i="15"/>
  <c r="N3" i="15"/>
  <c r="N14" i="14"/>
  <c r="N3" i="14"/>
  <c r="N14" i="13"/>
  <c r="N3" i="13"/>
  <c r="N14" i="12"/>
  <c r="N3" i="12"/>
</calcChain>
</file>

<file path=xl/comments1.xml><?xml version="1.0" encoding="utf-8"?>
<comments xmlns="http://schemas.openxmlformats.org/spreadsheetml/2006/main">
  <authors>
    <author>Ken Fung</author>
    <author>Sally Zhang</author>
    <author>ted hou</author>
  </authors>
  <commentList>
    <comment ref="F5" authorId="0" guid="{4CF11231-C5DF-4489-8E71-54FF5B6794F7}">
      <text>
        <r>
          <rPr>
            <b/>
            <sz val="9"/>
            <color indexed="81"/>
            <rFont val="Tahoma"/>
            <family val="2"/>
          </rPr>
          <t>Ken Fung:</t>
        </r>
        <r>
          <rPr>
            <sz val="9"/>
            <color indexed="81"/>
            <rFont val="Tahoma"/>
            <family val="2"/>
          </rPr>
          <t xml:space="preserve">
DC+NF
</t>
        </r>
      </text>
    </comment>
    <comment ref="F18" authorId="1" guid="{4858321E-0315-4D27-880A-AA9804898E2D}">
      <text>
        <r>
          <rPr>
            <b/>
            <sz val="9"/>
            <color indexed="81"/>
            <rFont val="Tahoma"/>
            <family val="2"/>
          </rPr>
          <t>Sally Zhang:</t>
        </r>
        <r>
          <rPr>
            <i/>
            <sz val="9"/>
            <color indexed="81"/>
            <rFont val="Tahoma"/>
            <family val="2"/>
          </rPr>
          <t xml:space="preserve">
请假9/6-2017season
</t>
        </r>
      </text>
    </comment>
    <comment ref="F19" authorId="2" guid="{65D51F2D-7F64-4557-8A82-D642C818125D}">
      <text>
        <r>
          <rPr>
            <b/>
            <sz val="9"/>
            <color indexed="81"/>
            <rFont val="Tahoma"/>
            <family val="2"/>
          </rPr>
          <t>ted hou:</t>
        </r>
        <r>
          <rPr>
            <i/>
            <sz val="9"/>
            <color indexed="81"/>
            <rFont val="Tahoma"/>
            <family val="2"/>
          </rPr>
          <t xml:space="preserve">
请假 2/16/2017-4/16/2017
</t>
        </r>
      </text>
    </comment>
    <comment ref="F74" authorId="0" guid="{1101F0A5-6AD1-4368-AD37-B8CA09209D8F}">
      <text>
        <r>
          <rPr>
            <i/>
            <sz val="9"/>
            <color indexed="81"/>
            <rFont val="Tahoma"/>
            <family val="2"/>
          </rPr>
          <t>Ken Fung:</t>
        </r>
        <r>
          <rPr>
            <b/>
            <sz val="9"/>
            <color indexed="81"/>
            <rFont val="Tahoma"/>
            <family val="2"/>
          </rPr>
          <t xml:space="preserve">
DC
</t>
        </r>
      </text>
    </comment>
    <comment ref="F104" authorId="1" guid="{20E4B34B-078C-4835-B1F9-43BC436882B0}">
      <text>
        <r>
          <rPr>
            <b/>
            <sz val="9"/>
            <color indexed="81"/>
            <rFont val="Tahoma"/>
            <family val="2"/>
          </rPr>
          <t>Sally Zhang:</t>
        </r>
        <r>
          <rPr>
            <i/>
            <sz val="9"/>
            <color indexed="81"/>
            <rFont val="Tahoma"/>
            <family val="2"/>
          </rPr>
          <t xml:space="preserve">
QB 暂时bill sally zhang 账号
</t>
        </r>
      </text>
    </comment>
  </commentList>
</comments>
</file>

<file path=xl/sharedStrings.xml><?xml version="1.0" encoding="utf-8"?>
<sst xmlns="http://schemas.openxmlformats.org/spreadsheetml/2006/main" count="3861" uniqueCount="1607">
  <si>
    <t>日期：6-10-2017</t>
  </si>
  <si>
    <t>團: 美境尼加拉瀑布2天(NF2)</t>
  </si>
  <si>
    <t>組號</t>
  </si>
  <si>
    <t>代理名</t>
  </si>
  <si>
    <t>確認號</t>
  </si>
  <si>
    <t>電話</t>
  </si>
  <si>
    <t>人數</t>
  </si>
  <si>
    <t>房間</t>
  </si>
  <si>
    <t>上車點</t>
  </si>
  <si>
    <t>團號</t>
  </si>
  <si>
    <t>出發日期</t>
  </si>
  <si>
    <t>INVOICE</t>
  </si>
  <si>
    <t>備註/座位#</t>
  </si>
  <si>
    <t>Planed pax</t>
  </si>
  <si>
    <t>BUS#2</t>
  </si>
  <si>
    <t>NW2+NF2</t>
  </si>
  <si>
    <t>CTT</t>
  </si>
  <si>
    <t>available seats</t>
  </si>
  <si>
    <t>GOLDENBUSTOURS</t>
  </si>
  <si>
    <t>3058 ;umesh kumar bhaskar</t>
  </si>
  <si>
    <t>07654766909</t>
  </si>
  <si>
    <t>NW2</t>
  </si>
  <si>
    <t>LL155751</t>
  </si>
  <si>
    <t>ChinaTown</t>
  </si>
  <si>
    <t>公司JIMI</t>
  </si>
  <si>
    <t xml:space="preserve"> 105108/A29491</t>
  </si>
  <si>
    <t>91762228868</t>
  </si>
  <si>
    <t>LL156796</t>
  </si>
  <si>
    <t>SEAT#21.22</t>
  </si>
  <si>
    <t>Flushing</t>
  </si>
  <si>
    <t>LULUTRIP</t>
  </si>
  <si>
    <t>170225-350439-437875-0 CN;
TAN/HAOHUA</t>
  </si>
  <si>
    <t>310-925-3935</t>
  </si>
  <si>
    <t>BRK</t>
  </si>
  <si>
    <t>NF2</t>
  </si>
  <si>
    <t>LL147162</t>
  </si>
  <si>
    <t>Jersey city</t>
  </si>
  <si>
    <t>TAKETOURS</t>
  </si>
  <si>
    <t>MF17-482-7447</t>
  </si>
  <si>
    <t>2484958299</t>
  </si>
  <si>
    <t>AUTO</t>
  </si>
  <si>
    <t>East Brunswick</t>
  </si>
  <si>
    <t>MT12-483-5047</t>
  </si>
  <si>
    <t>+39 3485651504;9149539637
 erika.pasin@hotmail.it</t>
  </si>
  <si>
    <t>Parsippany</t>
  </si>
  <si>
    <t>MT16-485-4557</t>
  </si>
  <si>
    <t xml:space="preserve"> 3368255829</t>
  </si>
  <si>
    <t>Philadelphia</t>
  </si>
  <si>
    <t xml:space="preserve"> MT04-486-3357</t>
  </si>
  <si>
    <t>13474533977</t>
  </si>
  <si>
    <t>Brooklyn</t>
  </si>
  <si>
    <t>170529-378707-492911-0 CN</t>
  </si>
  <si>
    <t>1-9178686973</t>
  </si>
  <si>
    <t>LL155883</t>
  </si>
  <si>
    <t>Special</t>
  </si>
  <si>
    <t>MT12-486-9127</t>
  </si>
  <si>
    <t>8138164153</t>
  </si>
  <si>
    <t>Hold</t>
  </si>
  <si>
    <t>MT26-486-5137</t>
  </si>
  <si>
    <t>2023049422;2023049422</t>
  </si>
  <si>
    <t xml:space="preserve">MT24-486-5217 </t>
  </si>
  <si>
    <t>9174507777</t>
  </si>
  <si>
    <t>TOTAL pax</t>
  </si>
  <si>
    <t>KKday.com Int'l Company</t>
  </si>
  <si>
    <t>105085/17KK060585863</t>
  </si>
  <si>
    <t>+1 6267097485</t>
  </si>
  <si>
    <t>LL156768</t>
  </si>
  <si>
    <t>105086/17KK060585866</t>
  </si>
  <si>
    <t>1   6267097485</t>
  </si>
  <si>
    <t>LL156769</t>
  </si>
  <si>
    <t>LULUTRIP 170519-375007-484975-0 EN X3 CXL INV#LL154504</t>
  </si>
  <si>
    <t>JS18-488-1797</t>
  </si>
  <si>
    <t xml:space="preserve"> 9174153368;9174153368</t>
  </si>
  <si>
    <t>Golden bus tours 3031 X3 pax cxl,INV#LL155577</t>
  </si>
  <si>
    <t>T4F</t>
  </si>
  <si>
    <t>E-603661</t>
  </si>
  <si>
    <t>+1 3473556603</t>
  </si>
  <si>
    <t>LL157053</t>
  </si>
  <si>
    <t>LULUTRIP 170607-381799-499391-1 ENx4 LL156984 CXL</t>
  </si>
  <si>
    <t>JE13-488-4747</t>
  </si>
  <si>
    <t>2024606118</t>
  </si>
  <si>
    <t>170608-382369-500477-0 CN</t>
  </si>
  <si>
    <t>LL157147</t>
  </si>
  <si>
    <t>E-602833</t>
  </si>
  <si>
    <t>+1 9173486411</t>
  </si>
  <si>
    <t>LL156886</t>
  </si>
  <si>
    <t>170608-382479-500689
Jhade, Yaswanth</t>
  </si>
  <si>
    <t>12092920826</t>
  </si>
  <si>
    <t>LL157175</t>
  </si>
  <si>
    <t>WE WANT-RITA</t>
  </si>
  <si>
    <t>LI/LINZHU</t>
  </si>
  <si>
    <t>312-404-5169</t>
  </si>
  <si>
    <t>LL157196</t>
  </si>
  <si>
    <t>JN19-488-6657</t>
  </si>
  <si>
    <t xml:space="preserve"> 6464747064</t>
  </si>
  <si>
    <t>U U Kevin</t>
  </si>
  <si>
    <t xml:space="preserve">CHI MENGYING    </t>
  </si>
  <si>
    <t>516-275-3608</t>
  </si>
  <si>
    <t>LL157255</t>
  </si>
  <si>
    <t>SEAT#41-42</t>
  </si>
  <si>
    <t>BUS#7</t>
  </si>
  <si>
    <t>CTT+JCC</t>
  </si>
  <si>
    <t>E-601321</t>
  </si>
  <si>
    <t>6034964751</t>
  </si>
  <si>
    <t>LL156560</t>
  </si>
  <si>
    <t>E-601921-US</t>
  </si>
  <si>
    <t>6466294849</t>
  </si>
  <si>
    <t>LL156674</t>
  </si>
  <si>
    <t>C-616488-CN</t>
  </si>
  <si>
    <t xml:space="preserve">00447749388069  </t>
  </si>
  <si>
    <t>JCC</t>
  </si>
  <si>
    <t>LL156944</t>
  </si>
  <si>
    <t>JS13-488-3307</t>
  </si>
  <si>
    <t>8328151227</t>
  </si>
  <si>
    <t>GOLDEN BUS TOURS</t>
  </si>
  <si>
    <t>3669;Santosh Kondapuram</t>
  </si>
  <si>
    <t>9175431217</t>
  </si>
  <si>
    <t>LL157055</t>
  </si>
  <si>
    <t>E-603757</t>
  </si>
  <si>
    <t>+1 8182880502</t>
  </si>
  <si>
    <t>LL157060</t>
  </si>
  <si>
    <t xml:space="preserve">Travel with 4 month baby,DateOfBirth - 16-Jan-2017 
Customer will bring 1 cabin bag car seat stroller in luggage </t>
  </si>
  <si>
    <t>JE08-488-4267</t>
  </si>
  <si>
    <t>2012386648;5512638825</t>
  </si>
  <si>
    <t>JE09-488-4457</t>
  </si>
  <si>
    <t>919969229263;+12246000726</t>
  </si>
  <si>
    <t>JE01-488-4487</t>
  </si>
  <si>
    <t>5307618475</t>
  </si>
  <si>
    <t xml:space="preserve">JF20-488-1227 </t>
  </si>
  <si>
    <t>5512259017;5512259017</t>
  </si>
  <si>
    <t xml:space="preserve"> JS23-488-2727</t>
  </si>
  <si>
    <t>9257255146</t>
  </si>
  <si>
    <t>JS28-487-6627</t>
  </si>
  <si>
    <t>9175876411</t>
  </si>
  <si>
    <t>170607-381745-499335-0 EN</t>
  </si>
  <si>
    <t>65-81002933</t>
  </si>
  <si>
    <t>LL156960</t>
  </si>
  <si>
    <t>E-602227</t>
  </si>
  <si>
    <t>+1 -646 7063416</t>
  </si>
  <si>
    <t>LL156748</t>
  </si>
  <si>
    <t xml:space="preserve">front seats if possible. </t>
  </si>
  <si>
    <t>JE00-488-4437</t>
  </si>
  <si>
    <t xml:space="preserve">230 5856 1291 </t>
  </si>
  <si>
    <t>170608-382287-500293-0 EN
Kaur, Gunit</t>
  </si>
  <si>
    <t>5515569281</t>
  </si>
  <si>
    <t>LL157100</t>
  </si>
  <si>
    <t>JE15-488-5547</t>
  </si>
  <si>
    <t>5513588583;2016822830</t>
  </si>
  <si>
    <t>JN10-488-6547</t>
  </si>
  <si>
    <t>5515566801;5515566802</t>
  </si>
  <si>
    <t xml:space="preserve">9175431217 </t>
  </si>
  <si>
    <t>LL157110</t>
  </si>
  <si>
    <t>BUS#6</t>
  </si>
  <si>
    <t>FLUSHING 7:00 直发</t>
  </si>
  <si>
    <t>MS11-484-6967</t>
  </si>
  <si>
    <t>631-569-9004;631-569-9008</t>
  </si>
  <si>
    <t>FLU</t>
  </si>
  <si>
    <t>E-593317</t>
  </si>
  <si>
    <t>646-479-0491</t>
  </si>
  <si>
    <t>LL155072</t>
  </si>
  <si>
    <t xml:space="preserve"> Jia Jia Travel</t>
  </si>
  <si>
    <t>104817; 付胜杰</t>
  </si>
  <si>
    <t>6266776251</t>
  </si>
  <si>
    <t>LL156413</t>
  </si>
  <si>
    <t>JS13-487-6357</t>
  </si>
  <si>
    <t>516-765-1952;516-817-3281</t>
  </si>
  <si>
    <t>170602-379903-496027-0 EN
Jovel galdamez, guillermo</t>
  </si>
  <si>
    <t>+1-5168080131</t>
  </si>
  <si>
    <t>LL156422</t>
  </si>
  <si>
    <t>5人2房改为6人2房</t>
  </si>
  <si>
    <t>Golden Bus</t>
  </si>
  <si>
    <t>3633; Bhumika Garg</t>
  </si>
  <si>
    <t xml:space="preserve">3528881243 </t>
  </si>
  <si>
    <t>LL156590</t>
  </si>
  <si>
    <t>JF29-488-0957</t>
  </si>
  <si>
    <t>3475246918</t>
  </si>
  <si>
    <t>JF12-488-0947</t>
  </si>
  <si>
    <t xml:space="preserve"> 914 4970282;347 9652705</t>
  </si>
  <si>
    <t xml:space="preserve">Agee Int'l </t>
  </si>
  <si>
    <t>105107; huizhi zhang</t>
  </si>
  <si>
    <t>6314552997</t>
  </si>
  <si>
    <t>LL156799</t>
  </si>
  <si>
    <t xml:space="preserve"> JS14-488-3467</t>
  </si>
  <si>
    <t>3478585316</t>
  </si>
  <si>
    <t>170607-381799-499465-0 EN</t>
  </si>
  <si>
    <t>+1-5163061191</t>
  </si>
  <si>
    <t>LL157012</t>
  </si>
  <si>
    <t>Fresh Air</t>
  </si>
  <si>
    <t>105327； chen qiong</t>
  </si>
  <si>
    <t>6468124576</t>
  </si>
  <si>
    <t>LL157125</t>
  </si>
  <si>
    <t>Wannar Travel Inc</t>
  </si>
  <si>
    <t>105381/SV17060819859</t>
  </si>
  <si>
    <t>1 3478203033</t>
  </si>
  <si>
    <t>LL157173</t>
  </si>
  <si>
    <t>BUS#6 只接法拉盛上车点</t>
  </si>
  <si>
    <t>BUS#5</t>
  </si>
  <si>
    <t>EDI  7:00 + JCC 8:15</t>
  </si>
  <si>
    <t>170517-374307-483427
Subramanian, Jawahar</t>
  </si>
  <si>
    <t>1-9047047986</t>
  </si>
  <si>
    <t>EDI</t>
  </si>
  <si>
    <t>LL154365</t>
  </si>
  <si>
    <t>MT04-487-0117</t>
  </si>
  <si>
    <t>9177032389</t>
  </si>
  <si>
    <t>MT07-486-6987</t>
  </si>
  <si>
    <t>8584365549;8587902025</t>
  </si>
  <si>
    <t>从6/3改期过来，收$200 PENALTY</t>
  </si>
  <si>
    <t>E-591985</t>
  </si>
  <si>
    <t>+1 6784689005</t>
  </si>
  <si>
    <t>LL154673</t>
  </si>
  <si>
    <t>JF11-487-4237</t>
  </si>
  <si>
    <t>9176784667</t>
  </si>
  <si>
    <t>JF18-487-9307</t>
  </si>
  <si>
    <t xml:space="preserve"> 6263292547;6264380402</t>
  </si>
  <si>
    <t>170605-380905-497737-0 EN</t>
  </si>
  <si>
    <t>+1-5515871166</t>
  </si>
  <si>
    <t>LL156701</t>
  </si>
  <si>
    <t xml:space="preserve"> JF25-488-1077</t>
  </si>
  <si>
    <t xml:space="preserve"> 9253992172</t>
  </si>
  <si>
    <t>170605-365475-497867
Bhawarlal, Mahesh Kumar</t>
  </si>
  <si>
    <t>1-3233483008</t>
  </si>
  <si>
    <t>LL156760</t>
  </si>
  <si>
    <t>one infant will be travelling along with us.</t>
  </si>
  <si>
    <t xml:space="preserve">JF23-488-1237 </t>
  </si>
  <si>
    <t xml:space="preserve"> 6177497184</t>
  </si>
  <si>
    <t>JS05-488-3047</t>
  </si>
  <si>
    <t>2018891469;2018891008</t>
  </si>
  <si>
    <t xml:space="preserve"> JE18-488-5097</t>
  </si>
  <si>
    <t xml:space="preserve"> 2019328020;+91 9871667766</t>
  </si>
  <si>
    <t>4258777791</t>
  </si>
  <si>
    <t>LL157135</t>
  </si>
  <si>
    <t>BUS#4</t>
  </si>
  <si>
    <t>JCC 8:15 直发</t>
  </si>
  <si>
    <t>E-576034</t>
  </si>
  <si>
    <t>1 5402519014</t>
  </si>
  <si>
    <t>LL151655</t>
  </si>
  <si>
    <t>MS13-482-2287</t>
  </si>
  <si>
    <t>9732207363;9143497584</t>
  </si>
  <si>
    <t>ME13-483-1477</t>
  </si>
  <si>
    <t>6462757998;5512262771</t>
  </si>
  <si>
    <t xml:space="preserve">One of  customers is pregnant. They want  front seats. </t>
  </si>
  <si>
    <t xml:space="preserve">6503913001 </t>
  </si>
  <si>
    <t>LL153656</t>
  </si>
  <si>
    <t xml:space="preserve">Both rooms with two queens. 
There will be an infant in the second room. </t>
  </si>
  <si>
    <t>170529-378745-492961
Dave, Neha</t>
  </si>
  <si>
    <t>1-3476088972</t>
  </si>
  <si>
    <t>LL155895</t>
  </si>
  <si>
    <t xml:space="preserve"> MT02-485-1637 </t>
  </si>
  <si>
    <t>2012753873;4084998848</t>
  </si>
  <si>
    <t>JF15-487-3977</t>
  </si>
  <si>
    <t>5513586944;5712531025</t>
  </si>
  <si>
    <t>MT17-485-2097</t>
  </si>
  <si>
    <t>8457643347;8453211126</t>
  </si>
  <si>
    <t xml:space="preserve"> MT21-487-1327</t>
  </si>
  <si>
    <t>7203941774</t>
  </si>
  <si>
    <t>MT12-487-2227</t>
  </si>
  <si>
    <t>5512541063</t>
  </si>
  <si>
    <t xml:space="preserve">MT20-487-2977 </t>
  </si>
  <si>
    <t xml:space="preserve"> 3472595377;9732207363</t>
  </si>
  <si>
    <t xml:space="preserve">JT25-487-8107 </t>
  </si>
  <si>
    <t>4087688978;4087688978</t>
  </si>
  <si>
    <t>JF26-487-9577</t>
  </si>
  <si>
    <t>1 9175074565;+1 9176034025</t>
  </si>
  <si>
    <t>JF15-487-9427</t>
  </si>
  <si>
    <t>4256334468;2019369579</t>
  </si>
  <si>
    <t>JE16-488-5047</t>
  </si>
  <si>
    <t>4756190379;7187533023</t>
  </si>
  <si>
    <t>BUS#3</t>
  </si>
  <si>
    <t>CTT +PAR</t>
  </si>
  <si>
    <t>E-559177</t>
  </si>
  <si>
    <t>+1 650.996.4478</t>
  </si>
  <si>
    <t>LL148614</t>
  </si>
  <si>
    <t>Wannar Travel</t>
  </si>
  <si>
    <t>99743/ZM17040633240</t>
  </si>
  <si>
    <t>3123753315</t>
  </si>
  <si>
    <t>LL149780</t>
  </si>
  <si>
    <t>MF25-482-6097</t>
  </si>
  <si>
    <t>8457643397
jiyeon9494@gmail.com</t>
  </si>
  <si>
    <t>走四方</t>
  </si>
  <si>
    <t>86 18677199689</t>
  </si>
  <si>
    <t>LL152855</t>
  </si>
  <si>
    <t>携程CTRIP</t>
  </si>
  <si>
    <t>2824607788；LUO/DAN</t>
  </si>
  <si>
    <t>18919927332</t>
  </si>
  <si>
    <t>LL154313</t>
  </si>
  <si>
    <t>170517-374421-483761
Anand, Sagar</t>
  </si>
  <si>
    <t>1-4156969368</t>
  </si>
  <si>
    <t>LL154329</t>
  </si>
  <si>
    <t>We plan to leave the tour at Niagra Falls or the city where we we stay and wont be coming back to New York with tour. Also we would want English tour.</t>
  </si>
  <si>
    <t>170520-375403-486009-0 EN</t>
  </si>
  <si>
    <t>+1-5183085946</t>
  </si>
  <si>
    <t>LL154702</t>
  </si>
  <si>
    <t>104212/SV17052679271</t>
  </si>
  <si>
    <t>1 6264105432</t>
  </si>
  <si>
    <t>LL155662</t>
  </si>
  <si>
    <t>E-596878</t>
  </si>
  <si>
    <t>+1 718-781-2866</t>
  </si>
  <si>
    <t>LL155739</t>
  </si>
  <si>
    <t>E-599407</t>
  </si>
  <si>
    <t>+1 4154979478</t>
  </si>
  <si>
    <t>LL156167</t>
  </si>
  <si>
    <t>170531-379267-494435-0 EN</t>
  </si>
  <si>
    <t>1-8454305909</t>
  </si>
  <si>
    <t>LL156120</t>
  </si>
  <si>
    <t>170602-379833-495707-0 EN</t>
  </si>
  <si>
    <t>1-305-934-8062</t>
  </si>
  <si>
    <t>LL156356</t>
  </si>
  <si>
    <t>E-600667</t>
  </si>
  <si>
    <t>+1 9193606566</t>
  </si>
  <si>
    <t>LL156457</t>
  </si>
  <si>
    <t>E-594169</t>
  </si>
  <si>
    <t>+1 4155193955</t>
  </si>
  <si>
    <t>PAR</t>
  </si>
  <si>
    <t>LL155183</t>
  </si>
  <si>
    <t xml:space="preserve">make sure 2 beds, </t>
  </si>
  <si>
    <t>JS26-487-6407</t>
  </si>
  <si>
    <t>4693454290</t>
  </si>
  <si>
    <t xml:space="preserve"> JT16-487-7867 </t>
  </si>
  <si>
    <t>4086378397</t>
  </si>
  <si>
    <t>JF18-487-9007</t>
  </si>
  <si>
    <t>9739804852;6102027641</t>
  </si>
  <si>
    <t xml:space="preserve">E-601045
</t>
  </si>
  <si>
    <t xml:space="preserve">6094802166
</t>
  </si>
  <si>
    <t>LL156527</t>
  </si>
  <si>
    <t>JF16-488-0637</t>
  </si>
  <si>
    <t>3154360787;6696007972</t>
  </si>
  <si>
    <t>E-602245</t>
  </si>
  <si>
    <t>+1 6462705063</t>
  </si>
  <si>
    <t>LL156753</t>
  </si>
  <si>
    <t xml:space="preserve">+91 9987142695 </t>
  </si>
  <si>
    <t>LL156795</t>
  </si>
  <si>
    <t xml:space="preserve">2035719840 </t>
  </si>
  <si>
    <t>LL157111</t>
  </si>
  <si>
    <t>JN16-488-7117</t>
  </si>
  <si>
    <t>9195925412;9195925412</t>
  </si>
  <si>
    <t>need front seats on which can stay out of the sun.  
They are elders.</t>
  </si>
  <si>
    <t>團：两天一夜尼亞加拉瀑布深度游 (NF2D)</t>
  </si>
  <si>
    <t>E-575296</t>
  </si>
  <si>
    <t>+1 6823473292</t>
  </si>
  <si>
    <t>NF2D</t>
  </si>
  <si>
    <t>LL151531</t>
  </si>
  <si>
    <t>MF18-482-7297</t>
  </si>
  <si>
    <t>2039988971;6472830725</t>
  </si>
  <si>
    <t>ME28-483-2507</t>
  </si>
  <si>
    <t>2147960686;2147960686</t>
  </si>
  <si>
    <t>DROP OFF AT CTT</t>
  </si>
  <si>
    <t xml:space="preserve">Zhong Hai Int'l Travel </t>
  </si>
  <si>
    <t>103892/cathy zhang</t>
  </si>
  <si>
    <t>7187373015</t>
  </si>
  <si>
    <t>LL155170</t>
  </si>
  <si>
    <t>SEAT#13-15</t>
  </si>
  <si>
    <t>MT14-485-4307</t>
  </si>
  <si>
    <t>7329106248;2018840237</t>
  </si>
  <si>
    <t xml:space="preserve"> MT26-485-4837 </t>
  </si>
  <si>
    <t>6124752677</t>
  </si>
  <si>
    <t>MT26-486-0397</t>
  </si>
  <si>
    <t>9144419053
francibolis@hotmail.it</t>
  </si>
  <si>
    <t xml:space="preserve">MT11-486-2287 </t>
  </si>
  <si>
    <t>3526659906</t>
  </si>
  <si>
    <t>JF04-487-3157</t>
  </si>
  <si>
    <t>2035700925;2035700925</t>
  </si>
  <si>
    <t>JF07-487-3217</t>
  </si>
  <si>
    <t>6082098033;+15104495300
er.jatinchawla@gmail.com</t>
  </si>
  <si>
    <t xml:space="preserve"> JF12-487-4447</t>
  </si>
  <si>
    <t>2013806533;2017366657</t>
  </si>
  <si>
    <t>pax would like to be assigned the seats in the first 
4 rows since two of the traveller's are senior citizens</t>
  </si>
  <si>
    <t>JF11-487-3707</t>
  </si>
  <si>
    <t>2017724390</t>
  </si>
  <si>
    <t>C-2026086-CN</t>
  </si>
  <si>
    <t>1-2033055291</t>
  </si>
  <si>
    <t>LL156687</t>
  </si>
  <si>
    <t>JS26-488-2607</t>
  </si>
  <si>
    <t>2017726667</t>
  </si>
  <si>
    <t>T4F E-578899/LL152109 X3PAX CHANGE TO 6/24</t>
  </si>
  <si>
    <t>JS10-488-3477</t>
  </si>
  <si>
    <t>7209356204</t>
  </si>
  <si>
    <t>日期：06-10-2017</t>
  </si>
  <si>
    <t>團：2 天波士顿 (BO2)</t>
  </si>
  <si>
    <t xml:space="preserve"> AF19-479-9027</t>
  </si>
  <si>
    <t>2014691351</t>
  </si>
  <si>
    <t>BO2</t>
  </si>
  <si>
    <t>WONDERFUL TRAVEL KERRY</t>
  </si>
  <si>
    <t>956898#HUANG/JIANLONG</t>
  </si>
  <si>
    <t xml:space="preserve">929 256 0356
347 328 2288 </t>
  </si>
  <si>
    <t>LL153310</t>
  </si>
  <si>
    <t>SEAT#13-29</t>
  </si>
  <si>
    <t>公司MANDY</t>
  </si>
  <si>
    <t>104406/F22940</t>
  </si>
  <si>
    <t>718-216-0228</t>
  </si>
  <si>
    <t>LL155888</t>
  </si>
  <si>
    <t>SEAT#30-32</t>
  </si>
  <si>
    <t>公司Shu</t>
  </si>
  <si>
    <t>104927/A29474</t>
  </si>
  <si>
    <t xml:space="preserve"> 646-379-3809</t>
  </si>
  <si>
    <t>LL156555</t>
  </si>
  <si>
    <t>seat#33.34</t>
  </si>
  <si>
    <t>CCH Sissi</t>
  </si>
  <si>
    <t xml:space="preserve"> 104766; LIU,WENYAN</t>
  </si>
  <si>
    <t>718-473-6866</t>
  </si>
  <si>
    <t>LL156348</t>
  </si>
  <si>
    <t>JF19-488-0377</t>
  </si>
  <si>
    <t>4088969074;4084315475</t>
  </si>
  <si>
    <t>JS10-488-1677</t>
  </si>
  <si>
    <t>929-300-1876</t>
  </si>
  <si>
    <t>公司STEPHANIE</t>
  </si>
  <si>
    <t>105151/A29503</t>
  </si>
  <si>
    <t xml:space="preserve"> 201-647-9795</t>
  </si>
  <si>
    <t>LL156865</t>
  </si>
  <si>
    <t>SEAT#35.36</t>
  </si>
  <si>
    <t>170606-231315-498543-0 CN
yang, hai ding</t>
  </si>
  <si>
    <t>1008613801245028</t>
  </si>
  <si>
    <t>LL156809</t>
  </si>
  <si>
    <t>公司JIMIGO</t>
  </si>
  <si>
    <t>105211/A29517</t>
  </si>
  <si>
    <t>917 650 3078</t>
  </si>
  <si>
    <t>LL156964</t>
  </si>
  <si>
    <t>SEAT#37.38, CTT改成FLU</t>
  </si>
  <si>
    <t>VANGUARD-MICHELLE</t>
  </si>
  <si>
    <t>347654-5557</t>
  </si>
  <si>
    <t>LL157035</t>
  </si>
  <si>
    <t>SEAT#39.40.44 ； BRK CHANGE TO FLU</t>
  </si>
  <si>
    <t>JS25-488-4067</t>
  </si>
  <si>
    <t>5512689024</t>
  </si>
  <si>
    <t>105346/A29547</t>
  </si>
  <si>
    <t>6268612166</t>
  </si>
  <si>
    <t>LL157140</t>
  </si>
  <si>
    <t>SEAT#41-43</t>
  </si>
  <si>
    <t>豪華</t>
  </si>
  <si>
    <t>105437/1067</t>
  </si>
  <si>
    <t>8618017101177</t>
  </si>
  <si>
    <t>LL157251</t>
  </si>
  <si>
    <t>seat#45</t>
  </si>
  <si>
    <t>新单不可再接EDI  6:30 上车点</t>
  </si>
  <si>
    <t>團：玛莎葡萄岛2天(MV2)</t>
  </si>
  <si>
    <t>1A</t>
  </si>
  <si>
    <t>TJ Trips(A)</t>
  </si>
  <si>
    <t>103740; lin lian jing</t>
  </si>
  <si>
    <t>347-527-6420</t>
  </si>
  <si>
    <t>MV2</t>
  </si>
  <si>
    <t>LL154938</t>
  </si>
  <si>
    <r>
      <rPr>
        <b/>
        <sz val="11"/>
        <color rgb="FFFF0000"/>
        <rFont val="Calibri"/>
        <family val="2"/>
        <scheme val="minor"/>
      </rPr>
      <t xml:space="preserve">SEAT#13-23  </t>
    </r>
    <r>
      <rPr>
        <sz val="11"/>
        <color theme="1"/>
        <rFont val="Calibri"/>
        <family val="2"/>
        <scheme val="minor"/>
      </rPr>
      <t>（ 没有告知代理seat#)</t>
    </r>
  </si>
  <si>
    <t>1B</t>
  </si>
  <si>
    <t>TJ Trips(B)</t>
  </si>
  <si>
    <t>5712997239</t>
  </si>
  <si>
    <t>FLU改成EDI， 老人家暈車</t>
  </si>
  <si>
    <t>1C</t>
  </si>
  <si>
    <t>TJ Trips Inc.</t>
  </si>
  <si>
    <t>103793/ling ding</t>
  </si>
  <si>
    <t>929-402-9720</t>
  </si>
  <si>
    <t>LL155048</t>
  </si>
  <si>
    <t>这组同103740是一起的,
麻烦把座位和房间安排在一起,谢谢</t>
  </si>
  <si>
    <t>C.C.H Int'l Inc. 彩虹</t>
  </si>
  <si>
    <t>104214/0091-Wendy</t>
  </si>
  <si>
    <t>6463292057</t>
  </si>
  <si>
    <t>LL155665</t>
  </si>
  <si>
    <r>
      <rPr>
        <b/>
        <sz val="11"/>
        <color theme="1"/>
        <rFont val="Calibri"/>
        <family val="2"/>
        <scheme val="minor"/>
      </rPr>
      <t>SEAT#24.27.28</t>
    </r>
    <r>
      <rPr>
        <sz val="11"/>
        <color theme="1"/>
        <rFont val="Calibri"/>
        <family val="2"/>
        <scheme val="minor"/>
      </rPr>
      <t xml:space="preserve">  （ 没有告知代理seat#)</t>
    </r>
  </si>
  <si>
    <t>T4F/携程</t>
  </si>
  <si>
    <t>C-613320-CN</t>
  </si>
  <si>
    <t xml:space="preserve">86-13062399338；9292384620 </t>
  </si>
  <si>
    <t>LL155752</t>
  </si>
  <si>
    <t>公司IVY</t>
  </si>
  <si>
    <t xml:space="preserve"> 104673/A29426</t>
  </si>
  <si>
    <t>9179025172</t>
  </si>
  <si>
    <t>LL156248</t>
  </si>
  <si>
    <t>SEAT#25.26</t>
  </si>
  <si>
    <t>104883/F23026</t>
  </si>
  <si>
    <t>626-679-6481</t>
  </si>
  <si>
    <t>LL156494</t>
  </si>
  <si>
    <r>
      <t xml:space="preserve">其中1客人晕车很厉害，希望如果前面有位置，希望挪前
</t>
    </r>
    <r>
      <rPr>
        <b/>
        <sz val="11"/>
        <color theme="1"/>
        <rFont val="Calibri"/>
        <family val="2"/>
        <scheme val="minor"/>
      </rPr>
      <t>SEAT#29.30</t>
    </r>
  </si>
  <si>
    <t>105143/A29501</t>
  </si>
  <si>
    <t xml:space="preserve"> 646-725-9441</t>
  </si>
  <si>
    <t>LL156851</t>
  </si>
  <si>
    <t>SEAT#33.34</t>
  </si>
  <si>
    <t>105163/A29495</t>
  </si>
  <si>
    <t>9179810502</t>
  </si>
  <si>
    <t>LL156887</t>
  </si>
  <si>
    <r>
      <rPr>
        <b/>
        <sz val="11"/>
        <color theme="1"/>
        <rFont val="Calibri"/>
        <family val="2"/>
        <scheme val="minor"/>
      </rPr>
      <t xml:space="preserve">seat#9-12 </t>
    </r>
    <r>
      <rPr>
        <sz val="11"/>
        <color theme="1"/>
        <rFont val="Calibri"/>
        <family val="2"/>
        <scheme val="minor"/>
      </rPr>
      <t>Jason Fong家人參團 change from 6/9 MV3</t>
    </r>
  </si>
  <si>
    <t>JS11-488-3377</t>
  </si>
  <si>
    <t>13472169198</t>
  </si>
  <si>
    <t>JS11-488-3737</t>
  </si>
  <si>
    <t>3469326127;8329682424</t>
  </si>
  <si>
    <t>3667;Tina Tan</t>
  </si>
  <si>
    <t>6318829567</t>
  </si>
  <si>
    <t>LL157050</t>
  </si>
  <si>
    <t>TSB Travel</t>
  </si>
  <si>
    <t>105350; DUAN/XIAO LI</t>
  </si>
  <si>
    <t>231-510-5198</t>
  </si>
  <si>
    <t>LL157146</t>
  </si>
  <si>
    <t>JN14-488-7097</t>
  </si>
  <si>
    <t>3479491949</t>
  </si>
  <si>
    <t>日期：6-10</t>
  </si>
  <si>
    <t>團：华盛顿DC2天1夜</t>
  </si>
  <si>
    <t xml:space="preserve"> 中巴#3</t>
  </si>
  <si>
    <t>DS2仙人洞</t>
  </si>
  <si>
    <t>86 13701062182</t>
  </si>
  <si>
    <t>LL156328</t>
  </si>
  <si>
    <t>JF12-487-9367</t>
  </si>
  <si>
    <t xml:space="preserve"> 469-720-2977</t>
  </si>
  <si>
    <t>公司JENNY</t>
  </si>
  <si>
    <t>105104/A29498</t>
  </si>
  <si>
    <t>6464313852</t>
  </si>
  <si>
    <t>LL156818</t>
  </si>
  <si>
    <t>105033/A29482</t>
  </si>
  <si>
    <t xml:space="preserve"> 6466757217</t>
  </si>
  <si>
    <t>LL156698</t>
  </si>
  <si>
    <t>SEAT#16-20</t>
  </si>
  <si>
    <t xml:space="preserve"> </t>
  </si>
  <si>
    <t>TOP TRAVEL CINDY</t>
  </si>
  <si>
    <t>20170606-1</t>
  </si>
  <si>
    <t>514-679-8688</t>
  </si>
  <si>
    <t>LL156831</t>
  </si>
  <si>
    <t>SEAT#21-23</t>
  </si>
  <si>
    <t>A FAIR</t>
  </si>
  <si>
    <t>LL061001</t>
  </si>
  <si>
    <t>917-670-0269</t>
  </si>
  <si>
    <t>LL156969</t>
  </si>
  <si>
    <t>SEAT#24</t>
  </si>
  <si>
    <t>105234/A29531</t>
  </si>
  <si>
    <t>718-578-2796</t>
  </si>
  <si>
    <t>LL157008</t>
  </si>
  <si>
    <t>SEAT#25-28</t>
  </si>
  <si>
    <t>3672;ABHIJEET CHOUDHURY</t>
  </si>
  <si>
    <t>5513585248</t>
  </si>
  <si>
    <t>LL157057</t>
  </si>
  <si>
    <t xml:space="preserve">TAKETOURS# AT16-481-8137 x 3 pax cxl </t>
  </si>
  <si>
    <t>公司Jenny 105032 5pax CXL</t>
  </si>
  <si>
    <t>DC2</t>
  </si>
  <si>
    <t>MT19-483-4967</t>
  </si>
  <si>
    <t>9174051134</t>
  </si>
  <si>
    <t>E-580120</t>
  </si>
  <si>
    <t>+1 5516556081</t>
  </si>
  <si>
    <t>LL152270</t>
  </si>
  <si>
    <t>CHANGE FROM 5/27</t>
  </si>
  <si>
    <t>JS25-487-6547</t>
  </si>
  <si>
    <t>9086259459;6463704104</t>
  </si>
  <si>
    <t>JS14-488-2057</t>
  </si>
  <si>
    <t>9292571616;6465413364</t>
  </si>
  <si>
    <t>86 18526437380</t>
  </si>
  <si>
    <t>LL154895</t>
  </si>
  <si>
    <t>E-596449</t>
  </si>
  <si>
    <t>+1 9172132009</t>
  </si>
  <si>
    <t>LL155656</t>
  </si>
  <si>
    <t>信航</t>
  </si>
  <si>
    <t>6372； Charles Qu</t>
  </si>
  <si>
    <t>631-487-3588</t>
  </si>
  <si>
    <t>LL156702</t>
  </si>
  <si>
    <t>seat#19.20</t>
  </si>
  <si>
    <t>EYou Service</t>
  </si>
  <si>
    <t>105158/170606</t>
  </si>
  <si>
    <t>6786468025</t>
  </si>
  <si>
    <t>LL156876</t>
  </si>
  <si>
    <t>JS14-488-2287</t>
  </si>
  <si>
    <t>917-650-2681;203-500-5437</t>
  </si>
  <si>
    <t>新联合</t>
  </si>
  <si>
    <t>105299/95528</t>
  </si>
  <si>
    <t>929-349-9537</t>
  </si>
  <si>
    <t>LL157083</t>
  </si>
  <si>
    <t>SEAT#21-26</t>
  </si>
  <si>
    <t>JE18-488-4707</t>
  </si>
  <si>
    <t>3472947065;3478665800</t>
  </si>
  <si>
    <t>S-46682</t>
  </si>
  <si>
    <t>2013105584</t>
  </si>
  <si>
    <t>LL156941</t>
  </si>
  <si>
    <t xml:space="preserve">1-928-265-6675 </t>
  </si>
  <si>
    <t>LL157090</t>
  </si>
  <si>
    <t>S-46736</t>
  </si>
  <si>
    <t>+1 3479841156</t>
  </si>
  <si>
    <t>LL157171</t>
  </si>
  <si>
    <t>E-604516</t>
  </si>
  <si>
    <t>+84 913173717</t>
  </si>
  <si>
    <t>LL157180</t>
  </si>
  <si>
    <r>
      <t xml:space="preserve">Prefer front seats as they are with children. </t>
    </r>
    <r>
      <rPr>
        <sz val="11"/>
        <color rgb="FFFF0000"/>
        <rFont val="Calibri"/>
        <family val="2"/>
      </rPr>
      <t>Charge $100 penalty for reschedule?</t>
    </r>
  </si>
  <si>
    <t>JN06-488-6327</t>
  </si>
  <si>
    <t>7329253324;7322585811</t>
  </si>
  <si>
    <t>BUS#1</t>
  </si>
  <si>
    <t>JF19-487-4437</t>
  </si>
  <si>
    <t xml:space="preserve"> 6692248938;4086648853</t>
  </si>
  <si>
    <t xml:space="preserve"> ME01-484-7657</t>
  </si>
  <si>
    <t>2016801178</t>
  </si>
  <si>
    <t>JS19-487-5907</t>
  </si>
  <si>
    <t>5513588346</t>
  </si>
  <si>
    <t>170522-376085-487465
DARYANANI, CHARMAINE</t>
  </si>
  <si>
    <t>1-98500894</t>
  </si>
  <si>
    <t>LL155009</t>
  </si>
  <si>
    <t>JT11-487-7777</t>
  </si>
  <si>
    <t xml:space="preserve"> 6266202253;6467275039</t>
  </si>
  <si>
    <t>E-602113</t>
  </si>
  <si>
    <t>=D38+1 7189389522</t>
  </si>
  <si>
    <t>LL156715</t>
  </si>
  <si>
    <t>JS05-488-1357</t>
  </si>
  <si>
    <t>9172755401</t>
  </si>
  <si>
    <t>DC2A</t>
  </si>
  <si>
    <t>JS13-488-2007</t>
  </si>
  <si>
    <t>2036094546;6468247939</t>
  </si>
  <si>
    <t>E-602806</t>
  </si>
  <si>
    <t>+1 2016961210</t>
  </si>
  <si>
    <t>LL156872</t>
  </si>
  <si>
    <t>JS17-488-3337</t>
  </si>
  <si>
    <t xml:space="preserve"> 9177417815</t>
  </si>
  <si>
    <t>E-603862</t>
  </si>
  <si>
    <t>+1 2096848052</t>
  </si>
  <si>
    <t>LL157070</t>
  </si>
  <si>
    <t>JE09-488-4477</t>
  </si>
  <si>
    <t>9187049909</t>
  </si>
  <si>
    <t>JE11-488-4717</t>
  </si>
  <si>
    <t>2019938099</t>
  </si>
  <si>
    <t xml:space="preserve"> Happy Travel</t>
  </si>
  <si>
    <t>105297; YE/LAN</t>
  </si>
  <si>
    <t>9176187855</t>
  </si>
  <si>
    <t>LL157082</t>
  </si>
  <si>
    <t>飛揚 Alex</t>
  </si>
  <si>
    <t>MAI/LIXIA</t>
  </si>
  <si>
    <t>917-257-2219</t>
  </si>
  <si>
    <t>LL157141</t>
  </si>
  <si>
    <t>seat#27.28.31.32</t>
  </si>
  <si>
    <t>Hester Jasmine</t>
  </si>
  <si>
    <t>LIANG/ZHIFANG</t>
  </si>
  <si>
    <t>646-228-7947</t>
  </si>
  <si>
    <t>LL157139</t>
  </si>
  <si>
    <t>seat#29.30.33.34</t>
  </si>
  <si>
    <t>JE24-488-5587</t>
  </si>
  <si>
    <t>201-492-4997</t>
  </si>
  <si>
    <t>團：尼加拉瀑布-千岛2天(NT2)</t>
  </si>
  <si>
    <t>NT BUS#10</t>
  </si>
  <si>
    <t>ME27-483-7097</t>
  </si>
  <si>
    <t>626-922-0876</t>
  </si>
  <si>
    <t>NT2</t>
  </si>
  <si>
    <t>E-577726</t>
  </si>
  <si>
    <t>+91 9819214950</t>
  </si>
  <si>
    <t>LL151894</t>
  </si>
  <si>
    <t>MT11-486-5657</t>
  </si>
  <si>
    <t>9172948185</t>
  </si>
  <si>
    <t>E-599146</t>
  </si>
  <si>
    <t>+1 9175475222</t>
  </si>
  <si>
    <t>LL156132</t>
  </si>
  <si>
    <r>
      <t xml:space="preserve">其中一位客人是老人家，要求安排靠前位置
</t>
    </r>
    <r>
      <rPr>
        <b/>
        <sz val="11"/>
        <color theme="1"/>
        <rFont val="Calibri"/>
        <family val="2"/>
        <scheme val="minor"/>
      </rPr>
      <t>SEAT#13.14</t>
    </r>
  </si>
  <si>
    <t>公司SHU</t>
  </si>
  <si>
    <t>104187/A29337</t>
  </si>
  <si>
    <t>917-353-2318</t>
  </si>
  <si>
    <t>LL155630</t>
  </si>
  <si>
    <t>SEAT#15.16.19.20</t>
  </si>
  <si>
    <t xml:space="preserve">MF23-484-2337 </t>
  </si>
  <si>
    <t xml:space="preserve"> 6097215408;6097215408</t>
  </si>
  <si>
    <t>170526-306491-490871-0 CN</t>
  </si>
  <si>
    <t>1-12133274727</t>
  </si>
  <si>
    <t>LL155572</t>
  </si>
  <si>
    <t>有一位年纪大的，请安排尽量靠前的座位。谢谢;
JCC CHANGE TO PAR</t>
  </si>
  <si>
    <t>JS11-488-2067</t>
  </si>
  <si>
    <t xml:space="preserve"> 3123401022</t>
  </si>
  <si>
    <t>JJ TRAVEL-MAGGIE</t>
  </si>
  <si>
    <t>LIAO/BIJIAO</t>
  </si>
  <si>
    <t>646-764-4162</t>
  </si>
  <si>
    <t>LL156143</t>
  </si>
  <si>
    <t>SEAT#29-31</t>
  </si>
  <si>
    <t>WANNAR TRAVEL INC</t>
  </si>
  <si>
    <t>104857/SV17060319259</t>
  </si>
  <si>
    <t>+1 3475717080</t>
  </si>
  <si>
    <t>LL156470</t>
  </si>
  <si>
    <t>104967/SV17060471513</t>
  </si>
  <si>
    <t>1 6107031281</t>
  </si>
  <si>
    <t>LL156625</t>
  </si>
  <si>
    <t>WD TRAVEL</t>
  </si>
  <si>
    <t>105025; FENG ZHEN</t>
  </si>
  <si>
    <t>8633329571</t>
  </si>
  <si>
    <t>LL156690</t>
  </si>
  <si>
    <t>JS20-487-6487</t>
  </si>
  <si>
    <t>+1 410 940 9403
simonaincantalupo@outlook.it</t>
  </si>
  <si>
    <t>Agee Int'l 105106 3pax CXL</t>
  </si>
  <si>
    <t>E-601840</t>
  </si>
  <si>
    <t>+1 9172701507</t>
  </si>
  <si>
    <t>LL157037</t>
  </si>
  <si>
    <t>LULUTRIP 170607-381799-499391-1 ENX4  LL156984 change to 6/10 NF2</t>
  </si>
  <si>
    <t>15A</t>
  </si>
  <si>
    <t>鳴揚 Grace(A)</t>
  </si>
  <si>
    <t>105232/38838</t>
  </si>
  <si>
    <t>9292048313</t>
  </si>
  <si>
    <t>LL157002</t>
  </si>
  <si>
    <t>seat#33-35</t>
  </si>
  <si>
    <t>15B</t>
  </si>
  <si>
    <t>鳴揚 Grace(B)</t>
  </si>
  <si>
    <t>E-603859</t>
  </si>
  <si>
    <t>+64 21889652</t>
  </si>
  <si>
    <t>LL157066</t>
  </si>
  <si>
    <t>JS18-488-3757</t>
  </si>
  <si>
    <t>+91-9840659981
 sriramlal99@gmail.com</t>
  </si>
  <si>
    <t xml:space="preserve"> JE26-488-5767</t>
  </si>
  <si>
    <t>9083924635</t>
  </si>
  <si>
    <t>267-521-6710</t>
  </si>
  <si>
    <t>NT BUS#9</t>
  </si>
  <si>
    <t>CTT+FLU</t>
  </si>
  <si>
    <t>MT14-486-9417</t>
  </si>
  <si>
    <t>7324251385</t>
  </si>
  <si>
    <t>TJ TIRPS-TIM</t>
  </si>
  <si>
    <t>104502； amily</t>
  </si>
  <si>
    <t>6462840128</t>
  </si>
  <si>
    <t>LL156014</t>
  </si>
  <si>
    <t>104669/A29400</t>
  </si>
  <si>
    <t>347-786-3200</t>
  </si>
  <si>
    <t>LL156240</t>
  </si>
  <si>
    <t>SEAT#25.26 其中一位客人在BUFFALO離團</t>
  </si>
  <si>
    <t>JT11-487-7097</t>
  </si>
  <si>
    <t>9173788786</t>
  </si>
  <si>
    <t>Zhong Hai Niki</t>
  </si>
  <si>
    <t>105168； gaoyin</t>
  </si>
  <si>
    <t>3525626392</t>
  </si>
  <si>
    <t>LL156897</t>
  </si>
  <si>
    <t>Drop OFF FLU</t>
  </si>
  <si>
    <t>Nexus Holidays</t>
  </si>
  <si>
    <t>105101； RUIZHI WANG</t>
  </si>
  <si>
    <t>321-345-1055</t>
  </si>
  <si>
    <t>LL156793</t>
  </si>
  <si>
    <t>单男單女拼房</t>
  </si>
  <si>
    <t>阳光JUNE</t>
  </si>
  <si>
    <t>105113/14166</t>
  </si>
  <si>
    <t>7186859787</t>
  </si>
  <si>
    <t>LL156801</t>
  </si>
  <si>
    <t>SEAT#37.38</t>
  </si>
  <si>
    <t>LAND&amp;SEA TRAVEL</t>
  </si>
  <si>
    <t xml:space="preserve">732-688-6360 </t>
  </si>
  <si>
    <t>LL156147</t>
  </si>
  <si>
    <r>
      <rPr>
        <b/>
        <sz val="11"/>
        <color rgb="FFFF0000"/>
        <rFont val="Calibri"/>
        <family val="2"/>
      </rPr>
      <t>收取$50</t>
    </r>
    <r>
      <rPr>
        <sz val="11"/>
        <color theme="1"/>
        <rFont val="Calibri"/>
        <family val="2"/>
      </rPr>
      <t>, 6/5 改成6/10, EDI改成FLU</t>
    </r>
  </si>
  <si>
    <t>1 6312605102</t>
  </si>
  <si>
    <t>LL156900</t>
  </si>
  <si>
    <t>JS26-488-2807</t>
  </si>
  <si>
    <t>6463227657</t>
  </si>
  <si>
    <t>JS18-488-1907</t>
  </si>
  <si>
    <t>5163533580;5163533580</t>
  </si>
  <si>
    <t>JS26-488-2737</t>
  </si>
  <si>
    <t xml:space="preserve"> 6822233074;929278263</t>
  </si>
  <si>
    <t>13同组A</t>
  </si>
  <si>
    <t>MT11-486-1527</t>
  </si>
  <si>
    <t>34672193260</t>
  </si>
  <si>
    <t>还有2位客人要跟此组安排同车</t>
  </si>
  <si>
    <t>14同组B</t>
  </si>
  <si>
    <t>JF29-488-1117</t>
  </si>
  <si>
    <t>3013180812;3013180812</t>
  </si>
  <si>
    <t>E-603094</t>
  </si>
  <si>
    <t>+1 7734140089</t>
  </si>
  <si>
    <t>LL156950</t>
  </si>
  <si>
    <t xml:space="preserve"> JS10-488-3257</t>
  </si>
  <si>
    <t>3476565070;7185219870</t>
  </si>
  <si>
    <t>JS28-488-4207</t>
  </si>
  <si>
    <t>JS23-488-3917</t>
  </si>
  <si>
    <t>917-330-8548;917-412-1359</t>
  </si>
  <si>
    <t>JS14-488-3387</t>
  </si>
  <si>
    <t>9735203392</t>
  </si>
  <si>
    <t>NT BUS#8</t>
  </si>
  <si>
    <t>MT19-477-1417</t>
  </si>
  <si>
    <t xml:space="preserve"> 7329129529</t>
  </si>
  <si>
    <t>change from 5/10</t>
  </si>
  <si>
    <t>AT03-481-0907</t>
  </si>
  <si>
    <t>8584650325;8584650266</t>
  </si>
  <si>
    <t>E-588847</t>
  </si>
  <si>
    <t>+1 9178823317</t>
  </si>
  <si>
    <t>LL153992</t>
  </si>
  <si>
    <t>4A</t>
  </si>
  <si>
    <t>AMERILINK-LISA</t>
  </si>
  <si>
    <t>AICT-12279</t>
  </si>
  <si>
    <t>518-423-3037</t>
  </si>
  <si>
    <t>LL155093</t>
  </si>
  <si>
    <t>SEAT#13.14</t>
  </si>
  <si>
    <t>4B</t>
  </si>
  <si>
    <t>170529-378855-493243
SHAH, DHWANISH</t>
  </si>
  <si>
    <t>1-2014671015</t>
  </si>
  <si>
    <t>LL155926</t>
  </si>
  <si>
    <t>E-599263</t>
  </si>
  <si>
    <t>+1 8482485199</t>
  </si>
  <si>
    <t>LL156184</t>
  </si>
  <si>
    <t>JF00-487-3347</t>
  </si>
  <si>
    <t>2017364093</t>
  </si>
  <si>
    <t>170601-379637-495205-0 EN</t>
  </si>
  <si>
    <t>1-2027668625</t>
  </si>
  <si>
    <t>LL156279</t>
  </si>
  <si>
    <t>JT17-487-7117</t>
  </si>
  <si>
    <t xml:space="preserve"> (201) 238-9193</t>
  </si>
  <si>
    <t>JF17-487-9417</t>
  </si>
  <si>
    <t>9738309845</t>
  </si>
  <si>
    <t>NAMEI-SAM</t>
  </si>
  <si>
    <t>ZHENG/ZHAO</t>
  </si>
  <si>
    <t xml:space="preserve">LL156812 </t>
  </si>
  <si>
    <t>A FAIR TRAVEL-PING</t>
  </si>
  <si>
    <t>LL061003</t>
  </si>
  <si>
    <t>551-206-8719</t>
  </si>
  <si>
    <t>LL156967</t>
  </si>
  <si>
    <t>SEAT #32.35.36</t>
  </si>
  <si>
    <t xml:space="preserve">551-208-3334 </t>
  </si>
  <si>
    <t>LL157046</t>
  </si>
  <si>
    <t>已告知导游信息</t>
  </si>
  <si>
    <t>BLUESKY- MARY</t>
  </si>
  <si>
    <t xml:space="preserve">201706101; WU, YONG QING  </t>
  </si>
  <si>
    <t>908-656-0555</t>
  </si>
  <si>
    <t>LL157107</t>
  </si>
  <si>
    <t>SEAT#17.18</t>
  </si>
  <si>
    <t>JN02-488-6017</t>
  </si>
  <si>
    <t>9083921653;9082406547</t>
  </si>
  <si>
    <t xml:space="preserve"> JN18-488-6557</t>
  </si>
  <si>
    <t>7323180080</t>
  </si>
  <si>
    <r>
      <t xml:space="preserve">團：小美东3天 (DN3) </t>
    </r>
    <r>
      <rPr>
        <b/>
        <sz val="24"/>
        <color rgb="FFFF0000"/>
        <rFont val="Calibri"/>
        <family val="2"/>
        <scheme val="minor"/>
      </rPr>
      <t>倒走</t>
    </r>
  </si>
  <si>
    <t>逢周二，四， 六出发的行程倒走： day 1 先到费城-DC;  day 3: 瀑布  {*需注意事项: 1) 没有神秘洞景点;  2)  没有Parsippany, NJ 上车点;  3) EAST BRUNSWICK, NJ-上车时间9:00AM, 只接不送)}</t>
  </si>
  <si>
    <t xml:space="preserve">MT07-474-8167 </t>
  </si>
  <si>
    <t>9493753269</t>
  </si>
  <si>
    <t>DN3</t>
  </si>
  <si>
    <t>MS03-482-2007</t>
  </si>
  <si>
    <t>9173733642;9173733642</t>
  </si>
  <si>
    <t>AE13-478-6387</t>
  </si>
  <si>
    <t>9717067294;9717068249</t>
  </si>
  <si>
    <t>4同组A</t>
  </si>
  <si>
    <t xml:space="preserve">AT01-480-5277 </t>
  </si>
  <si>
    <t>4256478955;4255234416</t>
  </si>
  <si>
    <t>5同组B</t>
  </si>
  <si>
    <t>MT19-477-1807</t>
  </si>
  <si>
    <t>4255296022;
4255247976</t>
  </si>
  <si>
    <t>Chengdu Huancheng 
Int`l Travel Ltd.</t>
  </si>
  <si>
    <t>100124/6665043844101666</t>
  </si>
  <si>
    <t>13524518070</t>
  </si>
  <si>
    <t>LL150277</t>
  </si>
  <si>
    <t>MF02-484-0927</t>
  </si>
  <si>
    <t>8801755633799;19173736931</t>
  </si>
  <si>
    <t>CHANGE FROM 6/11</t>
  </si>
  <si>
    <t>DM Investment
 Management Inc</t>
  </si>
  <si>
    <t>105281/CND17169935</t>
  </si>
  <si>
    <t>18369180133</t>
  </si>
  <si>
    <t>LL157063</t>
  </si>
  <si>
    <t>170518-374787-484553
Choudhary, Vijayraj</t>
  </si>
  <si>
    <t>1-4698187134</t>
  </si>
  <si>
    <t>LL154471</t>
  </si>
  <si>
    <t>170519-375021-485141-0 EN</t>
  </si>
  <si>
    <t>1-6124068046</t>
  </si>
  <si>
    <t>LL154534</t>
  </si>
  <si>
    <t xml:space="preserve"> JT10-487-7377</t>
  </si>
  <si>
    <t xml:space="preserve"> 6468756462</t>
  </si>
  <si>
    <t>E-596452</t>
  </si>
  <si>
    <t>+1 9083925501</t>
  </si>
  <si>
    <t>LL155655</t>
  </si>
  <si>
    <t>JS21-488-4057</t>
  </si>
  <si>
    <t>9282653875;9173761106</t>
  </si>
  <si>
    <t>JE10-488-5437</t>
  </si>
  <si>
    <t>201 333 1268;551 358 7702</t>
  </si>
  <si>
    <t>E-604561</t>
  </si>
  <si>
    <t>+1 5189616601</t>
  </si>
  <si>
    <t>LL157191</t>
  </si>
  <si>
    <t>DM Investment 
Management Inc</t>
  </si>
  <si>
    <t>105389/TMB17171017</t>
  </si>
  <si>
    <t>917-605-4146</t>
  </si>
  <si>
    <t>LL157183</t>
  </si>
  <si>
    <t>DN3+AP5N</t>
  </si>
  <si>
    <t>9DN1</t>
  </si>
  <si>
    <t>DM INVESTMENT</t>
  </si>
  <si>
    <t>EC164243</t>
  </si>
  <si>
    <t>186-119-10794</t>
  </si>
  <si>
    <t>SPC</t>
  </si>
  <si>
    <t>MN14-485-0127</t>
  </si>
  <si>
    <t xml:space="preserve"> 9013383390;9015084874</t>
  </si>
  <si>
    <t>MT03-483-4317</t>
  </si>
  <si>
    <t>65 91291952</t>
  </si>
  <si>
    <t> MF11-484-3217</t>
  </si>
  <si>
    <t>7323721102;2019937282</t>
  </si>
  <si>
    <t xml:space="preserve">MT18-486-2347 </t>
  </si>
  <si>
    <t>JE06-488-4527</t>
  </si>
  <si>
    <t xml:space="preserve"> 8583862799;6693009181</t>
  </si>
  <si>
    <t>CCH-IVY</t>
  </si>
  <si>
    <t>105072; WU/JING</t>
  </si>
  <si>
    <t>9083311141</t>
  </si>
  <si>
    <t>LL156742</t>
  </si>
  <si>
    <t>JF25-488-1117</t>
  </si>
  <si>
    <t>2673045601;2673045601</t>
  </si>
  <si>
    <t>105318/F23110</t>
  </si>
  <si>
    <t>919-869-9687</t>
  </si>
  <si>
    <t>LL157117</t>
  </si>
  <si>
    <t>SEAT#23.24</t>
  </si>
  <si>
    <t>Jia Jia</t>
  </si>
  <si>
    <t>646-247-0429</t>
  </si>
  <si>
    <t>LL157137</t>
  </si>
  <si>
    <t>JE15-488-5187</t>
  </si>
  <si>
    <t>3022579584;9910838811</t>
  </si>
  <si>
    <t>170608-382373-500475-0 CN</t>
  </si>
  <si>
    <t>+1-3475421087</t>
  </si>
  <si>
    <t>LL157148</t>
  </si>
  <si>
    <t>GREAT WALL COCO</t>
  </si>
  <si>
    <t>SUN/CHENGZHANG</t>
  </si>
  <si>
    <t>0033618861775</t>
  </si>
  <si>
    <t>LL157197</t>
  </si>
  <si>
    <t>JN13-488-6397</t>
  </si>
  <si>
    <t>2157303001;2157303001</t>
  </si>
  <si>
    <t>JN17-488-6407</t>
  </si>
  <si>
    <t>2068616993;6092160831</t>
  </si>
  <si>
    <t xml:space="preserve"> Jenny Holidays</t>
  </si>
  <si>
    <t>105401;黄宇</t>
  </si>
  <si>
    <t>3128180887,3128188410</t>
  </si>
  <si>
    <t>LL157199</t>
  </si>
  <si>
    <t xml:space="preserve">718 9255312 </t>
  </si>
  <si>
    <t>LL157241</t>
  </si>
  <si>
    <t>CHANGE FROM 6/10 NT2</t>
  </si>
  <si>
    <t>SKY BLUE TRAVEL-LILY</t>
  </si>
  <si>
    <t>CHEN/HAILIN</t>
  </si>
  <si>
    <t>347-506-6232</t>
  </si>
  <si>
    <t>LL157245</t>
  </si>
  <si>
    <t>SEAT#45.46</t>
  </si>
  <si>
    <t xml:space="preserve">日期: </t>
  </si>
  <si>
    <t>*BROOKLYN 7:00 AM  (接客人送到唐人街)</t>
  </si>
  <si>
    <t>備註</t>
  </si>
  <si>
    <t>*East Brunswick 6:30 AM ( 接客人送到 曼哈顿唐人街 )</t>
  </si>
  <si>
    <t>FLU改成EDI</t>
  </si>
  <si>
    <r>
      <t>*East Brunswick 7:00 AM</t>
    </r>
    <r>
      <rPr>
        <b/>
        <sz val="18"/>
        <color rgb="FFFF0000"/>
        <rFont val="Calibri"/>
        <family val="2"/>
        <scheme val="minor"/>
      </rPr>
      <t xml:space="preserve"> ( 接客人送到JERSEY CITY )</t>
    </r>
  </si>
  <si>
    <t>團：Woodbury 奥特莱斯一日游(WP1)</t>
  </si>
  <si>
    <t>Xiamen Overseas
 Global Int`l Travel</t>
  </si>
  <si>
    <t>104414/2084848201705293269087</t>
  </si>
  <si>
    <t>18961088166</t>
  </si>
  <si>
    <t>WP1</t>
  </si>
  <si>
    <t>LL155898</t>
  </si>
  <si>
    <t>9：00AM 时代广场</t>
  </si>
  <si>
    <t>公司Ticket Dept/Ctrip</t>
  </si>
  <si>
    <t xml:space="preserve">104899/TD40954 /3980543095 </t>
  </si>
  <si>
    <t>13816883727</t>
  </si>
  <si>
    <t>LL156515</t>
  </si>
  <si>
    <t>Xiamen Overseas Global Int`l Travel</t>
  </si>
  <si>
    <t>104907/2084848201706033305074</t>
  </si>
  <si>
    <t>18501785601</t>
  </si>
  <si>
    <t>LL156532</t>
  </si>
  <si>
    <t>9：00AM (曼哈顿-时代广场)</t>
  </si>
  <si>
    <t>Beijing Topline-爱去自由</t>
  </si>
  <si>
    <t>320179193/HAOZHEN</t>
  </si>
  <si>
    <t>13811530652</t>
  </si>
  <si>
    <t>LL156426</t>
  </si>
  <si>
    <t xml:space="preserve">104898/TD40953 /3980533140 </t>
  </si>
  <si>
    <t>18521419286</t>
  </si>
  <si>
    <t>LL156513</t>
  </si>
  <si>
    <t>9：00AM (法拉盛-喜来登 酒店前)</t>
  </si>
  <si>
    <r>
      <t>團：奥特莱斯+西点军校一日游(</t>
    </r>
    <r>
      <rPr>
        <sz val="22"/>
        <color rgb="FFFF0000"/>
        <rFont val="Calibri"/>
        <family val="2"/>
        <scheme val="minor"/>
      </rPr>
      <t>WT1</t>
    </r>
    <r>
      <rPr>
        <sz val="22"/>
        <color theme="1"/>
        <rFont val="Calibri"/>
        <family val="2"/>
        <scheme val="minor"/>
      </rPr>
      <t>)</t>
    </r>
  </si>
  <si>
    <t>Golden Bus Tours</t>
  </si>
  <si>
    <t>3628; Yvette Chouette</t>
  </si>
  <si>
    <t xml:space="preserve">9175431359 </t>
  </si>
  <si>
    <t>WT1</t>
  </si>
  <si>
    <t>LL156547</t>
  </si>
  <si>
    <t>H&amp;J</t>
  </si>
  <si>
    <t>MS GUO</t>
  </si>
  <si>
    <t>347-281-0506</t>
  </si>
  <si>
    <t>LL157239</t>
  </si>
  <si>
    <t>9:00am Flushing</t>
  </si>
  <si>
    <t>團：纽约市区游</t>
  </si>
  <si>
    <t>VAN#1</t>
  </si>
  <si>
    <t>悦禾旅游</t>
  </si>
  <si>
    <t>1-4807877223</t>
  </si>
  <si>
    <t>NY1</t>
  </si>
  <si>
    <t>JF26-488-0967</t>
  </si>
  <si>
    <t xml:space="preserve"> 3304239188;3304235251</t>
  </si>
  <si>
    <t>公司Tiffany</t>
  </si>
  <si>
    <t>105317/F23109</t>
  </si>
  <si>
    <t xml:space="preserve"> 646-510-7927</t>
  </si>
  <si>
    <t>JN13-488-7247</t>
  </si>
  <si>
    <t>3477210399;3477210399</t>
  </si>
  <si>
    <t>105449/A29561</t>
  </si>
  <si>
    <t>LL157261</t>
  </si>
  <si>
    <t>Date:</t>
  </si>
  <si>
    <t>TOUR:</t>
  </si>
  <si>
    <t>AP6ETF</t>
  </si>
  <si>
    <t>AP6DTF</t>
  </si>
  <si>
    <t>UM</t>
  </si>
  <si>
    <t>GUIDE:</t>
  </si>
  <si>
    <t>YOYO LIN</t>
  </si>
  <si>
    <t xml:space="preserve">ANGIE  WU </t>
  </si>
  <si>
    <t xml:space="preserve">CICI ZHANG </t>
  </si>
  <si>
    <t>CTT 8:00 上车</t>
  </si>
  <si>
    <t>组号</t>
  </si>
  <si>
    <t>贵宾姓名</t>
  </si>
  <si>
    <t>房间</t>
  </si>
  <si>
    <t>人数</t>
  </si>
  <si>
    <t>代理名字</t>
  </si>
  <si>
    <t>接机</t>
  </si>
  <si>
    <t>机场</t>
  </si>
  <si>
    <t>航班</t>
  </si>
  <si>
    <t>时间</t>
  </si>
  <si>
    <t>送机</t>
  </si>
  <si>
    <t>团号</t>
  </si>
  <si>
    <t>备注</t>
  </si>
  <si>
    <t>电话</t>
  </si>
  <si>
    <t>MN15-483-3507</t>
  </si>
  <si>
    <t>ETFN2</t>
  </si>
  <si>
    <t>FRANCIS JUNDE JIANG</t>
  </si>
  <si>
    <t>GO TO BUS</t>
  </si>
  <si>
    <t>CT</t>
  </si>
  <si>
    <t>NY5E</t>
  </si>
  <si>
    <t>323-276-3885
Email: xavierjun@yahoo.com</t>
  </si>
  <si>
    <t>总数：</t>
  </si>
  <si>
    <t>FLUSHING  7:00 敦城海鲜酒家上车</t>
  </si>
  <si>
    <t>AT05-478-8877</t>
  </si>
  <si>
    <t>ETFN1</t>
  </si>
  <si>
    <t xml:space="preserve">zhang Yi </t>
  </si>
  <si>
    <t>813-7673371
813-7651083
Email: ianzhang@hotmail.com</t>
  </si>
  <si>
    <t>EC167057</t>
  </si>
  <si>
    <t>DTFN3</t>
  </si>
  <si>
    <t>HU GUISHENG</t>
  </si>
  <si>
    <t>TRIPLEASURE</t>
  </si>
  <si>
    <t>NY5</t>
  </si>
  <si>
    <t>609-273-6514</t>
  </si>
  <si>
    <t>Howard Johnson EWR  7:00</t>
  </si>
  <si>
    <t>EC168704</t>
  </si>
  <si>
    <t>DTFN4</t>
  </si>
  <si>
    <t>LIU HUI</t>
  </si>
  <si>
    <t>NAMEI</t>
  </si>
  <si>
    <t>NJ</t>
  </si>
  <si>
    <t xml:space="preserve">NY5 </t>
  </si>
  <si>
    <t>1389-655-9988</t>
  </si>
  <si>
    <t>BRK 7:00</t>
  </si>
  <si>
    <t>OTHER PICK UP</t>
  </si>
  <si>
    <t>日期：6/10</t>
  </si>
  <si>
    <t>團：小美东3天2夜</t>
  </si>
  <si>
    <t>EC BUS#19 NY5C</t>
  </si>
  <si>
    <t>NB1</t>
  </si>
  <si>
    <t>AKSHAY KESHAVMURTHY</t>
  </si>
  <si>
    <t>484-948-8786
610-777-0132
Email: asha172@aol.com</t>
  </si>
  <si>
    <t>NB3</t>
  </si>
  <si>
    <t>MT17-485-5457</t>
  </si>
  <si>
    <t>NB2</t>
  </si>
  <si>
    <t xml:space="preserve">BAY SKY LL:105124 </t>
  </si>
  <si>
    <t>DANG BAO</t>
  </si>
  <si>
    <t>714-589-4411</t>
  </si>
  <si>
    <t>EC168415</t>
  </si>
  <si>
    <t>ANTNIO LOMBARDI</t>
  </si>
  <si>
    <t>201-914-4160
201-916-9913
Email: Lombardi.ca@gmail.com</t>
  </si>
  <si>
    <t>JS19-488-3767</t>
  </si>
  <si>
    <t>NB4</t>
  </si>
  <si>
    <t>JOY TRAVEL</t>
  </si>
  <si>
    <t>WANG GE</t>
  </si>
  <si>
    <t>646-379-7547</t>
  </si>
  <si>
    <t>EC168606</t>
  </si>
  <si>
    <t>Edison</t>
  </si>
  <si>
    <t>NB5</t>
  </si>
  <si>
    <t>TOURSFORFUN(C-2026908-US)</t>
  </si>
  <si>
    <t>CHANGZHU YE</t>
  </si>
  <si>
    <t>86-917-982-4864</t>
  </si>
  <si>
    <t>EC168681</t>
  </si>
  <si>
    <t>NB6</t>
  </si>
  <si>
    <t>LLL INTERNATIONAL TRAVEL</t>
  </si>
  <si>
    <t xml:space="preserve">LIU YING   </t>
  </si>
  <si>
    <t>201-639-1466</t>
  </si>
  <si>
    <t>EC168728</t>
  </si>
  <si>
    <t>NBR1</t>
  </si>
  <si>
    <t>TIAN YIGONG</t>
  </si>
  <si>
    <t>408-565-5595</t>
  </si>
  <si>
    <t>EC166617</t>
  </si>
  <si>
    <t>NBR2</t>
  </si>
  <si>
    <t>TOURSFORFUN(C-612168-CN)</t>
  </si>
  <si>
    <t>CHIN EDITH SHIU CHI</t>
  </si>
  <si>
    <t>86139-2056-1468</t>
  </si>
  <si>
    <t>EC167266</t>
  </si>
  <si>
    <t>NBR3</t>
  </si>
  <si>
    <t>LL:104127 F22877 LILYYAN</t>
  </si>
  <si>
    <t>HUANG RUBIN</t>
  </si>
  <si>
    <t>516-946-7116 
516-806-9006</t>
  </si>
  <si>
    <t>EC167495</t>
  </si>
  <si>
    <t>有2位70岁老人家， 请尽量安排前面的座位， 谢谢！</t>
  </si>
  <si>
    <t>NBR4</t>
  </si>
  <si>
    <t>C.C.H INT'L LL:104920</t>
  </si>
  <si>
    <t>YAN DAYING</t>
  </si>
  <si>
    <t>646-821-7498</t>
  </si>
  <si>
    <t>EC168201</t>
  </si>
  <si>
    <t>NBR5</t>
  </si>
  <si>
    <t>PAWAN KUMAR BANSAL</t>
  </si>
  <si>
    <t>4049804422
5512635345
nishant1609@gmail.com</t>
  </si>
  <si>
    <t>JS19-488-3307</t>
  </si>
  <si>
    <t>团出发后：No Show或刚刚加的客人都要记录在以下表格：</t>
  </si>
  <si>
    <t>原本人数和房数：</t>
  </si>
  <si>
    <t>减去</t>
  </si>
  <si>
    <t>No Show group #</t>
  </si>
  <si>
    <t>增加</t>
  </si>
  <si>
    <t>Just Add group #</t>
  </si>
  <si>
    <t>Driver( YES/NO)</t>
  </si>
  <si>
    <t>Guide Name:</t>
  </si>
  <si>
    <t>ANDY YANG LIU</t>
  </si>
  <si>
    <t>Guide + Training ( M / F )</t>
  </si>
  <si>
    <t>人数：</t>
  </si>
  <si>
    <t>房数：</t>
  </si>
  <si>
    <t>总Total RM：</t>
  </si>
  <si>
    <t>Share Room Remark:</t>
  </si>
  <si>
    <t>GD1RM</t>
  </si>
  <si>
    <t>问酒店部，当天向酒店确认房间数量的导游是谁（由酒店部指定，不要每一个都打电话给酒店）：</t>
  </si>
  <si>
    <t>Y</t>
  </si>
  <si>
    <t>M</t>
  </si>
  <si>
    <t xml:space="preserve">105450/F23138 </t>
  </si>
  <si>
    <t>9294624088</t>
  </si>
  <si>
    <t>LL157262</t>
  </si>
  <si>
    <t>WOODBURY安排</t>
  </si>
  <si>
    <t>NEW TOUR FOR WOODBURY</t>
  </si>
  <si>
    <t>团上大巴(61)</t>
  </si>
  <si>
    <r>
      <rPr>
        <b/>
        <sz val="10"/>
        <color indexed="10"/>
        <rFont val="宋体"/>
        <family val="3"/>
        <charset val="134"/>
      </rPr>
      <t>人数</t>
    </r>
  </si>
  <si>
    <r>
      <rPr>
        <b/>
        <sz val="11"/>
        <color indexed="10"/>
        <rFont val="宋体"/>
      </rPr>
      <t>房间</t>
    </r>
  </si>
  <si>
    <t>团上导游</t>
  </si>
  <si>
    <t>当天出团导游</t>
  </si>
  <si>
    <t>HOTEL:  DoubleTree by Hilton Somerset Hotel and Conference Center 2N</t>
  </si>
  <si>
    <t xml:space="preserve"> 9WJE2</t>
  </si>
  <si>
    <t>ZHANG YU</t>
  </si>
  <si>
    <t>AP5W</t>
  </si>
  <si>
    <t>186-0615-8355</t>
  </si>
  <si>
    <t>N/A</t>
  </si>
  <si>
    <t>COCO LI</t>
  </si>
  <si>
    <t>W1</t>
  </si>
  <si>
    <t>FAN WENSHUO</t>
  </si>
  <si>
    <t>ORIENT EXPRESS TRAVEL INC</t>
  </si>
  <si>
    <t>LGA</t>
  </si>
  <si>
    <t>AC718</t>
  </si>
  <si>
    <t>AP7W</t>
  </si>
  <si>
    <t>W3-A</t>
  </si>
  <si>
    <t>ZHENG PING X3</t>
  </si>
  <si>
    <t>USITRIP</t>
  </si>
  <si>
    <t>EWR</t>
  </si>
  <si>
    <t>UA4016</t>
  </si>
  <si>
    <t>UA4253</t>
  </si>
  <si>
    <t>6位客人其中5位是BOS離團, 其中1位是EWR離團</t>
  </si>
  <si>
    <t>1 2604871948</t>
  </si>
  <si>
    <t>W3-B</t>
  </si>
  <si>
    <t>QIAO HAIYING X3</t>
  </si>
  <si>
    <t>DL5962</t>
  </si>
  <si>
    <t>BOS</t>
  </si>
  <si>
    <t>AA252</t>
  </si>
  <si>
    <t>W4</t>
  </si>
  <si>
    <t>LU FENG</t>
  </si>
  <si>
    <t>BEAUTOUR LL:102880</t>
  </si>
  <si>
    <t>DL2151</t>
  </si>
  <si>
    <t>135-9136-8758</t>
  </si>
  <si>
    <t>WR2</t>
  </si>
  <si>
    <t>YUAN YUAN</t>
  </si>
  <si>
    <t>LL:104932 JENNYXU A29409</t>
  </si>
  <si>
    <t>AP8R</t>
  </si>
  <si>
    <t>706-371-0696</t>
  </si>
  <si>
    <t>HOTEL:  APA Hotel Woodbridge 2N</t>
  </si>
  <si>
    <t>WC1</t>
  </si>
  <si>
    <t>BENG HOE TAN</t>
  </si>
  <si>
    <t>S.H TOURS LL:97506</t>
  </si>
  <si>
    <t>JFK</t>
  </si>
  <si>
    <t>KE644</t>
  </si>
  <si>
    <t>AP9CW</t>
  </si>
  <si>
    <t>BOOK 6/17 6/17Holiday Inn New York JFK Airport
1DDX1NIGHT HOTEL NOT CONFIM</t>
  </si>
  <si>
    <t>(415)7058887</t>
  </si>
  <si>
    <t>WC2</t>
  </si>
  <si>
    <t xml:space="preserve">Alie Sutjiadi </t>
  </si>
  <si>
    <t>CX0830</t>
  </si>
  <si>
    <t>DL433</t>
  </si>
  <si>
    <t>6281-197-2200
628-128663-2929</t>
  </si>
  <si>
    <t>WC3</t>
  </si>
  <si>
    <t>LI DAN</t>
  </si>
  <si>
    <t>MCTEC VACATION LL:101971</t>
  </si>
  <si>
    <t>CX888</t>
  </si>
  <si>
    <t>CX889</t>
  </si>
  <si>
    <t>13-60982-3103</t>
  </si>
  <si>
    <t>WR3</t>
  </si>
  <si>
    <t>WANG YANROU</t>
  </si>
  <si>
    <t>WELLSTAR TRAVEL</t>
  </si>
  <si>
    <t>AA3751</t>
  </si>
  <si>
    <t>AA3705</t>
  </si>
  <si>
    <t>204-898-6926</t>
  </si>
  <si>
    <t>AP8R/8L FOR WOODBURY</t>
  </si>
  <si>
    <t>HOTEL:  Courtyard Newark Downtown 1N</t>
  </si>
  <si>
    <t>R3</t>
  </si>
  <si>
    <t>FANGJING LI</t>
  </si>
  <si>
    <t>TOURSFORFUN(C-2013318-US)</t>
  </si>
  <si>
    <t>CA981</t>
  </si>
  <si>
    <t>AA21</t>
  </si>
  <si>
    <t>86-177-1670-0853</t>
  </si>
  <si>
    <t>R7</t>
  </si>
  <si>
    <t>WU WEIFANG</t>
  </si>
  <si>
    <t>WANNAR TRAVEL LL:104266</t>
  </si>
  <si>
    <t>507 621-22228</t>
  </si>
  <si>
    <t>R8</t>
  </si>
  <si>
    <t>LU HONG</t>
  </si>
  <si>
    <t>SILKWAY TRAVEL</t>
  </si>
  <si>
    <t xml:space="preserve">152-1046-8548 </t>
  </si>
  <si>
    <t>UR2</t>
  </si>
  <si>
    <t>XU XINRAN</t>
  </si>
  <si>
    <t>AP9U</t>
  </si>
  <si>
    <t xml:space="preserve">1 202-412-3093   
86 136-5385-9169  </t>
  </si>
  <si>
    <t xml:space="preserve">WINDY XIE </t>
  </si>
  <si>
    <t>HOTEL:  6/9: Courtyard Newark Downtown 1N; 6/10: DoubleTree by Hilton Somerset Hotel and Conference Center 1N</t>
  </si>
  <si>
    <t>R4</t>
  </si>
  <si>
    <t>OU CHAN</t>
  </si>
  <si>
    <t>CTRIP(2734447030 )</t>
  </si>
  <si>
    <t>AA336</t>
  </si>
  <si>
    <t>22：37</t>
  </si>
  <si>
    <t>AP9R</t>
  </si>
  <si>
    <t>携程订单
接机请举牌“携程”&amp;“欧婵” X2
请导游在团上直接收取服务费
6/11早上6：45 送客人去CT ，自行离团
TG:COCO LI</t>
  </si>
  <si>
    <t>136-9190-3720</t>
  </si>
  <si>
    <t>R6</t>
  </si>
  <si>
    <t>LIN XUEHUI</t>
  </si>
  <si>
    <t xml:space="preserve">SHENZHEN REN YOU LL:103658 </t>
  </si>
  <si>
    <t>DL1908</t>
  </si>
  <si>
    <t>6/11早上送客人去CT自由活动。
客人团上给导游提供最后离团地点</t>
  </si>
  <si>
    <t>162-646-67971</t>
  </si>
  <si>
    <t>R9</t>
  </si>
  <si>
    <t>DU DUOFENG</t>
  </si>
  <si>
    <t>DM INVERSTMENT LL:104517</t>
  </si>
  <si>
    <t>267-270-9274</t>
  </si>
  <si>
    <t>CITY TOUR安排</t>
  </si>
  <si>
    <t>R BACK FOR CITY TOUR</t>
  </si>
  <si>
    <t xml:space="preserve"> (配)高頂 30460LV (702)/Sam Wang 646-201-3834 </t>
  </si>
  <si>
    <t>TSR1</t>
  </si>
  <si>
    <t>WENG ROSEMARY</t>
  </si>
  <si>
    <t>UA1469</t>
  </si>
  <si>
    <t>UA2411</t>
  </si>
  <si>
    <t>AP7R</t>
  </si>
  <si>
    <t>1 9166904190</t>
  </si>
  <si>
    <t>TSR2</t>
  </si>
  <si>
    <t>SHAN WENHUA</t>
  </si>
  <si>
    <t>DL1303</t>
  </si>
  <si>
    <t>DL222</t>
  </si>
  <si>
    <t xml:space="preserve"> 1 305-607-8913
 86 151-179-55606</t>
  </si>
  <si>
    <t>TSR3</t>
  </si>
  <si>
    <t>PENG XINYI</t>
  </si>
  <si>
    <t>C TRIP(2795878987)</t>
  </si>
  <si>
    <t>CZ399</t>
  </si>
  <si>
    <t xml:space="preserve">携程订单
接机请举牌“携程”&amp;彭芯怡” X2
请导游在团上直接收取服务费
TTD項目：纽约高空跳伞刺激游（$279/人次）【预定选项，费用境外现付至团上导游】
纽约真枪实弹体验游（$169/人次）【预定选项，费用境外现付至团上导游】
纽约飞机驾驶体验（$239/人次）【预定选项，费用境外现付至团上导游】,已Email给TTD
TG:WINDY XIE 
</t>
  </si>
  <si>
    <t>1500-066-2575</t>
  </si>
  <si>
    <t>PR1</t>
  </si>
  <si>
    <t>FU FRANCES</t>
  </si>
  <si>
    <t>UDITRIP</t>
  </si>
  <si>
    <t>PH</t>
  </si>
  <si>
    <t>PH6R</t>
  </si>
  <si>
    <t>其中一间是单人房</t>
  </si>
  <si>
    <t>1 609-240-1922</t>
  </si>
  <si>
    <t>AP6 BACK FOR CITY TOUR</t>
  </si>
  <si>
    <t xml:space="preserve"> (配)($4/P)N. A. C. INC  高頂 14 (703)/xie lang 646-331-8479</t>
  </si>
  <si>
    <t>PTS1</t>
  </si>
  <si>
    <t>QIAN XIAOMING</t>
  </si>
  <si>
    <t>PH5</t>
  </si>
  <si>
    <t xml:space="preserve">86 139-0103-3264  </t>
  </si>
  <si>
    <t xml:space="preserve">RIVEN LE  </t>
  </si>
  <si>
    <t>RIVEN LE</t>
  </si>
  <si>
    <t>HOTEL:  6/9: Courtyard Newark Downtown 1N; 6/10: Ramada Plaza Newark Liberty International Airport 1N</t>
  </si>
  <si>
    <t>WHTS1</t>
  </si>
  <si>
    <t>Prabhat Pandey</t>
  </si>
  <si>
    <t>MD</t>
  </si>
  <si>
    <t>WH5</t>
  </si>
  <si>
    <t>757-386-9965
757-803-0859</t>
  </si>
  <si>
    <t>TD1</t>
  </si>
  <si>
    <t>FAN YINGCHUN</t>
  </si>
  <si>
    <t>A JOY TOUR LL;99530</t>
  </si>
  <si>
    <t>WN269</t>
  </si>
  <si>
    <t>AP6T</t>
  </si>
  <si>
    <t xml:space="preserve"> 86-13916065536 </t>
  </si>
  <si>
    <t xml:space="preserve">MARK WANG </t>
  </si>
  <si>
    <t xml:space="preserve">R BACK FOR CITY TOUR </t>
  </si>
  <si>
    <t xml:space="preserve"> (配)($4/P)N. A. C. INC 高頂 14 (704)/LIANG JIN J 917-837-6088</t>
  </si>
  <si>
    <t>PR3</t>
  </si>
  <si>
    <t>YU QUAN</t>
  </si>
  <si>
    <t>LULU TRIP(481923)</t>
  </si>
  <si>
    <t>86-1381-756-2861</t>
  </si>
  <si>
    <t xml:space="preserve">AMY DU </t>
  </si>
  <si>
    <t>PR4</t>
  </si>
  <si>
    <t>LIU JINAXIU</t>
  </si>
  <si>
    <t>267-838-3259
704-562-4056</t>
  </si>
  <si>
    <t>DAR1</t>
  </si>
  <si>
    <t>TONG  WEI</t>
  </si>
  <si>
    <t>A JOY TOUR LLC LL:104750</t>
  </si>
  <si>
    <t>SCI</t>
  </si>
  <si>
    <t>DAP7R</t>
  </si>
  <si>
    <t>BOOK 6/13 HOWARD JOHNSON EWR  1DD*1N Check in with"TONG WEI  "CF#5897458</t>
  </si>
  <si>
    <t xml:space="preserve">139-4243-0400 
139-2525-5050 </t>
  </si>
  <si>
    <t>WHR1</t>
  </si>
  <si>
    <t xml:space="preserve">MA GUILAN </t>
  </si>
  <si>
    <t xml:space="preserve">JOY TRAVEL </t>
  </si>
  <si>
    <t xml:space="preserve">WH-HOLIDAY INN </t>
  </si>
  <si>
    <t>WH5R</t>
  </si>
  <si>
    <t>646-525-9280</t>
  </si>
  <si>
    <t>AP5N/AP5C BACK FOR CITY TOUR</t>
  </si>
  <si>
    <t>6DN1</t>
  </si>
  <si>
    <t>LI SHUHENG</t>
  </si>
  <si>
    <t>AP5N</t>
  </si>
  <si>
    <t xml:space="preserve">1 917-513-6976  
86 139-5095-9506 </t>
  </si>
  <si>
    <t>GARY CHING 
347-309-8606</t>
  </si>
  <si>
    <t>TRANSFER安排</t>
  </si>
  <si>
    <t>NEW TOUR FOR OPTION X</t>
  </si>
  <si>
    <t>HOTEL:   DoubleTree by Hilton Somerset Hotel and Conference Center 2N</t>
  </si>
  <si>
    <t>X1S1</t>
  </si>
  <si>
    <t>LUO LI</t>
  </si>
  <si>
    <t>DL1643</t>
  </si>
  <si>
    <t>DL4022</t>
  </si>
  <si>
    <t>AP7X+H</t>
  </si>
  <si>
    <t xml:space="preserve">6/10  纽约市徒步深度体验游(已支付)
</t>
  </si>
  <si>
    <t xml:space="preserve">1 202-256-3505 
86 159-3621-3995  </t>
  </si>
  <si>
    <t>KIWI YOU</t>
  </si>
  <si>
    <t>X2U1</t>
  </si>
  <si>
    <t>PENGLING REN</t>
  </si>
  <si>
    <t>TOURSFORFUN（C-2024994-US）</t>
  </si>
  <si>
    <t>UA2045</t>
  </si>
  <si>
    <t>AP8X</t>
  </si>
  <si>
    <t>自选项目：                               （1）6/10 徒步深度游，已支付 （2）6/11 自由行，已支付</t>
  </si>
  <si>
    <t>646-764-6654</t>
  </si>
  <si>
    <t>NEW TOUR FOR FREE TOUR</t>
  </si>
  <si>
    <t xml:space="preserve"> 9FJE1</t>
  </si>
  <si>
    <t>CAI LI MIN</t>
  </si>
  <si>
    <t>CTRIP/TOURSFORFUN(C-604185)</t>
  </si>
  <si>
    <t>UA642</t>
  </si>
  <si>
    <t>DCA</t>
  </si>
  <si>
    <t>DL1726</t>
  </si>
  <si>
    <t>AP5F</t>
  </si>
  <si>
    <t>携程+涂风订单 请导游直接向客人收取服务费</t>
  </si>
  <si>
    <t>86139-1622-6666</t>
  </si>
  <si>
    <t>FR1</t>
  </si>
  <si>
    <t>YIN HONGJUAN</t>
  </si>
  <si>
    <t>CTRIP/TOURSFORFUN(C-592467-CN)</t>
  </si>
  <si>
    <t>AP8F</t>
  </si>
  <si>
    <t>携程+途风订单
接机请举牌“携程+途风” &amp; “殷洪娟 X3”
请导游直接在团上收取服务费</t>
  </si>
  <si>
    <t>86-186-2128-5079
86-139-5699-2786
86-139-5602-0804</t>
  </si>
  <si>
    <t>NEW TOUR FOR ATLANTIC CITY</t>
  </si>
  <si>
    <t>HOTEL:   Edison Hotel 2N</t>
  </si>
  <si>
    <t>ATE2</t>
  </si>
  <si>
    <t>DEVASSY PULIKKOTTIL</t>
  </si>
  <si>
    <t>SU100</t>
  </si>
  <si>
    <t>AP7AE</t>
  </si>
  <si>
    <t>9715-0636-2207
Email: daviskpulikkottil@gmail.com</t>
  </si>
  <si>
    <t>Frank Wu (347) 200-2347</t>
  </si>
  <si>
    <t>从酒店接到JERSEY CITY交给ANDY YANG LIU  646-468-6668</t>
  </si>
  <si>
    <t>HOTEL:   DoubleTree by Hilton Somerset Hotel and Conference Center</t>
  </si>
  <si>
    <t>AC1</t>
  </si>
  <si>
    <t>HARRY SUSANTO WIBOWO</t>
  </si>
  <si>
    <t>ATC VACATIONS</t>
  </si>
  <si>
    <t>T-7</t>
  </si>
  <si>
    <t>AP6C</t>
  </si>
  <si>
    <t>628-138-0871789</t>
  </si>
  <si>
    <t xml:space="preserve">ANDY YANG LIU </t>
  </si>
  <si>
    <t>AC2</t>
  </si>
  <si>
    <t>ZHAO CHUNYAN</t>
  </si>
  <si>
    <t>MAJESTIC</t>
  </si>
  <si>
    <t>VX34</t>
  </si>
  <si>
    <t>VX29</t>
  </si>
  <si>
    <t>客人的回程航班
比规定早5分钟，请注意</t>
  </si>
  <si>
    <t>AC3</t>
  </si>
  <si>
    <t>TJIA MARTHA</t>
  </si>
  <si>
    <t>ATS</t>
  </si>
  <si>
    <t>BR30</t>
  </si>
  <si>
    <t>从酒店接到EDI(In front of the Voi Salon &amp; Spa) FOR LOCAL DN3交给JUSTIN CHEN 646-651-5665</t>
  </si>
  <si>
    <t>HOTEL: Edison Hotel       @8:15AM</t>
  </si>
  <si>
    <t>HUANG XIUMEI</t>
  </si>
  <si>
    <t>DM INVESTMENT LL:101042</t>
  </si>
  <si>
    <t>DL473</t>
  </si>
  <si>
    <t>SELF-DISMISS</t>
  </si>
  <si>
    <t xml:space="preserve">JUSTIN CHEN </t>
  </si>
  <si>
    <t>David (347) 654-6453‬‬</t>
  </si>
  <si>
    <t>Departure Date : 6/10/2017</t>
  </si>
  <si>
    <t>类别</t>
  </si>
  <si>
    <t>Pick-up</t>
  </si>
  <si>
    <t>Tour Name</t>
  </si>
  <si>
    <t>Bus/Driver's phone</t>
  </si>
  <si>
    <t>天数</t>
  </si>
  <si>
    <t>导游</t>
  </si>
  <si>
    <t>DUTY</t>
  </si>
  <si>
    <t>Phone</t>
  </si>
  <si>
    <t>酒店</t>
    <phoneticPr fontId="0" type="noConversion"/>
  </si>
  <si>
    <t>Notice</t>
  </si>
  <si>
    <t>工作安排</t>
    <phoneticPr fontId="0" type="noConversion"/>
  </si>
  <si>
    <t>LL</t>
  </si>
  <si>
    <t>FLU 6:45</t>
  </si>
  <si>
    <t>1DC2</t>
  </si>
  <si>
    <t>(配)($4/P) coach america (PHI) 57/阿柳(917) 294-5474</t>
  </si>
  <si>
    <t>JASON SIU</t>
  </si>
  <si>
    <t>212-810-6590</t>
  </si>
  <si>
    <t>Holiday Inn Gaithersburg</t>
  </si>
  <si>
    <t>没有美东客人</t>
  </si>
  <si>
    <t>2DC2</t>
  </si>
  <si>
    <t>($4/P)world one bus inc 56(566)/ 孙 917-756-6111</t>
  </si>
  <si>
    <t>VINCENT CHEN</t>
  </si>
  <si>
    <t>917-756-1029</t>
  </si>
  <si>
    <t>Red Roof Rockville</t>
  </si>
  <si>
    <t>7AM直接到唐人街</t>
  </si>
  <si>
    <t>3DS2</t>
  </si>
  <si>
    <t>(配) ($4/P)t&amp;c travel 29 (005)/老郭 347-852-8866</t>
  </si>
  <si>
    <t>BENNY CHEN</t>
  </si>
  <si>
    <t>718-501-9167</t>
  </si>
  <si>
    <t>Quality Inn Tysons Corner</t>
  </si>
  <si>
    <t>BRK 6:45</t>
  </si>
  <si>
    <t>1BO2</t>
  </si>
  <si>
    <t>(配)($4/P)j&amp;f tours 59 (2033)/刘强 9172808566</t>
  </si>
  <si>
    <t>HAO WU</t>
  </si>
  <si>
    <t>347-596-9597</t>
  </si>
  <si>
    <t>Quality Inn &amp; Suites Lexington</t>
  </si>
  <si>
    <t>1MV2</t>
  </si>
  <si>
    <t>(配) ($4/P)j&amp;f tours transportation 61 (2038)/ 小金 6463392736</t>
  </si>
  <si>
    <t>HELEN CHEN</t>
  </si>
  <si>
    <t>917-855-7119</t>
  </si>
  <si>
    <t>Days Inn Middleboro</t>
  </si>
  <si>
    <t>1NF2D</t>
  </si>
  <si>
    <t>(配)($4/P) coach america (PHI) 57/依辉+1 (917) 609-5912</t>
  </si>
  <si>
    <t>JANE WEI</t>
  </si>
  <si>
    <t>989-854-1758</t>
  </si>
  <si>
    <t>Days Inn at the Falls</t>
  </si>
  <si>
    <r>
      <t>2NF2+</t>
    </r>
    <r>
      <rPr>
        <b/>
        <sz val="11"/>
        <color rgb="FFFF0000"/>
        <rFont val="Calibri"/>
        <family val="2"/>
      </rPr>
      <t>NW2</t>
    </r>
  </si>
  <si>
    <t>(配) ($4/P)New Age Coach Inc 59 (838)/ 杨 (917)517-9888</t>
  </si>
  <si>
    <t>MAI ZHANG</t>
  </si>
  <si>
    <t xml:space="preserve">FLU </t>
  </si>
  <si>
    <t>917-319-2562</t>
  </si>
  <si>
    <t>Red Roof Inn Buffalo - Niagara Airport</t>
  </si>
  <si>
    <t>3NF2</t>
  </si>
  <si>
    <t>(配)($4/P) Skyblue 58（3359）/lin daoxing 646-239-6999</t>
  </si>
  <si>
    <t>RACHEL YOU</t>
  </si>
  <si>
    <t>917-963-4233</t>
  </si>
  <si>
    <t>Quality Inn Airport Hotel</t>
  </si>
  <si>
    <t>4NF2</t>
  </si>
  <si>
    <t xml:space="preserve">(配) ($4/P) lily travel service(A TOP BUS) 61(3644) / lin 9173716782 </t>
  </si>
  <si>
    <t>GARY WANG</t>
  </si>
  <si>
    <t>646-288-9672</t>
  </si>
  <si>
    <t>Red Roof Plus+ University at Buffalo - Amherst</t>
  </si>
  <si>
    <t>7:30AM直接到JCC</t>
  </si>
  <si>
    <t>EDI 7:00+ JCC 8:15</t>
  </si>
  <si>
    <t>5NF2</t>
  </si>
  <si>
    <t>(配) ($4/P)unitourexpress 61(1136 )/ hua (646) 338-2556</t>
  </si>
  <si>
    <t>SIMON CHEN</t>
  </si>
  <si>
    <t>347-400-8110</t>
  </si>
  <si>
    <t>Radisson Hotel Niagara Falls-Grand Island</t>
  </si>
  <si>
    <t>6:30AM直接到EDI</t>
  </si>
  <si>
    <t>FLU 7:00直发</t>
  </si>
  <si>
    <t>6NF2</t>
  </si>
  <si>
    <t>(配) ($4/P)hello bus 57 (555)/Raymone 917-238-1340</t>
  </si>
  <si>
    <t>AMY HUO</t>
  </si>
  <si>
    <t>929-329-8686</t>
  </si>
  <si>
    <t>FLU  7:00直发；
 FLU--53 PAX</t>
  </si>
  <si>
    <t>7NF2*</t>
  </si>
  <si>
    <t>(配) ($4/P)unitourexpress 61(1128 )/张 626-215-3766</t>
  </si>
  <si>
    <t xml:space="preserve">NICK YAO </t>
  </si>
  <si>
    <t>718-207-6048</t>
  </si>
  <si>
    <t>Adam's Mark Buffalo</t>
  </si>
  <si>
    <t>8NT2</t>
  </si>
  <si>
    <t>($4/P)covered wagon (NF) 56 (5600)/ mark friel 716-665-8803</t>
  </si>
  <si>
    <t>SEAN LU</t>
  </si>
  <si>
    <t>917-208-7030</t>
  </si>
  <si>
    <t>Lexington Hotel – Rochester Airport</t>
  </si>
  <si>
    <t>9NT2*</t>
  </si>
  <si>
    <t>($4/P)covered wagon (NF) 56 (7100)/ anthony hatzell 716-307-7638</t>
  </si>
  <si>
    <t>REBECCA LIU</t>
  </si>
  <si>
    <t>517-348-2799</t>
  </si>
  <si>
    <t>Rochester Airport Marriott</t>
  </si>
  <si>
    <t>10NT2*</t>
  </si>
  <si>
    <t>(配) ($4/P)unitourexpress 57/赵高 347-698-9757</t>
  </si>
  <si>
    <t>VIVIAN YIN</t>
  </si>
  <si>
    <t>646-823-6969</t>
  </si>
  <si>
    <t>DoubleTree by Hilton Rochester</t>
  </si>
  <si>
    <t>1DN3(倒走)</t>
  </si>
  <si>
    <t>(倒走) ($4/P)black hawk transportation 56(5702)/Majid +1 (917) 400-0344</t>
  </si>
  <si>
    <t>RONG ZHENG</t>
  </si>
  <si>
    <t>646-436-9117</t>
  </si>
  <si>
    <t>Days Inn Carlisle North
day2: Days Inn at the Falls</t>
  </si>
  <si>
    <t>2DN3(倒走)+AP5N</t>
  </si>
  <si>
    <t>(倒走)(配)($4/P) coach america 57 ( 302) / 云飞 917-569-3131</t>
  </si>
  <si>
    <t>JUSTIN CHEN</t>
  </si>
  <si>
    <t>646-651-5665</t>
  </si>
  <si>
    <t>DAY1: Eisenhower Hotel &amp; Conference Center
day2: Radisson Hotel Niagara Falls-Grand Island</t>
  </si>
  <si>
    <t>1WP1</t>
  </si>
  <si>
    <t>转给 一凡 (718-888-1016)</t>
  </si>
  <si>
    <t>1NY1</t>
  </si>
  <si>
    <t>(配)($4/P)GARDEN TOUR 高顶 14 (850)/Joe (Zhou) Lin 917-362-7078</t>
  </si>
  <si>
    <t>EC</t>
  </si>
  <si>
    <t>917-470-1773</t>
  </si>
  <si>
    <t>1.NY1</t>
  </si>
  <si>
    <t>WINDY XIE</t>
  </si>
  <si>
    <t>347-946-4447</t>
  </si>
  <si>
    <t>2.NY1</t>
  </si>
  <si>
    <t xml:space="preserve">RIVEN LE </t>
  </si>
  <si>
    <t>646-301-6110</t>
  </si>
  <si>
    <t>3.NY1</t>
  </si>
  <si>
    <t>AMY DU</t>
  </si>
  <si>
    <t>929-442-7399</t>
  </si>
  <si>
    <t xml:space="preserve">DoubleTree by Hilton Somerset Hotel and Conference Center </t>
  </si>
  <si>
    <t>#1 UM</t>
  </si>
  <si>
    <t>(配) ($4/P)unitourexpress/xr happy tour 61(3228 )/阿辉 917-681-8508</t>
  </si>
  <si>
    <t>646-250-6105</t>
  </si>
  <si>
    <t xml:space="preserve">Edison Hotel </t>
  </si>
  <si>
    <t>#5 AP6ETF</t>
  </si>
  <si>
    <t>($4/P)startrans 56 (709)/ paul 2017266511</t>
  </si>
  <si>
    <t>917-966-0622</t>
  </si>
  <si>
    <t xml:space="preserve">2ND STOP:CHINATOWN </t>
  </si>
  <si>
    <t>APA Hotel Woodbridge</t>
  </si>
  <si>
    <t>#6 AP6DTF</t>
  </si>
  <si>
    <t>(配) ($4/P)m&amp;y 61 （393）/ zheng 9178651098</t>
  </si>
  <si>
    <t>212-365-4896</t>
  </si>
  <si>
    <t>#19 NY5C</t>
  </si>
  <si>
    <t>($4/P) jb bus 56(615)/Homero Fernando 407-485-1936 / (201) 737-3695</t>
  </si>
  <si>
    <t>646-468-6668</t>
  </si>
  <si>
    <t xml:space="preserve">#1 VC1 </t>
  </si>
  <si>
    <t xml:space="preserve">配15座高顶 / 司兼导 </t>
  </si>
  <si>
    <t xml:space="preserve">KEI CHAN      </t>
  </si>
  <si>
    <t>DC</t>
  </si>
  <si>
    <t>571-278-8421</t>
  </si>
  <si>
    <t xml:space="preserve">#2 AN2  </t>
  </si>
  <si>
    <t xml:space="preserve">配15座高顶 / 司兼导   </t>
  </si>
  <si>
    <t xml:space="preserve">Oguz Yiliyasi   </t>
  </si>
  <si>
    <t>305-842-8091</t>
  </si>
  <si>
    <t>#8 SM3</t>
  </si>
  <si>
    <t>配15座高顶 / 司兼导</t>
  </si>
  <si>
    <t xml:space="preserve">Kaiser Wang 
MARS TIAN        </t>
  </si>
  <si>
    <t xml:space="preserve"> 240-447-5260
240-383-2685   </t>
  </si>
  <si>
    <t>CHI</t>
  </si>
  <si>
    <t>WCH3</t>
  </si>
  <si>
    <t>(配)Sprinter 15 座高顶白色 D&amp;G</t>
  </si>
  <si>
    <t>WAI</t>
  </si>
  <si>
    <t>312-622-2718</t>
  </si>
  <si>
    <t>包團</t>
  </si>
  <si>
    <t>邁阿密 MIAMI</t>
  </si>
  <si>
    <t>其他出发城市</t>
  </si>
  <si>
    <t>接机导游名字</t>
  </si>
  <si>
    <t>接机导游电话</t>
  </si>
  <si>
    <t>接机前一天DUTY</t>
  </si>
  <si>
    <t>接机当日DUTY</t>
  </si>
  <si>
    <t>接机第二日DUTY</t>
  </si>
  <si>
    <t>4NY1</t>
  </si>
  <si>
    <t>AP</t>
  </si>
  <si>
    <t>(配)($4/P)N. A. C. INC 高頂 14 (705)/Xiang Sir 347-831-2760</t>
  </si>
  <si>
    <t>OFF</t>
  </si>
  <si>
    <t>(配)($4/P)N. A. C. INC 平頂 11 (302) /Liang Sir 347-880-4034</t>
  </si>
  <si>
    <t>(配)($4/P)N. A. C. INC 平頂 11 (302) /Sean Chen 917-215-1387</t>
  </si>
  <si>
    <t>(配)($4/P)N. A. C. INC 平頂 11 (307) /ALEX Liang 631-520-4923</t>
  </si>
  <si>
    <t>(配) ($4/P)N. A. C. INC 平頂 11 (305)/Lin Sir347-324-9366</t>
  </si>
  <si>
    <t>(配) ($4/P)N. A. C. INC 平頂 11 (306)/Pan Sir 347-985-5328</t>
  </si>
  <si>
    <t>(配) ($4/P)N. A. C. INC 平頂 11 (303)/Frank Wu (347) 200-2347</t>
  </si>
  <si>
    <t>(配) ($4/P)N. A. C. INC 平頂 11 (303)/John He 718-808-5222</t>
  </si>
  <si>
    <t>(配) ($4/P)N. A. C. INC 平頂 11 (308)/George 917-257-0883</t>
  </si>
  <si>
    <t>(配) ($4/P)N. A. C. INC 平頂 11 (308)/David (347) 654-6453‬‬</t>
  </si>
  <si>
    <t>(配)($4/P)LITTLE RED HAT 平頂 10 (202) /GE 347-992-1138</t>
  </si>
  <si>
    <t>接機人员</t>
  </si>
  <si>
    <t>唐人街安排</t>
  </si>
  <si>
    <t>VIVIAN LI</t>
  </si>
  <si>
    <t>917-676-5106</t>
  </si>
  <si>
    <r>
      <rPr>
        <sz val="11"/>
        <color theme="1"/>
        <rFont val="宋体"/>
        <family val="2"/>
      </rPr>
      <t>唐人街總指揮</t>
    </r>
  </si>
  <si>
    <r>
      <rPr>
        <sz val="11"/>
        <color theme="1"/>
        <rFont val="宋体"/>
        <family val="2"/>
      </rPr>
      <t>结束后安排导游送传单，如不需要可回家</t>
    </r>
  </si>
  <si>
    <r>
      <rPr>
        <sz val="11"/>
        <color theme="1"/>
        <rFont val="宋体"/>
        <family val="2"/>
      </rPr>
      <t>巴士调度</t>
    </r>
  </si>
  <si>
    <t>KITTY LIU</t>
  </si>
  <si>
    <t>718-207-3536</t>
  </si>
  <si>
    <t>辦公室秩序維護員</t>
  </si>
  <si>
    <t>在辦公室指引客人去洗手間，並不要讓客人走進
員工工作範圍。</t>
  </si>
  <si>
    <t xml:space="preserve">OLIVIA XIE </t>
  </si>
  <si>
    <t>646-262-5884</t>
  </si>
  <si>
    <r>
      <rPr>
        <sz val="11"/>
        <color rgb="FF000000"/>
        <rFont val="宋体"/>
        <family val="3"/>
        <charset val="134"/>
      </rPr>
      <t>市區遊接待員</t>
    </r>
    <r>
      <rPr>
        <sz val="11"/>
        <color rgb="FF000000"/>
        <rFont val="Inherit"/>
        <family val="2"/>
      </rPr>
      <t/>
    </r>
  </si>
  <si>
    <r>
      <rPr>
        <sz val="11"/>
        <color rgb="FF000000"/>
        <rFont val="宋体"/>
        <family val="3"/>
        <charset val="134"/>
      </rPr>
      <t>照顧市區遊客人，並按照出團表分車。出車後當副</t>
    </r>
    <r>
      <rPr>
        <sz val="11"/>
        <color rgb="FF000000"/>
        <rFont val="Inherit"/>
        <family val="2"/>
      </rPr>
      <t xml:space="preserve">Dispatcher, </t>
    </r>
    <r>
      <rPr>
        <sz val="11"/>
        <color rgb="FF000000"/>
        <rFont val="宋体"/>
        <family val="3"/>
        <charset val="134"/>
      </rPr>
      <t>如不需要可回家</t>
    </r>
  </si>
  <si>
    <t>MIKE LEE</t>
  </si>
  <si>
    <t>917-755-5986</t>
  </si>
  <si>
    <r>
      <t>Bowery 1</t>
    </r>
    <r>
      <rPr>
        <sz val="11"/>
        <color theme="1"/>
        <rFont val="宋体"/>
        <family val="2"/>
      </rPr>
      <t>号岗位:指引员(安排客人排队等电脑查巴士号码)</t>
    </r>
  </si>
  <si>
    <r>
      <rPr>
        <sz val="11"/>
        <color theme="1"/>
        <rFont val="宋体"/>
        <family val="2"/>
      </rPr>
      <t>结束后接机/或者送传单，如不需要可回家</t>
    </r>
  </si>
  <si>
    <t>KENNY YIN</t>
  </si>
  <si>
    <t>917-868-8762</t>
  </si>
  <si>
    <r>
      <t>Bowery 3</t>
    </r>
    <r>
      <rPr>
        <sz val="11"/>
        <color theme="1"/>
        <rFont val="宋体"/>
        <family val="2"/>
      </rPr>
      <t>号岗位:指引员(引导客人到正确上车地点)</t>
    </r>
  </si>
  <si>
    <t>DAMON TANG</t>
  </si>
  <si>
    <t>347-251-2867</t>
  </si>
  <si>
    <r>
      <t>Chyrstie 2</t>
    </r>
    <r>
      <rPr>
        <sz val="11"/>
        <color theme="1"/>
        <rFont val="宋体"/>
        <family val="2"/>
      </rPr>
      <t>号岗位:电脑查询员(查巴士号码,按标准写好交给3号)</t>
    </r>
  </si>
  <si>
    <t>6:45
出車後關地牢洗手間</t>
  </si>
  <si>
    <t xml:space="preserve">ALEX LIU </t>
  </si>
  <si>
    <t>631-997-8888</t>
  </si>
  <si>
    <r>
      <t>Chyrstie1</t>
    </r>
    <r>
      <rPr>
        <sz val="11"/>
        <color theme="1"/>
        <rFont val="宋体"/>
        <family val="2"/>
      </rPr>
      <t>号岗位:指引员(安排客人排队等电脑查巴士号码)</t>
    </r>
  </si>
  <si>
    <r>
      <t>Chyrstie3</t>
    </r>
    <r>
      <rPr>
        <sz val="11"/>
        <color theme="1"/>
        <rFont val="宋体"/>
        <family val="2"/>
      </rPr>
      <t>号岗位:指引员(引导客人到正确上车地点)</t>
    </r>
  </si>
  <si>
    <r>
      <rPr>
        <sz val="11"/>
        <color theme="1"/>
        <rFont val="宋体"/>
        <family val="2"/>
      </rPr>
      <t>负责挂牌和收牌</t>
    </r>
  </si>
  <si>
    <t>唐人街公司</t>
  </si>
  <si>
    <t>会计协助</t>
  </si>
  <si>
    <t>11:00-18:00</t>
  </si>
  <si>
    <t>票務协助</t>
  </si>
  <si>
    <t>公司前臺接待員</t>
  </si>
  <si>
    <t>10:00-19:00</t>
  </si>
  <si>
    <t>法拉盛安排</t>
  </si>
  <si>
    <t>VICKY SUN</t>
  </si>
  <si>
    <t>718-928-8351</t>
  </si>
  <si>
    <r>
      <rPr>
        <sz val="11"/>
        <color theme="1"/>
        <rFont val="宋体"/>
        <family val="2"/>
      </rPr>
      <t>法拉盛總指揮</t>
    </r>
  </si>
  <si>
    <r>
      <rPr>
        <sz val="11"/>
        <color theme="1"/>
        <rFont val="宋体"/>
        <family val="2"/>
      </rPr>
      <t>站在喜来登酒店门口，指引客人</t>
    </r>
  </si>
  <si>
    <t>敦城停車場門口指揮員</t>
  </si>
  <si>
    <t>SUNNY SHEN</t>
  </si>
  <si>
    <t>347-925-1641</t>
  </si>
  <si>
    <t>6:15am 站在敦城酒店门口，指引客人 8:00am在敦城门口专门负责
WP1/BO2/AC3/MV2/MV3的客人</t>
  </si>
  <si>
    <t>TIM LI</t>
  </si>
  <si>
    <t>718-974-1519</t>
  </si>
  <si>
    <t>敦城电脑查询员A(查巴士号码,按标准写好交给3号)</t>
  </si>
  <si>
    <t>敦城指引员A(安排客人排队等电脑查巴士号码)</t>
  </si>
  <si>
    <t>敦城指引员B(引导客人到正确上车地点)</t>
  </si>
  <si>
    <t>敦城电脑查询员B(查巴士号码,按标准写好交给3号)</t>
  </si>
  <si>
    <t>敦城指引员C(安排客人排队等电脑查巴士号码)</t>
  </si>
  <si>
    <t>敦城指引员D(引导客人到正确上车地点)</t>
  </si>
  <si>
    <t xml:space="preserve">ZOE LIU </t>
  </si>
  <si>
    <t>347-827-9888</t>
  </si>
  <si>
    <r>
      <t xml:space="preserve">SHUTTLE </t>
    </r>
    <r>
      <rPr>
        <sz val="11"/>
        <color theme="1"/>
        <rFont val="宋体"/>
        <family val="2"/>
      </rPr>
      <t>秩序维护员，负责让客人排队</t>
    </r>
  </si>
  <si>
    <t>JIM HUANG</t>
  </si>
  <si>
    <t>917-856-2952</t>
  </si>
  <si>
    <r>
      <rPr>
        <sz val="11"/>
        <color theme="1"/>
        <rFont val="宋体"/>
        <family val="2"/>
      </rPr>
      <t>負責SHUTTLE BUS#1</t>
    </r>
  </si>
  <si>
    <t>LILLIAN HE</t>
  </si>
  <si>
    <t>929-402-9668</t>
  </si>
  <si>
    <r>
      <rPr>
        <sz val="11"/>
        <color theme="1"/>
        <rFont val="宋体"/>
        <family val="2"/>
      </rPr>
      <t>負責SHUTTLE BUS#2</t>
    </r>
  </si>
  <si>
    <t>EVA YAN</t>
  </si>
  <si>
    <t>646-226-2650</t>
  </si>
  <si>
    <r>
      <rPr>
        <sz val="11"/>
        <color theme="1"/>
        <rFont val="宋体"/>
        <family val="2"/>
      </rPr>
      <t>負責SHUTTLE BUS#3</t>
    </r>
    <r>
      <rPr>
        <sz val="11"/>
        <color theme="1"/>
        <rFont val="Calibri"/>
        <family val="2"/>
      </rPr>
      <t/>
    </r>
  </si>
  <si>
    <r>
      <rPr>
        <sz val="11"/>
        <color theme="1"/>
        <rFont val="宋体"/>
        <family val="2"/>
      </rPr>
      <t>負責SHUTTLE BUS#4</t>
    </r>
  </si>
  <si>
    <t>法拉盛公司</t>
  </si>
  <si>
    <t>NJ 酒店安排</t>
  </si>
  <si>
    <t>East Brunswick安排</t>
  </si>
  <si>
    <t>STEPHANIE HU</t>
  </si>
  <si>
    <t>973-718-0448</t>
  </si>
  <si>
    <t>6:30-9:30</t>
  </si>
  <si>
    <t>EDI  6:30 to Chinatown</t>
  </si>
  <si>
    <t>JCC安排</t>
  </si>
  <si>
    <t>GARY CHING</t>
  </si>
  <si>
    <t>347-309-8606</t>
  </si>
  <si>
    <t>JACK RUAN</t>
  </si>
  <si>
    <t>646-919-8338</t>
  </si>
  <si>
    <t>Brooklyn安排</t>
  </si>
  <si>
    <t>CAYDEN HUANG</t>
  </si>
  <si>
    <t>917-860-5977</t>
  </si>
  <si>
    <t>EDI 9PM SHUTTLE</t>
  </si>
  <si>
    <t>STONE WOO</t>
  </si>
  <si>
    <t>917-297-9906</t>
  </si>
  <si>
    <t>負責 EDI 9PM SHUTTLE BUS BACK TO EDI</t>
  </si>
  <si>
    <t>7:00 PM  CHINATOWN</t>
  </si>
  <si>
    <t>司机兼导游</t>
  </si>
  <si>
    <r>
      <t>SHUTTLE PICKUP人数：FLU 7:00 LL(104)/EC(8), BRK 7:00(51)/EC(4), East Brunswick, NJ 6:30(</t>
    </r>
    <r>
      <rPr>
        <b/>
        <sz val="22"/>
        <color rgb="FFFF0000"/>
        <rFont val="Calibri"/>
        <family val="2"/>
      </rPr>
      <t>8</t>
    </r>
    <r>
      <rPr>
        <b/>
        <sz val="22"/>
        <color theme="1"/>
        <rFont val="Calibri"/>
        <family val="2"/>
      </rPr>
      <t>) / 7:00(</t>
    </r>
    <r>
      <rPr>
        <b/>
        <sz val="22"/>
        <color rgb="FFFF0000"/>
        <rFont val="Calibri"/>
        <family val="2"/>
      </rPr>
      <t>38</t>
    </r>
    <r>
      <rPr>
        <b/>
        <sz val="22"/>
        <color theme="1"/>
        <rFont val="Calibri"/>
        <family val="2"/>
      </rPr>
      <t>)</t>
    </r>
  </si>
  <si>
    <t>美东AP5N 客人； 6/10 早上美东部会另外安排接驳车
从酒店接客人送到EDI 上车点</t>
  </si>
  <si>
    <t xml:space="preserve">EDI </t>
  </si>
  <si>
    <t>EDI 6:30  接驳车最多可接10 位客人</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</si>
</sst>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
    <numFmt numFmtId="165" formatCode="h:mm;@"/>
    <numFmt numFmtId="166" formatCode="0.00_);[Red]\(0.00\)"/>
    <numFmt numFmtId="167" formatCode="0.00;[Red]0.00"/>
    <numFmt numFmtId="168" formatCode="0_);[Red]\(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22"/>
      <color theme="1"/>
      <name val="Calibri"/>
      <family val="2"/>
      <scheme val="minor"/>
    </font>
    <font>
      <sz val="16"/>
      <color theme="1"/>
      <name val="Calibri"/>
      <family val="2"/>
      <scheme val="minor"/>
    </font>
    <font>
      <b/>
      <sz val="18"/>
      <color theme="1"/>
      <name val="Calibri"/>
      <family val="2"/>
      <scheme val="minor"/>
    </font>
    <font>
      <b/>
      <sz val="11"/>
      <color rgb="FFFF0000"/>
      <name val="Calibri"/>
      <family val="2"/>
      <scheme val="minor"/>
    </font>
    <font>
      <sz val="11"/>
      <name val="Calibri"/>
      <family val="2"/>
      <scheme val="minor"/>
    </font>
    <font>
      <b/>
      <sz val="18"/>
      <color rgb="FFFF0000"/>
      <name val="Calibri"/>
      <family val="2"/>
      <scheme val="minor"/>
    </font>
    <font>
      <sz val="11"/>
      <color rgb="FF000000"/>
      <name val="Calibri"/>
      <family val="2"/>
      <scheme val="minor"/>
    </font>
    <font>
      <b/>
      <sz val="22"/>
      <color theme="1"/>
      <name val="Calibri"/>
      <family val="2"/>
      <scheme val="minor"/>
    </font>
    <font>
      <sz val="12"/>
      <color theme="1"/>
      <name val="Calibri"/>
      <family val="2"/>
      <scheme val="minor"/>
    </font>
    <font>
      <sz val="28"/>
      <color theme="1"/>
      <name val="Calibri"/>
      <family val="2"/>
      <scheme val="minor"/>
    </font>
    <font>
      <b/>
      <sz val="20"/>
      <color rgb="FFFF0000"/>
      <name val="Calibri"/>
      <family val="2"/>
      <scheme val="minor"/>
    </font>
    <font>
      <sz val="24"/>
      <color theme="1"/>
      <name val="Calibri"/>
      <family val="2"/>
      <scheme val="minor"/>
    </font>
    <font>
      <sz val="14"/>
      <color theme="1"/>
      <name val="Calibri"/>
      <family val="2"/>
      <scheme val="minor"/>
    </font>
    <font>
      <sz val="18"/>
      <color theme="1"/>
      <name val="Calibri"/>
      <family val="2"/>
      <scheme val="minor"/>
    </font>
    <font>
      <sz val="11"/>
      <color rgb="FFFF0000"/>
      <name val="Calibri"/>
      <family val="2"/>
    </font>
    <font>
      <b/>
      <sz val="11"/>
      <color rgb="FF7030A0"/>
      <name val="Calibri"/>
      <family val="2"/>
      <scheme val="minor"/>
    </font>
    <font>
      <b/>
      <sz val="11"/>
      <color theme="7"/>
      <name val="Calibri"/>
      <family val="2"/>
      <scheme val="minor"/>
    </font>
    <font>
      <b/>
      <sz val="20"/>
      <color theme="1"/>
      <name val="Calibri"/>
      <family val="2"/>
      <scheme val="minor"/>
    </font>
    <font>
      <b/>
      <sz val="11"/>
      <color rgb="FFFF0000"/>
      <name val="Calibri"/>
      <family val="2"/>
    </font>
    <font>
      <sz val="11"/>
      <color theme="1"/>
      <name val="Calibri"/>
      <family val="2"/>
    </font>
    <font>
      <b/>
      <sz val="24"/>
      <color rgb="FFFF0000"/>
      <name val="Calibri"/>
      <family val="2"/>
      <scheme val="minor"/>
    </font>
    <font>
      <b/>
      <sz val="14"/>
      <color theme="1"/>
      <name val="Calibri"/>
      <family val="2"/>
      <scheme val="minor"/>
    </font>
    <font>
      <sz val="18"/>
      <name val="Calibri"/>
      <family val="2"/>
      <scheme val="minor"/>
    </font>
    <font>
      <b/>
      <sz val="18"/>
      <name val="Calibri"/>
      <family val="2"/>
      <scheme val="minor"/>
    </font>
    <font>
      <sz val="18"/>
      <color rgb="FFFF0000"/>
      <name val="Calibri"/>
      <family val="2"/>
      <scheme val="minor"/>
    </font>
    <font>
      <u/>
      <sz val="11"/>
      <color theme="10"/>
      <name val="Calibri"/>
      <family val="2"/>
      <scheme val="minor"/>
    </font>
    <font>
      <sz val="10"/>
      <name val="Arial"/>
      <family val="2"/>
    </font>
    <font>
      <sz val="22"/>
      <color rgb="FFFF0000"/>
      <name val="Calibri"/>
      <family val="2"/>
      <scheme val="minor"/>
    </font>
    <font>
      <b/>
      <sz val="16"/>
      <color rgb="FFFF0000"/>
      <name val="Calibri"/>
      <family val="2"/>
      <scheme val="minor"/>
    </font>
    <font>
      <b/>
      <sz val="16"/>
      <color indexed="10"/>
      <name val="Arial"/>
      <family val="2"/>
    </font>
    <font>
      <b/>
      <sz val="18"/>
      <color indexed="10"/>
      <name val="Arial"/>
      <family val="2"/>
    </font>
    <font>
      <b/>
      <sz val="14"/>
      <color rgb="FFFF0000"/>
      <name val="Calibri"/>
      <family val="2"/>
      <scheme val="minor"/>
    </font>
    <font>
      <sz val="14"/>
      <color rgb="FFFF0000"/>
      <name val="Calibri"/>
      <family val="2"/>
      <scheme val="minor"/>
    </font>
    <font>
      <sz val="16"/>
      <name val="Arial"/>
      <family val="2"/>
    </font>
    <font>
      <b/>
      <sz val="14"/>
      <color indexed="10"/>
      <name val="Calibri"/>
      <family val="2"/>
      <scheme val="minor"/>
    </font>
    <font>
      <b/>
      <sz val="12"/>
      <color rgb="FFFF0000"/>
      <name val="Arial"/>
      <family val="2"/>
    </font>
    <font>
      <sz val="14"/>
      <color indexed="10"/>
      <name val="Calibri"/>
      <family val="2"/>
      <scheme val="minor"/>
    </font>
    <font>
      <b/>
      <sz val="20"/>
      <color indexed="10"/>
      <name val="Arial"/>
      <family val="2"/>
    </font>
    <font>
      <b/>
      <sz val="12"/>
      <color rgb="FFFF0000"/>
      <name val="Calibri"/>
      <family val="2"/>
      <scheme val="minor"/>
    </font>
    <font>
      <b/>
      <sz val="16"/>
      <color theme="1"/>
      <name val="Arial"/>
      <family val="2"/>
    </font>
    <font>
      <b/>
      <sz val="16"/>
      <color rgb="FFFF0000"/>
      <name val="Arial"/>
      <family val="2"/>
    </font>
    <font>
      <sz val="14"/>
      <color theme="1"/>
      <name val="Arial"/>
      <family val="2"/>
    </font>
    <font>
      <b/>
      <sz val="14"/>
      <color indexed="10"/>
      <name val="Arial"/>
      <family val="2"/>
    </font>
    <font>
      <b/>
      <sz val="14"/>
      <name val="Arial"/>
      <family val="2"/>
    </font>
    <font>
      <sz val="16"/>
      <color theme="1"/>
      <name val="Arial"/>
      <family val="2"/>
    </font>
    <font>
      <b/>
      <sz val="16"/>
      <name val="Arial"/>
      <family val="2"/>
    </font>
    <font>
      <sz val="18"/>
      <color rgb="FFFF0000"/>
      <name val="Arial"/>
      <family val="2"/>
    </font>
    <font>
      <b/>
      <sz val="18"/>
      <color rgb="FFFF0000"/>
      <name val="Arial"/>
      <family val="2"/>
    </font>
    <font>
      <b/>
      <sz val="14"/>
      <color theme="1"/>
      <name val="Arial"/>
      <family val="2"/>
    </font>
    <font>
      <sz val="16"/>
      <color rgb="FFFF0000"/>
      <name val="Arial"/>
      <family val="2"/>
    </font>
    <font>
      <b/>
      <sz val="10"/>
      <name val="Arial"/>
      <family val="2"/>
    </font>
    <font>
      <b/>
      <sz val="16"/>
      <color theme="1"/>
      <name val="Calibri"/>
      <family val="2"/>
      <scheme val="minor"/>
    </font>
    <font>
      <sz val="12"/>
      <name val="宋体"/>
      <family val="3"/>
      <charset val="134"/>
    </font>
    <font>
      <sz val="14"/>
      <name val="Arial"/>
      <family val="2"/>
    </font>
    <font>
      <b/>
      <sz val="12"/>
      <name val="Arial"/>
      <family val="2"/>
    </font>
    <font>
      <b/>
      <sz val="12"/>
      <color theme="1"/>
      <name val="Arial"/>
      <family val="2"/>
    </font>
    <font>
      <sz val="12"/>
      <name val="Arial"/>
      <family val="2"/>
    </font>
    <font>
      <sz val="14"/>
      <name val="Calibri"/>
      <family val="2"/>
      <scheme val="minor"/>
    </font>
    <font>
      <b/>
      <sz val="15"/>
      <color theme="1"/>
      <name val="Calibri"/>
      <family val="2"/>
      <scheme val="minor"/>
    </font>
    <font>
      <b/>
      <sz val="18"/>
      <color rgb="FFFF0000"/>
      <name val="Arial"/>
    </font>
    <font>
      <b/>
      <sz val="20"/>
      <color rgb="FFFF0000"/>
      <name val="Calibri"/>
      <scheme val="minor"/>
    </font>
    <font>
      <b/>
      <sz val="24"/>
      <color rgb="FFFF0000"/>
      <name val="Calibri"/>
      <scheme val="minor"/>
    </font>
    <font>
      <b/>
      <sz val="11"/>
      <color theme="1"/>
      <name val="Arial"/>
    </font>
    <font>
      <b/>
      <sz val="11"/>
      <color theme="1"/>
      <name val="Calibri"/>
      <scheme val="minor"/>
    </font>
    <font>
      <b/>
      <sz val="11"/>
      <name val="Calibri"/>
      <scheme val="minor"/>
    </font>
    <font>
      <b/>
      <sz val="10"/>
      <color theme="1"/>
      <name val="Calibri"/>
      <scheme val="minor"/>
    </font>
    <font>
      <b/>
      <sz val="11"/>
      <color rgb="FFFF0000"/>
      <name val="Arial"/>
    </font>
    <font>
      <b/>
      <sz val="11"/>
      <color indexed="10"/>
      <name val="宋体"/>
    </font>
    <font>
      <b/>
      <sz val="10"/>
      <color indexed="10"/>
      <name val="Arial"/>
    </font>
    <font>
      <b/>
      <sz val="10"/>
      <color indexed="10"/>
      <name val="宋体"/>
      <family val="3"/>
      <charset val="134"/>
    </font>
    <font>
      <b/>
      <sz val="11"/>
      <color indexed="10"/>
      <name val="Arial"/>
    </font>
    <font>
      <b/>
      <sz val="18"/>
      <color rgb="FFFF0000"/>
      <name val="Calibri"/>
      <scheme val="minor"/>
    </font>
    <font>
      <b/>
      <sz val="10"/>
      <name val="Arial"/>
    </font>
    <font>
      <b/>
      <sz val="10"/>
      <color theme="1"/>
      <name val="Arial"/>
    </font>
    <font>
      <b/>
      <sz val="10"/>
      <color rgb="FFFF0000"/>
      <name val="Arial"/>
    </font>
    <font>
      <b/>
      <sz val="26"/>
      <color theme="1"/>
      <name val="Calibri"/>
      <family val="2"/>
      <scheme val="minor"/>
    </font>
    <font>
      <b/>
      <sz val="22"/>
      <color rgb="FFFF0000"/>
      <name val="Calibri"/>
      <family val="2"/>
    </font>
    <font>
      <b/>
      <sz val="22"/>
      <color theme="1"/>
      <name val="Calibri"/>
      <family val="2"/>
    </font>
    <font>
      <b/>
      <sz val="12"/>
      <color theme="1"/>
      <name val="Calibri"/>
      <family val="2"/>
      <scheme val="minor"/>
    </font>
    <font>
      <b/>
      <sz val="12.1"/>
      <color rgb="FF000000"/>
      <name val="Calibri"/>
      <family val="2"/>
      <scheme val="minor"/>
    </font>
    <font>
      <b/>
      <sz val="11"/>
      <name val="Calibri"/>
      <family val="2"/>
      <scheme val="minor"/>
    </font>
    <font>
      <sz val="12.1"/>
      <color rgb="FF000000"/>
      <name val="Calibri"/>
      <family val="2"/>
      <scheme val="minor"/>
    </font>
    <font>
      <b/>
      <sz val="10"/>
      <name val="Times New Roman"/>
      <family val="1"/>
    </font>
    <font>
      <b/>
      <sz val="8"/>
      <color theme="1"/>
      <name val="微软雅黑"/>
      <family val="2"/>
      <charset val="134"/>
    </font>
    <font>
      <sz val="10"/>
      <color theme="1"/>
      <name val="Calibri"/>
      <family val="2"/>
      <scheme val="minor"/>
    </font>
    <font>
      <sz val="10"/>
      <name val="Calibri"/>
      <family val="2"/>
      <scheme val="minor"/>
    </font>
    <font>
      <b/>
      <sz val="8"/>
      <name val="微软雅黑"/>
      <family val="2"/>
      <charset val="134"/>
    </font>
    <font>
      <b/>
      <sz val="12"/>
      <name val="Times New Roman"/>
      <family val="1"/>
    </font>
    <font>
      <b/>
      <sz val="11"/>
      <name val="Times New Roman"/>
      <family val="1"/>
    </font>
    <font>
      <b/>
      <sz val="13.2"/>
      <color rgb="FF000000"/>
      <name val="Calibri"/>
      <family val="2"/>
      <scheme val="minor"/>
    </font>
    <font>
      <b/>
      <sz val="12"/>
      <name val="Calibri"/>
      <family val="2"/>
      <scheme val="minor"/>
    </font>
    <font>
      <b/>
      <sz val="13.2"/>
      <color theme="1"/>
      <name val="Calibri"/>
      <family val="2"/>
      <scheme val="minor"/>
    </font>
    <font>
      <sz val="11"/>
      <color theme="1"/>
      <name val="宋体"/>
      <family val="2"/>
    </font>
    <font>
      <sz val="11"/>
      <color rgb="FF000000"/>
      <name val="宋体"/>
      <family val="3"/>
      <charset val="134"/>
    </font>
    <font>
      <sz val="11"/>
      <color rgb="FF000000"/>
      <name val="Inherit"/>
      <family val="2"/>
    </font>
    <font>
      <b/>
      <sz val="11"/>
      <color theme="1"/>
      <name val="宋体"/>
      <charset val="134"/>
    </font>
    <font>
      <sz val="12"/>
      <name val="Calibri"/>
      <family val="2"/>
      <scheme val="minor"/>
    </font>
    <font>
      <sz val="11"/>
      <color rgb="FF000000"/>
      <name val="Inherit"/>
    </font>
    <font>
      <b/>
      <sz val="11"/>
      <name val="宋体"/>
      <family val="3"/>
      <charset val="134"/>
    </font>
    <font>
      <b/>
      <sz val="8"/>
      <color rgb="FF000000"/>
      <name val="微软雅黑"/>
      <family val="2"/>
      <charset val="134"/>
    </font>
    <font>
      <b/>
      <sz val="10"/>
      <color theme="1"/>
      <name val="Calibri"/>
      <family val="2"/>
      <scheme val="minor"/>
    </font>
    <font>
      <b/>
      <sz val="12"/>
      <color rgb="FFFF0000"/>
      <name val="Times New Roman"/>
      <family val="1"/>
    </font>
    <font>
      <b/>
      <sz val="12.1"/>
      <color rgb="FF000000"/>
      <name val="Times New Roman"/>
      <family val="1"/>
    </font>
    <font>
      <b/>
      <sz val="9"/>
      <color indexed="81"/>
      <name val="Tahoma"/>
      <family val="2"/>
    </font>
    <font>
      <sz val="9"/>
      <color indexed="81"/>
      <name val="Tahoma"/>
      <family val="2"/>
    </font>
    <font>
      <i/>
      <sz val="9"/>
      <color indexed="81"/>
      <name val="Tahoma"/>
      <family val="2"/>
    </font>
  </fonts>
  <fills count="28">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CCFFFF"/>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B6D7A8"/>
        <bgColor indexed="64"/>
      </patternFill>
    </fill>
    <fill>
      <patternFill patternType="solid">
        <fgColor rgb="FFFABF8F"/>
        <bgColor indexed="64"/>
      </patternFill>
    </fill>
    <fill>
      <patternFill patternType="solid">
        <fgColor rgb="FFA4C2F4"/>
        <bgColor indexed="64"/>
      </patternFill>
    </fill>
    <fill>
      <patternFill patternType="solid">
        <fgColor rgb="FFFFC000"/>
        <bgColor indexed="64"/>
      </patternFill>
    </fill>
    <fill>
      <patternFill patternType="solid">
        <fgColor theme="5" tint="0.79998168889431442"/>
        <bgColor indexed="64"/>
      </patternFill>
    </fill>
  </fills>
  <borders count="9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right style="thin">
        <color auto="1"/>
      </right>
      <top style="medium">
        <color theme="1"/>
      </top>
      <bottom/>
      <diagonal/>
    </border>
    <border>
      <left style="thin">
        <color auto="1"/>
      </left>
      <right style="thin">
        <color auto="1"/>
      </right>
      <top style="medium">
        <color theme="1"/>
      </top>
      <bottom/>
      <diagonal/>
    </border>
    <border>
      <left style="thin">
        <color auto="1"/>
      </left>
      <right style="medium">
        <color theme="1"/>
      </right>
      <top style="medium">
        <color theme="1"/>
      </top>
      <bottom/>
      <diagonal/>
    </border>
    <border>
      <left style="thick">
        <color rgb="FFFF0000"/>
      </left>
      <right/>
      <top style="thick">
        <color rgb="FFFF0000"/>
      </top>
      <bottom style="thin">
        <color auto="1"/>
      </bottom>
      <diagonal/>
    </border>
    <border>
      <left style="thin">
        <color auto="1"/>
      </left>
      <right style="thick">
        <color rgb="FFFF0000"/>
      </right>
      <top style="thick">
        <color rgb="FFFF0000"/>
      </top>
      <bottom style="thin">
        <color auto="1"/>
      </bottom>
      <diagonal/>
    </border>
    <border>
      <left style="thick">
        <color rgb="FFFF0000"/>
      </left>
      <right style="thin">
        <color auto="1"/>
      </right>
      <top/>
      <bottom style="thin">
        <color auto="1"/>
      </bottom>
      <diagonal/>
    </border>
    <border>
      <left style="thin">
        <color auto="1"/>
      </left>
      <right style="thick">
        <color rgb="FFFF0000"/>
      </right>
      <top/>
      <bottom style="thin">
        <color auto="1"/>
      </bottom>
      <diagonal/>
    </border>
    <border>
      <left style="thick">
        <color rgb="FFFF0000"/>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thick">
        <color rgb="FFFF0000"/>
      </left>
      <right style="thin">
        <color auto="1"/>
      </right>
      <top style="thin">
        <color auto="1"/>
      </top>
      <bottom style="thick">
        <color rgb="FFFF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dashed">
        <color auto="1"/>
      </left>
      <right style="dashed">
        <color auto="1"/>
      </right>
      <top style="dashed">
        <color auto="1"/>
      </top>
      <bottom/>
      <diagonal/>
    </border>
    <border>
      <left/>
      <right style="dashed">
        <color auto="1"/>
      </right>
      <top style="dashed">
        <color auto="1"/>
      </top>
      <bottom/>
      <diagonal/>
    </border>
    <border>
      <left/>
      <right style="dashed">
        <color auto="1"/>
      </right>
      <top style="dashed">
        <color auto="1"/>
      </top>
      <bottom style="dashed">
        <color auto="1"/>
      </bottom>
      <diagonal/>
    </border>
    <border>
      <left style="dashed">
        <color auto="1"/>
      </left>
      <right style="medium">
        <color auto="1"/>
      </right>
      <top style="dashed">
        <color auto="1"/>
      </top>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dashed">
        <color auto="1"/>
      </right>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medium">
        <color auto="1"/>
      </top>
      <bottom/>
      <diagonal/>
    </border>
    <border>
      <left style="dashed">
        <color auto="1"/>
      </left>
      <right style="medium">
        <color auto="1"/>
      </right>
      <top/>
      <bottom style="dashed">
        <color auto="1"/>
      </bottom>
      <diagonal/>
    </border>
    <border>
      <left style="medium">
        <color auto="1"/>
      </left>
      <right style="dashed">
        <color auto="1"/>
      </right>
      <top/>
      <bottom style="medium">
        <color auto="1"/>
      </bottom>
      <diagonal/>
    </border>
    <border>
      <left style="dashed">
        <color auto="1"/>
      </left>
      <right style="dashed">
        <color auto="1"/>
      </right>
      <top/>
      <bottom style="medium">
        <color auto="1"/>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auto="1"/>
      </left>
      <right style="dashed">
        <color auto="1"/>
      </right>
      <top style="dashed">
        <color auto="1"/>
      </top>
      <bottom/>
      <diagonal/>
    </border>
    <border>
      <left style="medium">
        <color auto="1"/>
      </left>
      <right style="dashed">
        <color auto="1"/>
      </right>
      <top/>
      <bottom style="dashed">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dashed">
        <color auto="1"/>
      </left>
      <right style="medium">
        <color auto="1"/>
      </right>
      <top/>
      <bottom style="medium">
        <color auto="1"/>
      </bottom>
      <diagonal/>
    </border>
    <border>
      <left style="dashed">
        <color auto="1"/>
      </left>
      <right style="thin">
        <color auto="1"/>
      </right>
      <top style="thin">
        <color auto="1"/>
      </top>
      <bottom style="thin">
        <color auto="1"/>
      </bottom>
      <diagonal/>
    </border>
    <border>
      <left style="thin">
        <color auto="1"/>
      </left>
      <right style="dashed">
        <color auto="1"/>
      </right>
      <top style="thin">
        <color auto="1"/>
      </top>
      <bottom style="thin">
        <color auto="1"/>
      </bottom>
      <diagonal/>
    </border>
    <border>
      <left/>
      <right style="dashed">
        <color auto="1"/>
      </right>
      <top style="dashed">
        <color auto="1"/>
      </top>
      <bottom style="medium">
        <color auto="1"/>
      </bottom>
      <diagonal/>
    </border>
  </borders>
  <cellStyleXfs count="38">
    <xf numFmtId="0" fontId="0" fillId="0" borderId="0"/>
    <xf numFmtId="0" fontId="29" fillId="0" borderId="0" applyNumberFormat="0" applyFill="0" applyBorder="0" applyAlignment="0" applyProtection="0"/>
    <xf numFmtId="0" fontId="29" fillId="0" borderId="0" applyNumberFormat="0" applyFill="0" applyBorder="0" applyAlignment="0" applyProtection="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3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1" fillId="0" borderId="0"/>
    <xf numFmtId="0" fontId="1" fillId="0" borderId="0"/>
    <xf numFmtId="0" fontId="56" fillId="0" borderId="0">
      <alignment vertical="center"/>
    </xf>
    <xf numFmtId="0" fontId="1" fillId="0" borderId="0"/>
    <xf numFmtId="0" fontId="1" fillId="0" borderId="0"/>
  </cellStyleXfs>
  <cellXfs count="888">
    <xf numFmtId="0" fontId="0" fillId="0" borderId="0" xfId="0"/>
    <xf numFmtId="0" fontId="5" fillId="0" borderId="5" xfId="0" applyFont="1" applyBorder="1" applyAlignment="1">
      <alignment horizontal="left"/>
    </xf>
    <xf numFmtId="0" fontId="5" fillId="2" borderId="6" xfId="0" applyFont="1" applyFill="1" applyBorder="1" applyAlignment="1">
      <alignment horizontal="left"/>
    </xf>
    <xf numFmtId="49" fontId="5" fillId="2" borderId="6" xfId="0" applyNumberFormat="1" applyFont="1" applyFill="1" applyBorder="1" applyAlignment="1">
      <alignment horizontal="left"/>
    </xf>
    <xf numFmtId="0" fontId="5" fillId="2" borderId="7" xfId="0" applyFont="1" applyFill="1" applyBorder="1" applyAlignment="1">
      <alignment horizontal="left"/>
    </xf>
    <xf numFmtId="0" fontId="0" fillId="3" borderId="0" xfId="0" applyFill="1"/>
    <xf numFmtId="0" fontId="6" fillId="4" borderId="8" xfId="0" applyFont="1" applyFill="1" applyBorder="1" applyAlignment="1">
      <alignment horizontal="left"/>
    </xf>
    <xf numFmtId="0" fontId="6" fillId="5" borderId="8" xfId="0" applyFont="1" applyFill="1" applyBorder="1" applyAlignment="1">
      <alignment horizontal="left"/>
    </xf>
    <xf numFmtId="49" fontId="6" fillId="4" borderId="8" xfId="0" applyNumberFormat="1" applyFont="1" applyFill="1" applyBorder="1" applyAlignment="1">
      <alignment horizontal="left"/>
    </xf>
    <xf numFmtId="0" fontId="0" fillId="6" borderId="0" xfId="0" applyFill="1"/>
    <xf numFmtId="0" fontId="7" fillId="0" borderId="0" xfId="0" applyFont="1"/>
    <xf numFmtId="0" fontId="0" fillId="0" borderId="9" xfId="0" applyBorder="1" applyAlignment="1">
      <alignment horizontal="left"/>
    </xf>
    <xf numFmtId="0" fontId="0" fillId="2" borderId="9" xfId="0" applyFill="1" applyBorder="1" applyAlignment="1">
      <alignment horizontal="left"/>
    </xf>
    <xf numFmtId="49" fontId="0" fillId="2" borderId="9" xfId="0" applyNumberFormat="1" applyFill="1" applyBorder="1" applyAlignment="1">
      <alignment horizontal="left"/>
    </xf>
    <xf numFmtId="0" fontId="7" fillId="2" borderId="9" xfId="0" applyFont="1" applyFill="1" applyBorder="1" applyAlignment="1">
      <alignment horizontal="left"/>
    </xf>
    <xf numFmtId="16" fontId="0" fillId="2" borderId="9" xfId="0" applyNumberFormat="1" applyFill="1" applyBorder="1" applyAlignment="1">
      <alignment horizontal="left"/>
    </xf>
    <xf numFmtId="0" fontId="0" fillId="0" borderId="8" xfId="0" applyBorder="1" applyAlignment="1">
      <alignment horizontal="left"/>
    </xf>
    <xf numFmtId="0" fontId="0" fillId="2" borderId="8" xfId="0" applyFill="1" applyBorder="1" applyAlignment="1">
      <alignment horizontal="left"/>
    </xf>
    <xf numFmtId="49" fontId="0" fillId="2" borderId="8" xfId="0" applyNumberFormat="1" applyFill="1" applyBorder="1" applyAlignment="1">
      <alignment horizontal="left"/>
    </xf>
    <xf numFmtId="0" fontId="7" fillId="2" borderId="8" xfId="0" applyFont="1" applyFill="1" applyBorder="1" applyAlignment="1">
      <alignment horizontal="left"/>
    </xf>
    <xf numFmtId="16" fontId="0" fillId="2" borderId="8" xfId="0" applyNumberFormat="1" applyFill="1" applyBorder="1" applyAlignment="1">
      <alignment horizontal="left"/>
    </xf>
    <xf numFmtId="0" fontId="0" fillId="2" borderId="8" xfId="0" applyFill="1" applyBorder="1" applyAlignment="1">
      <alignment horizontal="left" wrapText="1"/>
    </xf>
    <xf numFmtId="49" fontId="0" fillId="2" borderId="9" xfId="0" applyNumberFormat="1" applyFill="1" applyBorder="1" applyAlignment="1">
      <alignment horizontal="left" wrapText="1"/>
    </xf>
    <xf numFmtId="0" fontId="0" fillId="0" borderId="8" xfId="0" applyBorder="1" applyAlignment="1">
      <alignment horizontal="left" wrapText="1"/>
    </xf>
    <xf numFmtId="0" fontId="0" fillId="7" borderId="0" xfId="0" applyFill="1"/>
    <xf numFmtId="0" fontId="0" fillId="8" borderId="0" xfId="0" applyFill="1"/>
    <xf numFmtId="0" fontId="0" fillId="5" borderId="0" xfId="0" applyFill="1"/>
    <xf numFmtId="0" fontId="0" fillId="2" borderId="8" xfId="0" applyFont="1" applyFill="1" applyBorder="1" applyAlignment="1">
      <alignment horizontal="left"/>
    </xf>
    <xf numFmtId="49" fontId="0" fillId="2" borderId="8" xfId="0" applyNumberFormat="1" applyFont="1" applyFill="1" applyBorder="1" applyAlignment="1">
      <alignment horizontal="left"/>
    </xf>
    <xf numFmtId="16" fontId="0" fillId="2" borderId="8" xfId="0" applyNumberFormat="1" applyFont="1" applyFill="1" applyBorder="1" applyAlignment="1">
      <alignment horizontal="left"/>
    </xf>
    <xf numFmtId="0" fontId="0" fillId="0" borderId="8" xfId="0" applyFont="1" applyBorder="1" applyAlignment="1">
      <alignment horizontal="left"/>
    </xf>
    <xf numFmtId="0" fontId="8" fillId="2" borderId="8" xfId="0" applyFont="1" applyFill="1" applyBorder="1" applyAlignment="1">
      <alignment horizontal="left"/>
    </xf>
    <xf numFmtId="49" fontId="8" fillId="2" borderId="8" xfId="0" applyNumberFormat="1" applyFont="1" applyFill="1" applyBorder="1" applyAlignment="1">
      <alignment horizontal="left"/>
    </xf>
    <xf numFmtId="16" fontId="8" fillId="2" borderId="8" xfId="0" applyNumberFormat="1" applyFont="1" applyFill="1" applyBorder="1" applyAlignment="1">
      <alignment horizontal="left"/>
    </xf>
    <xf numFmtId="0" fontId="1" fillId="2" borderId="8" xfId="0" applyFont="1" applyFill="1" applyBorder="1" applyAlignment="1">
      <alignment horizontal="left"/>
    </xf>
    <xf numFmtId="49" fontId="1" fillId="2" borderId="8" xfId="0" applyNumberFormat="1" applyFont="1" applyFill="1" applyBorder="1" applyAlignment="1">
      <alignment horizontal="left"/>
    </xf>
    <xf numFmtId="16" fontId="1" fillId="2" borderId="8" xfId="0" applyNumberFormat="1" applyFont="1" applyFill="1" applyBorder="1" applyAlignment="1">
      <alignment horizontal="left"/>
    </xf>
    <xf numFmtId="0" fontId="1" fillId="0" borderId="8" xfId="0" applyFont="1" applyBorder="1" applyAlignment="1">
      <alignment horizontal="left"/>
    </xf>
    <xf numFmtId="0" fontId="2" fillId="2" borderId="8" xfId="0" applyFont="1" applyFill="1" applyBorder="1" applyAlignment="1">
      <alignment horizontal="left"/>
    </xf>
    <xf numFmtId="0" fontId="2" fillId="2" borderId="9" xfId="0" applyFont="1" applyFill="1" applyBorder="1" applyAlignment="1">
      <alignment horizontal="left"/>
    </xf>
    <xf numFmtId="16" fontId="2" fillId="2" borderId="8" xfId="0" applyNumberFormat="1" applyFont="1" applyFill="1" applyBorder="1" applyAlignment="1">
      <alignment horizontal="left"/>
    </xf>
    <xf numFmtId="0" fontId="2" fillId="0" borderId="9" xfId="0" applyFont="1" applyBorder="1" applyAlignment="1">
      <alignment horizontal="left"/>
    </xf>
    <xf numFmtId="0" fontId="1" fillId="0" borderId="9" xfId="0" applyFont="1" applyFill="1" applyBorder="1" applyAlignment="1">
      <alignment horizontal="left"/>
    </xf>
    <xf numFmtId="0" fontId="8" fillId="2" borderId="9" xfId="0" applyFont="1" applyFill="1" applyBorder="1" applyAlignment="1">
      <alignment horizontal="left"/>
    </xf>
    <xf numFmtId="49" fontId="8" fillId="2" borderId="9" xfId="0" applyNumberFormat="1" applyFont="1" applyFill="1" applyBorder="1" applyAlignment="1">
      <alignment horizontal="left"/>
    </xf>
    <xf numFmtId="0" fontId="8" fillId="0" borderId="9" xfId="0" applyFont="1" applyFill="1" applyBorder="1" applyAlignment="1">
      <alignment horizontal="left"/>
    </xf>
    <xf numFmtId="16" fontId="8" fillId="2" borderId="9" xfId="0" applyNumberFormat="1" applyFont="1" applyFill="1" applyBorder="1" applyAlignment="1">
      <alignment horizontal="left"/>
    </xf>
    <xf numFmtId="0" fontId="8" fillId="0" borderId="9" xfId="0" applyFont="1" applyBorder="1" applyAlignment="1">
      <alignment horizontal="left"/>
    </xf>
    <xf numFmtId="0" fontId="8" fillId="0" borderId="8" xfId="0" applyFont="1" applyBorder="1" applyAlignment="1">
      <alignment horizontal="left"/>
    </xf>
    <xf numFmtId="0" fontId="0" fillId="0" borderId="9" xfId="0" applyFont="1" applyFill="1" applyBorder="1" applyAlignment="1">
      <alignment horizontal="left"/>
    </xf>
    <xf numFmtId="0" fontId="0" fillId="0" borderId="8" xfId="0" applyFont="1" applyBorder="1" applyAlignment="1">
      <alignment horizontal="left" wrapText="1"/>
    </xf>
    <xf numFmtId="0" fontId="0" fillId="2" borderId="8" xfId="0" applyFont="1" applyFill="1" applyBorder="1" applyAlignment="1">
      <alignment horizontal="left" wrapText="1"/>
    </xf>
    <xf numFmtId="0" fontId="1" fillId="0" borderId="9" xfId="0" applyFont="1" applyBorder="1" applyAlignment="1">
      <alignment horizontal="left"/>
    </xf>
    <xf numFmtId="0" fontId="6" fillId="6" borderId="8" xfId="0" applyFont="1" applyFill="1" applyBorder="1" applyAlignment="1">
      <alignment horizontal="left"/>
    </xf>
    <xf numFmtId="0" fontId="0" fillId="0" borderId="9" xfId="0" applyFill="1" applyBorder="1" applyAlignment="1">
      <alignment horizontal="left"/>
    </xf>
    <xf numFmtId="0" fontId="0" fillId="6" borderId="8" xfId="0" applyFill="1" applyBorder="1" applyAlignment="1">
      <alignment horizontal="left"/>
    </xf>
    <xf numFmtId="0" fontId="0" fillId="5" borderId="8" xfId="0" applyFill="1" applyBorder="1" applyAlignment="1">
      <alignment horizontal="left"/>
    </xf>
    <xf numFmtId="0" fontId="9" fillId="2" borderId="8" xfId="0" applyFont="1" applyFill="1" applyBorder="1" applyAlignment="1">
      <alignment horizontal="left"/>
    </xf>
    <xf numFmtId="0" fontId="6" fillId="9" borderId="8" xfId="0" applyFont="1" applyFill="1" applyBorder="1" applyAlignment="1">
      <alignment horizontal="left"/>
    </xf>
    <xf numFmtId="0" fontId="0" fillId="2" borderId="9" xfId="0" applyFont="1" applyFill="1" applyBorder="1" applyAlignment="1">
      <alignment horizontal="left"/>
    </xf>
    <xf numFmtId="49" fontId="0" fillId="2" borderId="9" xfId="0" applyNumberFormat="1" applyFont="1" applyFill="1" applyBorder="1" applyAlignment="1">
      <alignment horizontal="left"/>
    </xf>
    <xf numFmtId="0" fontId="0" fillId="0" borderId="9" xfId="0" applyFont="1" applyBorder="1" applyAlignment="1">
      <alignment horizontal="left"/>
    </xf>
    <xf numFmtId="16" fontId="0" fillId="2" borderId="9" xfId="0" applyNumberFormat="1" applyFont="1" applyFill="1" applyBorder="1" applyAlignment="1">
      <alignment horizontal="left"/>
    </xf>
    <xf numFmtId="0" fontId="10" fillId="0" borderId="9" xfId="0" applyFont="1" applyBorder="1"/>
    <xf numFmtId="49" fontId="0" fillId="2" borderId="8" xfId="0" applyNumberFormat="1" applyFont="1" applyFill="1" applyBorder="1" applyAlignment="1">
      <alignment horizontal="left" wrapText="1"/>
    </xf>
    <xf numFmtId="0" fontId="1" fillId="0" borderId="8" xfId="0" applyFont="1" applyFill="1" applyBorder="1" applyAlignment="1"/>
    <xf numFmtId="0" fontId="0" fillId="0" borderId="9" xfId="0" applyFont="1" applyBorder="1"/>
    <xf numFmtId="0" fontId="0" fillId="2" borderId="9" xfId="0" applyFont="1" applyFill="1" applyBorder="1" applyAlignment="1">
      <alignment horizontal="left" wrapText="1"/>
    </xf>
    <xf numFmtId="49" fontId="0" fillId="2" borderId="8" xfId="0" applyNumberFormat="1" applyFill="1" applyBorder="1" applyAlignment="1">
      <alignment horizontal="left" wrapText="1"/>
    </xf>
    <xf numFmtId="0" fontId="8" fillId="2" borderId="8" xfId="0" applyFont="1" applyFill="1" applyBorder="1" applyAlignment="1">
      <alignment horizontal="left" wrapText="1"/>
    </xf>
    <xf numFmtId="0" fontId="3" fillId="2" borderId="8" xfId="0" applyFont="1" applyFill="1" applyBorder="1" applyAlignment="1">
      <alignment horizontal="left"/>
    </xf>
    <xf numFmtId="0" fontId="12" fillId="0" borderId="5" xfId="0" applyFont="1" applyBorder="1" applyAlignment="1">
      <alignment horizontal="left"/>
    </xf>
    <xf numFmtId="0" fontId="12" fillId="2" borderId="6" xfId="0" applyFont="1" applyFill="1" applyBorder="1" applyAlignment="1">
      <alignment horizontal="left"/>
    </xf>
    <xf numFmtId="49" fontId="12" fillId="2" borderId="6" xfId="0" applyNumberFormat="1" applyFont="1" applyFill="1" applyBorder="1" applyAlignment="1">
      <alignment horizontal="left"/>
    </xf>
    <xf numFmtId="0" fontId="12" fillId="2" borderId="7" xfId="0" applyFont="1" applyFill="1" applyBorder="1" applyAlignment="1">
      <alignment horizontal="left"/>
    </xf>
    <xf numFmtId="0" fontId="3" fillId="2" borderId="9" xfId="0" applyFont="1" applyFill="1" applyBorder="1" applyAlignment="1">
      <alignment horizontal="left"/>
    </xf>
    <xf numFmtId="0" fontId="0" fillId="0" borderId="9" xfId="0" applyBorder="1"/>
    <xf numFmtId="0" fontId="0" fillId="0" borderId="0" xfId="0" applyFont="1"/>
    <xf numFmtId="0" fontId="0" fillId="5" borderId="9" xfId="0" applyFill="1" applyBorder="1" applyAlignment="1">
      <alignment horizontal="left"/>
    </xf>
    <xf numFmtId="0" fontId="0" fillId="2" borderId="9" xfId="0" applyFill="1" applyBorder="1" applyAlignment="1">
      <alignment horizontal="left" wrapText="1"/>
    </xf>
    <xf numFmtId="0" fontId="14" fillId="2" borderId="8" xfId="0" applyFont="1" applyFill="1" applyBorder="1" applyAlignment="1">
      <alignment horizontal="left"/>
    </xf>
    <xf numFmtId="0" fontId="16" fillId="0" borderId="5" xfId="0" applyFont="1" applyBorder="1" applyAlignment="1">
      <alignment horizontal="left"/>
    </xf>
    <xf numFmtId="0" fontId="16" fillId="2" borderId="6" xfId="0" applyFont="1" applyFill="1" applyBorder="1" applyAlignment="1">
      <alignment horizontal="left"/>
    </xf>
    <xf numFmtId="49" fontId="16" fillId="2" borderId="6" xfId="0" applyNumberFormat="1" applyFont="1" applyFill="1" applyBorder="1" applyAlignment="1">
      <alignment horizontal="left"/>
    </xf>
    <xf numFmtId="0" fontId="16" fillId="2" borderId="7" xfId="0" applyFont="1" applyFill="1" applyBorder="1" applyAlignment="1">
      <alignment horizontal="left"/>
    </xf>
    <xf numFmtId="0" fontId="0" fillId="10" borderId="8" xfId="0" applyFill="1" applyBorder="1" applyAlignment="1">
      <alignment horizontal="left"/>
    </xf>
    <xf numFmtId="0" fontId="0" fillId="10" borderId="9" xfId="0" applyFill="1" applyBorder="1" applyAlignment="1">
      <alignment horizontal="left"/>
    </xf>
    <xf numFmtId="0" fontId="0" fillId="0" borderId="9" xfId="0" applyBorder="1" applyAlignment="1">
      <alignment horizontal="left" wrapText="1"/>
    </xf>
    <xf numFmtId="0" fontId="14" fillId="2" borderId="9" xfId="0" applyFont="1" applyFill="1" applyBorder="1" applyAlignment="1">
      <alignment horizontal="left"/>
    </xf>
    <xf numFmtId="0" fontId="17" fillId="4" borderId="8" xfId="0" applyFont="1" applyFill="1" applyBorder="1" applyAlignment="1">
      <alignment horizontal="left"/>
    </xf>
    <xf numFmtId="0" fontId="17" fillId="5" borderId="8" xfId="0" applyFont="1" applyFill="1" applyBorder="1" applyAlignment="1">
      <alignment horizontal="left"/>
    </xf>
    <xf numFmtId="49" fontId="17" fillId="4" borderId="8" xfId="0" applyNumberFormat="1" applyFont="1" applyFill="1" applyBorder="1" applyAlignment="1">
      <alignment horizontal="left"/>
    </xf>
    <xf numFmtId="0" fontId="3" fillId="0" borderId="0" xfId="0" applyFont="1"/>
    <xf numFmtId="0" fontId="3" fillId="5" borderId="8" xfId="0" applyFont="1" applyFill="1" applyBorder="1" applyAlignment="1">
      <alignment horizontal="left"/>
    </xf>
    <xf numFmtId="0" fontId="6" fillId="4" borderId="8" xfId="0" applyNumberFormat="1" applyFont="1" applyFill="1" applyBorder="1" applyAlignment="1">
      <alignment horizontal="left"/>
    </xf>
    <xf numFmtId="0" fontId="0" fillId="0" borderId="8" xfId="0" applyFont="1" applyFill="1" applyBorder="1" applyAlignment="1">
      <alignment horizontal="left"/>
    </xf>
    <xf numFmtId="0" fontId="0" fillId="2" borderId="8" xfId="0" applyFill="1" applyBorder="1" applyAlignment="1"/>
    <xf numFmtId="0" fontId="0" fillId="2" borderId="8" xfId="0" applyNumberFormat="1" applyFill="1" applyBorder="1" applyAlignment="1"/>
    <xf numFmtId="0" fontId="0" fillId="0" borderId="8" xfId="0" applyFill="1" applyBorder="1" applyAlignment="1">
      <alignment horizontal="left"/>
    </xf>
    <xf numFmtId="0" fontId="19" fillId="2" borderId="9" xfId="0" applyFont="1" applyFill="1" applyBorder="1" applyAlignment="1">
      <alignment horizontal="left"/>
    </xf>
    <xf numFmtId="0" fontId="20" fillId="2" borderId="8" xfId="0" applyFont="1" applyFill="1" applyBorder="1" applyAlignment="1">
      <alignment horizontal="left"/>
    </xf>
    <xf numFmtId="0" fontId="0" fillId="2" borderId="9" xfId="0" applyFill="1" applyBorder="1"/>
    <xf numFmtId="0" fontId="21" fillId="4" borderId="9" xfId="0" applyFont="1" applyFill="1" applyBorder="1" applyAlignment="1">
      <alignment horizontal="left"/>
    </xf>
    <xf numFmtId="49" fontId="21" fillId="4" borderId="9" xfId="0" applyNumberFormat="1" applyFont="1" applyFill="1" applyBorder="1" applyAlignment="1">
      <alignment horizontal="left"/>
    </xf>
    <xf numFmtId="0" fontId="3" fillId="0" borderId="9" xfId="0" applyFont="1" applyBorder="1" applyAlignment="1">
      <alignment horizontal="left"/>
    </xf>
    <xf numFmtId="0" fontId="0" fillId="11" borderId="8" xfId="0" applyFill="1" applyBorder="1" applyAlignment="1">
      <alignment horizontal="left"/>
    </xf>
    <xf numFmtId="0" fontId="0" fillId="2" borderId="0" xfId="0" applyFill="1" applyBorder="1" applyAlignment="1">
      <alignment horizontal="left"/>
    </xf>
    <xf numFmtId="0" fontId="0" fillId="2" borderId="0" xfId="0" applyFill="1" applyAlignment="1">
      <alignment horizontal="left"/>
    </xf>
    <xf numFmtId="0" fontId="0" fillId="12" borderId="8" xfId="0" applyFill="1" applyBorder="1" applyAlignment="1">
      <alignment horizontal="left"/>
    </xf>
    <xf numFmtId="0" fontId="0" fillId="12" borderId="9" xfId="0" applyFill="1" applyBorder="1" applyAlignment="1">
      <alignment horizontal="left"/>
    </xf>
    <xf numFmtId="0" fontId="0" fillId="2" borderId="0" xfId="0" applyFill="1"/>
    <xf numFmtId="0" fontId="21" fillId="6" borderId="9" xfId="0" applyFont="1" applyFill="1" applyBorder="1" applyAlignment="1">
      <alignment horizontal="left"/>
    </xf>
    <xf numFmtId="0" fontId="0" fillId="13" borderId="9" xfId="0" applyFill="1" applyBorder="1" applyAlignment="1">
      <alignment horizontal="left"/>
    </xf>
    <xf numFmtId="0" fontId="25" fillId="5" borderId="8" xfId="0" applyFont="1" applyFill="1" applyBorder="1" applyAlignment="1">
      <alignment horizontal="left"/>
    </xf>
    <xf numFmtId="0" fontId="12" fillId="5" borderId="8" xfId="0" applyFont="1" applyFill="1" applyBorder="1" applyAlignment="1">
      <alignment horizontal="left"/>
    </xf>
    <xf numFmtId="49" fontId="12" fillId="5" borderId="8" xfId="0" applyNumberFormat="1" applyFont="1" applyFill="1" applyBorder="1" applyAlignment="1">
      <alignment horizontal="left"/>
    </xf>
    <xf numFmtId="16" fontId="12" fillId="5" borderId="8" xfId="0" applyNumberFormat="1" applyFont="1" applyFill="1" applyBorder="1" applyAlignment="1">
      <alignment horizontal="left"/>
    </xf>
    <xf numFmtId="16" fontId="21" fillId="4" borderId="9" xfId="0" applyNumberFormat="1" applyFont="1" applyFill="1" applyBorder="1" applyAlignment="1">
      <alignment horizontal="left"/>
    </xf>
    <xf numFmtId="0" fontId="0" fillId="2" borderId="9" xfId="0" applyNumberFormat="1" applyFill="1" applyBorder="1" applyAlignment="1">
      <alignment horizontal="left"/>
    </xf>
    <xf numFmtId="0" fontId="0" fillId="0" borderId="9" xfId="0" applyBorder="1" applyAlignment="1">
      <alignment horizontal="left" vertical="top"/>
    </xf>
    <xf numFmtId="0" fontId="0" fillId="2" borderId="9" xfId="0" applyFill="1" applyBorder="1" applyAlignment="1"/>
    <xf numFmtId="0" fontId="0" fillId="2" borderId="9" xfId="0" applyNumberFormat="1" applyFill="1" applyBorder="1" applyAlignment="1"/>
    <xf numFmtId="0" fontId="0" fillId="0" borderId="9" xfId="0" applyBorder="1" applyAlignment="1"/>
    <xf numFmtId="0" fontId="1" fillId="2" borderId="9" xfId="0" applyFont="1" applyFill="1" applyBorder="1" applyAlignment="1">
      <alignment horizontal="left"/>
    </xf>
    <xf numFmtId="0" fontId="1" fillId="0" borderId="8" xfId="0" applyFont="1" applyFill="1" applyBorder="1" applyAlignment="1">
      <alignment horizontal="left"/>
    </xf>
    <xf numFmtId="16" fontId="1" fillId="2" borderId="9" xfId="0" applyNumberFormat="1" applyFont="1" applyFill="1" applyBorder="1" applyAlignment="1">
      <alignment horizontal="left"/>
    </xf>
    <xf numFmtId="0" fontId="3" fillId="14" borderId="9" xfId="0" applyFont="1" applyFill="1" applyBorder="1" applyAlignment="1">
      <alignment horizontal="left"/>
    </xf>
    <xf numFmtId="49" fontId="3" fillId="14" borderId="9" xfId="0" applyNumberFormat="1" applyFont="1" applyFill="1" applyBorder="1" applyAlignment="1">
      <alignment horizontal="left"/>
    </xf>
    <xf numFmtId="16" fontId="3" fillId="14" borderId="9" xfId="0" applyNumberFormat="1" applyFont="1" applyFill="1" applyBorder="1" applyAlignment="1">
      <alignment horizontal="left"/>
    </xf>
    <xf numFmtId="49" fontId="1" fillId="2" borderId="9" xfId="0" applyNumberFormat="1" applyFont="1" applyFill="1" applyBorder="1" applyAlignment="1">
      <alignment horizontal="left"/>
    </xf>
    <xf numFmtId="0" fontId="10" fillId="0" borderId="8" xfId="0" applyFont="1" applyFill="1" applyBorder="1" applyAlignment="1"/>
    <xf numFmtId="0" fontId="10" fillId="0" borderId="9" xfId="0" applyNumberFormat="1" applyFont="1" applyFill="1" applyBorder="1" applyAlignment="1">
      <alignment horizontal="left"/>
    </xf>
    <xf numFmtId="0" fontId="1" fillId="2" borderId="8" xfId="0" applyNumberFormat="1" applyFont="1" applyFill="1" applyBorder="1" applyAlignment="1">
      <alignment horizontal="left"/>
    </xf>
    <xf numFmtId="0" fontId="1" fillId="2" borderId="9" xfId="0" applyNumberFormat="1" applyFont="1" applyFill="1" applyBorder="1" applyAlignment="1">
      <alignment horizontal="left"/>
    </xf>
    <xf numFmtId="0" fontId="6" fillId="2" borderId="9" xfId="0" applyFont="1" applyFill="1" applyBorder="1" applyAlignment="1">
      <alignment horizontal="left"/>
    </xf>
    <xf numFmtId="0" fontId="15" fillId="0" borderId="9" xfId="0" applyFont="1" applyBorder="1" applyAlignment="1">
      <alignment horizontal="left"/>
    </xf>
    <xf numFmtId="16" fontId="15" fillId="2" borderId="8" xfId="0" applyNumberFormat="1" applyFont="1" applyFill="1" applyBorder="1" applyAlignment="1">
      <alignment horizontal="left"/>
    </xf>
    <xf numFmtId="0" fontId="26" fillId="2" borderId="8" xfId="0" applyFont="1" applyFill="1" applyBorder="1" applyAlignment="1">
      <alignment horizontal="left"/>
    </xf>
    <xf numFmtId="49" fontId="17" fillId="2" borderId="9" xfId="0" applyNumberFormat="1" applyFont="1" applyFill="1" applyBorder="1" applyAlignment="1">
      <alignment horizontal="left"/>
    </xf>
    <xf numFmtId="0" fontId="17" fillId="0" borderId="9" xfId="0" applyFont="1" applyBorder="1"/>
    <xf numFmtId="0" fontId="0" fillId="2" borderId="8" xfId="0" applyFill="1" applyBorder="1"/>
    <xf numFmtId="0" fontId="27" fillId="4" borderId="8" xfId="0" applyFont="1" applyFill="1" applyBorder="1" applyAlignment="1">
      <alignment horizontal="left"/>
    </xf>
    <xf numFmtId="0" fontId="28" fillId="4" borderId="9" xfId="0" applyFont="1" applyFill="1" applyBorder="1" applyAlignment="1">
      <alignment horizontal="left"/>
    </xf>
    <xf numFmtId="49" fontId="17" fillId="4" borderId="9" xfId="0" applyNumberFormat="1" applyFont="1" applyFill="1" applyBorder="1" applyAlignment="1">
      <alignment horizontal="left"/>
    </xf>
    <xf numFmtId="0" fontId="17" fillId="4" borderId="9" xfId="0" applyFont="1" applyFill="1" applyBorder="1"/>
    <xf numFmtId="0" fontId="0" fillId="4" borderId="0" xfId="0" applyFill="1" applyBorder="1"/>
    <xf numFmtId="0" fontId="0" fillId="9" borderId="8" xfId="0" applyFill="1" applyBorder="1" applyAlignment="1">
      <alignment horizontal="left"/>
    </xf>
    <xf numFmtId="0" fontId="12" fillId="2" borderId="9" xfId="0" applyFont="1" applyFill="1" applyBorder="1"/>
    <xf numFmtId="0" fontId="27" fillId="5" borderId="8" xfId="0" applyFont="1" applyFill="1" applyBorder="1" applyAlignment="1">
      <alignment horizontal="left"/>
    </xf>
    <xf numFmtId="0" fontId="28" fillId="5" borderId="9" xfId="0" applyFont="1" applyFill="1" applyBorder="1" applyAlignment="1">
      <alignment horizontal="left"/>
    </xf>
    <xf numFmtId="49" fontId="17" fillId="5" borderId="9" xfId="0" applyNumberFormat="1" applyFont="1" applyFill="1" applyBorder="1" applyAlignment="1">
      <alignment horizontal="left"/>
    </xf>
    <xf numFmtId="0" fontId="1" fillId="0" borderId="9" xfId="0" applyFont="1" applyBorder="1" applyAlignment="1"/>
    <xf numFmtId="0" fontId="7" fillId="2" borderId="0" xfId="0" applyFont="1" applyFill="1"/>
    <xf numFmtId="16" fontId="0" fillId="2" borderId="0" xfId="0" applyNumberFormat="1" applyFill="1" applyAlignment="1">
      <alignment horizontal="left"/>
    </xf>
    <xf numFmtId="0" fontId="6" fillId="4" borderId="8" xfId="0" applyFont="1" applyFill="1" applyBorder="1" applyAlignment="1">
      <alignment horizontal="left" wrapText="1"/>
    </xf>
    <xf numFmtId="16" fontId="6" fillId="4" borderId="8" xfId="0" applyNumberFormat="1" applyFont="1" applyFill="1" applyBorder="1" applyAlignment="1">
      <alignment horizontal="left"/>
    </xf>
    <xf numFmtId="0" fontId="32" fillId="0" borderId="0" xfId="0" applyFont="1"/>
    <xf numFmtId="0" fontId="5" fillId="2" borderId="10" xfId="17" applyFont="1" applyFill="1" applyBorder="1"/>
    <xf numFmtId="0" fontId="33" fillId="2" borderId="10" xfId="31" applyFont="1" applyFill="1" applyBorder="1" applyAlignment="1" applyProtection="1">
      <alignment vertical="center"/>
      <protection locked="0"/>
    </xf>
    <xf numFmtId="164" fontId="34" fillId="2" borderId="0" xfId="0" applyNumberFormat="1" applyFont="1" applyFill="1" applyBorder="1" applyAlignment="1" applyProtection="1">
      <alignment vertical="center"/>
      <protection locked="0"/>
    </xf>
    <xf numFmtId="0" fontId="35" fillId="2" borderId="10" xfId="0" applyFont="1" applyFill="1" applyBorder="1" applyAlignment="1">
      <alignment horizontal="left" vertical="center"/>
    </xf>
    <xf numFmtId="0" fontId="35" fillId="2" borderId="10" xfId="32" applyFont="1" applyFill="1" applyBorder="1" applyAlignment="1" applyProtection="1">
      <alignment horizontal="left" vertical="center"/>
      <protection locked="0"/>
    </xf>
    <xf numFmtId="0" fontId="36" fillId="2" borderId="10" xfId="0" applyFont="1" applyFill="1" applyBorder="1" applyProtection="1">
      <protection locked="0"/>
    </xf>
    <xf numFmtId="164" fontId="37" fillId="2" borderId="11" xfId="17" applyNumberFormat="1" applyFont="1" applyFill="1" applyBorder="1" applyAlignment="1" applyProtection="1">
      <alignment horizontal="left" vertical="center"/>
      <protection locked="0"/>
    </xf>
    <xf numFmtId="0" fontId="33" fillId="2" borderId="11" xfId="17" applyFont="1" applyFill="1" applyBorder="1" applyAlignment="1" applyProtection="1">
      <alignment horizontal="left" vertical="center"/>
      <protection locked="0"/>
    </xf>
    <xf numFmtId="165" fontId="33" fillId="2" borderId="11" xfId="17" applyNumberFormat="1" applyFont="1" applyFill="1" applyBorder="1" applyAlignment="1" applyProtection="1">
      <alignment horizontal="left" vertical="center"/>
      <protection locked="0"/>
    </xf>
    <xf numFmtId="164" fontId="33" fillId="2" borderId="11" xfId="17" applyNumberFormat="1" applyFont="1" applyFill="1" applyBorder="1" applyAlignment="1" applyProtection="1">
      <alignment horizontal="left" vertical="center"/>
      <protection locked="0"/>
    </xf>
    <xf numFmtId="0" fontId="33" fillId="2" borderId="11" xfId="17" applyFont="1" applyFill="1" applyBorder="1" applyAlignment="1" applyProtection="1">
      <alignment horizontal="left" vertical="center" wrapText="1"/>
      <protection locked="0"/>
    </xf>
    <xf numFmtId="0" fontId="33" fillId="2" borderId="12" xfId="17" applyFont="1" applyFill="1" applyBorder="1" applyAlignment="1" applyProtection="1">
      <alignment horizontal="left" vertical="center"/>
      <protection locked="0"/>
    </xf>
    <xf numFmtId="0" fontId="5" fillId="2" borderId="0" xfId="0" applyFont="1" applyFill="1"/>
    <xf numFmtId="0" fontId="33" fillId="2" borderId="10" xfId="31" applyFont="1" applyFill="1" applyBorder="1" applyAlignment="1" applyProtection="1">
      <alignment horizontal="left" vertical="center"/>
      <protection locked="0"/>
    </xf>
    <xf numFmtId="0" fontId="33" fillId="2" borderId="13" xfId="0" applyFont="1" applyFill="1" applyBorder="1" applyAlignment="1" applyProtection="1">
      <alignment horizontal="right" vertical="center"/>
      <protection locked="0"/>
    </xf>
    <xf numFmtId="0" fontId="38" fillId="2" borderId="10" xfId="32" applyFont="1" applyFill="1" applyBorder="1" applyAlignment="1" applyProtection="1">
      <alignment vertical="center"/>
      <protection locked="0"/>
    </xf>
    <xf numFmtId="0" fontId="38" fillId="2" borderId="10" xfId="0" applyFont="1" applyFill="1" applyBorder="1" applyAlignment="1">
      <alignment horizontal="left" vertical="center"/>
    </xf>
    <xf numFmtId="166" fontId="38" fillId="2" borderId="10" xfId="0" applyNumberFormat="1" applyFont="1" applyFill="1" applyBorder="1" applyAlignment="1">
      <alignment horizontal="left" vertical="center"/>
    </xf>
    <xf numFmtId="0" fontId="38" fillId="2" borderId="10" xfId="32" applyFont="1" applyFill="1" applyBorder="1" applyAlignment="1" applyProtection="1">
      <alignment vertical="center" wrapText="1"/>
      <protection locked="0"/>
    </xf>
    <xf numFmtId="164" fontId="37" fillId="2" borderId="0" xfId="17" applyNumberFormat="1" applyFont="1" applyFill="1" applyBorder="1" applyAlignment="1" applyProtection="1">
      <alignment horizontal="left" vertical="center"/>
      <protection locked="0"/>
    </xf>
    <xf numFmtId="0" fontId="33" fillId="2" borderId="0" xfId="17" applyFont="1" applyFill="1" applyBorder="1" applyAlignment="1" applyProtection="1">
      <alignment horizontal="left" vertical="center"/>
      <protection locked="0"/>
    </xf>
    <xf numFmtId="165" fontId="33" fillId="2" borderId="0" xfId="17" applyNumberFormat="1" applyFont="1" applyFill="1" applyBorder="1" applyAlignment="1" applyProtection="1">
      <alignment horizontal="left" vertical="center"/>
      <protection locked="0"/>
    </xf>
    <xf numFmtId="164" fontId="33" fillId="2" borderId="0" xfId="17" applyNumberFormat="1" applyFont="1" applyFill="1" applyBorder="1" applyAlignment="1" applyProtection="1">
      <alignment horizontal="left" vertical="center"/>
      <protection locked="0"/>
    </xf>
    <xf numFmtId="0" fontId="33" fillId="2" borderId="0" xfId="17" applyFont="1" applyFill="1" applyBorder="1" applyAlignment="1" applyProtection="1">
      <alignment horizontal="left" vertical="center" wrapText="1"/>
      <protection locked="0"/>
    </xf>
    <xf numFmtId="0" fontId="33" fillId="2" borderId="13" xfId="17" applyFont="1" applyFill="1" applyBorder="1" applyAlignment="1" applyProtection="1">
      <alignment horizontal="left" vertical="center"/>
      <protection locked="0"/>
    </xf>
    <xf numFmtId="0" fontId="39" fillId="2" borderId="10" xfId="0" applyFont="1" applyFill="1" applyBorder="1" applyAlignment="1" applyProtection="1">
      <alignment vertical="center"/>
      <protection locked="0"/>
    </xf>
    <xf numFmtId="0" fontId="39" fillId="2" borderId="10" xfId="0" applyFont="1" applyFill="1" applyBorder="1" applyAlignment="1">
      <alignment vertical="center"/>
    </xf>
    <xf numFmtId="166" fontId="39" fillId="2" borderId="10" xfId="0" applyNumberFormat="1" applyFont="1" applyFill="1" applyBorder="1" applyAlignment="1" applyProtection="1">
      <alignment horizontal="left" vertical="center"/>
    </xf>
    <xf numFmtId="0" fontId="40" fillId="2" borderId="10" xfId="0" applyFont="1" applyFill="1" applyBorder="1" applyAlignment="1" applyProtection="1">
      <protection locked="0"/>
    </xf>
    <xf numFmtId="0" fontId="40" fillId="2" borderId="0" xfId="0" applyFont="1" applyFill="1" applyBorder="1" applyAlignment="1" applyProtection="1">
      <protection locked="0"/>
    </xf>
    <xf numFmtId="0" fontId="0" fillId="2" borderId="0" xfId="0" applyFill="1" applyAlignment="1"/>
    <xf numFmtId="0" fontId="42" fillId="2" borderId="10" xfId="0" applyFont="1" applyFill="1" applyBorder="1" applyAlignment="1">
      <alignment vertical="center"/>
    </xf>
    <xf numFmtId="166" fontId="42" fillId="2" borderId="10" xfId="0" applyNumberFormat="1" applyFont="1" applyFill="1" applyBorder="1" applyAlignment="1">
      <alignment horizontal="left" vertical="center"/>
    </xf>
    <xf numFmtId="0" fontId="42" fillId="2" borderId="10" xfId="0" applyFont="1" applyFill="1" applyBorder="1" applyAlignment="1">
      <alignment horizontal="left" vertical="center"/>
    </xf>
    <xf numFmtId="0" fontId="42" fillId="2" borderId="16" xfId="0" applyFont="1" applyFill="1" applyBorder="1" applyAlignment="1">
      <alignment horizontal="left" vertical="center"/>
    </xf>
    <xf numFmtId="165" fontId="43" fillId="2" borderId="17" xfId="0" applyNumberFormat="1" applyFont="1" applyFill="1" applyBorder="1" applyAlignment="1" applyProtection="1">
      <alignment horizontal="left" vertical="center"/>
      <protection locked="0"/>
    </xf>
    <xf numFmtId="164" fontId="43" fillId="2" borderId="18" xfId="0" applyNumberFormat="1" applyFont="1" applyFill="1" applyBorder="1" applyAlignment="1" applyProtection="1">
      <alignment horizontal="left" vertical="center"/>
      <protection locked="0"/>
    </xf>
    <xf numFmtId="0" fontId="43" fillId="2" borderId="18" xfId="0" applyFont="1" applyFill="1" applyBorder="1" applyAlignment="1" applyProtection="1">
      <alignment horizontal="left" vertical="center"/>
      <protection locked="0"/>
    </xf>
    <xf numFmtId="165" fontId="43" fillId="2" borderId="18" xfId="0" applyNumberFormat="1" applyFont="1" applyFill="1" applyBorder="1" applyAlignment="1" applyProtection="1">
      <alignment horizontal="left" vertical="center"/>
      <protection locked="0"/>
    </xf>
    <xf numFmtId="165" fontId="33" fillId="2" borderId="18" xfId="17" applyNumberFormat="1" applyFont="1" applyFill="1" applyBorder="1" applyAlignment="1" applyProtection="1">
      <alignment horizontal="left" vertical="center"/>
      <protection locked="0"/>
    </xf>
    <xf numFmtId="0" fontId="33" fillId="2" borderId="18" xfId="17" applyFont="1" applyFill="1" applyBorder="1" applyAlignment="1" applyProtection="1">
      <alignment horizontal="left" vertical="center" wrapText="1"/>
      <protection locked="0"/>
    </xf>
    <xf numFmtId="0" fontId="33" fillId="2" borderId="10" xfId="17" applyFont="1" applyFill="1" applyBorder="1" applyAlignment="1" applyProtection="1">
      <alignment horizontal="left" vertical="center"/>
      <protection locked="0"/>
    </xf>
    <xf numFmtId="0" fontId="44" fillId="2" borderId="10" xfId="18" applyFont="1" applyFill="1" applyBorder="1" applyAlignment="1"/>
    <xf numFmtId="0" fontId="33" fillId="2" borderId="10" xfId="18" applyFont="1" applyFill="1" applyBorder="1" applyAlignment="1" applyProtection="1">
      <alignment horizontal="left" vertical="center"/>
      <protection locked="0"/>
    </xf>
    <xf numFmtId="0" fontId="33" fillId="2" borderId="14" xfId="18" applyFont="1" applyFill="1" applyBorder="1" applyAlignment="1" applyProtection="1">
      <alignment horizontal="left" vertical="center"/>
      <protection locked="0"/>
    </xf>
    <xf numFmtId="2" fontId="33" fillId="2" borderId="10" xfId="18" applyNumberFormat="1" applyFont="1" applyFill="1" applyBorder="1" applyAlignment="1" applyProtection="1">
      <alignment horizontal="left" vertical="center"/>
      <protection locked="0"/>
    </xf>
    <xf numFmtId="0" fontId="33" fillId="2" borderId="15" xfId="18" applyFont="1" applyFill="1" applyBorder="1" applyAlignment="1" applyProtection="1">
      <alignment horizontal="left" vertical="center"/>
      <protection locked="0"/>
    </xf>
    <xf numFmtId="164" fontId="33" fillId="2" borderId="10" xfId="18" applyNumberFormat="1" applyFont="1" applyFill="1" applyBorder="1" applyAlignment="1" applyProtection="1">
      <alignment horizontal="left" vertical="center"/>
      <protection locked="0"/>
    </xf>
    <xf numFmtId="165" fontId="33" fillId="2" borderId="10" xfId="18" applyNumberFormat="1" applyFont="1" applyFill="1" applyBorder="1" applyAlignment="1" applyProtection="1">
      <alignment horizontal="left" vertical="center"/>
      <protection locked="0"/>
    </xf>
    <xf numFmtId="0" fontId="33" fillId="2" borderId="10" xfId="18" applyFont="1" applyFill="1" applyBorder="1" applyAlignment="1" applyProtection="1">
      <alignment horizontal="left" vertical="center" wrapText="1"/>
      <protection locked="0"/>
    </xf>
    <xf numFmtId="0" fontId="45" fillId="0" borderId="10" xfId="0" applyFont="1" applyBorder="1" applyAlignment="1">
      <alignment horizontal="left"/>
    </xf>
    <xf numFmtId="0" fontId="46" fillId="0" borderId="10" xfId="0" applyFont="1" applyBorder="1" applyAlignment="1" applyProtection="1">
      <alignment horizontal="left" vertical="center"/>
      <protection locked="0"/>
    </xf>
    <xf numFmtId="0" fontId="47" fillId="0" borderId="10" xfId="0" applyFont="1" applyBorder="1" applyAlignment="1" applyProtection="1">
      <alignment horizontal="left" vertical="center"/>
      <protection locked="0"/>
    </xf>
    <xf numFmtId="0" fontId="47" fillId="2" borderId="10" xfId="0" applyFont="1" applyFill="1" applyBorder="1" applyAlignment="1" applyProtection="1">
      <alignment horizontal="left" vertical="center"/>
      <protection locked="0"/>
    </xf>
    <xf numFmtId="166" fontId="47" fillId="2" borderId="10" xfId="0" applyNumberFormat="1" applyFont="1" applyFill="1" applyBorder="1" applyAlignment="1" applyProtection="1">
      <alignment horizontal="left" vertical="center"/>
      <protection locked="0"/>
    </xf>
    <xf numFmtId="164" fontId="47" fillId="0" borderId="10" xfId="0" applyNumberFormat="1" applyFont="1" applyBorder="1" applyAlignment="1" applyProtection="1">
      <alignment horizontal="left" vertical="center"/>
      <protection locked="0"/>
    </xf>
    <xf numFmtId="165" fontId="47" fillId="0" borderId="10" xfId="0" applyNumberFormat="1" applyFont="1" applyBorder="1" applyAlignment="1" applyProtection="1">
      <alignment horizontal="left" vertical="center"/>
      <protection locked="0"/>
    </xf>
    <xf numFmtId="0" fontId="47" fillId="0" borderId="10" xfId="0" applyFont="1" applyFill="1" applyBorder="1" applyAlignment="1" applyProtection="1">
      <alignment horizontal="left" vertical="center" wrapText="1"/>
      <protection locked="0"/>
    </xf>
    <xf numFmtId="0" fontId="16" fillId="2" borderId="0" xfId="0" applyFont="1" applyFill="1"/>
    <xf numFmtId="0" fontId="48" fillId="2" borderId="19" xfId="33" applyFont="1" applyFill="1" applyBorder="1" applyAlignment="1">
      <alignment horizontal="left"/>
    </xf>
    <xf numFmtId="0" fontId="33" fillId="2" borderId="19" xfId="33" applyFont="1" applyFill="1" applyBorder="1" applyAlignment="1" applyProtection="1">
      <alignment horizontal="left" vertical="center"/>
      <protection locked="0"/>
    </xf>
    <xf numFmtId="0" fontId="49" fillId="2" borderId="20" xfId="33" applyFont="1" applyFill="1" applyBorder="1" applyAlignment="1" applyProtection="1">
      <alignment horizontal="left" vertical="center"/>
      <protection locked="0"/>
    </xf>
    <xf numFmtId="2" fontId="49" fillId="2" borderId="10" xfId="33" applyNumberFormat="1" applyFont="1" applyFill="1" applyBorder="1" applyAlignment="1" applyProtection="1">
      <alignment horizontal="center" vertical="center"/>
      <protection locked="0"/>
    </xf>
    <xf numFmtId="2" fontId="49" fillId="2" borderId="12" xfId="33" applyNumberFormat="1" applyFont="1" applyFill="1" applyBorder="1" applyAlignment="1" applyProtection="1">
      <alignment horizontal="center" vertical="center"/>
      <protection locked="0"/>
    </xf>
    <xf numFmtId="0" fontId="49" fillId="2" borderId="12" xfId="33" applyFont="1" applyFill="1" applyBorder="1" applyAlignment="1" applyProtection="1">
      <alignment horizontal="left" vertical="center"/>
      <protection locked="0"/>
    </xf>
    <xf numFmtId="164" fontId="49" fillId="2" borderId="19" xfId="33" applyNumberFormat="1" applyFont="1" applyFill="1" applyBorder="1" applyAlignment="1" applyProtection="1">
      <alignment horizontal="left" vertical="center"/>
      <protection locked="0"/>
    </xf>
    <xf numFmtId="0" fontId="49" fillId="2" borderId="19" xfId="33" applyFont="1" applyFill="1" applyBorder="1" applyAlignment="1" applyProtection="1">
      <alignment horizontal="left" vertical="center"/>
      <protection locked="0"/>
    </xf>
    <xf numFmtId="165" fontId="49" fillId="2" borderId="19" xfId="33" applyNumberFormat="1" applyFont="1" applyFill="1" applyBorder="1" applyAlignment="1" applyProtection="1">
      <alignment horizontal="left" vertical="center"/>
      <protection locked="0"/>
    </xf>
    <xf numFmtId="0" fontId="49" fillId="2" borderId="19" xfId="33" applyFont="1" applyFill="1" applyBorder="1" applyAlignment="1" applyProtection="1">
      <alignment horizontal="left" vertical="center" wrapText="1"/>
      <protection locked="0"/>
    </xf>
    <xf numFmtId="0" fontId="49" fillId="2" borderId="10" xfId="33" applyFont="1" applyFill="1" applyBorder="1" applyAlignment="1" applyProtection="1">
      <alignment horizontal="left" vertical="center"/>
      <protection locked="0"/>
    </xf>
    <xf numFmtId="0" fontId="50" fillId="2" borderId="21" xfId="0" applyFont="1" applyFill="1" applyBorder="1"/>
    <xf numFmtId="0" fontId="51" fillId="2" borderId="21" xfId="0" applyFont="1" applyFill="1" applyBorder="1" applyAlignment="1" applyProtection="1">
      <alignment horizontal="left" vertical="center"/>
      <protection locked="0"/>
    </xf>
    <xf numFmtId="0" fontId="51" fillId="2" borderId="22" xfId="0" applyFont="1" applyFill="1" applyBorder="1" applyAlignment="1" applyProtection="1">
      <alignment horizontal="left" vertical="center"/>
      <protection locked="0"/>
    </xf>
    <xf numFmtId="2" fontId="51" fillId="2" borderId="10" xfId="0" applyNumberFormat="1" applyFont="1" applyFill="1" applyBorder="1" applyAlignment="1" applyProtection="1">
      <alignment horizontal="center" vertical="center"/>
      <protection locked="0"/>
    </xf>
    <xf numFmtId="0" fontId="50" fillId="2" borderId="23" xfId="0" applyFont="1" applyFill="1" applyBorder="1"/>
    <xf numFmtId="0" fontId="50" fillId="2" borderId="21" xfId="0" applyFont="1" applyFill="1" applyBorder="1" applyAlignment="1">
      <alignment horizontal="left"/>
    </xf>
    <xf numFmtId="0" fontId="17" fillId="2" borderId="21" xfId="0" applyFont="1" applyFill="1" applyBorder="1"/>
    <xf numFmtId="0" fontId="17" fillId="2" borderId="21" xfId="0" applyFont="1" applyFill="1" applyBorder="1" applyAlignment="1">
      <alignment wrapText="1"/>
    </xf>
    <xf numFmtId="0" fontId="17" fillId="2" borderId="10" xfId="0" applyFont="1" applyFill="1" applyBorder="1"/>
    <xf numFmtId="0" fontId="17" fillId="2" borderId="0" xfId="0" applyFont="1" applyFill="1"/>
    <xf numFmtId="0" fontId="5" fillId="2" borderId="24" xfId="0" applyFont="1" applyFill="1" applyBorder="1"/>
    <xf numFmtId="0" fontId="5" fillId="2" borderId="0" xfId="0" applyFont="1" applyFill="1" applyBorder="1"/>
    <xf numFmtId="2" fontId="5" fillId="2" borderId="19" xfId="0" applyNumberFormat="1" applyFont="1" applyFill="1" applyBorder="1" applyAlignment="1">
      <alignment horizontal="center"/>
    </xf>
    <xf numFmtId="2" fontId="5" fillId="2" borderId="0" xfId="0" applyNumberFormat="1" applyFont="1" applyFill="1" applyBorder="1" applyAlignment="1">
      <alignment horizontal="center"/>
    </xf>
    <xf numFmtId="0" fontId="5" fillId="2" borderId="0" xfId="0" applyFont="1" applyFill="1" applyBorder="1" applyAlignment="1">
      <alignment horizontal="left"/>
    </xf>
    <xf numFmtId="0" fontId="5" fillId="2" borderId="0" xfId="0" applyFont="1" applyFill="1" applyBorder="1" applyAlignment="1">
      <alignment wrapText="1"/>
    </xf>
    <xf numFmtId="0" fontId="5" fillId="2" borderId="13" xfId="0" applyFont="1" applyFill="1" applyBorder="1"/>
    <xf numFmtId="2" fontId="49" fillId="2" borderId="19" xfId="0" applyNumberFormat="1" applyFont="1" applyFill="1" applyBorder="1" applyAlignment="1" applyProtection="1">
      <alignment horizontal="center" vertical="center"/>
      <protection locked="0"/>
    </xf>
    <xf numFmtId="2" fontId="49" fillId="2" borderId="10" xfId="0" applyNumberFormat="1" applyFont="1" applyFill="1" applyBorder="1" applyAlignment="1" applyProtection="1">
      <alignment horizontal="center" vertical="center"/>
      <protection locked="0"/>
    </xf>
    <xf numFmtId="2" fontId="49" fillId="2" borderId="13" xfId="0" applyNumberFormat="1" applyFont="1" applyFill="1" applyBorder="1" applyAlignment="1" applyProtection="1">
      <alignment horizontal="center" vertical="center"/>
      <protection locked="0"/>
    </xf>
    <xf numFmtId="165" fontId="49" fillId="2" borderId="27" xfId="0" applyNumberFormat="1" applyFont="1" applyFill="1" applyBorder="1" applyAlignment="1" applyProtection="1">
      <alignment horizontal="left" vertical="center"/>
      <protection locked="0"/>
    </xf>
    <xf numFmtId="164" fontId="49" fillId="2" borderId="28" xfId="0" applyNumberFormat="1" applyFont="1" applyFill="1" applyBorder="1" applyAlignment="1" applyProtection="1">
      <alignment horizontal="left" vertical="center"/>
      <protection locked="0"/>
    </xf>
    <xf numFmtId="0" fontId="49" fillId="2" borderId="28" xfId="0" applyFont="1" applyFill="1" applyBorder="1" applyAlignment="1" applyProtection="1">
      <alignment horizontal="left" vertical="center"/>
      <protection locked="0"/>
    </xf>
    <xf numFmtId="0" fontId="5" fillId="2" borderId="28" xfId="0" applyFont="1" applyFill="1" applyBorder="1"/>
    <xf numFmtId="0" fontId="5" fillId="2" borderId="29" xfId="0" applyFont="1" applyFill="1" applyBorder="1" applyAlignment="1">
      <alignment wrapText="1"/>
    </xf>
    <xf numFmtId="0" fontId="5" fillId="2" borderId="19" xfId="0" applyFont="1" applyFill="1" applyBorder="1"/>
    <xf numFmtId="0" fontId="16" fillId="2" borderId="10" xfId="0" applyFont="1" applyFill="1" applyBorder="1"/>
    <xf numFmtId="0" fontId="45" fillId="2" borderId="0" xfId="0" applyFont="1" applyFill="1" applyAlignment="1">
      <alignment horizontal="left"/>
    </xf>
    <xf numFmtId="0" fontId="47" fillId="0" borderId="10" xfId="0" applyFont="1" applyFill="1" applyBorder="1" applyAlignment="1" applyProtection="1">
      <alignment horizontal="left" vertical="center"/>
      <protection locked="0"/>
    </xf>
    <xf numFmtId="0" fontId="52" fillId="2" borderId="10" xfId="0" applyFont="1" applyFill="1" applyBorder="1" applyAlignment="1">
      <alignment horizontal="left"/>
    </xf>
    <xf numFmtId="0" fontId="46" fillId="2" borderId="10" xfId="0" applyFont="1" applyFill="1" applyBorder="1" applyAlignment="1" applyProtection="1">
      <alignment horizontal="left" vertical="center"/>
      <protection locked="0"/>
    </xf>
    <xf numFmtId="167" fontId="47" fillId="2" borderId="10" xfId="0" applyNumberFormat="1" applyFont="1" applyFill="1" applyBorder="1" applyAlignment="1" applyProtection="1">
      <alignment horizontal="left" vertical="center"/>
      <protection locked="0"/>
    </xf>
    <xf numFmtId="164" fontId="47" fillId="2" borderId="10" xfId="0" applyNumberFormat="1" applyFont="1" applyFill="1" applyBorder="1" applyAlignment="1" applyProtection="1">
      <alignment horizontal="left" vertical="center"/>
      <protection locked="0"/>
    </xf>
    <xf numFmtId="165" fontId="47" fillId="2" borderId="10" xfId="0" applyNumberFormat="1" applyFont="1" applyFill="1" applyBorder="1" applyAlignment="1" applyProtection="1">
      <alignment horizontal="left" vertical="center"/>
      <protection locked="0"/>
    </xf>
    <xf numFmtId="0" fontId="45" fillId="2" borderId="30" xfId="0" applyFont="1" applyFill="1" applyBorder="1" applyAlignment="1">
      <alignment horizontal="left"/>
    </xf>
    <xf numFmtId="0" fontId="46" fillId="2" borderId="30" xfId="0" applyFont="1" applyFill="1" applyBorder="1" applyAlignment="1" applyProtection="1">
      <alignment horizontal="left" vertical="center"/>
      <protection locked="0"/>
    </xf>
    <xf numFmtId="0" fontId="47" fillId="2" borderId="24" xfId="0" applyFont="1" applyFill="1" applyBorder="1" applyAlignment="1" applyProtection="1">
      <alignment horizontal="left" vertical="center"/>
      <protection locked="0"/>
    </xf>
    <xf numFmtId="167" fontId="47" fillId="2" borderId="31" xfId="0" applyNumberFormat="1" applyFont="1" applyFill="1" applyBorder="1" applyAlignment="1" applyProtection="1">
      <alignment horizontal="left" vertical="center"/>
      <protection locked="0"/>
    </xf>
    <xf numFmtId="167" fontId="47" fillId="2" borderId="13" xfId="0" applyNumberFormat="1" applyFont="1" applyFill="1" applyBorder="1" applyAlignment="1" applyProtection="1">
      <alignment horizontal="left" vertical="center"/>
      <protection locked="0"/>
    </xf>
    <xf numFmtId="0" fontId="47" fillId="2" borderId="13" xfId="0" applyFont="1" applyFill="1" applyBorder="1" applyAlignment="1" applyProtection="1">
      <alignment horizontal="left" vertical="center"/>
      <protection locked="0"/>
    </xf>
    <xf numFmtId="164" fontId="47" fillId="2" borderId="30" xfId="0" applyNumberFormat="1" applyFont="1" applyFill="1" applyBorder="1" applyAlignment="1" applyProtection="1">
      <alignment horizontal="left" vertical="center"/>
      <protection locked="0"/>
    </xf>
    <xf numFmtId="0" fontId="47" fillId="2" borderId="30" xfId="0" applyFont="1" applyFill="1" applyBorder="1" applyAlignment="1" applyProtection="1">
      <alignment horizontal="left" vertical="center"/>
      <protection locked="0"/>
    </xf>
    <xf numFmtId="165" fontId="47" fillId="2" borderId="30" xfId="0" applyNumberFormat="1" applyFont="1" applyFill="1" applyBorder="1" applyAlignment="1" applyProtection="1">
      <alignment horizontal="left" vertical="center"/>
      <protection locked="0"/>
    </xf>
    <xf numFmtId="0" fontId="47" fillId="2" borderId="24" xfId="0" applyFont="1" applyFill="1" applyBorder="1" applyAlignment="1" applyProtection="1">
      <alignment horizontal="left" vertical="center" wrapText="1"/>
      <protection locked="0"/>
    </xf>
    <xf numFmtId="0" fontId="47" fillId="2" borderId="0" xfId="0" applyFont="1" applyFill="1"/>
    <xf numFmtId="0" fontId="53" fillId="2" borderId="21" xfId="0" applyFont="1" applyFill="1" applyBorder="1"/>
    <xf numFmtId="0" fontId="44" fillId="2" borderId="21" xfId="0" applyFont="1" applyFill="1" applyBorder="1" applyAlignment="1" applyProtection="1">
      <alignment horizontal="left" vertical="center"/>
      <protection locked="0"/>
    </xf>
    <xf numFmtId="0" fontId="44" fillId="2" borderId="20" xfId="0" applyFont="1" applyFill="1" applyBorder="1" applyAlignment="1" applyProtection="1">
      <alignment horizontal="left" vertical="center"/>
      <protection locked="0"/>
    </xf>
    <xf numFmtId="2" fontId="44" fillId="2" borderId="19" xfId="0" applyNumberFormat="1" applyFont="1" applyFill="1" applyBorder="1" applyAlignment="1" applyProtection="1">
      <alignment horizontal="center" vertical="center"/>
      <protection locked="0"/>
    </xf>
    <xf numFmtId="0" fontId="53" fillId="2" borderId="12" xfId="0" applyFont="1" applyFill="1" applyBorder="1"/>
    <xf numFmtId="0" fontId="53" fillId="2" borderId="19" xfId="0" applyFont="1" applyFill="1" applyBorder="1" applyAlignment="1">
      <alignment horizontal="left"/>
    </xf>
    <xf numFmtId="0" fontId="53" fillId="2" borderId="21" xfId="0" applyFont="1" applyFill="1" applyBorder="1" applyAlignment="1">
      <alignment horizontal="left"/>
    </xf>
    <xf numFmtId="0" fontId="5" fillId="2" borderId="21" xfId="0" applyFont="1" applyFill="1" applyBorder="1"/>
    <xf numFmtId="0" fontId="5" fillId="2" borderId="22" xfId="0" applyFont="1" applyFill="1" applyBorder="1" applyAlignment="1">
      <alignment wrapText="1"/>
    </xf>
    <xf numFmtId="0" fontId="5" fillId="2" borderId="10" xfId="0" applyFont="1" applyFill="1" applyBorder="1"/>
    <xf numFmtId="0" fontId="53" fillId="2" borderId="24" xfId="0" applyFont="1" applyFill="1" applyBorder="1"/>
    <xf numFmtId="0" fontId="44" fillId="2" borderId="0" xfId="0" applyFont="1" applyFill="1" applyBorder="1" applyAlignment="1" applyProtection="1">
      <alignment horizontal="left" vertical="center"/>
      <protection locked="0"/>
    </xf>
    <xf numFmtId="0" fontId="53" fillId="2" borderId="0" xfId="0" applyFont="1" applyFill="1" applyBorder="1" applyAlignment="1">
      <alignment horizontal="left"/>
    </xf>
    <xf numFmtId="0" fontId="53" fillId="2" borderId="0" xfId="0" applyFont="1" applyFill="1" applyBorder="1"/>
    <xf numFmtId="167" fontId="54" fillId="2" borderId="10" xfId="0" applyNumberFormat="1" applyFont="1" applyFill="1" applyBorder="1" applyAlignment="1" applyProtection="1">
      <alignment horizontal="left" vertical="center"/>
      <protection locked="0"/>
    </xf>
    <xf numFmtId="167" fontId="54" fillId="2" borderId="16" xfId="0" applyNumberFormat="1" applyFont="1" applyFill="1" applyBorder="1" applyAlignment="1" applyProtection="1">
      <alignment horizontal="left" vertical="center"/>
      <protection locked="0"/>
    </xf>
    <xf numFmtId="165" fontId="49" fillId="2" borderId="16" xfId="0" applyNumberFormat="1" applyFont="1" applyFill="1" applyBorder="1" applyAlignment="1" applyProtection="1">
      <alignment horizontal="left" vertical="center"/>
      <protection locked="0"/>
    </xf>
    <xf numFmtId="164" fontId="49" fillId="2" borderId="31" xfId="0" applyNumberFormat="1" applyFont="1" applyFill="1" applyBorder="1" applyAlignment="1" applyProtection="1">
      <alignment horizontal="left" vertical="center"/>
      <protection locked="0"/>
    </xf>
    <xf numFmtId="0" fontId="49" fillId="2" borderId="18" xfId="0" applyFont="1" applyFill="1" applyBorder="1" applyAlignment="1" applyProtection="1">
      <alignment horizontal="left" vertical="center"/>
      <protection locked="0"/>
    </xf>
    <xf numFmtId="0" fontId="5" fillId="2" borderId="18" xfId="0" applyFont="1" applyFill="1" applyBorder="1"/>
    <xf numFmtId="0" fontId="5" fillId="2" borderId="18" xfId="0" applyFont="1" applyFill="1" applyBorder="1" applyAlignment="1">
      <alignment wrapText="1"/>
    </xf>
    <xf numFmtId="0" fontId="52" fillId="0" borderId="10" xfId="0" applyFont="1" applyBorder="1" applyAlignment="1"/>
    <xf numFmtId="0" fontId="46" fillId="0" borderId="10" xfId="0" applyFont="1" applyBorder="1" applyAlignment="1" applyProtection="1">
      <alignment vertical="center"/>
      <protection locked="0"/>
    </xf>
    <xf numFmtId="0" fontId="47" fillId="0" borderId="10" xfId="0" applyFont="1" applyBorder="1" applyAlignment="1" applyProtection="1">
      <alignment vertical="center"/>
      <protection locked="0"/>
    </xf>
    <xf numFmtId="0" fontId="47" fillId="2" borderId="10" xfId="0" applyFont="1" applyFill="1" applyBorder="1" applyAlignment="1" applyProtection="1">
      <alignment vertical="center"/>
      <protection locked="0"/>
    </xf>
    <xf numFmtId="164" fontId="47" fillId="0" borderId="10" xfId="0" applyNumberFormat="1" applyFont="1" applyBorder="1" applyAlignment="1" applyProtection="1">
      <alignment horizontal="center" vertical="center"/>
      <protection locked="0"/>
    </xf>
    <xf numFmtId="0" fontId="47" fillId="0" borderId="10" xfId="0" applyFont="1" applyBorder="1" applyAlignment="1" applyProtection="1">
      <alignment horizontal="center" vertical="center"/>
      <protection locked="0"/>
    </xf>
    <xf numFmtId="165" fontId="47" fillId="0" borderId="10" xfId="0" applyNumberFormat="1" applyFont="1" applyBorder="1" applyAlignment="1" applyProtection="1">
      <alignment horizontal="center" vertical="center"/>
      <protection locked="0"/>
    </xf>
    <xf numFmtId="165" fontId="47" fillId="0" borderId="10" xfId="0" applyNumberFormat="1" applyFont="1" applyBorder="1" applyAlignment="1" applyProtection="1">
      <alignment vertical="center"/>
      <protection locked="0"/>
    </xf>
    <xf numFmtId="0" fontId="47" fillId="9" borderId="10" xfId="0" applyFont="1" applyFill="1" applyBorder="1" applyAlignment="1" applyProtection="1">
      <alignment vertical="center" wrapText="1"/>
      <protection locked="0"/>
    </xf>
    <xf numFmtId="0" fontId="47" fillId="0" borderId="10" xfId="0" applyFont="1" applyBorder="1" applyAlignment="1" applyProtection="1">
      <alignment horizontal="left" vertical="center" wrapText="1"/>
      <protection locked="0"/>
    </xf>
    <xf numFmtId="0" fontId="48" fillId="2" borderId="19" xfId="34" applyFont="1" applyFill="1" applyBorder="1" applyAlignment="1">
      <alignment horizontal="left"/>
    </xf>
    <xf numFmtId="0" fontId="33" fillId="2" borderId="19" xfId="34" applyFont="1" applyFill="1" applyBorder="1" applyAlignment="1" applyProtection="1">
      <alignment horizontal="left" vertical="center"/>
      <protection locked="0"/>
    </xf>
    <xf numFmtId="0" fontId="49" fillId="2" borderId="20" xfId="34" applyFont="1" applyFill="1" applyBorder="1" applyAlignment="1" applyProtection="1">
      <alignment horizontal="left" vertical="center"/>
      <protection locked="0"/>
    </xf>
    <xf numFmtId="167" fontId="47" fillId="2" borderId="12" xfId="0" applyNumberFormat="1" applyFont="1" applyFill="1" applyBorder="1" applyAlignment="1" applyProtection="1">
      <alignment horizontal="left" vertical="center"/>
      <protection locked="0"/>
    </xf>
    <xf numFmtId="0" fontId="49" fillId="2" borderId="12" xfId="34" applyFont="1" applyFill="1" applyBorder="1" applyAlignment="1" applyProtection="1">
      <alignment horizontal="left" vertical="center"/>
      <protection locked="0"/>
    </xf>
    <xf numFmtId="164" fontId="49" fillId="2" borderId="19" xfId="34" applyNumberFormat="1" applyFont="1" applyFill="1" applyBorder="1" applyAlignment="1" applyProtection="1">
      <alignment horizontal="left" vertical="center"/>
      <protection locked="0"/>
    </xf>
    <xf numFmtId="0" fontId="49" fillId="2" borderId="19" xfId="34" applyFont="1" applyFill="1" applyBorder="1" applyAlignment="1" applyProtection="1">
      <alignment horizontal="left" vertical="center"/>
      <protection locked="0"/>
    </xf>
    <xf numFmtId="165" fontId="49" fillId="2" borderId="19" xfId="34" applyNumberFormat="1" applyFont="1" applyFill="1" applyBorder="1" applyAlignment="1" applyProtection="1">
      <alignment horizontal="left" vertical="center"/>
      <protection locked="0"/>
    </xf>
    <xf numFmtId="0" fontId="49" fillId="2" borderId="19" xfId="34" applyFont="1" applyFill="1" applyBorder="1" applyAlignment="1" applyProtection="1">
      <alignment horizontal="left" vertical="center" wrapText="1"/>
      <protection locked="0"/>
    </xf>
    <xf numFmtId="0" fontId="44" fillId="2" borderId="22" xfId="0" applyFont="1" applyFill="1" applyBorder="1" applyAlignment="1" applyProtection="1">
      <alignment horizontal="left" vertical="center"/>
      <protection locked="0"/>
    </xf>
    <xf numFmtId="2" fontId="44" fillId="2" borderId="10" xfId="0" applyNumberFormat="1" applyFont="1" applyFill="1" applyBorder="1" applyAlignment="1" applyProtection="1">
      <alignment horizontal="center" vertical="center"/>
      <protection locked="0"/>
    </xf>
    <xf numFmtId="0" fontId="5" fillId="2" borderId="21" xfId="0" applyFont="1" applyFill="1" applyBorder="1" applyAlignment="1">
      <alignment wrapText="1"/>
    </xf>
    <xf numFmtId="2" fontId="44" fillId="2" borderId="32" xfId="0" applyNumberFormat="1" applyFont="1" applyFill="1" applyBorder="1" applyAlignment="1" applyProtection="1">
      <alignment horizontal="center" vertical="center"/>
      <protection locked="0"/>
    </xf>
    <xf numFmtId="2" fontId="44" fillId="2" borderId="33" xfId="0" applyNumberFormat="1" applyFont="1" applyFill="1" applyBorder="1" applyAlignment="1" applyProtection="1">
      <alignment horizontal="center" vertical="center"/>
      <protection locked="0"/>
    </xf>
    <xf numFmtId="2" fontId="44" fillId="2" borderId="34" xfId="0" applyNumberFormat="1" applyFont="1" applyFill="1" applyBorder="1" applyAlignment="1" applyProtection="1">
      <alignment horizontal="center" vertical="center"/>
      <protection locked="0"/>
    </xf>
    <xf numFmtId="0" fontId="53" fillId="2" borderId="7" xfId="0" applyFont="1" applyFill="1" applyBorder="1"/>
    <xf numFmtId="164" fontId="49" fillId="2" borderId="18" xfId="0" applyNumberFormat="1" applyFont="1" applyFill="1" applyBorder="1" applyAlignment="1" applyProtection="1">
      <alignment horizontal="left" vertical="center"/>
      <protection locked="0"/>
    </xf>
    <xf numFmtId="164" fontId="47" fillId="0" borderId="10" xfId="0" applyNumberFormat="1" applyFont="1" applyFill="1" applyBorder="1" applyAlignment="1" applyProtection="1">
      <alignment horizontal="left" vertical="center"/>
      <protection locked="0"/>
    </xf>
    <xf numFmtId="165" fontId="47" fillId="0" borderId="10" xfId="0" applyNumberFormat="1" applyFont="1" applyFill="1" applyBorder="1" applyAlignment="1" applyProtection="1">
      <alignment horizontal="left" vertical="center"/>
      <protection locked="0"/>
    </xf>
    <xf numFmtId="0" fontId="52" fillId="2" borderId="10" xfId="0" applyFont="1" applyFill="1" applyBorder="1" applyAlignment="1"/>
    <xf numFmtId="0" fontId="46" fillId="2" borderId="10" xfId="0" applyFont="1" applyFill="1" applyBorder="1" applyAlignment="1" applyProtection="1">
      <alignment vertical="center"/>
      <protection locked="0"/>
    </xf>
    <xf numFmtId="165" fontId="47" fillId="2" borderId="10" xfId="0" applyNumberFormat="1" applyFont="1" applyFill="1" applyBorder="1" applyAlignment="1" applyProtection="1">
      <alignment vertical="center"/>
      <protection locked="0"/>
    </xf>
    <xf numFmtId="0" fontId="52" fillId="0" borderId="10" xfId="0" applyFont="1" applyBorder="1" applyAlignment="1">
      <alignment horizontal="left"/>
    </xf>
    <xf numFmtId="0" fontId="47" fillId="0" borderId="14" xfId="0" applyFont="1" applyBorder="1" applyAlignment="1" applyProtection="1">
      <alignment horizontal="left" vertical="center"/>
      <protection locked="0"/>
    </xf>
    <xf numFmtId="0" fontId="53" fillId="2" borderId="10" xfId="0" applyFont="1" applyFill="1" applyBorder="1"/>
    <xf numFmtId="0" fontId="44" fillId="2" borderId="10" xfId="0" applyFont="1" applyFill="1" applyBorder="1" applyAlignment="1" applyProtection="1">
      <alignment horizontal="left" vertical="center"/>
      <protection locked="0"/>
    </xf>
    <xf numFmtId="0" fontId="44" fillId="2" borderId="14" xfId="0" applyFont="1" applyFill="1" applyBorder="1" applyAlignment="1" applyProtection="1">
      <alignment horizontal="left" vertical="center"/>
      <protection locked="0"/>
    </xf>
    <xf numFmtId="2" fontId="44" fillId="2" borderId="10" xfId="0" applyNumberFormat="1" applyFont="1" applyFill="1" applyBorder="1" applyAlignment="1" applyProtection="1">
      <alignment horizontal="left" vertical="center"/>
      <protection locked="0"/>
    </xf>
    <xf numFmtId="0" fontId="53" fillId="2" borderId="15" xfId="0" applyFont="1" applyFill="1" applyBorder="1"/>
    <xf numFmtId="0" fontId="53" fillId="2" borderId="10" xfId="0" applyFont="1" applyFill="1" applyBorder="1" applyAlignment="1">
      <alignment horizontal="left"/>
    </xf>
    <xf numFmtId="0" fontId="5" fillId="2" borderId="10" xfId="0" applyFont="1" applyFill="1" applyBorder="1" applyAlignment="1">
      <alignment wrapText="1"/>
    </xf>
    <xf numFmtId="0" fontId="48" fillId="2" borderId="18" xfId="0" applyFont="1" applyFill="1" applyBorder="1" applyAlignment="1">
      <alignment horizontal="left"/>
    </xf>
    <xf numFmtId="0" fontId="41" fillId="2" borderId="18" xfId="0" applyFont="1" applyFill="1" applyBorder="1" applyAlignment="1" applyProtection="1">
      <alignment horizontal="left" vertical="center"/>
      <protection locked="0"/>
    </xf>
    <xf numFmtId="0" fontId="49" fillId="2" borderId="25" xfId="0" applyFont="1" applyFill="1" applyBorder="1" applyAlignment="1" applyProtection="1">
      <alignment horizontal="left" vertical="center"/>
      <protection locked="0"/>
    </xf>
    <xf numFmtId="2" fontId="49" fillId="2" borderId="16" xfId="0" applyNumberFormat="1" applyFont="1" applyFill="1" applyBorder="1" applyAlignment="1" applyProtection="1">
      <alignment horizontal="center" vertical="center"/>
      <protection locked="0"/>
    </xf>
    <xf numFmtId="165" fontId="49" fillId="2" borderId="17" xfId="0" applyNumberFormat="1" applyFont="1" applyFill="1" applyBorder="1" applyAlignment="1" applyProtection="1">
      <alignment horizontal="left" vertical="center"/>
      <protection locked="0"/>
    </xf>
    <xf numFmtId="0" fontId="47" fillId="2" borderId="10" xfId="0" applyFont="1" applyFill="1" applyBorder="1" applyAlignment="1" applyProtection="1">
      <alignment horizontal="left" vertical="center" wrapText="1"/>
      <protection locked="0"/>
    </xf>
    <xf numFmtId="2" fontId="5" fillId="2" borderId="0" xfId="0" applyNumberFormat="1" applyFont="1" applyFill="1"/>
    <xf numFmtId="0" fontId="5" fillId="2" borderId="0" xfId="0" applyFont="1" applyFill="1" applyAlignment="1">
      <alignment horizontal="left"/>
    </xf>
    <xf numFmtId="0" fontId="5" fillId="2" borderId="0" xfId="0" applyFont="1" applyFill="1" applyAlignment="1">
      <alignment wrapText="1"/>
    </xf>
    <xf numFmtId="0" fontId="16" fillId="0" borderId="0" xfId="0" applyFont="1"/>
    <xf numFmtId="0" fontId="55" fillId="3" borderId="0" xfId="0" applyFont="1" applyFill="1"/>
    <xf numFmtId="0" fontId="5" fillId="3" borderId="0" xfId="0" applyFont="1" applyFill="1"/>
    <xf numFmtId="0" fontId="0" fillId="4" borderId="11" xfId="0" applyFill="1" applyBorder="1" applyAlignment="1">
      <alignment horizontal="left"/>
    </xf>
    <xf numFmtId="0" fontId="21" fillId="4" borderId="11" xfId="0" applyFont="1" applyFill="1" applyBorder="1" applyAlignment="1">
      <alignment horizontal="left"/>
    </xf>
    <xf numFmtId="49" fontId="0" fillId="4" borderId="11" xfId="0" applyNumberFormat="1" applyFill="1" applyBorder="1" applyAlignment="1">
      <alignment horizontal="left"/>
    </xf>
    <xf numFmtId="16" fontId="0" fillId="4" borderId="11" xfId="0" applyNumberFormat="1" applyFill="1" applyBorder="1" applyAlignment="1">
      <alignment horizontal="left"/>
    </xf>
    <xf numFmtId="0" fontId="55" fillId="6" borderId="0" xfId="0" applyFont="1" applyFill="1"/>
    <xf numFmtId="0" fontId="5" fillId="6" borderId="0" xfId="0" applyFont="1" applyFill="1"/>
    <xf numFmtId="0" fontId="9" fillId="0" borderId="0" xfId="0" applyFont="1"/>
    <xf numFmtId="0" fontId="47" fillId="2" borderId="10" xfId="32" applyFont="1" applyFill="1" applyBorder="1" applyAlignment="1" applyProtection="1">
      <alignment horizontal="left" vertical="center"/>
      <protection locked="0"/>
    </xf>
    <xf numFmtId="0" fontId="47" fillId="2" borderId="10" xfId="35" applyFont="1" applyFill="1" applyBorder="1" applyAlignment="1" applyProtection="1">
      <alignment horizontal="left" vertical="center"/>
      <protection locked="0"/>
    </xf>
    <xf numFmtId="0" fontId="47" fillId="2" borderId="10" xfId="35" applyFont="1" applyFill="1" applyBorder="1" applyAlignment="1" applyProtection="1">
      <alignment horizontal="left" vertical="center" wrapText="1"/>
      <protection locked="0"/>
    </xf>
    <xf numFmtId="164" fontId="47" fillId="2" borderId="10" xfId="35" applyNumberFormat="1" applyFont="1" applyFill="1" applyBorder="1" applyAlignment="1" applyProtection="1">
      <alignment horizontal="left" vertical="center"/>
      <protection locked="0"/>
    </xf>
    <xf numFmtId="0" fontId="55" fillId="0" borderId="0" xfId="0" applyFont="1"/>
    <xf numFmtId="0" fontId="5" fillId="0" borderId="0" xfId="0" applyFont="1"/>
    <xf numFmtId="0" fontId="47" fillId="2" borderId="10" xfId="0" applyNumberFormat="1" applyFont="1" applyFill="1" applyBorder="1" applyAlignment="1" applyProtection="1">
      <alignment horizontal="left" vertical="center"/>
      <protection locked="0"/>
    </xf>
    <xf numFmtId="0" fontId="47" fillId="2" borderId="10" xfId="0" applyFont="1" applyFill="1" applyBorder="1" applyAlignment="1">
      <alignment vertical="center" wrapText="1"/>
    </xf>
    <xf numFmtId="0" fontId="52" fillId="2" borderId="10" xfId="0" applyFont="1" applyFill="1" applyBorder="1"/>
    <xf numFmtId="0" fontId="57" fillId="2" borderId="10" xfId="0" applyFont="1" applyFill="1" applyBorder="1" applyAlignment="1">
      <alignment vertical="center" wrapText="1"/>
    </xf>
    <xf numFmtId="0" fontId="57" fillId="2" borderId="10" xfId="0" applyFont="1" applyFill="1" applyBorder="1" applyAlignment="1">
      <alignment vertical="center"/>
    </xf>
    <xf numFmtId="0" fontId="47" fillId="2" borderId="10" xfId="0" applyFont="1" applyFill="1" applyBorder="1" applyAlignment="1">
      <alignment vertical="center"/>
    </xf>
    <xf numFmtId="0" fontId="47" fillId="2" borderId="13" xfId="0" applyFont="1" applyFill="1" applyBorder="1" applyAlignment="1"/>
    <xf numFmtId="0" fontId="55" fillId="7" borderId="0" xfId="0" applyFont="1" applyFill="1"/>
    <xf numFmtId="0" fontId="5" fillId="7" borderId="0" xfId="0" applyFont="1" applyFill="1"/>
    <xf numFmtId="0" fontId="55" fillId="8" borderId="0" xfId="0" applyFont="1" applyFill="1"/>
    <xf numFmtId="0" fontId="5" fillId="8" borderId="0" xfId="0" applyFont="1" applyFill="1"/>
    <xf numFmtId="0" fontId="55" fillId="5" borderId="0" xfId="0" applyFont="1" applyFill="1"/>
    <xf numFmtId="0" fontId="5" fillId="5" borderId="0" xfId="0" applyFont="1" applyFill="1"/>
    <xf numFmtId="0" fontId="58" fillId="2" borderId="10" xfId="32" applyFont="1" applyFill="1" applyBorder="1" applyAlignment="1" applyProtection="1">
      <alignment horizontal="left" vertical="center"/>
      <protection locked="0"/>
    </xf>
    <xf numFmtId="0" fontId="58" fillId="2" borderId="10" xfId="35" applyFont="1" applyFill="1" applyBorder="1" applyAlignment="1" applyProtection="1">
      <alignment horizontal="left" vertical="center"/>
      <protection locked="0"/>
    </xf>
    <xf numFmtId="0" fontId="58" fillId="2" borderId="10" xfId="0" applyFont="1" applyFill="1" applyBorder="1" applyAlignment="1" applyProtection="1">
      <alignment horizontal="left" vertical="center" wrapText="1"/>
      <protection locked="0"/>
    </xf>
    <xf numFmtId="0" fontId="58" fillId="2" borderId="10" xfId="35" applyNumberFormat="1" applyFont="1" applyFill="1" applyBorder="1" applyAlignment="1" applyProtection="1">
      <alignment horizontal="left" vertical="center"/>
      <protection locked="0"/>
    </xf>
    <xf numFmtId="2" fontId="58" fillId="2" borderId="10" xfId="35" applyNumberFormat="1" applyFont="1" applyFill="1" applyBorder="1" applyAlignment="1" applyProtection="1">
      <alignment horizontal="left" vertical="center"/>
      <protection locked="0"/>
    </xf>
    <xf numFmtId="164" fontId="58" fillId="2" borderId="10" xfId="35" applyNumberFormat="1" applyFont="1" applyFill="1" applyBorder="1" applyAlignment="1" applyProtection="1">
      <alignment horizontal="left" vertical="center"/>
      <protection locked="0"/>
    </xf>
    <xf numFmtId="0" fontId="59" fillId="2" borderId="10" xfId="0" applyFont="1" applyFill="1" applyBorder="1" applyAlignment="1">
      <alignment horizontal="left"/>
    </xf>
    <xf numFmtId="0" fontId="58" fillId="2" borderId="10" xfId="0" applyFont="1" applyFill="1" applyBorder="1" applyAlignment="1">
      <alignment vertical="center" wrapText="1"/>
    </xf>
    <xf numFmtId="0" fontId="59" fillId="2" borderId="10" xfId="0" applyFont="1" applyFill="1" applyBorder="1" applyAlignment="1"/>
    <xf numFmtId="0" fontId="58" fillId="2" borderId="14" xfId="35" applyFont="1" applyFill="1" applyBorder="1" applyAlignment="1" applyProtection="1">
      <alignment horizontal="left" vertical="center"/>
      <protection locked="0"/>
    </xf>
    <xf numFmtId="0" fontId="58" fillId="2" borderId="10" xfId="0" applyFont="1" applyFill="1" applyBorder="1" applyAlignment="1">
      <alignment vertical="center"/>
    </xf>
    <xf numFmtId="0" fontId="60" fillId="2" borderId="10" xfId="0" applyFont="1" applyFill="1" applyBorder="1" applyAlignment="1">
      <alignment vertical="center" wrapText="1"/>
    </xf>
    <xf numFmtId="0" fontId="60" fillId="2" borderId="10" xfId="0" applyFont="1" applyFill="1" applyBorder="1" applyAlignment="1" applyProtection="1">
      <alignment vertical="center"/>
    </xf>
    <xf numFmtId="0" fontId="58" fillId="2" borderId="10" xfId="0" applyFont="1" applyFill="1" applyBorder="1" applyAlignment="1" applyProtection="1">
      <alignment vertical="center"/>
    </xf>
    <xf numFmtId="0" fontId="59" fillId="2" borderId="10" xfId="0" applyFont="1" applyFill="1" applyBorder="1"/>
    <xf numFmtId="0" fontId="61" fillId="0" borderId="9" xfId="32" applyFont="1" applyBorder="1" applyAlignment="1" applyProtection="1">
      <alignment horizontal="left" vertical="center"/>
      <protection locked="0"/>
    </xf>
    <xf numFmtId="0" fontId="61" fillId="0" borderId="10" xfId="0" applyNumberFormat="1" applyFont="1" applyFill="1" applyBorder="1" applyAlignment="1" applyProtection="1">
      <alignment horizontal="left" vertical="center"/>
      <protection locked="0"/>
    </xf>
    <xf numFmtId="0" fontId="54" fillId="0" borderId="9" xfId="35" applyFont="1" applyBorder="1" applyAlignment="1" applyProtection="1">
      <alignment horizontal="left" vertical="center"/>
      <protection locked="0"/>
    </xf>
    <xf numFmtId="0" fontId="61" fillId="2" borderId="9" xfId="0" applyFont="1" applyFill="1" applyBorder="1" applyAlignment="1">
      <alignment vertical="center" wrapText="1"/>
    </xf>
    <xf numFmtId="0" fontId="61" fillId="2" borderId="9" xfId="35" applyFont="1" applyFill="1" applyBorder="1" applyAlignment="1" applyProtection="1">
      <alignment horizontal="left" vertical="center"/>
      <protection locked="0"/>
    </xf>
    <xf numFmtId="0" fontId="54" fillId="0" borderId="9" xfId="35" applyFont="1" applyFill="1" applyBorder="1" applyAlignment="1" applyProtection="1">
      <alignment horizontal="left" vertical="center"/>
      <protection locked="0"/>
    </xf>
    <xf numFmtId="0" fontId="54" fillId="0" borderId="8" xfId="0" applyFont="1" applyFill="1" applyBorder="1" applyAlignment="1">
      <alignment vertical="center"/>
    </xf>
    <xf numFmtId="164" fontId="61" fillId="0" borderId="8" xfId="35" applyNumberFormat="1" applyFont="1" applyBorder="1" applyAlignment="1" applyProtection="1">
      <alignment horizontal="left" vertical="center"/>
      <protection locked="0"/>
    </xf>
    <xf numFmtId="0" fontId="61" fillId="0" borderId="8" xfId="0" applyFont="1" applyBorder="1"/>
    <xf numFmtId="0" fontId="61" fillId="2" borderId="9" xfId="0" applyFont="1" applyFill="1" applyBorder="1" applyAlignment="1">
      <alignment horizontal="left"/>
    </xf>
    <xf numFmtId="0" fontId="54" fillId="0" borderId="10" xfId="35" applyFont="1" applyBorder="1" applyAlignment="1" applyProtection="1">
      <alignment horizontal="left" vertical="center"/>
      <protection locked="0"/>
    </xf>
    <xf numFmtId="49" fontId="2" fillId="2" borderId="9" xfId="0" applyNumberFormat="1" applyFont="1" applyFill="1" applyBorder="1" applyAlignment="1">
      <alignment horizontal="left"/>
    </xf>
    <xf numFmtId="49" fontId="15" fillId="2" borderId="9" xfId="0" applyNumberFormat="1" applyFont="1" applyFill="1" applyBorder="1" applyAlignment="1">
      <alignment horizontal="left"/>
    </xf>
    <xf numFmtId="0" fontId="24" fillId="2" borderId="9" xfId="0" applyFont="1" applyFill="1" applyBorder="1" applyAlignment="1">
      <alignment horizontal="left"/>
    </xf>
    <xf numFmtId="0" fontId="62" fillId="0" borderId="0" xfId="0" applyFont="1"/>
    <xf numFmtId="0" fontId="25" fillId="2" borderId="0" xfId="0" applyFont="1" applyFill="1" applyBorder="1" applyAlignment="1">
      <alignment wrapText="1"/>
    </xf>
    <xf numFmtId="0" fontId="0" fillId="0" borderId="0" xfId="0" applyBorder="1"/>
    <xf numFmtId="0" fontId="6" fillId="2" borderId="10" xfId="0" applyFont="1" applyFill="1" applyBorder="1" applyAlignment="1">
      <alignment horizontal="center" wrapText="1"/>
    </xf>
    <xf numFmtId="0" fontId="6" fillId="2" borderId="24" xfId="0" applyFont="1" applyFill="1" applyBorder="1" applyAlignment="1">
      <alignment wrapText="1"/>
    </xf>
    <xf numFmtId="0" fontId="6" fillId="2" borderId="0" xfId="0" applyFont="1" applyFill="1" applyBorder="1" applyAlignment="1">
      <alignment wrapText="1"/>
    </xf>
    <xf numFmtId="0" fontId="6" fillId="4" borderId="10" xfId="0" applyFont="1" applyFill="1" applyBorder="1" applyAlignment="1">
      <alignment horizontal="left"/>
    </xf>
    <xf numFmtId="0" fontId="6" fillId="4" borderId="14" xfId="0" applyFont="1" applyFill="1" applyBorder="1" applyAlignment="1">
      <alignment horizontal="center"/>
    </xf>
    <xf numFmtId="0" fontId="6" fillId="4" borderId="9" xfId="0" applyFont="1" applyFill="1" applyBorder="1" applyAlignment="1">
      <alignment horizontal="center"/>
    </xf>
    <xf numFmtId="0" fontId="6" fillId="2" borderId="10" xfId="0" applyFont="1" applyFill="1" applyBorder="1" applyAlignment="1">
      <alignment horizontal="left"/>
    </xf>
    <xf numFmtId="0" fontId="6" fillId="2" borderId="14" xfId="0" applyFont="1" applyFill="1" applyBorder="1" applyAlignment="1">
      <alignment horizontal="center"/>
    </xf>
    <xf numFmtId="0" fontId="6" fillId="2" borderId="9" xfId="0" applyFont="1" applyFill="1" applyBorder="1" applyAlignment="1">
      <alignment horizontal="center"/>
    </xf>
    <xf numFmtId="0" fontId="25" fillId="2" borderId="10" xfId="0" applyFont="1" applyFill="1" applyBorder="1" applyAlignment="1">
      <alignment horizontal="center" wrapText="1"/>
    </xf>
    <xf numFmtId="0" fontId="25" fillId="2" borderId="19" xfId="0" applyFont="1" applyFill="1" applyBorder="1" applyAlignment="1">
      <alignment vertical="center"/>
    </xf>
    <xf numFmtId="0" fontId="17" fillId="4" borderId="14" xfId="0" applyFont="1" applyFill="1" applyBorder="1" applyAlignment="1">
      <alignment horizontal="center"/>
    </xf>
    <xf numFmtId="0" fontId="17" fillId="4" borderId="9" xfId="0" applyFont="1" applyFill="1" applyBorder="1" applyAlignment="1">
      <alignment horizontal="center"/>
    </xf>
    <xf numFmtId="0" fontId="6" fillId="2" borderId="38" xfId="0" applyFont="1" applyFill="1" applyBorder="1" applyAlignment="1">
      <alignment wrapText="1"/>
    </xf>
    <xf numFmtId="2" fontId="6" fillId="2" borderId="39" xfId="0" applyNumberFormat="1" applyFont="1" applyFill="1" applyBorder="1" applyAlignment="1">
      <alignment wrapText="1"/>
    </xf>
    <xf numFmtId="0" fontId="17" fillId="0" borderId="14" xfId="0" applyFont="1" applyFill="1" applyBorder="1" applyAlignment="1">
      <alignment horizontal="center"/>
    </xf>
    <xf numFmtId="0" fontId="17" fillId="0" borderId="9" xfId="0" applyFont="1" applyFill="1" applyBorder="1" applyAlignment="1">
      <alignment horizontal="center"/>
    </xf>
    <xf numFmtId="0" fontId="25" fillId="4" borderId="9" xfId="0" applyFont="1" applyFill="1" applyBorder="1" applyAlignment="1">
      <alignment horizontal="center"/>
    </xf>
    <xf numFmtId="0" fontId="3" fillId="4" borderId="40" xfId="0" applyFont="1" applyFill="1" applyBorder="1" applyAlignment="1">
      <alignment vertical="center"/>
    </xf>
    <xf numFmtId="0" fontId="3" fillId="4" borderId="41" xfId="0" applyFont="1" applyFill="1" applyBorder="1" applyAlignment="1">
      <alignment vertical="center"/>
    </xf>
    <xf numFmtId="0" fontId="6" fillId="2" borderId="14" xfId="0" applyFont="1" applyFill="1" applyBorder="1" applyAlignment="1">
      <alignment horizontal="left"/>
    </xf>
    <xf numFmtId="0" fontId="6" fillId="2" borderId="8" xfId="0" applyFont="1" applyFill="1" applyBorder="1" applyAlignment="1">
      <alignment horizontal="left"/>
    </xf>
    <xf numFmtId="0" fontId="25" fillId="2" borderId="9" xfId="0" applyFont="1" applyFill="1" applyBorder="1" applyAlignment="1">
      <alignment horizontal="center"/>
    </xf>
    <xf numFmtId="0" fontId="17" fillId="0" borderId="42" xfId="0" applyFont="1" applyBorder="1"/>
    <xf numFmtId="0" fontId="17" fillId="0" borderId="43" xfId="0" applyFont="1" applyBorder="1"/>
    <xf numFmtId="0" fontId="17" fillId="4" borderId="42" xfId="0" applyFont="1" applyFill="1" applyBorder="1"/>
    <xf numFmtId="0" fontId="17" fillId="4" borderId="43" xfId="0" applyFont="1" applyFill="1" applyBorder="1"/>
    <xf numFmtId="0" fontId="16" fillId="4" borderId="9" xfId="0" applyFont="1" applyFill="1" applyBorder="1" applyAlignment="1">
      <alignment horizontal="center"/>
    </xf>
    <xf numFmtId="0" fontId="6" fillId="4" borderId="44" xfId="0" applyFont="1" applyFill="1" applyBorder="1" applyAlignment="1">
      <alignment horizontal="left"/>
    </xf>
    <xf numFmtId="0" fontId="14" fillId="0" borderId="0" xfId="0" applyFont="1"/>
    <xf numFmtId="0" fontId="16" fillId="0" borderId="9" xfId="0" applyFont="1" applyFill="1" applyBorder="1" applyAlignment="1">
      <alignment horizontal="center"/>
    </xf>
    <xf numFmtId="0" fontId="17" fillId="0" borderId="8" xfId="0" applyFont="1" applyFill="1" applyBorder="1" applyAlignment="1">
      <alignment horizontal="center"/>
    </xf>
    <xf numFmtId="0" fontId="17" fillId="0" borderId="16" xfId="0" applyFont="1" applyFill="1" applyBorder="1" applyAlignment="1">
      <alignment horizontal="center"/>
    </xf>
    <xf numFmtId="0" fontId="25" fillId="2" borderId="8" xfId="0" applyFont="1" applyFill="1" applyBorder="1" applyAlignment="1">
      <alignment horizontal="left"/>
    </xf>
    <xf numFmtId="0" fontId="6" fillId="2" borderId="16" xfId="0" applyFont="1" applyFill="1" applyBorder="1" applyAlignment="1">
      <alignment horizontal="left"/>
    </xf>
    <xf numFmtId="164" fontId="63" fillId="0" borderId="0" xfId="0" applyNumberFormat="1" applyFont="1" applyAlignment="1">
      <alignment horizontal="left" vertical="top"/>
    </xf>
    <xf numFmtId="0" fontId="0" fillId="0" borderId="0" xfId="0" applyAlignment="1">
      <alignment vertical="center"/>
    </xf>
    <xf numFmtId="0" fontId="64" fillId="0" borderId="0" xfId="0" applyFont="1"/>
    <xf numFmtId="0" fontId="65" fillId="0" borderId="45" xfId="0" applyFont="1" applyBorder="1" applyAlignment="1">
      <alignment vertical="center"/>
    </xf>
    <xf numFmtId="0" fontId="0" fillId="0" borderId="46" xfId="0" applyBorder="1" applyAlignment="1">
      <alignment vertical="center" wrapText="1"/>
    </xf>
    <xf numFmtId="168" fontId="0" fillId="0" borderId="46" xfId="0" applyNumberFormat="1" applyBorder="1" applyAlignment="1">
      <alignment horizontal="left" vertical="center"/>
    </xf>
    <xf numFmtId="0" fontId="0" fillId="0" borderId="46" xfId="0" applyBorder="1" applyAlignment="1">
      <alignment horizontal="left" vertical="center"/>
    </xf>
    <xf numFmtId="0" fontId="0" fillId="0" borderId="46" xfId="0" applyBorder="1" applyAlignment="1">
      <alignment vertical="center"/>
    </xf>
    <xf numFmtId="164" fontId="0" fillId="0" borderId="46" xfId="0" applyNumberFormat="1" applyBorder="1" applyAlignment="1">
      <alignment horizontal="left" vertical="center"/>
    </xf>
    <xf numFmtId="0" fontId="66" fillId="0" borderId="46" xfId="0" applyFont="1" applyBorder="1" applyAlignment="1">
      <alignment vertical="center"/>
    </xf>
    <xf numFmtId="0" fontId="67" fillId="0" borderId="46" xfId="0" applyFont="1" applyBorder="1" applyAlignment="1">
      <alignment vertical="center" wrapText="1"/>
    </xf>
    <xf numFmtId="0" fontId="67" fillId="5" borderId="46" xfId="0" applyFont="1" applyFill="1" applyBorder="1" applyAlignment="1">
      <alignment vertical="center" wrapText="1"/>
    </xf>
    <xf numFmtId="0" fontId="68" fillId="0" borderId="46" xfId="0" applyFont="1" applyBorder="1" applyAlignment="1">
      <alignment vertical="center" wrapText="1"/>
    </xf>
    <xf numFmtId="0" fontId="68" fillId="0" borderId="46" xfId="0" applyFont="1" applyBorder="1" applyAlignment="1">
      <alignment horizontal="left" vertical="center" wrapText="1"/>
    </xf>
    <xf numFmtId="0" fontId="69" fillId="0" borderId="47" xfId="0" applyFont="1" applyBorder="1" applyAlignment="1">
      <alignment horizontal="left" vertical="center"/>
    </xf>
    <xf numFmtId="0" fontId="70" fillId="0" borderId="48" xfId="0" applyFont="1" applyBorder="1" applyAlignment="1" applyProtection="1">
      <alignment horizontal="left" vertical="center"/>
      <protection locked="0"/>
    </xf>
    <xf numFmtId="0" fontId="71" fillId="0" borderId="10" xfId="0" applyFont="1" applyBorder="1" applyAlignment="1" applyProtection="1">
      <alignment horizontal="left" vertical="center" wrapText="1"/>
      <protection locked="0"/>
    </xf>
    <xf numFmtId="0" fontId="72" fillId="0" borderId="10" xfId="0" applyFont="1" applyBorder="1" applyAlignment="1" applyProtection="1">
      <alignment horizontal="left" vertical="center"/>
      <protection locked="0"/>
    </xf>
    <xf numFmtId="0" fontId="74" fillId="0" borderId="10" xfId="0" applyFont="1" applyBorder="1" applyAlignment="1" applyProtection="1">
      <alignment horizontal="left" vertical="center"/>
      <protection locked="0"/>
    </xf>
    <xf numFmtId="164" fontId="74" fillId="0" borderId="10" xfId="0" applyNumberFormat="1" applyFont="1" applyBorder="1" applyAlignment="1" applyProtection="1">
      <alignment horizontal="left" vertical="center"/>
      <protection locked="0"/>
    </xf>
    <xf numFmtId="165" fontId="74" fillId="0" borderId="10" xfId="0" applyNumberFormat="1" applyFont="1" applyBorder="1" applyAlignment="1" applyProtection="1">
      <alignment horizontal="left" vertical="center"/>
      <protection locked="0"/>
    </xf>
    <xf numFmtId="0" fontId="74" fillId="0" borderId="10" xfId="0" applyFont="1" applyBorder="1" applyAlignment="1" applyProtection="1">
      <alignment vertical="center"/>
      <protection locked="0"/>
    </xf>
    <xf numFmtId="0" fontId="74" fillId="0" borderId="10" xfId="0" applyFont="1" applyBorder="1" applyAlignment="1" applyProtection="1">
      <alignment horizontal="left" vertical="center" wrapText="1"/>
      <protection locked="0"/>
    </xf>
    <xf numFmtId="0" fontId="72" fillId="0" borderId="10" xfId="0" applyFont="1" applyBorder="1" applyAlignment="1" applyProtection="1">
      <alignment horizontal="left" vertical="center" wrapText="1"/>
      <protection locked="0"/>
    </xf>
    <xf numFmtId="0" fontId="74" fillId="0" borderId="49" xfId="0" applyFont="1" applyBorder="1" applyAlignment="1" applyProtection="1">
      <alignment horizontal="left" vertical="center"/>
      <protection locked="0"/>
    </xf>
    <xf numFmtId="0" fontId="75" fillId="0" borderId="50" xfId="0" applyFont="1" applyBorder="1" applyAlignment="1">
      <alignment vertical="center"/>
    </xf>
    <xf numFmtId="0" fontId="0" fillId="0" borderId="0" xfId="0" applyAlignment="1">
      <alignment vertical="center" wrapText="1"/>
    </xf>
    <xf numFmtId="0" fontId="0" fillId="0" borderId="0" xfId="0" applyAlignment="1">
      <alignment horizontal="left" vertical="center"/>
    </xf>
    <xf numFmtId="0" fontId="68" fillId="0" borderId="0" xfId="0" applyFont="1" applyAlignment="1">
      <alignment horizontal="left" vertical="center" wrapText="1"/>
    </xf>
    <xf numFmtId="0" fontId="69" fillId="0" borderId="51" xfId="0" applyFont="1" applyBorder="1" applyAlignment="1">
      <alignment horizontal="left" vertical="center"/>
    </xf>
    <xf numFmtId="0" fontId="72" fillId="2" borderId="10" xfId="0" applyFont="1" applyFill="1" applyBorder="1" applyAlignment="1" applyProtection="1">
      <alignment horizontal="left" vertical="center"/>
      <protection locked="0"/>
    </xf>
    <xf numFmtId="0" fontId="76" fillId="2" borderId="10" xfId="0" applyFont="1" applyFill="1" applyBorder="1" applyAlignment="1" applyProtection="1">
      <alignment horizontal="left" vertical="center"/>
      <protection locked="0"/>
    </xf>
    <xf numFmtId="168" fontId="76" fillId="2" borderId="10" xfId="0" applyNumberFormat="1" applyFont="1" applyFill="1" applyBorder="1" applyAlignment="1" applyProtection="1">
      <alignment horizontal="left" vertical="center"/>
      <protection locked="0"/>
    </xf>
    <xf numFmtId="166" fontId="76" fillId="2" borderId="10" xfId="0" applyNumberFormat="1" applyFont="1" applyFill="1" applyBorder="1" applyAlignment="1" applyProtection="1">
      <alignment horizontal="left" vertical="center"/>
      <protection locked="0"/>
    </xf>
    <xf numFmtId="164" fontId="76" fillId="2" borderId="10" xfId="0" applyNumberFormat="1" applyFont="1" applyFill="1" applyBorder="1" applyAlignment="1" applyProtection="1">
      <alignment horizontal="left" vertical="center"/>
      <protection locked="0"/>
    </xf>
    <xf numFmtId="165" fontId="76" fillId="2" borderId="10" xfId="0" applyNumberFormat="1" applyFont="1" applyFill="1" applyBorder="1" applyAlignment="1" applyProtection="1">
      <alignment horizontal="left" vertical="center"/>
      <protection locked="0"/>
    </xf>
    <xf numFmtId="0" fontId="76" fillId="2" borderId="10" xfId="0" applyFont="1" applyFill="1" applyBorder="1" applyAlignment="1" applyProtection="1">
      <alignment horizontal="left" vertical="center" wrapText="1"/>
      <protection locked="0"/>
    </xf>
    <xf numFmtId="0" fontId="77" fillId="2" borderId="49" xfId="0" applyFont="1" applyFill="1" applyBorder="1" applyAlignment="1">
      <alignment vertical="center"/>
    </xf>
    <xf numFmtId="165" fontId="76" fillId="2" borderId="10" xfId="0" applyNumberFormat="1" applyFont="1" applyFill="1" applyBorder="1" applyAlignment="1" applyProtection="1">
      <alignment horizontal="left" vertical="center" wrapText="1"/>
      <protection locked="0"/>
    </xf>
    <xf numFmtId="0" fontId="0" fillId="2" borderId="48" xfId="0" applyFill="1" applyBorder="1"/>
    <xf numFmtId="0" fontId="0" fillId="2" borderId="10" xfId="0" applyFill="1" applyBorder="1"/>
    <xf numFmtId="0" fontId="0" fillId="0" borderId="49" xfId="0" applyBorder="1"/>
    <xf numFmtId="0" fontId="0" fillId="0" borderId="48" xfId="0" applyBorder="1"/>
    <xf numFmtId="0" fontId="0" fillId="0" borderId="10" xfId="0" applyBorder="1"/>
    <xf numFmtId="0" fontId="72" fillId="0" borderId="52" xfId="0" applyFont="1" applyBorder="1" applyAlignment="1">
      <alignment horizontal="left" vertical="center"/>
    </xf>
    <xf numFmtId="0" fontId="72" fillId="0" borderId="21" xfId="0" applyFont="1" applyBorder="1" applyAlignment="1">
      <alignment horizontal="left" vertical="center"/>
    </xf>
    <xf numFmtId="168" fontId="72" fillId="0" borderId="21" xfId="0" applyNumberFormat="1" applyFont="1" applyBorder="1" applyAlignment="1">
      <alignment horizontal="left" vertical="center"/>
    </xf>
    <xf numFmtId="166" fontId="72" fillId="0" borderId="21" xfId="0" applyNumberFormat="1" applyFont="1" applyBorder="1" applyAlignment="1">
      <alignment horizontal="left" vertical="center"/>
    </xf>
    <xf numFmtId="0" fontId="77" fillId="0" borderId="21" xfId="0" applyFont="1" applyBorder="1"/>
    <xf numFmtId="164" fontId="77" fillId="0" borderId="21" xfId="0" applyNumberFormat="1" applyFont="1" applyBorder="1"/>
    <xf numFmtId="0" fontId="77" fillId="0" borderId="21" xfId="0" applyFont="1" applyBorder="1" applyAlignment="1">
      <alignment vertical="center"/>
    </xf>
    <xf numFmtId="0" fontId="0" fillId="0" borderId="53" xfId="0" applyBorder="1" applyAlignment="1">
      <alignment vertical="center"/>
    </xf>
    <xf numFmtId="16" fontId="76" fillId="2" borderId="10" xfId="0" applyNumberFormat="1" applyFont="1" applyFill="1" applyBorder="1" applyAlignment="1" applyProtection="1">
      <alignment horizontal="left" vertical="center"/>
      <protection locked="0"/>
    </xf>
    <xf numFmtId="0" fontId="72" fillId="0" borderId="0" xfId="0" applyFont="1" applyAlignment="1">
      <alignment horizontal="left" vertical="center"/>
    </xf>
    <xf numFmtId="168" fontId="72" fillId="0" borderId="0" xfId="0" applyNumberFormat="1" applyFont="1" applyAlignment="1">
      <alignment horizontal="left" vertical="center"/>
    </xf>
    <xf numFmtId="166" fontId="72" fillId="0" borderId="0" xfId="0" applyNumberFormat="1" applyFont="1" applyAlignment="1">
      <alignment horizontal="left" vertical="center"/>
    </xf>
    <xf numFmtId="0" fontId="77" fillId="0" borderId="0" xfId="0" applyFont="1"/>
    <xf numFmtId="164" fontId="77" fillId="0" borderId="0" xfId="0" applyNumberFormat="1" applyFont="1"/>
    <xf numFmtId="0" fontId="77" fillId="0" borderId="0" xfId="0" applyFont="1" applyAlignment="1">
      <alignment vertical="center"/>
    </xf>
    <xf numFmtId="0" fontId="72" fillId="14" borderId="10" xfId="0" applyFont="1" applyFill="1" applyBorder="1" applyAlignment="1" applyProtection="1">
      <alignment horizontal="left" vertical="center"/>
      <protection locked="0"/>
    </xf>
    <xf numFmtId="0" fontId="76" fillId="2" borderId="10" xfId="0" applyFont="1" applyFill="1" applyBorder="1" applyAlignment="1">
      <alignment vertical="center"/>
    </xf>
    <xf numFmtId="0" fontId="72" fillId="2" borderId="12" xfId="0" applyFont="1" applyFill="1" applyBorder="1" applyAlignment="1" applyProtection="1">
      <alignment horizontal="left" vertical="center"/>
      <protection locked="0"/>
    </xf>
    <xf numFmtId="0" fontId="76" fillId="2" borderId="19" xfId="0" applyFont="1" applyFill="1" applyBorder="1" applyAlignment="1" applyProtection="1">
      <alignment horizontal="left" vertical="center"/>
      <protection locked="0"/>
    </xf>
    <xf numFmtId="166" fontId="76" fillId="2" borderId="19" xfId="0" applyNumberFormat="1" applyFont="1" applyFill="1" applyBorder="1" applyAlignment="1" applyProtection="1">
      <alignment horizontal="left" vertical="center"/>
      <protection locked="0"/>
    </xf>
    <xf numFmtId="164" fontId="76" fillId="2" borderId="19" xfId="0" applyNumberFormat="1" applyFont="1" applyFill="1" applyBorder="1" applyAlignment="1" applyProtection="1">
      <alignment horizontal="left" vertical="center"/>
      <protection locked="0"/>
    </xf>
    <xf numFmtId="165" fontId="76" fillId="2" borderId="19" xfId="0" applyNumberFormat="1" applyFont="1" applyFill="1" applyBorder="1" applyAlignment="1" applyProtection="1">
      <alignment horizontal="left" vertical="center"/>
      <protection locked="0"/>
    </xf>
    <xf numFmtId="0" fontId="0" fillId="0" borderId="19" xfId="0" applyBorder="1"/>
    <xf numFmtId="0" fontId="0" fillId="0" borderId="54" xfId="0" applyBorder="1"/>
    <xf numFmtId="0" fontId="76" fillId="0" borderId="10" xfId="0" applyFont="1" applyBorder="1" applyAlignment="1" applyProtection="1">
      <alignment horizontal="left" vertical="center"/>
      <protection locked="0"/>
    </xf>
    <xf numFmtId="166" fontId="76" fillId="0" borderId="10" xfId="0" applyNumberFormat="1" applyFont="1" applyBorder="1" applyAlignment="1" applyProtection="1">
      <alignment horizontal="left" vertical="center"/>
      <protection locked="0"/>
    </xf>
    <xf numFmtId="164" fontId="76" fillId="0" borderId="10" xfId="0" applyNumberFormat="1" applyFont="1" applyBorder="1" applyAlignment="1" applyProtection="1">
      <alignment horizontal="left" vertical="center"/>
      <protection locked="0"/>
    </xf>
    <xf numFmtId="165" fontId="76" fillId="0" borderId="10" xfId="0" applyNumberFormat="1" applyFont="1" applyBorder="1" applyAlignment="1" applyProtection="1">
      <alignment horizontal="left" vertical="center"/>
      <protection locked="0"/>
    </xf>
    <xf numFmtId="0" fontId="76" fillId="0" borderId="10" xfId="0" applyFont="1" applyBorder="1" applyAlignment="1" applyProtection="1">
      <alignment horizontal="left" vertical="center" wrapText="1"/>
      <protection locked="0"/>
    </xf>
    <xf numFmtId="0" fontId="76" fillId="2" borderId="14" xfId="0" applyFont="1" applyFill="1" applyBorder="1" applyAlignment="1" applyProtection="1">
      <alignment horizontal="left" vertical="center"/>
      <protection locked="0"/>
    </xf>
    <xf numFmtId="0" fontId="76" fillId="2" borderId="10" xfId="0" applyFont="1" applyFill="1" applyBorder="1" applyAlignment="1">
      <alignment vertical="center" wrapText="1"/>
    </xf>
    <xf numFmtId="0" fontId="77" fillId="2" borderId="10" xfId="0" applyFont="1" applyFill="1" applyBorder="1" applyAlignment="1">
      <alignment horizontal="left" vertical="center"/>
    </xf>
    <xf numFmtId="0" fontId="77" fillId="2" borderId="19" xfId="0" applyFont="1" applyFill="1" applyBorder="1" applyAlignment="1">
      <alignment horizontal="left" vertical="center"/>
    </xf>
    <xf numFmtId="0" fontId="76" fillId="2" borderId="19" xfId="0" applyFont="1" applyFill="1" applyBorder="1" applyAlignment="1">
      <alignment vertical="center"/>
    </xf>
    <xf numFmtId="0" fontId="77" fillId="2" borderId="54" xfId="0" applyFont="1" applyFill="1" applyBorder="1" applyAlignment="1">
      <alignment vertical="center"/>
    </xf>
    <xf numFmtId="0" fontId="78" fillId="2" borderId="10" xfId="0" applyFont="1" applyFill="1" applyBorder="1" applyAlignment="1">
      <alignment horizontal="left" vertical="center"/>
    </xf>
    <xf numFmtId="0" fontId="77" fillId="2" borderId="10" xfId="0" applyFont="1" applyFill="1" applyBorder="1" applyAlignment="1">
      <alignment horizontal="left" vertical="center" wrapText="1"/>
    </xf>
    <xf numFmtId="2" fontId="77" fillId="2" borderId="10" xfId="0" applyNumberFormat="1" applyFont="1" applyFill="1" applyBorder="1" applyAlignment="1">
      <alignment horizontal="left" vertical="center"/>
    </xf>
    <xf numFmtId="164" fontId="77" fillId="2" borderId="10" xfId="0" applyNumberFormat="1" applyFont="1" applyFill="1" applyBorder="1" applyAlignment="1">
      <alignment horizontal="left" vertical="center"/>
    </xf>
    <xf numFmtId="20" fontId="77" fillId="2" borderId="10" xfId="0" applyNumberFormat="1" applyFont="1" applyFill="1" applyBorder="1" applyAlignment="1">
      <alignment horizontal="left" vertical="center"/>
    </xf>
    <xf numFmtId="0" fontId="77" fillId="0" borderId="10" xfId="0" applyFont="1" applyBorder="1" applyAlignment="1">
      <alignment vertical="center" wrapText="1"/>
    </xf>
    <xf numFmtId="0" fontId="67" fillId="0" borderId="46" xfId="0" applyFont="1" applyBorder="1" applyAlignment="1">
      <alignment vertical="center"/>
    </xf>
    <xf numFmtId="0" fontId="67" fillId="0" borderId="49" xfId="0" applyFont="1" applyBorder="1"/>
    <xf numFmtId="0" fontId="76" fillId="0" borderId="19" xfId="0" applyFont="1" applyBorder="1" applyAlignment="1" applyProtection="1">
      <alignment horizontal="left" vertical="center"/>
      <protection locked="0"/>
    </xf>
    <xf numFmtId="166" fontId="76" fillId="0" borderId="19" xfId="0" applyNumberFormat="1" applyFont="1" applyBorder="1" applyAlignment="1" applyProtection="1">
      <alignment horizontal="left" vertical="center"/>
      <protection locked="0"/>
    </xf>
    <xf numFmtId="164" fontId="76" fillId="0" borderId="19" xfId="0" applyNumberFormat="1" applyFont="1" applyBorder="1" applyAlignment="1" applyProtection="1">
      <alignment horizontal="left" vertical="center"/>
      <protection locked="0"/>
    </xf>
    <xf numFmtId="165" fontId="76" fillId="0" borderId="19" xfId="0" applyNumberFormat="1" applyFont="1" applyBorder="1" applyAlignment="1" applyProtection="1">
      <alignment horizontal="left" vertical="center"/>
      <protection locked="0"/>
    </xf>
    <xf numFmtId="0" fontId="76" fillId="0" borderId="19" xfId="0" applyFont="1" applyBorder="1" applyAlignment="1" applyProtection="1">
      <alignment horizontal="left" vertical="center" wrapText="1"/>
      <protection locked="0"/>
    </xf>
    <xf numFmtId="0" fontId="77" fillId="0" borderId="10" xfId="0" applyFont="1" applyBorder="1" applyAlignment="1">
      <alignment vertical="center"/>
    </xf>
    <xf numFmtId="0" fontId="77" fillId="0" borderId="49" xfId="0" applyFont="1" applyBorder="1" applyAlignment="1">
      <alignment vertical="center"/>
    </xf>
    <xf numFmtId="0" fontId="78" fillId="2" borderId="12" xfId="0" applyFont="1" applyFill="1" applyBorder="1" applyAlignment="1">
      <alignment horizontal="left" vertical="center"/>
    </xf>
    <xf numFmtId="2" fontId="77" fillId="2" borderId="19" xfId="0" applyNumberFormat="1" applyFont="1" applyFill="1" applyBorder="1" applyAlignment="1">
      <alignment horizontal="left" vertical="center"/>
    </xf>
    <xf numFmtId="164" fontId="77" fillId="2" borderId="19" xfId="0" applyNumberFormat="1" applyFont="1" applyFill="1" applyBorder="1" applyAlignment="1">
      <alignment horizontal="left" vertical="center"/>
    </xf>
    <xf numFmtId="20" fontId="77" fillId="2" borderId="19" xfId="0" applyNumberFormat="1" applyFont="1" applyFill="1" applyBorder="1" applyAlignment="1">
      <alignment horizontal="left" vertical="center"/>
    </xf>
    <xf numFmtId="0" fontId="77" fillId="2" borderId="19" xfId="0" applyFont="1" applyFill="1" applyBorder="1" applyAlignment="1">
      <alignment horizontal="left" vertical="center" wrapText="1"/>
    </xf>
    <xf numFmtId="0" fontId="77" fillId="0" borderId="19" xfId="0" applyFont="1" applyBorder="1" applyAlignment="1">
      <alignment vertical="center"/>
    </xf>
    <xf numFmtId="0" fontId="76" fillId="2" borderId="19" xfId="0" applyFont="1" applyFill="1" applyBorder="1" applyAlignment="1" applyProtection="1">
      <alignment horizontal="left" vertical="center" wrapText="1"/>
      <protection locked="0"/>
    </xf>
    <xf numFmtId="0" fontId="77" fillId="0" borderId="54" xfId="0" applyFont="1" applyBorder="1" applyAlignment="1">
      <alignment vertical="center"/>
    </xf>
    <xf numFmtId="0" fontId="0" fillId="0" borderId="0" xfId="0" applyFill="1"/>
    <xf numFmtId="0" fontId="82" fillId="15" borderId="10" xfId="0" applyFont="1" applyFill="1" applyBorder="1" applyAlignment="1">
      <alignment horizontal="center" vertical="center" wrapText="1"/>
    </xf>
    <xf numFmtId="0" fontId="82" fillId="15" borderId="19" xfId="0" applyFont="1" applyFill="1" applyBorder="1" applyAlignment="1">
      <alignment horizontal="center" vertical="center" wrapText="1"/>
    </xf>
    <xf numFmtId="165" fontId="82" fillId="15" borderId="19" xfId="0" applyNumberFormat="1" applyFont="1" applyFill="1" applyBorder="1" applyAlignment="1">
      <alignment horizontal="center" vertical="center" wrapText="1"/>
    </xf>
    <xf numFmtId="0" fontId="12" fillId="0" borderId="0" xfId="0" applyFont="1" applyFill="1"/>
    <xf numFmtId="0" fontId="3" fillId="0" borderId="60" xfId="0" applyFont="1" applyFill="1" applyBorder="1" applyAlignment="1">
      <alignment horizontal="left" vertical="center" wrapText="1"/>
    </xf>
    <xf numFmtId="0" fontId="83" fillId="5" borderId="0" xfId="0" applyFont="1" applyFill="1"/>
    <xf numFmtId="0" fontId="84" fillId="0" borderId="61" xfId="0" applyFont="1" applyFill="1" applyBorder="1" applyAlignment="1">
      <alignment horizontal="left" vertical="center" wrapText="1"/>
    </xf>
    <xf numFmtId="0" fontId="85" fillId="0" borderId="0" xfId="0" applyFont="1"/>
    <xf numFmtId="0" fontId="86" fillId="0" borderId="61" xfId="0" applyFont="1" applyFill="1" applyBorder="1" applyAlignment="1">
      <alignment horizontal="left" vertical="center" wrapText="1"/>
    </xf>
    <xf numFmtId="0" fontId="87" fillId="2" borderId="10" xfId="0" applyFont="1" applyFill="1" applyBorder="1" applyAlignment="1">
      <alignment vertical="center"/>
    </xf>
    <xf numFmtId="0" fontId="88" fillId="2" borderId="10" xfId="0" applyFont="1" applyFill="1" applyBorder="1" applyAlignment="1">
      <alignment horizontal="center" vertical="center"/>
    </xf>
    <xf numFmtId="0" fontId="0" fillId="0" borderId="61" xfId="0" applyFont="1" applyFill="1" applyBorder="1" applyAlignment="1">
      <alignment horizontal="left" vertical="center" wrapText="1"/>
    </xf>
    <xf numFmtId="165" fontId="0" fillId="2" borderId="61" xfId="0" applyNumberFormat="1" applyFont="1" applyFill="1" applyBorder="1" applyAlignment="1">
      <alignment horizontal="left" vertical="center" wrapText="1"/>
    </xf>
    <xf numFmtId="0" fontId="0" fillId="0" borderId="62" xfId="0" applyFont="1" applyFill="1" applyBorder="1" applyAlignment="1">
      <alignment horizontal="left" vertical="center" wrapText="1"/>
    </xf>
    <xf numFmtId="0" fontId="84" fillId="2" borderId="61" xfId="0" applyFont="1" applyFill="1" applyBorder="1" applyAlignment="1">
      <alignment horizontal="left" vertical="center" wrapText="1"/>
    </xf>
    <xf numFmtId="0" fontId="87" fillId="2" borderId="10" xfId="0" applyFont="1" applyFill="1" applyBorder="1" applyAlignment="1">
      <alignment horizontal="left" vertical="center"/>
    </xf>
    <xf numFmtId="0" fontId="89" fillId="2" borderId="10" xfId="0" applyFont="1" applyFill="1" applyBorder="1" applyAlignment="1">
      <alignment horizontal="center" vertical="center" wrapText="1"/>
    </xf>
    <xf numFmtId="0" fontId="2" fillId="0" borderId="0" xfId="0" applyFont="1"/>
    <xf numFmtId="165" fontId="0" fillId="0" borderId="61" xfId="0" applyNumberFormat="1" applyFont="1" applyFill="1" applyBorder="1" applyAlignment="1">
      <alignment horizontal="left" vertical="center" wrapText="1"/>
    </xf>
    <xf numFmtId="0" fontId="0" fillId="9" borderId="62" xfId="0" applyFont="1" applyFill="1" applyBorder="1" applyAlignment="1">
      <alignment horizontal="left" vertical="center" wrapText="1"/>
    </xf>
    <xf numFmtId="0" fontId="82" fillId="5" borderId="0" xfId="0" applyFont="1" applyFill="1"/>
    <xf numFmtId="0" fontId="89" fillId="2" borderId="10" xfId="0" applyFont="1" applyFill="1" applyBorder="1" applyAlignment="1">
      <alignment horizontal="center" vertical="center"/>
    </xf>
    <xf numFmtId="0" fontId="84" fillId="0" borderId="63" xfId="0" applyFont="1" applyFill="1" applyBorder="1" applyAlignment="1">
      <alignment horizontal="left" vertical="center" wrapText="1"/>
    </xf>
    <xf numFmtId="0" fontId="0" fillId="0" borderId="63" xfId="0" applyFont="1" applyFill="1" applyBorder="1" applyAlignment="1">
      <alignment horizontal="left" vertical="center" wrapText="1"/>
    </xf>
    <xf numFmtId="165" fontId="0" fillId="0" borderId="63" xfId="0" applyNumberFormat="1" applyFont="1" applyFill="1" applyBorder="1" applyAlignment="1">
      <alignment horizontal="left" vertical="center" wrapText="1"/>
    </xf>
    <xf numFmtId="0" fontId="7" fillId="2" borderId="61" xfId="0" applyFont="1" applyFill="1" applyBorder="1" applyAlignment="1">
      <alignment horizontal="left" vertical="center" wrapText="1"/>
    </xf>
    <xf numFmtId="0" fontId="89" fillId="2" borderId="14" xfId="0" applyFont="1" applyFill="1" applyBorder="1" applyAlignment="1">
      <alignment horizontal="center" vertical="center" wrapText="1"/>
    </xf>
    <xf numFmtId="165" fontId="0" fillId="0" borderId="64" xfId="0" applyNumberFormat="1" applyFont="1" applyFill="1" applyBorder="1" applyAlignment="1">
      <alignment horizontal="left" vertical="center" wrapText="1"/>
    </xf>
    <xf numFmtId="0" fontId="89" fillId="2" borderId="14" xfId="0" applyFont="1" applyFill="1" applyBorder="1" applyAlignment="1">
      <alignment horizontal="center" vertical="center"/>
    </xf>
    <xf numFmtId="0" fontId="85" fillId="16" borderId="61" xfId="0" applyFont="1" applyFill="1" applyBorder="1" applyAlignment="1">
      <alignment horizontal="left" wrapText="1"/>
    </xf>
    <xf numFmtId="0" fontId="90" fillId="2" borderId="10" xfId="0" applyFont="1" applyFill="1" applyBorder="1" applyAlignment="1">
      <alignment horizontal="left" vertical="center"/>
    </xf>
    <xf numFmtId="0" fontId="85" fillId="16" borderId="61" xfId="0" applyFont="1" applyFill="1" applyBorder="1" applyAlignment="1">
      <alignment horizontal="left"/>
    </xf>
    <xf numFmtId="0" fontId="84" fillId="6" borderId="63" xfId="0" applyFont="1" applyFill="1" applyBorder="1" applyAlignment="1">
      <alignment horizontal="left" vertical="center" wrapText="1"/>
    </xf>
    <xf numFmtId="49" fontId="87" fillId="2" borderId="19" xfId="0" applyNumberFormat="1" applyFont="1" applyFill="1" applyBorder="1" applyAlignment="1">
      <alignment horizontal="left" vertical="center" wrapText="1"/>
    </xf>
    <xf numFmtId="0" fontId="88" fillId="2" borderId="14" xfId="0" applyFont="1" applyFill="1" applyBorder="1" applyAlignment="1">
      <alignment horizontal="center" vertical="center"/>
    </xf>
    <xf numFmtId="165" fontId="0" fillId="6" borderId="64" xfId="0" applyNumberFormat="1" applyFont="1" applyFill="1" applyBorder="1" applyAlignment="1">
      <alignment horizontal="left" vertical="center" wrapText="1"/>
    </xf>
    <xf numFmtId="0" fontId="0" fillId="17" borderId="62" xfId="0" applyFont="1" applyFill="1" applyBorder="1" applyAlignment="1">
      <alignment horizontal="left" vertical="center" wrapText="1"/>
    </xf>
    <xf numFmtId="0" fontId="3" fillId="9" borderId="61" xfId="0" applyFont="1" applyFill="1" applyBorder="1" applyAlignment="1">
      <alignment horizontal="left" vertical="center" wrapText="1"/>
    </xf>
    <xf numFmtId="165" fontId="0" fillId="9" borderId="65" xfId="0" applyNumberFormat="1" applyFont="1" applyFill="1" applyBorder="1" applyAlignment="1">
      <alignment horizontal="left" vertical="center" wrapText="1"/>
    </xf>
    <xf numFmtId="0" fontId="0" fillId="18" borderId="62" xfId="0" applyFont="1" applyFill="1" applyBorder="1" applyAlignment="1">
      <alignment horizontal="left" vertical="center" wrapText="1"/>
    </xf>
    <xf numFmtId="0" fontId="0" fillId="0" borderId="66" xfId="0" applyFont="1" applyFill="1" applyBorder="1" applyAlignment="1">
      <alignment horizontal="left" vertical="center" wrapText="1"/>
    </xf>
    <xf numFmtId="0" fontId="19" fillId="0" borderId="61" xfId="0" applyFont="1" applyFill="1" applyBorder="1" applyAlignment="1">
      <alignment horizontal="left" vertical="center" wrapText="1"/>
    </xf>
    <xf numFmtId="0" fontId="19" fillId="0" borderId="63" xfId="0" applyFont="1" applyFill="1" applyBorder="1" applyAlignment="1">
      <alignment horizontal="left" vertical="center" wrapText="1"/>
    </xf>
    <xf numFmtId="0" fontId="19" fillId="2" borderId="63" xfId="0" applyFont="1" applyFill="1" applyBorder="1" applyAlignment="1">
      <alignment horizontal="left" vertical="center" wrapText="1"/>
    </xf>
    <xf numFmtId="0" fontId="86" fillId="0" borderId="63" xfId="0" applyFont="1" applyFill="1" applyBorder="1" applyAlignment="1">
      <alignment horizontal="left" vertical="center" wrapText="1"/>
    </xf>
    <xf numFmtId="0" fontId="84" fillId="19" borderId="61" xfId="0" applyFont="1" applyFill="1" applyBorder="1" applyAlignment="1">
      <alignment horizontal="left" vertical="center" wrapText="1"/>
    </xf>
    <xf numFmtId="0" fontId="3" fillId="0" borderId="61" xfId="0" applyFont="1" applyFill="1" applyBorder="1" applyAlignment="1">
      <alignment horizontal="left" vertical="center" wrapText="1"/>
    </xf>
    <xf numFmtId="0" fontId="91" fillId="0" borderId="61" xfId="0" applyFont="1" applyFill="1" applyBorder="1" applyAlignment="1">
      <alignment horizontal="left" vertical="center" wrapText="1"/>
    </xf>
    <xf numFmtId="0" fontId="91" fillId="0" borderId="63" xfId="0" applyFont="1" applyFill="1" applyBorder="1" applyAlignment="1">
      <alignment horizontal="left" vertical="center" wrapText="1"/>
    </xf>
    <xf numFmtId="0" fontId="3" fillId="0" borderId="67" xfId="0" applyFont="1" applyFill="1" applyBorder="1" applyAlignment="1">
      <alignment horizontal="left" vertical="center" wrapText="1"/>
    </xf>
    <xf numFmtId="0" fontId="3" fillId="0" borderId="68" xfId="0" applyFont="1" applyFill="1" applyBorder="1" applyAlignment="1">
      <alignment horizontal="left" vertical="center" wrapText="1"/>
    </xf>
    <xf numFmtId="0" fontId="91" fillId="0" borderId="68" xfId="0" applyFont="1" applyFill="1" applyBorder="1" applyAlignment="1">
      <alignment horizontal="left" vertical="center" wrapText="1"/>
    </xf>
    <xf numFmtId="0" fontId="86" fillId="0" borderId="68" xfId="0" applyFont="1" applyFill="1" applyBorder="1" applyAlignment="1">
      <alignment horizontal="left" vertical="center" wrapText="1"/>
    </xf>
    <xf numFmtId="0" fontId="0" fillId="0" borderId="68" xfId="0" applyFont="1" applyFill="1" applyBorder="1" applyAlignment="1">
      <alignment horizontal="left" vertical="center" wrapText="1"/>
    </xf>
    <xf numFmtId="165" fontId="0" fillId="0" borderId="68" xfId="0" applyNumberFormat="1" applyFont="1" applyFill="1" applyBorder="1" applyAlignment="1">
      <alignment horizontal="left" vertical="center" wrapText="1"/>
    </xf>
    <xf numFmtId="0" fontId="0" fillId="0" borderId="6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0" fillId="0" borderId="71" xfId="0" applyFill="1" applyBorder="1" applyAlignment="1">
      <alignment horizontal="left" vertical="center" wrapText="1"/>
    </xf>
    <xf numFmtId="0" fontId="3" fillId="0" borderId="72" xfId="0" applyFont="1" applyFill="1" applyBorder="1" applyAlignment="1">
      <alignment horizontal="left" vertical="center" wrapText="1"/>
    </xf>
    <xf numFmtId="0" fontId="86" fillId="0" borderId="71" xfId="0" applyFont="1" applyFill="1" applyBorder="1" applyAlignment="1">
      <alignment horizontal="left" vertical="center" wrapText="1"/>
    </xf>
    <xf numFmtId="0" fontId="91" fillId="0" borderId="71" xfId="0" applyFont="1" applyFill="1" applyBorder="1" applyAlignment="1">
      <alignment horizontal="left" vertical="center" wrapText="1"/>
    </xf>
    <xf numFmtId="0" fontId="89" fillId="20" borderId="10" xfId="0" applyFont="1" applyFill="1" applyBorder="1" applyAlignment="1">
      <alignment horizontal="center" vertical="center" wrapText="1"/>
    </xf>
    <xf numFmtId="0" fontId="0" fillId="0" borderId="71" xfId="0" applyFont="1" applyFill="1" applyBorder="1" applyAlignment="1">
      <alignment horizontal="left" vertical="center" wrapText="1"/>
    </xf>
    <xf numFmtId="165" fontId="0" fillId="0" borderId="71" xfId="0" applyNumberFormat="1" applyFont="1" applyFill="1" applyBorder="1" applyAlignment="1">
      <alignment horizontal="left" vertical="center" wrapText="1"/>
    </xf>
    <xf numFmtId="0" fontId="0" fillId="0" borderId="73" xfId="0" applyFont="1" applyFill="1" applyBorder="1" applyAlignment="1">
      <alignment horizontal="left" vertical="center" wrapText="1"/>
    </xf>
    <xf numFmtId="0" fontId="0" fillId="0" borderId="61" xfId="0" applyFill="1" applyBorder="1" applyAlignment="1">
      <alignment horizontal="left" vertical="center" wrapText="1"/>
    </xf>
    <xf numFmtId="0" fontId="89" fillId="21" borderId="10" xfId="0" applyFont="1" applyFill="1" applyBorder="1" applyAlignment="1">
      <alignment horizontal="center" vertical="center"/>
    </xf>
    <xf numFmtId="0" fontId="89" fillId="22" borderId="10" xfId="0" applyFont="1" applyFill="1" applyBorder="1" applyAlignment="1">
      <alignment horizontal="center" vertical="center" wrapText="1"/>
    </xf>
    <xf numFmtId="0" fontId="3" fillId="0" borderId="63" xfId="0" applyFont="1" applyFill="1" applyBorder="1" applyAlignment="1">
      <alignment horizontal="left" vertical="center" wrapText="1"/>
    </xf>
    <xf numFmtId="0" fontId="89" fillId="13" borderId="10" xfId="0" applyFont="1" applyFill="1" applyBorder="1" applyAlignment="1">
      <alignment horizontal="center" vertical="center" wrapText="1"/>
    </xf>
    <xf numFmtId="0" fontId="0" fillId="0" borderId="63" xfId="0" applyFill="1" applyBorder="1" applyAlignment="1">
      <alignment horizontal="left" vertical="center" wrapText="1"/>
    </xf>
    <xf numFmtId="0" fontId="0" fillId="0" borderId="68" xfId="0" applyFill="1" applyBorder="1" applyAlignment="1">
      <alignment horizontal="left" vertical="center" wrapText="1"/>
    </xf>
    <xf numFmtId="0" fontId="3" fillId="0" borderId="71" xfId="0" applyFont="1" applyFill="1" applyBorder="1" applyAlignment="1">
      <alignment horizontal="left" vertical="center" wrapText="1"/>
    </xf>
    <xf numFmtId="0" fontId="3" fillId="0" borderId="74" xfId="0" applyFont="1" applyFill="1" applyBorder="1" applyAlignment="1">
      <alignment horizontal="left" vertical="center" wrapText="1"/>
    </xf>
    <xf numFmtId="0" fontId="91" fillId="0" borderId="71" xfId="0" applyFont="1" applyFill="1" applyBorder="1" applyAlignment="1">
      <alignment vertical="center"/>
    </xf>
    <xf numFmtId="1" fontId="92" fillId="0" borderId="61" xfId="0" applyNumberFormat="1" applyFont="1" applyFill="1" applyBorder="1" applyAlignment="1">
      <alignment horizontal="left" vertical="center" wrapText="1"/>
    </xf>
    <xf numFmtId="0" fontId="0" fillId="0" borderId="72" xfId="0" applyFill="1" applyBorder="1" applyAlignment="1">
      <alignment horizontal="left" vertical="center" wrapText="1"/>
    </xf>
    <xf numFmtId="0" fontId="91" fillId="0" borderId="72" xfId="0" applyFont="1" applyFill="1" applyBorder="1" applyAlignment="1">
      <alignment vertical="center"/>
    </xf>
    <xf numFmtId="0" fontId="0" fillId="0" borderId="72" xfId="0" applyFont="1" applyFill="1" applyBorder="1" applyAlignment="1">
      <alignment horizontal="left" vertical="center" wrapText="1"/>
    </xf>
    <xf numFmtId="165" fontId="0" fillId="0" borderId="72" xfId="0" applyNumberFormat="1" applyFont="1" applyFill="1" applyBorder="1" applyAlignment="1">
      <alignment horizontal="left" vertical="center" wrapText="1"/>
    </xf>
    <xf numFmtId="0" fontId="0" fillId="0" borderId="75" xfId="0" applyFont="1" applyFill="1" applyBorder="1" applyAlignment="1">
      <alignment horizontal="left" vertical="center" wrapText="1"/>
    </xf>
    <xf numFmtId="0" fontId="87" fillId="0" borderId="10" xfId="0" applyFont="1" applyFill="1" applyBorder="1" applyAlignment="1">
      <alignment horizontal="left" vertical="center"/>
    </xf>
    <xf numFmtId="0" fontId="89" fillId="0" borderId="10" xfId="0" applyFont="1" applyFill="1" applyBorder="1" applyAlignment="1">
      <alignment horizontal="center" vertical="center" wrapText="1"/>
    </xf>
    <xf numFmtId="0" fontId="0" fillId="0" borderId="10" xfId="0" applyFont="1" applyFill="1" applyBorder="1" applyAlignment="1">
      <alignment horizontal="center" vertical="center"/>
    </xf>
    <xf numFmtId="165" fontId="0" fillId="0" borderId="10" xfId="0" applyNumberFormat="1" applyFont="1" applyFill="1" applyBorder="1" applyAlignment="1">
      <alignment horizontal="center" vertical="center"/>
    </xf>
    <xf numFmtId="0" fontId="0" fillId="0" borderId="49" xfId="0" applyFont="1" applyFill="1" applyBorder="1" applyAlignment="1">
      <alignment horizontal="center" vertical="center"/>
    </xf>
    <xf numFmtId="0" fontId="3" fillId="0" borderId="76" xfId="0" applyFont="1" applyFill="1" applyBorder="1" applyAlignment="1">
      <alignment horizontal="left" vertical="center" wrapText="1"/>
    </xf>
    <xf numFmtId="0" fontId="0" fillId="0" borderId="77" xfId="0" applyFill="1" applyBorder="1" applyAlignment="1">
      <alignment horizontal="left" vertical="center" wrapText="1"/>
    </xf>
    <xf numFmtId="0" fontId="91" fillId="0" borderId="77" xfId="0" applyFont="1" applyFill="1" applyBorder="1" applyAlignment="1">
      <alignment vertical="center"/>
    </xf>
    <xf numFmtId="0" fontId="87" fillId="0" borderId="21" xfId="0" applyFont="1" applyFill="1" applyBorder="1" applyAlignment="1">
      <alignment horizontal="left" vertical="center"/>
    </xf>
    <xf numFmtId="0" fontId="89" fillId="0" borderId="21" xfId="0" applyFont="1" applyFill="1" applyBorder="1" applyAlignment="1">
      <alignment horizontal="center" vertical="center" wrapText="1"/>
    </xf>
    <xf numFmtId="0" fontId="0" fillId="0" borderId="21" xfId="0" applyFont="1" applyFill="1" applyBorder="1" applyAlignment="1">
      <alignment horizontal="center" vertical="center"/>
    </xf>
    <xf numFmtId="165" fontId="0" fillId="0" borderId="21" xfId="0" applyNumberFormat="1" applyFont="1" applyFill="1" applyBorder="1" applyAlignment="1">
      <alignment horizontal="center" vertical="center"/>
    </xf>
    <xf numFmtId="0" fontId="0" fillId="0" borderId="53" xfId="0" applyFont="1" applyFill="1" applyBorder="1" applyAlignment="1">
      <alignment horizontal="center" vertical="center"/>
    </xf>
    <xf numFmtId="16" fontId="93" fillId="0" borderId="78" xfId="0" applyNumberFormat="1" applyFont="1" applyBorder="1" applyAlignment="1">
      <alignment horizontal="left" vertical="top"/>
    </xf>
    <xf numFmtId="0" fontId="91" fillId="5" borderId="71" xfId="0" applyFont="1" applyFill="1" applyBorder="1" applyAlignment="1">
      <alignment vertical="center"/>
    </xf>
    <xf numFmtId="0" fontId="91" fillId="5" borderId="71" xfId="0" applyFont="1" applyFill="1" applyBorder="1" applyAlignment="1">
      <alignment horizontal="left" vertical="center" wrapText="1"/>
    </xf>
    <xf numFmtId="0" fontId="94" fillId="5" borderId="71" xfId="0" applyFont="1" applyFill="1" applyBorder="1" applyAlignment="1">
      <alignment horizontal="left" vertical="center" wrapText="1"/>
    </xf>
    <xf numFmtId="0" fontId="94" fillId="5" borderId="71" xfId="0" applyFont="1" applyFill="1" applyBorder="1" applyAlignment="1">
      <alignment horizontal="center" vertical="center" wrapText="1"/>
    </xf>
    <xf numFmtId="0" fontId="3" fillId="5" borderId="71" xfId="0" applyFont="1" applyFill="1" applyBorder="1" applyAlignment="1">
      <alignment vertical="center"/>
    </xf>
    <xf numFmtId="165" fontId="3" fillId="5" borderId="71" xfId="0" applyNumberFormat="1" applyFont="1" applyFill="1" applyBorder="1" applyAlignment="1">
      <alignment horizontal="left" vertical="center" wrapText="1"/>
    </xf>
    <xf numFmtId="0" fontId="3" fillId="5" borderId="73" xfId="0" applyFont="1" applyFill="1" applyBorder="1" applyAlignment="1">
      <alignment horizontal="left" vertical="center" wrapText="1"/>
    </xf>
    <xf numFmtId="0" fontId="82" fillId="0" borderId="0" xfId="0" applyFont="1" applyFill="1"/>
    <xf numFmtId="0" fontId="85" fillId="6" borderId="79" xfId="0" applyFont="1" applyFill="1" applyBorder="1"/>
    <xf numFmtId="0" fontId="95" fillId="6" borderId="78" xfId="0" applyFont="1" applyFill="1" applyBorder="1" applyAlignment="1">
      <alignment horizontal="left" vertical="top"/>
    </xf>
    <xf numFmtId="0" fontId="95" fillId="6" borderId="80" xfId="0" applyFont="1" applyFill="1" applyBorder="1" applyAlignment="1">
      <alignment horizontal="left" vertical="top"/>
    </xf>
    <xf numFmtId="0" fontId="83" fillId="0" borderId="81" xfId="0" applyFont="1" applyBorder="1" applyAlignment="1">
      <alignment horizontal="left"/>
    </xf>
    <xf numFmtId="0" fontId="86" fillId="21" borderId="61" xfId="0" applyFont="1" applyFill="1" applyBorder="1" applyAlignment="1">
      <alignment horizontal="left" vertical="center" wrapText="1"/>
    </xf>
    <xf numFmtId="0" fontId="91" fillId="21" borderId="72" xfId="0" applyFont="1" applyFill="1" applyBorder="1" applyAlignment="1">
      <alignment vertical="center"/>
    </xf>
    <xf numFmtId="0" fontId="0" fillId="21" borderId="72" xfId="0" applyFill="1" applyBorder="1" applyAlignment="1">
      <alignment horizontal="left" vertical="center" wrapText="1"/>
    </xf>
    <xf numFmtId="0" fontId="0" fillId="21" borderId="72" xfId="0" applyFont="1" applyFill="1" applyBorder="1" applyAlignment="1">
      <alignment horizontal="left" vertical="center" wrapText="1"/>
    </xf>
    <xf numFmtId="165" fontId="0" fillId="21" borderId="72" xfId="0" applyNumberFormat="1" applyFont="1" applyFill="1" applyBorder="1" applyAlignment="1">
      <alignment horizontal="left" vertical="center" wrapText="1"/>
    </xf>
    <xf numFmtId="0" fontId="0" fillId="21" borderId="75" xfId="0" applyFont="1" applyFill="1" applyBorder="1" applyAlignment="1">
      <alignment horizontal="left" vertical="center" wrapText="1"/>
    </xf>
    <xf numFmtId="0" fontId="95" fillId="9" borderId="82" xfId="0" applyFont="1" applyFill="1" applyBorder="1" applyAlignment="1">
      <alignment horizontal="left"/>
    </xf>
    <xf numFmtId="0" fontId="83" fillId="23" borderId="81" xfId="0" applyFont="1" applyFill="1" applyBorder="1" applyAlignment="1">
      <alignment horizontal="left"/>
    </xf>
    <xf numFmtId="0" fontId="85" fillId="0" borderId="83" xfId="0" applyFont="1" applyBorder="1" applyAlignment="1">
      <alignment horizontal="left"/>
    </xf>
    <xf numFmtId="0" fontId="85" fillId="16" borderId="83" xfId="0" applyFont="1" applyFill="1" applyBorder="1" applyAlignment="1">
      <alignment horizontal="left" wrapText="1"/>
    </xf>
    <xf numFmtId="0" fontId="85" fillId="16" borderId="81" xfId="0" applyFont="1" applyFill="1" applyBorder="1" applyAlignment="1">
      <alignment horizontal="left" wrapText="1"/>
    </xf>
    <xf numFmtId="165" fontId="8" fillId="0" borderId="10" xfId="0" applyNumberFormat="1" applyFont="1" applyFill="1" applyBorder="1" applyAlignment="1">
      <alignment horizontal="center" vertical="center"/>
    </xf>
    <xf numFmtId="0" fontId="85" fillId="24" borderId="81" xfId="0" applyFont="1" applyFill="1" applyBorder="1" applyAlignment="1">
      <alignment horizontal="left" wrapText="1"/>
    </xf>
    <xf numFmtId="0" fontId="85" fillId="25" borderId="81" xfId="0" applyFont="1" applyFill="1" applyBorder="1" applyAlignment="1">
      <alignment horizontal="left" wrapText="1"/>
    </xf>
    <xf numFmtId="0" fontId="85" fillId="16" borderId="81" xfId="0" applyFont="1" applyFill="1" applyBorder="1" applyAlignment="1">
      <alignment horizontal="left"/>
    </xf>
    <xf numFmtId="0" fontId="8" fillId="0" borderId="49" xfId="0" applyFont="1" applyFill="1" applyBorder="1" applyAlignment="1">
      <alignment horizontal="center" vertical="center"/>
    </xf>
    <xf numFmtId="0" fontId="91" fillId="0" borderId="61" xfId="0" applyFont="1" applyFill="1" applyBorder="1" applyAlignment="1">
      <alignment vertical="center"/>
    </xf>
    <xf numFmtId="0" fontId="3" fillId="0" borderId="84" xfId="0" applyFont="1" applyFill="1" applyBorder="1" applyAlignment="1">
      <alignment horizontal="left" vertical="center" wrapText="1"/>
    </xf>
    <xf numFmtId="0" fontId="0" fillId="26" borderId="5" xfId="0" applyFill="1" applyBorder="1"/>
    <xf numFmtId="0" fontId="86" fillId="26" borderId="6" xfId="0" applyFont="1" applyFill="1" applyBorder="1" applyAlignment="1">
      <alignment horizontal="left" vertical="center" wrapText="1"/>
    </xf>
    <xf numFmtId="0" fontId="0" fillId="26" borderId="6" xfId="0" applyFill="1" applyBorder="1" applyAlignment="1">
      <alignment horizontal="left" vertical="center" wrapText="1"/>
    </xf>
    <xf numFmtId="0" fontId="0" fillId="26" borderId="6" xfId="0" applyFont="1" applyFill="1" applyBorder="1" applyAlignment="1">
      <alignment horizontal="left" vertical="center" wrapText="1"/>
    </xf>
    <xf numFmtId="165" fontId="0" fillId="26" borderId="6" xfId="0" applyNumberFormat="1" applyFont="1" applyFill="1" applyBorder="1" applyAlignment="1">
      <alignment horizontal="left" vertical="center" wrapText="1"/>
    </xf>
    <xf numFmtId="0" fontId="0" fillId="26" borderId="7" xfId="0" applyFont="1" applyFill="1" applyBorder="1" applyAlignment="1">
      <alignment horizontal="left" vertical="center" wrapText="1"/>
    </xf>
    <xf numFmtId="0" fontId="7" fillId="5" borderId="85" xfId="0" applyFont="1" applyFill="1" applyBorder="1" applyAlignment="1">
      <alignment vertical="top"/>
    </xf>
    <xf numFmtId="0" fontId="86" fillId="0" borderId="72" xfId="0" applyFont="1" applyFill="1" applyBorder="1" applyAlignment="1">
      <alignment horizontal="left" vertical="center" wrapText="1"/>
    </xf>
    <xf numFmtId="0" fontId="91" fillId="0" borderId="72" xfId="0" applyFont="1" applyFill="1" applyBorder="1" applyAlignment="1">
      <alignment horizontal="left" vertical="center" wrapText="1"/>
    </xf>
    <xf numFmtId="0" fontId="88" fillId="2" borderId="10" xfId="0" applyFont="1" applyFill="1" applyBorder="1" applyAlignment="1">
      <alignment horizontal="center" vertical="center" wrapText="1"/>
    </xf>
    <xf numFmtId="165" fontId="7" fillId="0" borderId="72" xfId="0" applyNumberFormat="1" applyFont="1" applyFill="1" applyBorder="1" applyAlignment="1">
      <alignment vertical="top"/>
    </xf>
    <xf numFmtId="0" fontId="0" fillId="0" borderId="75" xfId="0" applyFont="1" applyFill="1" applyBorder="1" applyAlignment="1">
      <alignment vertical="top"/>
    </xf>
    <xf numFmtId="1" fontId="86" fillId="0" borderId="60" xfId="0" applyNumberFormat="1" applyFont="1" applyFill="1" applyBorder="1" applyAlignment="1">
      <alignment horizontal="left" vertical="center" wrapText="1"/>
    </xf>
    <xf numFmtId="1" fontId="86" fillId="0" borderId="61" xfId="0" applyNumberFormat="1" applyFont="1" applyFill="1" applyBorder="1" applyAlignment="1">
      <alignment horizontal="left" vertical="center" wrapText="1"/>
    </xf>
    <xf numFmtId="165" fontId="92" fillId="0" borderId="61" xfId="0" applyNumberFormat="1" applyFont="1" applyFill="1" applyBorder="1" applyAlignment="1">
      <alignment horizontal="left" vertical="center" wrapText="1"/>
    </xf>
    <xf numFmtId="1" fontId="92" fillId="0" borderId="62" xfId="0" applyNumberFormat="1" applyFont="1" applyFill="1" applyBorder="1" applyAlignment="1">
      <alignment horizontal="left" vertical="center" wrapText="1"/>
    </xf>
    <xf numFmtId="49" fontId="87" fillId="2" borderId="10" xfId="0" applyNumberFormat="1" applyFont="1" applyFill="1" applyBorder="1" applyAlignment="1">
      <alignment horizontal="left" vertical="center" wrapText="1"/>
    </xf>
    <xf numFmtId="0" fontId="87" fillId="11" borderId="10" xfId="0" applyFont="1" applyFill="1" applyBorder="1" applyAlignment="1">
      <alignment horizontal="left" vertical="center"/>
    </xf>
    <xf numFmtId="0" fontId="89" fillId="11" borderId="10" xfId="0" applyFont="1" applyFill="1" applyBorder="1" applyAlignment="1">
      <alignment horizontal="center" vertical="center" wrapText="1"/>
    </xf>
    <xf numFmtId="0" fontId="88" fillId="11" borderId="10" xfId="0" applyFont="1" applyFill="1" applyBorder="1" applyAlignment="1">
      <alignment horizontal="center" vertical="center"/>
    </xf>
    <xf numFmtId="1" fontId="86" fillId="0" borderId="84" xfId="0" applyNumberFormat="1" applyFont="1" applyFill="1" applyBorder="1" applyAlignment="1">
      <alignment horizontal="left" vertical="center" wrapText="1"/>
    </xf>
    <xf numFmtId="1" fontId="86" fillId="0" borderId="63" xfId="0" applyNumberFormat="1" applyFont="1" applyFill="1" applyBorder="1" applyAlignment="1">
      <alignment horizontal="left" vertical="center" wrapText="1"/>
    </xf>
    <xf numFmtId="1" fontId="92" fillId="0" borderId="63" xfId="0" applyNumberFormat="1" applyFont="1" applyFill="1" applyBorder="1" applyAlignment="1">
      <alignment horizontal="left" vertical="center" wrapText="1"/>
    </xf>
    <xf numFmtId="165" fontId="92" fillId="0" borderId="63" xfId="0" applyNumberFormat="1" applyFont="1" applyFill="1" applyBorder="1" applyAlignment="1">
      <alignment horizontal="left" vertical="center" wrapText="1"/>
    </xf>
    <xf numFmtId="1" fontId="92" fillId="0" borderId="66" xfId="0" applyNumberFormat="1" applyFont="1" applyFill="1" applyBorder="1" applyAlignment="1">
      <alignment horizontal="left" vertical="center" wrapText="1"/>
    </xf>
    <xf numFmtId="1" fontId="92" fillId="27" borderId="86" xfId="0" applyNumberFormat="1" applyFont="1" applyFill="1" applyBorder="1" applyAlignment="1">
      <alignment horizontal="left" vertical="center" wrapText="1"/>
    </xf>
    <xf numFmtId="0" fontId="86" fillId="27" borderId="18" xfId="0" applyFont="1" applyFill="1" applyBorder="1" applyAlignment="1">
      <alignment horizontal="left" vertical="center" wrapText="1"/>
    </xf>
    <xf numFmtId="1" fontId="86" fillId="27" borderId="18" xfId="0" applyNumberFormat="1" applyFont="1" applyFill="1" applyBorder="1" applyAlignment="1">
      <alignment horizontal="left" vertical="center" wrapText="1"/>
    </xf>
    <xf numFmtId="1" fontId="92" fillId="27" borderId="18" xfId="0" applyNumberFormat="1" applyFont="1" applyFill="1" applyBorder="1" applyAlignment="1">
      <alignment horizontal="left" vertical="center" wrapText="1"/>
    </xf>
    <xf numFmtId="165" fontId="92" fillId="27" borderId="18" xfId="0" applyNumberFormat="1" applyFont="1" applyFill="1" applyBorder="1" applyAlignment="1">
      <alignment horizontal="left" vertical="center" wrapText="1"/>
    </xf>
    <xf numFmtId="0" fontId="0" fillId="27" borderId="87" xfId="0" applyFont="1" applyFill="1" applyBorder="1"/>
    <xf numFmtId="1" fontId="92" fillId="27" borderId="48" xfId="0" applyNumberFormat="1" applyFont="1" applyFill="1" applyBorder="1" applyAlignment="1">
      <alignment horizontal="left" vertical="center" wrapText="1"/>
    </xf>
    <xf numFmtId="0" fontId="86" fillId="27" borderId="10" xfId="0" applyFont="1" applyFill="1" applyBorder="1" applyAlignment="1">
      <alignment horizontal="left" vertical="center" wrapText="1"/>
    </xf>
    <xf numFmtId="1" fontId="86" fillId="27" borderId="10" xfId="0" applyNumberFormat="1" applyFont="1" applyFill="1" applyBorder="1" applyAlignment="1">
      <alignment horizontal="left" vertical="center" wrapText="1"/>
    </xf>
    <xf numFmtId="1" fontId="92" fillId="27" borderId="10" xfId="0" applyNumberFormat="1" applyFont="1" applyFill="1" applyBorder="1" applyAlignment="1">
      <alignment horizontal="left" vertical="center" wrapText="1"/>
    </xf>
    <xf numFmtId="165" fontId="92" fillId="27" borderId="10" xfId="0" applyNumberFormat="1" applyFont="1" applyFill="1" applyBorder="1" applyAlignment="1">
      <alignment horizontal="left" vertical="center" wrapText="1"/>
    </xf>
    <xf numFmtId="0" fontId="0" fillId="27" borderId="49" xfId="0" applyFont="1" applyFill="1" applyBorder="1"/>
    <xf numFmtId="1" fontId="92" fillId="27" borderId="88" xfId="0" applyNumberFormat="1" applyFont="1" applyFill="1" applyBorder="1" applyAlignment="1">
      <alignment horizontal="left" vertical="center" wrapText="1"/>
    </xf>
    <xf numFmtId="0" fontId="86" fillId="27" borderId="19" xfId="0" applyFont="1" applyFill="1" applyBorder="1" applyAlignment="1">
      <alignment horizontal="left" vertical="center" wrapText="1"/>
    </xf>
    <xf numFmtId="0" fontId="3" fillId="27" borderId="19" xfId="0" applyFont="1" applyFill="1" applyBorder="1" applyAlignment="1">
      <alignment horizontal="left" vertical="center" wrapText="1"/>
    </xf>
    <xf numFmtId="0" fontId="91" fillId="27" borderId="19" xfId="0" applyFont="1" applyFill="1" applyBorder="1" applyAlignment="1">
      <alignment horizontal="left" vertical="center" wrapText="1"/>
    </xf>
    <xf numFmtId="0" fontId="87" fillId="27" borderId="19" xfId="0" applyFont="1" applyFill="1" applyBorder="1" applyAlignment="1">
      <alignment horizontal="left" vertical="center"/>
    </xf>
    <xf numFmtId="0" fontId="89" fillId="27" borderId="19" xfId="0" applyFont="1" applyFill="1" applyBorder="1" applyAlignment="1">
      <alignment horizontal="center" vertical="center"/>
    </xf>
    <xf numFmtId="0" fontId="99" fillId="27" borderId="19" xfId="0" applyFont="1" applyFill="1" applyBorder="1" applyAlignment="1">
      <alignment vertical="top" wrapText="1"/>
    </xf>
    <xf numFmtId="165" fontId="3" fillId="27" borderId="19" xfId="0" applyNumberFormat="1" applyFont="1" applyFill="1" applyBorder="1" applyAlignment="1">
      <alignment vertical="center"/>
    </xf>
    <xf numFmtId="0" fontId="0" fillId="27" borderId="54" xfId="0" applyFont="1" applyFill="1" applyBorder="1"/>
    <xf numFmtId="0" fontId="7" fillId="5" borderId="86" xfId="0" applyFont="1" applyFill="1" applyBorder="1"/>
    <xf numFmtId="0" fontId="86" fillId="0" borderId="18" xfId="0" applyFont="1" applyFill="1" applyBorder="1" applyAlignment="1">
      <alignment horizontal="left" vertical="center" wrapText="1"/>
    </xf>
    <xf numFmtId="0" fontId="3" fillId="0" borderId="18" xfId="0" applyFont="1" applyFill="1" applyBorder="1" applyAlignment="1">
      <alignment horizontal="left" vertical="center" wrapText="1"/>
    </xf>
    <xf numFmtId="0" fontId="91" fillId="0" borderId="18" xfId="0" applyFont="1" applyFill="1" applyBorder="1" applyAlignment="1">
      <alignment horizontal="left" vertical="center" wrapText="1"/>
    </xf>
    <xf numFmtId="0" fontId="0" fillId="0" borderId="18" xfId="0" applyFont="1" applyFill="1" applyBorder="1" applyAlignment="1">
      <alignment horizontal="left" vertical="center" wrapText="1"/>
    </xf>
    <xf numFmtId="165" fontId="0" fillId="0" borderId="18" xfId="0" applyNumberFormat="1" applyFont="1" applyFill="1" applyBorder="1" applyAlignment="1"/>
    <xf numFmtId="0" fontId="0" fillId="0" borderId="87" xfId="0" applyFont="1" applyFill="1" applyBorder="1" applyAlignment="1">
      <alignment vertical="top"/>
    </xf>
    <xf numFmtId="0" fontId="0" fillId="0" borderId="48" xfId="0" applyFill="1" applyBorder="1"/>
    <xf numFmtId="0" fontId="86" fillId="0" borderId="10"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91" fillId="0" borderId="10" xfId="0" applyFont="1" applyFill="1" applyBorder="1" applyAlignment="1">
      <alignment horizontal="left" vertical="center" wrapText="1"/>
    </xf>
    <xf numFmtId="0" fontId="94" fillId="0" borderId="10" xfId="0" applyFont="1" applyFill="1" applyBorder="1" applyAlignment="1">
      <alignment vertical="center"/>
    </xf>
    <xf numFmtId="0" fontId="100" fillId="0" borderId="10" xfId="0" applyFont="1" applyFill="1" applyBorder="1" applyAlignment="1">
      <alignment horizontal="left" vertical="top"/>
    </xf>
    <xf numFmtId="0" fontId="100" fillId="0" borderId="10" xfId="0" applyFont="1" applyFill="1" applyBorder="1" applyAlignment="1">
      <alignment vertical="top"/>
    </xf>
    <xf numFmtId="0" fontId="0" fillId="0" borderId="10" xfId="0" applyFont="1" applyFill="1" applyBorder="1" applyAlignment="1">
      <alignment horizontal="left" vertical="center" wrapText="1"/>
    </xf>
    <xf numFmtId="165" fontId="3" fillId="0" borderId="10" xfId="0" applyNumberFormat="1" applyFont="1" applyFill="1" applyBorder="1" applyAlignment="1">
      <alignment horizontal="left" vertical="top"/>
    </xf>
    <xf numFmtId="0" fontId="0" fillId="0" borderId="49" xfId="0" applyFont="1" applyFill="1" applyBorder="1" applyAlignment="1">
      <alignment vertical="top"/>
    </xf>
    <xf numFmtId="0" fontId="0" fillId="0" borderId="10" xfId="0" applyFill="1" applyBorder="1"/>
    <xf numFmtId="0" fontId="101" fillId="0" borderId="10" xfId="0" applyFont="1" applyFill="1" applyBorder="1" applyAlignment="1">
      <alignment horizontal="left" vertical="center"/>
    </xf>
    <xf numFmtId="0" fontId="102" fillId="9" borderId="10" xfId="0" applyFont="1" applyFill="1" applyBorder="1" applyAlignment="1">
      <alignment horizontal="left" vertical="center" wrapText="1"/>
    </xf>
    <xf numFmtId="0" fontId="96" fillId="0" borderId="10" xfId="0" applyFont="1" applyFill="1" applyBorder="1" applyAlignment="1">
      <alignment horizontal="left" vertical="top"/>
    </xf>
    <xf numFmtId="0" fontId="89" fillId="0" borderId="10" xfId="0" applyFont="1" applyFill="1" applyBorder="1" applyAlignment="1">
      <alignment horizontal="center" vertical="center"/>
    </xf>
    <xf numFmtId="0" fontId="103" fillId="2" borderId="10" xfId="0" applyFont="1" applyFill="1" applyBorder="1" applyAlignment="1">
      <alignment horizontal="left" vertical="center"/>
    </xf>
    <xf numFmtId="49" fontId="87" fillId="11" borderId="10" xfId="0" applyNumberFormat="1" applyFont="1" applyFill="1" applyBorder="1" applyAlignment="1">
      <alignment horizontal="left" vertical="center" wrapText="1"/>
    </xf>
    <xf numFmtId="0" fontId="86" fillId="0" borderId="19" xfId="0" applyFont="1" applyFill="1" applyBorder="1" applyAlignment="1">
      <alignment horizontal="left" vertical="center" wrapText="1"/>
    </xf>
    <xf numFmtId="0" fontId="3" fillId="0" borderId="19" xfId="0" applyFont="1" applyFill="1" applyBorder="1" applyAlignment="1">
      <alignment horizontal="left" vertical="center" wrapText="1"/>
    </xf>
    <xf numFmtId="0" fontId="91" fillId="0" borderId="19" xfId="0" applyFont="1" applyFill="1" applyBorder="1" applyAlignment="1">
      <alignment horizontal="left" vertical="center" wrapText="1"/>
    </xf>
    <xf numFmtId="0" fontId="0" fillId="0" borderId="19" xfId="0" applyFill="1" applyBorder="1"/>
    <xf numFmtId="0" fontId="0" fillId="0" borderId="54" xfId="0" applyFill="1" applyBorder="1"/>
    <xf numFmtId="1" fontId="92" fillId="26" borderId="5" xfId="0" applyNumberFormat="1" applyFont="1" applyFill="1" applyBorder="1" applyAlignment="1">
      <alignment horizontal="left" vertical="center" wrapText="1"/>
    </xf>
    <xf numFmtId="0" fontId="3" fillId="26" borderId="6" xfId="0" applyFont="1" applyFill="1" applyBorder="1" applyAlignment="1">
      <alignment horizontal="left" vertical="center" wrapText="1"/>
    </xf>
    <xf numFmtId="0" fontId="91" fillId="26" borderId="6" xfId="0" applyFont="1" applyFill="1" applyBorder="1" applyAlignment="1">
      <alignment horizontal="left" vertical="center" wrapText="1"/>
    </xf>
    <xf numFmtId="0" fontId="0" fillId="26" borderId="6" xfId="0" applyFill="1" applyBorder="1"/>
    <xf numFmtId="0" fontId="99" fillId="26" borderId="6" xfId="0" applyFont="1" applyFill="1" applyBorder="1" applyAlignment="1">
      <alignment vertical="top" wrapText="1"/>
    </xf>
    <xf numFmtId="165" fontId="3" fillId="26" borderId="6" xfId="0" applyNumberFormat="1" applyFont="1" applyFill="1" applyBorder="1" applyAlignment="1">
      <alignment vertical="center"/>
    </xf>
    <xf numFmtId="0" fontId="0" fillId="26" borderId="7" xfId="0" applyFill="1" applyBorder="1"/>
    <xf numFmtId="0" fontId="7" fillId="5" borderId="76" xfId="0" applyFont="1" applyFill="1" applyBorder="1"/>
    <xf numFmtId="0" fontId="86" fillId="0" borderId="77" xfId="0" applyFont="1" applyFill="1" applyBorder="1" applyAlignment="1">
      <alignment horizontal="left" vertical="center" wrapText="1"/>
    </xf>
    <xf numFmtId="0" fontId="104" fillId="0" borderId="77" xfId="0" applyFont="1" applyFill="1" applyBorder="1" applyAlignment="1">
      <alignment horizontal="left" vertical="center" wrapText="1"/>
    </xf>
    <xf numFmtId="0" fontId="105" fillId="0" borderId="77" xfId="0" applyFont="1" applyFill="1" applyBorder="1" applyAlignment="1">
      <alignment horizontal="left" vertical="center" wrapText="1"/>
    </xf>
    <xf numFmtId="0" fontId="87" fillId="0" borderId="33" xfId="0" applyFont="1" applyFill="1" applyBorder="1" applyAlignment="1">
      <alignment horizontal="left" vertical="center"/>
    </xf>
    <xf numFmtId="0" fontId="89" fillId="0" borderId="33" xfId="0" applyFont="1" applyFill="1" applyBorder="1" applyAlignment="1">
      <alignment horizontal="center" vertical="center" wrapText="1"/>
    </xf>
    <xf numFmtId="20" fontId="3" fillId="0" borderId="77" xfId="0" applyNumberFormat="1" applyFont="1" applyFill="1" applyBorder="1" applyAlignment="1">
      <alignment horizontal="center" vertical="center" wrapText="1"/>
    </xf>
    <xf numFmtId="165" fontId="3" fillId="0" borderId="77" xfId="0" applyNumberFormat="1" applyFont="1" applyFill="1" applyBorder="1" applyAlignment="1">
      <alignment horizontal="center" vertical="center" wrapText="1"/>
    </xf>
    <xf numFmtId="20" fontId="3" fillId="0" borderId="89" xfId="0" applyNumberFormat="1" applyFont="1" applyFill="1" applyBorder="1" applyAlignment="1">
      <alignment horizontal="center" vertical="center" wrapText="1"/>
    </xf>
    <xf numFmtId="0" fontId="7" fillId="5" borderId="70" xfId="0" applyFont="1" applyFill="1" applyBorder="1"/>
    <xf numFmtId="0" fontId="87" fillId="2" borderId="90" xfId="0" applyFont="1" applyFill="1" applyBorder="1" applyAlignment="1">
      <alignment vertical="center"/>
    </xf>
    <xf numFmtId="0" fontId="88" fillId="2" borderId="91" xfId="0" applyFont="1" applyFill="1" applyBorder="1" applyAlignment="1">
      <alignment horizontal="center" vertical="center"/>
    </xf>
    <xf numFmtId="0" fontId="0" fillId="0" borderId="71" xfId="0" applyFont="1" applyFill="1" applyBorder="1"/>
    <xf numFmtId="165" fontId="3" fillId="0" borderId="71" xfId="0" applyNumberFormat="1" applyFont="1" applyFill="1" applyBorder="1" applyAlignment="1">
      <alignment horizontal="left" vertical="top"/>
    </xf>
    <xf numFmtId="0" fontId="0" fillId="0" borderId="73" xfId="0" applyFont="1" applyFill="1" applyBorder="1" applyAlignment="1">
      <alignment vertical="top"/>
    </xf>
    <xf numFmtId="20" fontId="0" fillId="0" borderId="60" xfId="0" applyNumberFormat="1" applyFont="1" applyFill="1" applyBorder="1"/>
    <xf numFmtId="0" fontId="86" fillId="5" borderId="61" xfId="0" applyFont="1" applyFill="1" applyBorder="1" applyAlignment="1">
      <alignment horizontal="left" vertical="center" wrapText="1"/>
    </xf>
    <xf numFmtId="0" fontId="106" fillId="23" borderId="81" xfId="0" applyFont="1" applyFill="1" applyBorder="1" applyAlignment="1">
      <alignment horizontal="left" vertical="top"/>
    </xf>
    <xf numFmtId="0" fontId="94" fillId="0" borderId="61" xfId="0" applyFont="1" applyFill="1" applyBorder="1" applyAlignment="1">
      <alignment vertical="center"/>
    </xf>
    <xf numFmtId="0" fontId="100" fillId="0" borderId="61" xfId="0" applyFont="1" applyFill="1" applyBorder="1" applyAlignment="1">
      <alignment horizontal="left" vertical="top"/>
    </xf>
    <xf numFmtId="0" fontId="100" fillId="0" borderId="61" xfId="0" applyFont="1" applyFill="1" applyBorder="1" applyAlignment="1">
      <alignment vertical="top"/>
    </xf>
    <xf numFmtId="0" fontId="0" fillId="0" borderId="65" xfId="0" applyFont="1" applyFill="1" applyBorder="1" applyAlignment="1"/>
    <xf numFmtId="165" fontId="3" fillId="0" borderId="61" xfId="0" applyNumberFormat="1" applyFont="1" applyFill="1" applyBorder="1" applyAlignment="1">
      <alignment horizontal="left" vertical="top"/>
    </xf>
    <xf numFmtId="0" fontId="0" fillId="0" borderId="62" xfId="0" applyFont="1" applyFill="1" applyBorder="1" applyAlignment="1">
      <alignment vertical="top"/>
    </xf>
    <xf numFmtId="20" fontId="0" fillId="0" borderId="84" xfId="0" applyNumberFormat="1" applyFont="1" applyFill="1" applyBorder="1"/>
    <xf numFmtId="0" fontId="105" fillId="0" borderId="61" xfId="0" applyFont="1" applyFill="1" applyBorder="1" applyAlignment="1">
      <alignment horizontal="left" vertical="center" wrapText="1"/>
    </xf>
    <xf numFmtId="0" fontId="0" fillId="0" borderId="64" xfId="0" applyFont="1" applyFill="1" applyBorder="1" applyAlignment="1"/>
    <xf numFmtId="165" fontId="3" fillId="0" borderId="63" xfId="0" applyNumberFormat="1" applyFont="1" applyFill="1" applyBorder="1" applyAlignment="1">
      <alignment horizontal="left" vertical="top"/>
    </xf>
    <xf numFmtId="0" fontId="0" fillId="0" borderId="66" xfId="0" applyFont="1" applyFill="1" applyBorder="1" applyAlignment="1">
      <alignment vertical="top"/>
    </xf>
    <xf numFmtId="0" fontId="86" fillId="9" borderId="63" xfId="0" applyFont="1" applyFill="1" applyBorder="1" applyAlignment="1">
      <alignment horizontal="left" vertical="center" wrapText="1"/>
    </xf>
    <xf numFmtId="20" fontId="0" fillId="0" borderId="67" xfId="0" applyNumberFormat="1" applyFont="1" applyFill="1" applyBorder="1"/>
    <xf numFmtId="0" fontId="94" fillId="0" borderId="68" xfId="0" applyFont="1" applyFill="1" applyBorder="1" applyAlignment="1">
      <alignment vertical="center"/>
    </xf>
    <xf numFmtId="0" fontId="100" fillId="0" borderId="68" xfId="0" applyFont="1" applyFill="1" applyBorder="1" applyAlignment="1">
      <alignment horizontal="left" vertical="top"/>
    </xf>
    <xf numFmtId="0" fontId="100" fillId="0" borderId="68" xfId="0" applyFont="1" applyFill="1" applyBorder="1" applyAlignment="1">
      <alignment vertical="top"/>
    </xf>
    <xf numFmtId="0" fontId="0" fillId="0" borderId="92" xfId="0" applyFont="1" applyFill="1" applyBorder="1" applyAlignment="1"/>
    <xf numFmtId="165" fontId="3" fillId="0" borderId="68" xfId="0" applyNumberFormat="1" applyFont="1" applyFill="1" applyBorder="1" applyAlignment="1">
      <alignment horizontal="left" vertical="top"/>
    </xf>
    <xf numFmtId="0" fontId="0" fillId="0" borderId="69" xfId="0" applyFont="1" applyFill="1" applyBorder="1" applyAlignment="1">
      <alignment vertical="top"/>
    </xf>
    <xf numFmtId="0" fontId="87" fillId="14" borderId="10" xfId="0" applyFont="1" applyFill="1" applyBorder="1" applyAlignment="1">
      <alignment horizontal="left" vertical="center"/>
    </xf>
    <xf numFmtId="0" fontId="89" fillId="9" borderId="10" xfId="0" applyFont="1" applyFill="1" applyBorder="1" applyAlignment="1">
      <alignment horizontal="center" vertical="center" wrapText="1"/>
    </xf>
    <xf numFmtId="0" fontId="89" fillId="14" borderId="10" xfId="0" applyFont="1" applyFill="1" applyBorder="1" applyAlignment="1">
      <alignment horizontal="center" vertical="center" wrapText="1"/>
    </xf>
    <xf numFmtId="0" fontId="0" fillId="0" borderId="73" xfId="0" applyFont="1" applyFill="1" applyBorder="1"/>
    <xf numFmtId="0" fontId="7" fillId="0" borderId="60" xfId="0" applyFont="1" applyFill="1" applyBorder="1"/>
    <xf numFmtId="0" fontId="0" fillId="0" borderId="61" xfId="0" applyFont="1" applyFill="1" applyBorder="1" applyAlignment="1">
      <alignment horizontal="center" vertical="center"/>
    </xf>
    <xf numFmtId="165" fontId="3" fillId="0" borderId="61" xfId="0" applyNumberFormat="1" applyFont="1" applyFill="1" applyBorder="1" applyAlignment="1">
      <alignment horizontal="center" vertical="center"/>
    </xf>
    <xf numFmtId="0" fontId="0" fillId="0" borderId="62" xfId="0" applyFont="1" applyFill="1" applyBorder="1" applyAlignment="1">
      <alignment horizontal="center" vertical="center"/>
    </xf>
    <xf numFmtId="0" fontId="7" fillId="0" borderId="67" xfId="0" applyFont="1" applyFill="1" applyBorder="1"/>
    <xf numFmtId="0" fontId="0" fillId="0" borderId="68" xfId="0" applyFont="1" applyFill="1" applyBorder="1"/>
    <xf numFmtId="0" fontId="0" fillId="0" borderId="69" xfId="0" applyFont="1" applyFill="1" applyBorder="1"/>
    <xf numFmtId="0" fontId="84" fillId="0" borderId="71" xfId="0" applyFont="1" applyFill="1" applyBorder="1" applyAlignment="1">
      <alignment horizontal="left" vertical="center" wrapText="1"/>
    </xf>
    <xf numFmtId="0" fontId="1" fillId="0" borderId="60" xfId="0" applyFont="1" applyFill="1" applyBorder="1"/>
    <xf numFmtId="0" fontId="0" fillId="0" borderId="62" xfId="0" applyFont="1" applyFill="1" applyBorder="1"/>
    <xf numFmtId="0" fontId="0" fillId="0" borderId="67" xfId="0" applyFill="1" applyBorder="1"/>
    <xf numFmtId="0" fontId="94" fillId="2" borderId="68" xfId="0" applyFont="1" applyFill="1" applyBorder="1" applyAlignment="1">
      <alignment vertical="center"/>
    </xf>
    <xf numFmtId="0" fontId="100" fillId="2" borderId="68" xfId="0" applyFont="1" applyFill="1" applyBorder="1" applyAlignment="1">
      <alignment horizontal="left" vertical="top"/>
    </xf>
    <xf numFmtId="0" fontId="100" fillId="2" borderId="68" xfId="0" applyFont="1" applyFill="1" applyBorder="1" applyAlignment="1">
      <alignment vertical="top"/>
    </xf>
    <xf numFmtId="165" fontId="3" fillId="0" borderId="68" xfId="0" applyNumberFormat="1" applyFont="1" applyFill="1" applyBorder="1"/>
    <xf numFmtId="0" fontId="3" fillId="20" borderId="70" xfId="3" applyFont="1" applyFill="1" applyBorder="1" applyAlignment="1"/>
    <xf numFmtId="0" fontId="86" fillId="20" borderId="71" xfId="0" applyFont="1" applyFill="1" applyBorder="1" applyAlignment="1">
      <alignment horizontal="left" wrapText="1"/>
    </xf>
    <xf numFmtId="0" fontId="3" fillId="20" borderId="71" xfId="0" applyFont="1" applyFill="1" applyBorder="1" applyAlignment="1">
      <alignment horizontal="left" wrapText="1"/>
    </xf>
    <xf numFmtId="0" fontId="84" fillId="20" borderId="25" xfId="0" applyFont="1" applyFill="1" applyBorder="1" applyAlignment="1">
      <alignment wrapText="1"/>
    </xf>
    <xf numFmtId="0" fontId="3" fillId="20" borderId="10" xfId="3" applyFont="1" applyFill="1" applyBorder="1" applyAlignment="1">
      <alignment horizontal="left" wrapText="1"/>
    </xf>
    <xf numFmtId="165" fontId="3" fillId="20" borderId="71" xfId="3" applyNumberFormat="1" applyFont="1" applyFill="1" applyBorder="1" applyAlignment="1">
      <alignment horizontal="left"/>
    </xf>
    <xf numFmtId="0" fontId="3" fillId="20" borderId="73" xfId="0" applyFont="1" applyFill="1" applyBorder="1" applyAlignment="1"/>
    <xf numFmtId="0" fontId="1" fillId="0" borderId="60" xfId="0" applyFont="1" applyFill="1" applyBorder="1" applyAlignment="1"/>
    <xf numFmtId="0" fontId="86" fillId="0" borderId="61" xfId="0" applyFont="1" applyFill="1" applyBorder="1" applyAlignment="1">
      <alignment horizontal="left" wrapText="1"/>
    </xf>
    <xf numFmtId="0" fontId="3" fillId="0" borderId="61" xfId="0" applyFont="1" applyFill="1" applyBorder="1" applyAlignment="1">
      <alignment horizontal="left" wrapText="1"/>
    </xf>
    <xf numFmtId="0" fontId="91" fillId="0" borderId="61" xfId="0" applyFont="1" applyFill="1" applyBorder="1" applyAlignment="1">
      <alignment horizontal="left" wrapText="1"/>
    </xf>
    <xf numFmtId="0" fontId="94" fillId="0" borderId="61" xfId="0" applyFont="1" applyFill="1" applyBorder="1" applyAlignment="1"/>
    <xf numFmtId="0" fontId="100" fillId="0" borderId="61" xfId="0" applyFont="1" applyFill="1" applyBorder="1" applyAlignment="1">
      <alignment horizontal="left"/>
    </xf>
    <xf numFmtId="0" fontId="100" fillId="0" borderId="61" xfId="0" applyFont="1" applyFill="1" applyBorder="1" applyAlignment="1"/>
    <xf numFmtId="0" fontId="84" fillId="0" borderId="61" xfId="0" applyFont="1" applyFill="1" applyBorder="1" applyAlignment="1">
      <alignment horizontal="left" wrapText="1"/>
    </xf>
    <xf numFmtId="165" fontId="3" fillId="0" borderId="61" xfId="0" applyNumberFormat="1" applyFont="1" applyFill="1" applyBorder="1" applyAlignment="1">
      <alignment horizontal="left"/>
    </xf>
    <xf numFmtId="0" fontId="0" fillId="0" borderId="62" xfId="0" applyFont="1" applyFill="1" applyBorder="1" applyAlignment="1"/>
    <xf numFmtId="0" fontId="0" fillId="0" borderId="67" xfId="0" applyFill="1" applyBorder="1" applyAlignment="1"/>
    <xf numFmtId="0" fontId="86" fillId="0" borderId="68" xfId="0" applyFont="1" applyFill="1" applyBorder="1" applyAlignment="1">
      <alignment horizontal="left" wrapText="1"/>
    </xf>
    <xf numFmtId="0" fontId="3" fillId="0" borderId="68" xfId="0" applyFont="1" applyFill="1" applyBorder="1" applyAlignment="1">
      <alignment horizontal="left" wrapText="1"/>
    </xf>
    <xf numFmtId="0" fontId="91" fillId="0" borderId="68" xfId="0" applyFont="1" applyFill="1" applyBorder="1" applyAlignment="1">
      <alignment horizontal="left" wrapText="1"/>
    </xf>
    <xf numFmtId="0" fontId="94" fillId="0" borderId="68" xfId="0" applyFont="1" applyFill="1" applyBorder="1" applyAlignment="1"/>
    <xf numFmtId="0" fontId="100" fillId="0" borderId="68" xfId="0" applyFont="1" applyFill="1" applyBorder="1" applyAlignment="1">
      <alignment horizontal="left"/>
    </xf>
    <xf numFmtId="0" fontId="100" fillId="0" borderId="68" xfId="0" applyFont="1" applyFill="1" applyBorder="1" applyAlignment="1"/>
    <xf numFmtId="0" fontId="0" fillId="0" borderId="68" xfId="0" applyFont="1" applyFill="1" applyBorder="1" applyAlignment="1"/>
    <xf numFmtId="165" fontId="3" fillId="0" borderId="68" xfId="0" applyNumberFormat="1" applyFont="1" applyFill="1" applyBorder="1" applyAlignment="1"/>
    <xf numFmtId="0" fontId="0" fillId="0" borderId="69" xfId="0" applyFont="1" applyFill="1" applyBorder="1" applyAlignment="1"/>
    <xf numFmtId="0" fontId="0" fillId="0" borderId="0" xfId="0" applyFont="1" applyFill="1"/>
    <xf numFmtId="165" fontId="0" fillId="0" borderId="0" xfId="0" applyNumberFormat="1" applyFont="1" applyFill="1"/>
    <xf numFmtId="0" fontId="0" fillId="0" borderId="0" xfId="0" applyNumberFormat="1" applyFill="1"/>
    <xf numFmtId="0" fontId="8" fillId="0" borderId="8" xfId="0" applyFont="1" applyFill="1" applyBorder="1" applyAlignment="1">
      <alignment horizontal="left"/>
    </xf>
    <xf numFmtId="0" fontId="3" fillId="14" borderId="9" xfId="0" applyFont="1" applyFill="1" applyBorder="1" applyAlignment="1">
      <alignment wrapText="1"/>
    </xf>
    <xf numFmtId="0" fontId="3" fillId="0" borderId="68" xfId="0" applyNumberFormat="1" applyFont="1" applyFill="1" applyBorder="1" applyAlignment="1">
      <alignment horizontal="left" vertical="center" wrapText="1"/>
    </xf>
    <xf numFmtId="0" fontId="79" fillId="14" borderId="55" xfId="0" applyFont="1" applyFill="1" applyBorder="1" applyAlignment="1">
      <alignment horizontal="center" vertical="center"/>
    </xf>
    <xf numFmtId="0" fontId="79" fillId="14" borderId="9" xfId="0" applyFont="1" applyFill="1" applyBorder="1" applyAlignment="1">
      <alignment horizontal="center" vertical="center"/>
    </xf>
    <xf numFmtId="0" fontId="79" fillId="14" borderId="56" xfId="0" applyFont="1" applyFill="1" applyBorder="1" applyAlignment="1">
      <alignment horizontal="center" vertical="center"/>
    </xf>
    <xf numFmtId="0" fontId="11" fillId="5" borderId="57" xfId="0" applyFont="1" applyFill="1" applyBorder="1" applyAlignment="1">
      <alignment horizontal="center" vertical="center"/>
    </xf>
    <xf numFmtId="0" fontId="11" fillId="5" borderId="58" xfId="0" applyFont="1" applyFill="1" applyBorder="1" applyAlignment="1">
      <alignment horizontal="center" vertical="center"/>
    </xf>
    <xf numFmtId="0" fontId="11" fillId="5" borderId="59" xfId="0" applyFont="1" applyFill="1" applyBorder="1" applyAlignment="1">
      <alignment horizontal="center" vertical="center"/>
    </xf>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15" fillId="0" borderId="1" xfId="0" applyFont="1" applyBorder="1" applyAlignment="1">
      <alignment horizontal="left"/>
    </xf>
    <xf numFmtId="0" fontId="15" fillId="0" borderId="2" xfId="0" applyFont="1" applyBorder="1" applyAlignment="1">
      <alignment horizontal="left"/>
    </xf>
    <xf numFmtId="0" fontId="15" fillId="0" borderId="3" xfId="0" applyFont="1" applyBorder="1" applyAlignment="1">
      <alignment horizontal="left"/>
    </xf>
    <xf numFmtId="0" fontId="15" fillId="0" borderId="4" xfId="0" applyFont="1" applyBorder="1" applyAlignment="1">
      <alignment horizontal="left"/>
    </xf>
    <xf numFmtId="0" fontId="13"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13" fillId="0" borderId="4" xfId="0" applyFont="1" applyBorder="1" applyAlignment="1">
      <alignment horizontal="left"/>
    </xf>
    <xf numFmtId="0" fontId="11" fillId="0" borderId="1" xfId="0" applyFont="1" applyBorder="1" applyAlignment="1">
      <alignment horizontal="left"/>
    </xf>
    <xf numFmtId="0" fontId="11" fillId="0" borderId="2" xfId="0" applyFont="1" applyBorder="1" applyAlignment="1">
      <alignment horizontal="left"/>
    </xf>
    <xf numFmtId="0" fontId="11" fillId="0" borderId="3" xfId="0" applyFont="1" applyBorder="1" applyAlignment="1">
      <alignment horizontal="left"/>
    </xf>
    <xf numFmtId="0" fontId="11" fillId="0" borderId="4" xfId="0" applyFont="1" applyBorder="1" applyAlignment="1">
      <alignment horizontal="left"/>
    </xf>
    <xf numFmtId="0" fontId="41" fillId="2" borderId="14" xfId="0" applyFont="1" applyFill="1" applyBorder="1" applyAlignment="1" applyProtection="1">
      <alignment horizontal="center" vertical="center"/>
      <protection locked="0"/>
    </xf>
    <xf numFmtId="0" fontId="41" fillId="2" borderId="9" xfId="0" applyFont="1" applyFill="1" applyBorder="1" applyAlignment="1" applyProtection="1">
      <alignment horizontal="center" vertical="center"/>
      <protection locked="0"/>
    </xf>
    <xf numFmtId="0" fontId="41" fillId="2" borderId="15" xfId="0" applyFont="1" applyFill="1" applyBorder="1" applyAlignment="1" applyProtection="1">
      <alignment horizontal="center" vertical="center"/>
      <protection locked="0"/>
    </xf>
    <xf numFmtId="0" fontId="41" fillId="2" borderId="25" xfId="0" applyFont="1" applyFill="1" applyBorder="1" applyAlignment="1" applyProtection="1">
      <alignment horizontal="center" vertical="center"/>
      <protection locked="0"/>
    </xf>
    <xf numFmtId="0" fontId="41" fillId="2" borderId="26" xfId="0" applyFont="1" applyFill="1" applyBorder="1" applyAlignment="1" applyProtection="1">
      <alignment horizontal="center" vertical="center"/>
      <protection locked="0"/>
    </xf>
    <xf numFmtId="0" fontId="41" fillId="2" borderId="17" xfId="0" applyFont="1" applyFill="1" applyBorder="1" applyAlignment="1" applyProtection="1">
      <alignment horizontal="center" vertical="center"/>
      <protection locked="0"/>
    </xf>
    <xf numFmtId="0" fontId="44" fillId="2" borderId="5" xfId="0" applyFont="1" applyFill="1" applyBorder="1" applyAlignment="1" applyProtection="1">
      <alignment horizontal="center" vertical="center"/>
      <protection locked="0"/>
    </xf>
    <xf numFmtId="0" fontId="44" fillId="2" borderId="6" xfId="0" applyFont="1" applyFill="1" applyBorder="1" applyAlignment="1" applyProtection="1">
      <alignment horizontal="center" vertical="center"/>
      <protection locked="0"/>
    </xf>
    <xf numFmtId="0" fontId="44" fillId="2" borderId="7" xfId="0" applyFont="1" applyFill="1" applyBorder="1" applyAlignment="1" applyProtection="1">
      <alignment horizontal="center" vertical="center"/>
      <protection locked="0"/>
    </xf>
    <xf numFmtId="0" fontId="25" fillId="4" borderId="35" xfId="0" applyFont="1" applyFill="1" applyBorder="1" applyAlignment="1">
      <alignment horizontal="left"/>
    </xf>
    <xf numFmtId="0" fontId="25" fillId="4" borderId="36" xfId="0" applyFont="1" applyFill="1" applyBorder="1" applyAlignment="1">
      <alignment horizontal="left"/>
    </xf>
    <xf numFmtId="0" fontId="55" fillId="4" borderId="36" xfId="0" applyFont="1" applyFill="1" applyBorder="1" applyAlignment="1">
      <alignment horizontal="center"/>
    </xf>
    <xf numFmtId="0" fontId="55" fillId="4" borderId="37" xfId="0" applyFont="1" applyFill="1" applyBorder="1" applyAlignment="1">
      <alignment horizontal="center"/>
    </xf>
    <xf numFmtId="0" fontId="17" fillId="2" borderId="14" xfId="0" applyFont="1" applyFill="1" applyBorder="1" applyAlignment="1">
      <alignment horizontal="left"/>
    </xf>
    <xf numFmtId="0" fontId="17" fillId="2" borderId="9" xfId="0" applyFont="1" applyFill="1" applyBorder="1" applyAlignment="1">
      <alignment horizontal="left"/>
    </xf>
    <xf numFmtId="0" fontId="17" fillId="2" borderId="15" xfId="0" applyFont="1" applyFill="1" applyBorder="1" applyAlignment="1">
      <alignment horizontal="left"/>
    </xf>
    <xf numFmtId="0" fontId="6" fillId="4" borderId="14" xfId="0" applyFont="1" applyFill="1" applyBorder="1" applyAlignment="1">
      <alignment horizontal="left"/>
    </xf>
    <xf numFmtId="0" fontId="6" fillId="4" borderId="9" xfId="0" applyFont="1" applyFill="1" applyBorder="1" applyAlignment="1">
      <alignment horizontal="left"/>
    </xf>
    <xf numFmtId="0" fontId="6" fillId="4" borderId="15" xfId="0" applyFont="1" applyFill="1" applyBorder="1" applyAlignment="1">
      <alignment horizontal="left"/>
    </xf>
    <xf numFmtId="0" fontId="6" fillId="0" borderId="14" xfId="0" applyFont="1" applyFill="1" applyBorder="1" applyAlignment="1">
      <alignment horizontal="left"/>
    </xf>
    <xf numFmtId="0" fontId="6" fillId="0" borderId="9" xfId="0" applyFont="1" applyFill="1" applyBorder="1" applyAlignment="1">
      <alignment horizontal="left"/>
    </xf>
    <xf numFmtId="0" fontId="6" fillId="0" borderId="15" xfId="0" applyFont="1" applyFill="1" applyBorder="1" applyAlignment="1">
      <alignment horizontal="left"/>
    </xf>
    <xf numFmtId="0" fontId="17" fillId="4" borderId="14" xfId="0" applyFont="1" applyFill="1" applyBorder="1" applyAlignment="1">
      <alignment horizontal="left"/>
    </xf>
    <xf numFmtId="0" fontId="17" fillId="4" borderId="9" xfId="0" applyFont="1" applyFill="1" applyBorder="1" applyAlignment="1">
      <alignment horizontal="left"/>
    </xf>
    <xf numFmtId="0" fontId="17" fillId="4" borderId="15" xfId="0" applyFont="1" applyFill="1" applyBorder="1" applyAlignment="1">
      <alignment horizontal="left"/>
    </xf>
    <xf numFmtId="0" fontId="6" fillId="2" borderId="14" xfId="0" applyFont="1" applyFill="1" applyBorder="1" applyAlignment="1">
      <alignment horizontal="left" wrapText="1"/>
    </xf>
    <xf numFmtId="0" fontId="6" fillId="2" borderId="9" xfId="0" applyFont="1" applyFill="1" applyBorder="1" applyAlignment="1">
      <alignment horizontal="left" wrapText="1"/>
    </xf>
    <xf numFmtId="0" fontId="6" fillId="2" borderId="15" xfId="0" applyFont="1" applyFill="1" applyBorder="1" applyAlignment="1">
      <alignment horizontal="left" wrapText="1"/>
    </xf>
  </cellXfs>
  <cellStyles count="38">
    <cellStyle name="Hyperlink 2" xfId="1"/>
    <cellStyle name="Hyperlink 3" xfId="2"/>
    <cellStyle name="Normal" xfId="0" builtinId="0"/>
    <cellStyle name="Normal 10" xfId="3"/>
    <cellStyle name="Normal 10 10 2" xfId="4"/>
    <cellStyle name="Normal 11" xfId="5"/>
    <cellStyle name="Normal 118" xfId="31"/>
    <cellStyle name="Normal 12" xfId="6"/>
    <cellStyle name="Normal 13" xfId="7"/>
    <cellStyle name="Normal 14" xfId="36"/>
    <cellStyle name="Normal 15" xfId="8"/>
    <cellStyle name="Normal 16" xfId="9"/>
    <cellStyle name="Normal 17" xfId="10"/>
    <cellStyle name="Normal 18" xfId="11"/>
    <cellStyle name="Normal 2" xfId="12"/>
    <cellStyle name="Normal 2 2" xfId="13"/>
    <cellStyle name="Normal 20" xfId="14"/>
    <cellStyle name="Normal 21" xfId="15"/>
    <cellStyle name="Normal 22" xfId="16"/>
    <cellStyle name="Normal 23" xfId="17"/>
    <cellStyle name="Normal 24" xfId="18"/>
    <cellStyle name="Normal 25" xfId="19"/>
    <cellStyle name="Normal 26" xfId="20"/>
    <cellStyle name="Normal 27" xfId="21"/>
    <cellStyle name="Normal 28" xfId="22"/>
    <cellStyle name="Normal 3" xfId="23"/>
    <cellStyle name="Normal 32" xfId="24"/>
    <cellStyle name="Normal 37" xfId="37"/>
    <cellStyle name="Normal 4" xfId="25"/>
    <cellStyle name="Normal 5" xfId="26"/>
    <cellStyle name="Normal 579" xfId="33"/>
    <cellStyle name="Normal 6" xfId="27"/>
    <cellStyle name="Normal 7" xfId="28"/>
    <cellStyle name="Normal 8" xfId="29"/>
    <cellStyle name="Normal 866" xfId="34"/>
    <cellStyle name="Normal 9" xfId="30"/>
    <cellStyle name="Normal_Sheet1" xfId="35"/>
    <cellStyle name="常规_Sheet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29" Type="http://schemas.openxmlformats.org/officeDocument/2006/relationships/usernames" Target="revisions/userNames.xml"/><Relationship Id="rId30" Type="http://schemas.openxmlformats.org/officeDocument/2006/relationships/revisionHeaders" Target="revisions/revisionHeader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3A92A6F-B1B4-7B41-AF31-C4E091AFDD58}" diskRevisions="1" revisionId="1" version="2" keepChangeHistory="0" preserveHistory="0">
  <header guid="{2C7C2AD1-5927-41D5-97E3-F73F6756186F}" dateTime="2017-06-09T18:38:37" maxSheetId="25" userName="Frances Lee" r:id="rId1">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43A92A6F-B1B4-7B41-AF31-C4E091AFDD58}" dateTime="2017-06-09T21:19:22" maxSheetId="25" userName="Microsoft Office User" r:id="rId2">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6" customView="1" name="Z_66544F1C_DA3A_E34B_BF6F_61699673D02F_.wvu.PrintArea" hidden="1" oldHidden="1">
    <formula>'DS#3'!$A$1:$R$19</formula>
  </rdn>
  <rcv guid="{66544F1C-DA3A-E34B-BF6F-61699673D02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0.bin"/><Relationship Id="rId4" Type="http://schemas.openxmlformats.org/officeDocument/2006/relationships/printerSettings" Target="../printerSettings/printerSettings31.bin"/><Relationship Id="rId5" Type="http://schemas.openxmlformats.org/officeDocument/2006/relationships/printerSettings" Target="../printerSettings/printerSettings32.bin"/><Relationship Id="rId6" Type="http://schemas.openxmlformats.org/officeDocument/2006/relationships/printerSettings" Target="../printerSettings/printerSettings33.bin"/><Relationship Id="rId1" Type="http://schemas.openxmlformats.org/officeDocument/2006/relationships/printerSettings" Target="../printerSettings/printerSettings28.bin"/><Relationship Id="rId2"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36.bin"/><Relationship Id="rId4" Type="http://schemas.openxmlformats.org/officeDocument/2006/relationships/printerSettings" Target="../printerSettings/printerSettings37.bin"/><Relationship Id="rId5" Type="http://schemas.openxmlformats.org/officeDocument/2006/relationships/printerSettings" Target="../printerSettings/printerSettings38.bin"/><Relationship Id="rId6" Type="http://schemas.openxmlformats.org/officeDocument/2006/relationships/printerSettings" Target="../printerSettings/printerSettings39.bin"/><Relationship Id="rId1" Type="http://schemas.openxmlformats.org/officeDocument/2006/relationships/printerSettings" Target="../printerSettings/printerSettings34.bin"/><Relationship Id="rId2" Type="http://schemas.openxmlformats.org/officeDocument/2006/relationships/printerSettings" Target="../printerSettings/printerSettings3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4" Type="http://schemas.openxmlformats.org/officeDocument/2006/relationships/printerSettings" Target="../printerSettings/printerSettings7.bin"/><Relationship Id="rId5" Type="http://schemas.openxmlformats.org/officeDocument/2006/relationships/printerSettings" Target="../printerSettings/printerSettings8.bin"/><Relationship Id="rId6" Type="http://schemas.openxmlformats.org/officeDocument/2006/relationships/printerSettings" Target="../printerSettings/printerSettings9.bin"/><Relationship Id="rId1" Type="http://schemas.openxmlformats.org/officeDocument/2006/relationships/printerSettings" Target="../printerSettings/printerSettings4.bin"/><Relationship Id="rId2"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42.bin"/><Relationship Id="rId4" Type="http://schemas.openxmlformats.org/officeDocument/2006/relationships/printerSettings" Target="../printerSettings/printerSettings43.bin"/><Relationship Id="rId5" Type="http://schemas.openxmlformats.org/officeDocument/2006/relationships/printerSettings" Target="../printerSettings/printerSettings44.bin"/><Relationship Id="rId6" Type="http://schemas.openxmlformats.org/officeDocument/2006/relationships/printerSettings" Target="../printerSettings/printerSettings45.bin"/><Relationship Id="rId1" Type="http://schemas.openxmlformats.org/officeDocument/2006/relationships/printerSettings" Target="../printerSettings/printerSettings40.bin"/><Relationship Id="rId2"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4" Type="http://schemas.openxmlformats.org/officeDocument/2006/relationships/printerSettings" Target="../printerSettings/printerSettings13.bin"/><Relationship Id="rId5" Type="http://schemas.openxmlformats.org/officeDocument/2006/relationships/printerSettings" Target="../printerSettings/printerSettings14.bin"/><Relationship Id="rId6" Type="http://schemas.openxmlformats.org/officeDocument/2006/relationships/printerSettings" Target="../printerSettings/printerSettings15.bin"/><Relationship Id="rId1" Type="http://schemas.openxmlformats.org/officeDocument/2006/relationships/printerSettings" Target="../printerSettings/printerSettings10.bin"/><Relationship Id="rId2"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8.bin"/><Relationship Id="rId4" Type="http://schemas.openxmlformats.org/officeDocument/2006/relationships/printerSettings" Target="../printerSettings/printerSettings19.bin"/><Relationship Id="rId5" Type="http://schemas.openxmlformats.org/officeDocument/2006/relationships/printerSettings" Target="../printerSettings/printerSettings20.bin"/><Relationship Id="rId6" Type="http://schemas.openxmlformats.org/officeDocument/2006/relationships/printerSettings" Target="../printerSettings/printerSettings21.bin"/><Relationship Id="rId1" Type="http://schemas.openxmlformats.org/officeDocument/2006/relationships/printerSettings" Target="../printerSettings/printerSettings16.bin"/><Relationship Id="rId2"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4.bin"/><Relationship Id="rId4" Type="http://schemas.openxmlformats.org/officeDocument/2006/relationships/printerSettings" Target="../printerSettings/printerSettings25.bin"/><Relationship Id="rId5" Type="http://schemas.openxmlformats.org/officeDocument/2006/relationships/printerSettings" Target="../printerSettings/printerSettings26.bin"/><Relationship Id="rId6" Type="http://schemas.openxmlformats.org/officeDocument/2006/relationships/printerSettings" Target="../printerSettings/printerSettings27.bin"/><Relationship Id="rId1" Type="http://schemas.openxmlformats.org/officeDocument/2006/relationships/printerSettings" Target="../printerSettings/printerSettings22.bin"/><Relationship Id="rId2"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24"/>
  <sheetViews>
    <sheetView tabSelected="1" topLeftCell="A16" zoomScale="80" zoomScaleNormal="80" workbookViewId="0">
      <selection activeCell="D25" sqref="D25"/>
    </sheetView>
  </sheetViews>
  <sheetFormatPr baseColWidth="10" defaultColWidth="8.83203125" defaultRowHeight="48" customHeight="1" x14ac:dyDescent="0.2"/>
  <cols>
    <col min="1" max="1" width="24.1640625" style="541" customWidth="1"/>
    <col min="2" max="2" width="22.83203125" style="541" customWidth="1"/>
    <col min="3" max="3" width="24.5" style="541" customWidth="1"/>
    <col min="4" max="4" width="87.33203125" style="541" customWidth="1"/>
    <col min="5" max="5" width="8.83203125" style="541"/>
    <col min="6" max="6" width="25" style="541" customWidth="1"/>
    <col min="7" max="7" width="6.5" style="541" customWidth="1"/>
    <col min="8" max="8" width="25.5" style="541" customWidth="1"/>
    <col min="9" max="9" width="58.5" style="832" customWidth="1"/>
    <col min="10" max="10" width="25.5" style="833" customWidth="1"/>
    <col min="11" max="11" width="56" style="832" customWidth="1"/>
    <col min="12" max="16384" width="8.83203125" style="541"/>
  </cols>
  <sheetData>
    <row r="1" spans="1:11" ht="48" customHeight="1" x14ac:dyDescent="0.2">
      <c r="A1" s="838" t="s">
        <v>1337</v>
      </c>
      <c r="B1" s="839"/>
      <c r="C1" s="839"/>
      <c r="D1" s="839"/>
      <c r="E1" s="839"/>
      <c r="F1" s="839"/>
      <c r="G1" s="839"/>
      <c r="H1" s="839"/>
      <c r="I1" s="839"/>
      <c r="J1" s="839"/>
      <c r="K1" s="840"/>
    </row>
    <row r="2" spans="1:11" ht="48" customHeight="1" thickBot="1" x14ac:dyDescent="0.25">
      <c r="A2" s="841" t="s">
        <v>1603</v>
      </c>
      <c r="B2" s="842"/>
      <c r="C2" s="842"/>
      <c r="D2" s="842"/>
      <c r="E2" s="842"/>
      <c r="F2" s="842"/>
      <c r="G2" s="842"/>
      <c r="H2" s="842"/>
      <c r="I2" s="842"/>
      <c r="J2" s="842"/>
      <c r="K2" s="843"/>
    </row>
    <row r="3" spans="1:11" s="545" customFormat="1" ht="48" customHeight="1" x14ac:dyDescent="0.2">
      <c r="A3" s="542" t="s">
        <v>1338</v>
      </c>
      <c r="B3" s="542" t="s">
        <v>1339</v>
      </c>
      <c r="C3" s="542" t="s">
        <v>1340</v>
      </c>
      <c r="D3" s="542" t="s">
        <v>1341</v>
      </c>
      <c r="E3" s="542" t="s">
        <v>1342</v>
      </c>
      <c r="F3" s="542" t="s">
        <v>1343</v>
      </c>
      <c r="G3" s="542" t="s">
        <v>1344</v>
      </c>
      <c r="H3" s="542" t="s">
        <v>1345</v>
      </c>
      <c r="I3" s="543" t="s">
        <v>1346</v>
      </c>
      <c r="J3" s="544" t="s">
        <v>1347</v>
      </c>
      <c r="K3" s="543" t="s">
        <v>1348</v>
      </c>
    </row>
    <row r="4" spans="1:11" ht="48" customHeight="1" x14ac:dyDescent="0.2">
      <c r="A4" s="546" t="s">
        <v>1349</v>
      </c>
      <c r="B4" s="547" t="s">
        <v>1350</v>
      </c>
      <c r="C4" s="548" t="s">
        <v>1351</v>
      </c>
      <c r="D4" s="549" t="s">
        <v>1352</v>
      </c>
      <c r="E4" s="550">
        <v>2</v>
      </c>
      <c r="F4" s="551" t="s">
        <v>1353</v>
      </c>
      <c r="G4" s="552" t="s">
        <v>33</v>
      </c>
      <c r="H4" s="552" t="s">
        <v>1354</v>
      </c>
      <c r="I4" s="553" t="s">
        <v>1355</v>
      </c>
      <c r="J4" s="554" t="s">
        <v>1356</v>
      </c>
      <c r="K4" s="555"/>
    </row>
    <row r="5" spans="1:11" ht="48" customHeight="1" x14ac:dyDescent="0.2">
      <c r="A5" s="546" t="s">
        <v>1349</v>
      </c>
      <c r="B5" s="547" t="s">
        <v>1350</v>
      </c>
      <c r="C5" s="556" t="s">
        <v>1357</v>
      </c>
      <c r="D5" s="549" t="s">
        <v>1358</v>
      </c>
      <c r="E5" s="550">
        <v>2</v>
      </c>
      <c r="F5" s="557" t="s">
        <v>1359</v>
      </c>
      <c r="G5" s="558" t="s">
        <v>156</v>
      </c>
      <c r="H5" s="552" t="s">
        <v>1360</v>
      </c>
      <c r="I5" s="559" t="s">
        <v>1361</v>
      </c>
      <c r="J5" s="560"/>
      <c r="K5" s="561" t="s">
        <v>1362</v>
      </c>
    </row>
    <row r="6" spans="1:11" ht="48" customHeight="1" x14ac:dyDescent="0.2">
      <c r="A6" s="546" t="s">
        <v>1349</v>
      </c>
      <c r="B6" s="547" t="s">
        <v>1350</v>
      </c>
      <c r="C6" s="556" t="s">
        <v>1363</v>
      </c>
      <c r="D6" s="549" t="s">
        <v>1364</v>
      </c>
      <c r="E6" s="550">
        <v>2</v>
      </c>
      <c r="F6" s="557" t="s">
        <v>1365</v>
      </c>
      <c r="G6" s="558" t="s">
        <v>33</v>
      </c>
      <c r="H6" s="558" t="s">
        <v>1366</v>
      </c>
      <c r="I6" s="553" t="s">
        <v>1367</v>
      </c>
      <c r="J6" s="560"/>
      <c r="K6" s="555"/>
    </row>
    <row r="7" spans="1:11" ht="48" customHeight="1" x14ac:dyDescent="0.2">
      <c r="A7" s="546" t="s">
        <v>1349</v>
      </c>
      <c r="B7" s="562" t="s">
        <v>1368</v>
      </c>
      <c r="C7" s="548" t="s">
        <v>1369</v>
      </c>
      <c r="D7" s="549" t="s">
        <v>1370</v>
      </c>
      <c r="E7" s="550">
        <v>2</v>
      </c>
      <c r="F7" s="557" t="s">
        <v>1371</v>
      </c>
      <c r="G7" s="558" t="s">
        <v>156</v>
      </c>
      <c r="H7" s="563" t="s">
        <v>1372</v>
      </c>
      <c r="I7" s="553" t="s">
        <v>1373</v>
      </c>
      <c r="J7" s="560"/>
      <c r="K7" s="561" t="s">
        <v>1362</v>
      </c>
    </row>
    <row r="8" spans="1:11" ht="48" customHeight="1" x14ac:dyDescent="0.2">
      <c r="A8" s="546" t="s">
        <v>1349</v>
      </c>
      <c r="B8" s="549" t="s">
        <v>16</v>
      </c>
      <c r="C8" s="564" t="s">
        <v>1374</v>
      </c>
      <c r="D8" s="549" t="s">
        <v>1375</v>
      </c>
      <c r="E8" s="550">
        <v>2</v>
      </c>
      <c r="F8" s="557" t="s">
        <v>1376</v>
      </c>
      <c r="G8" s="558" t="s">
        <v>200</v>
      </c>
      <c r="H8" s="558" t="s">
        <v>1377</v>
      </c>
      <c r="I8" s="565" t="s">
        <v>1378</v>
      </c>
      <c r="J8" s="566"/>
      <c r="K8" s="561" t="s">
        <v>1362</v>
      </c>
    </row>
    <row r="9" spans="1:11" ht="48" customHeight="1" x14ac:dyDescent="0.2">
      <c r="A9" s="546" t="s">
        <v>1349</v>
      </c>
      <c r="B9" s="549" t="s">
        <v>16</v>
      </c>
      <c r="C9" s="567" t="s">
        <v>1379</v>
      </c>
      <c r="D9" s="549" t="s">
        <v>1380</v>
      </c>
      <c r="E9" s="550">
        <v>2</v>
      </c>
      <c r="F9" s="557" t="s">
        <v>1381</v>
      </c>
      <c r="G9" s="558" t="s">
        <v>156</v>
      </c>
      <c r="H9" s="568" t="s">
        <v>1382</v>
      </c>
      <c r="I9" s="553" t="s">
        <v>1383</v>
      </c>
      <c r="J9" s="569"/>
      <c r="K9" s="561" t="s">
        <v>1362</v>
      </c>
    </row>
    <row r="10" spans="1:11" ht="48" customHeight="1" x14ac:dyDescent="0.2">
      <c r="A10" s="546" t="s">
        <v>1349</v>
      </c>
      <c r="B10" s="549" t="s">
        <v>16</v>
      </c>
      <c r="C10" s="548" t="s">
        <v>1384</v>
      </c>
      <c r="D10" s="549" t="s">
        <v>1385</v>
      </c>
      <c r="E10" s="550">
        <v>2</v>
      </c>
      <c r="F10" s="557" t="s">
        <v>1386</v>
      </c>
      <c r="G10" s="563" t="s">
        <v>1387</v>
      </c>
      <c r="H10" s="570" t="s">
        <v>1388</v>
      </c>
      <c r="I10" s="571" t="s">
        <v>1389</v>
      </c>
      <c r="J10" s="569"/>
      <c r="K10" s="561" t="s">
        <v>1362</v>
      </c>
    </row>
    <row r="11" spans="1:11" ht="48" customHeight="1" x14ac:dyDescent="0.2">
      <c r="A11" s="546" t="s">
        <v>1349</v>
      </c>
      <c r="B11" s="549" t="s">
        <v>16</v>
      </c>
      <c r="C11" s="548" t="s">
        <v>1390</v>
      </c>
      <c r="D11" s="549" t="s">
        <v>1391</v>
      </c>
      <c r="E11" s="550">
        <v>2</v>
      </c>
      <c r="F11" s="572" t="s">
        <v>1392</v>
      </c>
      <c r="G11" s="558" t="s">
        <v>156</v>
      </c>
      <c r="H11" s="568" t="s">
        <v>1393</v>
      </c>
      <c r="I11" s="573" t="s">
        <v>1394</v>
      </c>
      <c r="J11" s="569"/>
      <c r="K11" s="561" t="s">
        <v>1362</v>
      </c>
    </row>
    <row r="12" spans="1:11" ht="48" customHeight="1" x14ac:dyDescent="0.2">
      <c r="A12" s="546" t="s">
        <v>1349</v>
      </c>
      <c r="B12" s="574" t="s">
        <v>232</v>
      </c>
      <c r="C12" s="548" t="s">
        <v>1395</v>
      </c>
      <c r="D12" s="549" t="s">
        <v>1396</v>
      </c>
      <c r="E12" s="550">
        <v>2</v>
      </c>
      <c r="F12" s="575" t="s">
        <v>1397</v>
      </c>
      <c r="G12" s="558" t="s">
        <v>156</v>
      </c>
      <c r="H12" s="576" t="s">
        <v>1398</v>
      </c>
      <c r="I12" s="571" t="s">
        <v>1399</v>
      </c>
      <c r="J12" s="577" t="s">
        <v>232</v>
      </c>
      <c r="K12" s="578" t="s">
        <v>1400</v>
      </c>
    </row>
    <row r="13" spans="1:11" ht="48" customHeight="1" x14ac:dyDescent="0.2">
      <c r="A13" s="546" t="s">
        <v>1349</v>
      </c>
      <c r="B13" s="579" t="s">
        <v>1401</v>
      </c>
      <c r="C13" s="548" t="s">
        <v>1402</v>
      </c>
      <c r="D13" s="549" t="s">
        <v>1403</v>
      </c>
      <c r="E13" s="550">
        <v>2</v>
      </c>
      <c r="F13" s="557" t="s">
        <v>1404</v>
      </c>
      <c r="G13" s="563" t="s">
        <v>156</v>
      </c>
      <c r="H13" s="570" t="s">
        <v>1405</v>
      </c>
      <c r="I13" s="573" t="s">
        <v>1406</v>
      </c>
      <c r="J13" s="580" t="s">
        <v>1401</v>
      </c>
      <c r="K13" s="581" t="s">
        <v>1407</v>
      </c>
    </row>
    <row r="14" spans="1:11" ht="48" customHeight="1" x14ac:dyDescent="0.2">
      <c r="A14" s="546" t="s">
        <v>1349</v>
      </c>
      <c r="B14" s="574" t="s">
        <v>1408</v>
      </c>
      <c r="C14" s="556" t="s">
        <v>1409</v>
      </c>
      <c r="D14" s="549" t="s">
        <v>1410</v>
      </c>
      <c r="E14" s="550">
        <v>2</v>
      </c>
      <c r="F14" s="551" t="s">
        <v>1411</v>
      </c>
      <c r="G14" s="552" t="s">
        <v>156</v>
      </c>
      <c r="H14" s="576" t="s">
        <v>1412</v>
      </c>
      <c r="I14" s="573" t="s">
        <v>1406</v>
      </c>
      <c r="J14" s="577" t="s">
        <v>1413</v>
      </c>
      <c r="K14" s="582"/>
    </row>
    <row r="15" spans="1:11" ht="48" customHeight="1" x14ac:dyDescent="0.2">
      <c r="A15" s="546" t="s">
        <v>1349</v>
      </c>
      <c r="B15" s="549" t="s">
        <v>16</v>
      </c>
      <c r="C15" s="556" t="s">
        <v>1414</v>
      </c>
      <c r="D15" s="549" t="s">
        <v>1415</v>
      </c>
      <c r="E15" s="550">
        <v>2</v>
      </c>
      <c r="F15" s="557" t="s">
        <v>1416</v>
      </c>
      <c r="G15" s="558" t="s">
        <v>156</v>
      </c>
      <c r="H15" s="576" t="s">
        <v>1417</v>
      </c>
      <c r="I15" s="553" t="s">
        <v>1418</v>
      </c>
      <c r="J15" s="569"/>
      <c r="K15" s="561" t="s">
        <v>1362</v>
      </c>
    </row>
    <row r="16" spans="1:11" ht="48" customHeight="1" x14ac:dyDescent="0.2">
      <c r="A16" s="546" t="s">
        <v>1349</v>
      </c>
      <c r="B16" s="574" t="s">
        <v>232</v>
      </c>
      <c r="C16" s="583" t="s">
        <v>1419</v>
      </c>
      <c r="D16" s="549" t="s">
        <v>1420</v>
      </c>
      <c r="E16" s="550">
        <v>2</v>
      </c>
      <c r="F16" s="557" t="s">
        <v>1421</v>
      </c>
      <c r="G16" s="558" t="s">
        <v>110</v>
      </c>
      <c r="H16" s="568" t="s">
        <v>1422</v>
      </c>
      <c r="I16" s="573" t="s">
        <v>1423</v>
      </c>
      <c r="J16" s="577" t="s">
        <v>232</v>
      </c>
      <c r="K16" s="582"/>
    </row>
    <row r="17" spans="1:11" ht="48" customHeight="1" x14ac:dyDescent="0.2">
      <c r="A17" s="546" t="s">
        <v>1349</v>
      </c>
      <c r="B17" s="549" t="s">
        <v>16</v>
      </c>
      <c r="C17" s="584" t="s">
        <v>1424</v>
      </c>
      <c r="D17" s="549" t="s">
        <v>1425</v>
      </c>
      <c r="E17" s="550">
        <v>2</v>
      </c>
      <c r="F17" s="557" t="s">
        <v>1426</v>
      </c>
      <c r="G17" s="558" t="s">
        <v>33</v>
      </c>
      <c r="H17" s="568" t="s">
        <v>1427</v>
      </c>
      <c r="I17" s="573" t="s">
        <v>1428</v>
      </c>
      <c r="J17" s="569"/>
      <c r="K17" s="582"/>
    </row>
    <row r="18" spans="1:11" ht="48" customHeight="1" x14ac:dyDescent="0.2">
      <c r="A18" s="546" t="s">
        <v>1349</v>
      </c>
      <c r="B18" s="549" t="s">
        <v>16</v>
      </c>
      <c r="C18" s="585" t="s">
        <v>1429</v>
      </c>
      <c r="D18" s="549" t="s">
        <v>1430</v>
      </c>
      <c r="E18" s="586">
        <v>2</v>
      </c>
      <c r="F18" s="557" t="s">
        <v>1431</v>
      </c>
      <c r="G18" s="558" t="s">
        <v>156</v>
      </c>
      <c r="H18" s="568" t="s">
        <v>1432</v>
      </c>
      <c r="I18" s="549" t="s">
        <v>1433</v>
      </c>
      <c r="J18" s="569"/>
      <c r="K18" s="561" t="s">
        <v>1362</v>
      </c>
    </row>
    <row r="19" spans="1:11" ht="48" customHeight="1" x14ac:dyDescent="0.2">
      <c r="A19" s="546" t="s">
        <v>1349</v>
      </c>
      <c r="B19" s="549" t="s">
        <v>16</v>
      </c>
      <c r="C19" s="548" t="s">
        <v>1434</v>
      </c>
      <c r="D19" s="549" t="s">
        <v>1435</v>
      </c>
      <c r="E19" s="586">
        <v>3</v>
      </c>
      <c r="F19" s="572" t="s">
        <v>1436</v>
      </c>
      <c r="G19" s="558" t="s">
        <v>16</v>
      </c>
      <c r="H19" s="570" t="s">
        <v>1437</v>
      </c>
      <c r="I19" s="553" t="s">
        <v>1438</v>
      </c>
      <c r="J19" s="569"/>
      <c r="K19" s="582"/>
    </row>
    <row r="20" spans="1:11" ht="48" customHeight="1" x14ac:dyDescent="0.2">
      <c r="A20" s="546" t="s">
        <v>1349</v>
      </c>
      <c r="B20" s="549" t="s">
        <v>16</v>
      </c>
      <c r="C20" s="587" t="s">
        <v>1439</v>
      </c>
      <c r="D20" s="549" t="s">
        <v>1440</v>
      </c>
      <c r="E20" s="586">
        <v>3</v>
      </c>
      <c r="F20" s="557" t="s">
        <v>1441</v>
      </c>
      <c r="G20" s="558" t="s">
        <v>33</v>
      </c>
      <c r="H20" s="568" t="s">
        <v>1442</v>
      </c>
      <c r="I20" s="553" t="s">
        <v>1443</v>
      </c>
      <c r="J20" s="569"/>
      <c r="K20" s="582"/>
    </row>
    <row r="21" spans="1:11" ht="48" customHeight="1" x14ac:dyDescent="0.2">
      <c r="A21" s="546" t="s">
        <v>1349</v>
      </c>
      <c r="B21" s="588"/>
      <c r="C21" s="548"/>
      <c r="D21" s="589"/>
      <c r="E21" s="550"/>
      <c r="F21" s="590"/>
      <c r="G21" s="590"/>
      <c r="H21" s="590"/>
      <c r="I21" s="553"/>
      <c r="J21" s="560"/>
      <c r="K21" s="555"/>
    </row>
    <row r="22" spans="1:11" ht="48" customHeight="1" x14ac:dyDescent="0.2">
      <c r="A22" s="546" t="s">
        <v>1349</v>
      </c>
      <c r="B22" s="548">
        <v>12</v>
      </c>
      <c r="C22" s="548" t="s">
        <v>1444</v>
      </c>
      <c r="D22" s="590" t="s">
        <v>1445</v>
      </c>
      <c r="E22" s="550">
        <v>1</v>
      </c>
      <c r="F22" s="590"/>
      <c r="G22" s="590"/>
      <c r="H22" s="590"/>
      <c r="I22" s="553"/>
      <c r="J22" s="560"/>
      <c r="K22" s="555"/>
    </row>
    <row r="23" spans="1:11" ht="48" customHeight="1" x14ac:dyDescent="0.2">
      <c r="A23" s="546" t="s">
        <v>1349</v>
      </c>
      <c r="B23" s="549" t="s">
        <v>16</v>
      </c>
      <c r="C23" s="548" t="s">
        <v>1446</v>
      </c>
      <c r="D23" s="549" t="s">
        <v>1447</v>
      </c>
      <c r="E23" s="586">
        <v>1</v>
      </c>
      <c r="F23" s="590" t="s">
        <v>1602</v>
      </c>
      <c r="G23" s="590"/>
      <c r="H23" s="590"/>
      <c r="I23" s="565"/>
      <c r="J23" s="566"/>
      <c r="K23" s="582"/>
    </row>
    <row r="24" spans="1:11" ht="48" customHeight="1" x14ac:dyDescent="0.2">
      <c r="A24" s="546" t="s">
        <v>1349</v>
      </c>
      <c r="B24" s="564"/>
      <c r="C24" s="548"/>
      <c r="D24" s="590"/>
      <c r="E24" s="586"/>
      <c r="F24" s="590"/>
      <c r="G24" s="590"/>
      <c r="H24" s="590"/>
      <c r="I24" s="565"/>
      <c r="J24" s="566"/>
      <c r="K24" s="582"/>
    </row>
    <row r="25" spans="1:11" ht="48" customHeight="1" x14ac:dyDescent="0.2">
      <c r="A25" s="546" t="s">
        <v>1349</v>
      </c>
      <c r="B25" s="564"/>
      <c r="C25" s="548"/>
      <c r="D25" s="590"/>
      <c r="E25" s="586"/>
      <c r="F25" s="590"/>
      <c r="G25" s="590"/>
      <c r="H25" s="590"/>
      <c r="I25" s="565"/>
      <c r="J25" s="566"/>
      <c r="K25" s="582"/>
    </row>
    <row r="26" spans="1:11" ht="48" customHeight="1" thickBot="1" x14ac:dyDescent="0.25">
      <c r="A26" s="591" t="s">
        <v>1349</v>
      </c>
      <c r="B26" s="837"/>
      <c r="C26" s="592"/>
      <c r="D26" s="593"/>
      <c r="E26" s="594"/>
      <c r="F26" s="593"/>
      <c r="G26" s="593"/>
      <c r="H26" s="593"/>
      <c r="I26" s="595"/>
      <c r="J26" s="596"/>
      <c r="K26" s="597"/>
    </row>
    <row r="27" spans="1:11" ht="48" customHeight="1" x14ac:dyDescent="0.2">
      <c r="A27" s="598" t="s">
        <v>1448</v>
      </c>
      <c r="B27" s="599"/>
      <c r="C27" s="600" t="s">
        <v>908</v>
      </c>
      <c r="D27" s="541" t="s">
        <v>1094</v>
      </c>
      <c r="E27" s="601">
        <v>1</v>
      </c>
      <c r="F27" s="602" t="s">
        <v>1095</v>
      </c>
      <c r="G27" s="603" t="s">
        <v>33</v>
      </c>
      <c r="H27" s="603" t="s">
        <v>1449</v>
      </c>
      <c r="I27" s="604"/>
      <c r="J27" s="605"/>
      <c r="K27" s="606"/>
    </row>
    <row r="28" spans="1:11" ht="48" customHeight="1" x14ac:dyDescent="0.2">
      <c r="A28" s="546" t="s">
        <v>1448</v>
      </c>
      <c r="B28" s="607"/>
      <c r="C28" s="588" t="s">
        <v>1450</v>
      </c>
      <c r="D28" s="589" t="s">
        <v>1193</v>
      </c>
      <c r="E28" s="550">
        <v>1</v>
      </c>
      <c r="F28" s="589" t="s">
        <v>1451</v>
      </c>
      <c r="G28" s="603" t="s">
        <v>156</v>
      </c>
      <c r="H28" s="603" t="s">
        <v>1452</v>
      </c>
      <c r="I28" s="553"/>
      <c r="J28" s="560"/>
      <c r="K28" s="555"/>
    </row>
    <row r="29" spans="1:11" ht="48" customHeight="1" x14ac:dyDescent="0.2">
      <c r="A29" s="546" t="s">
        <v>1448</v>
      </c>
      <c r="B29" s="607"/>
      <c r="C29" s="588" t="s">
        <v>1453</v>
      </c>
      <c r="D29" s="589" t="s">
        <v>1219</v>
      </c>
      <c r="E29" s="550">
        <v>1</v>
      </c>
      <c r="F29" s="589" t="s">
        <v>1454</v>
      </c>
      <c r="G29" s="603" t="s">
        <v>156</v>
      </c>
      <c r="H29" s="603" t="s">
        <v>1455</v>
      </c>
      <c r="I29" s="553"/>
      <c r="J29" s="560"/>
      <c r="K29" s="555"/>
    </row>
    <row r="30" spans="1:11" ht="48" customHeight="1" x14ac:dyDescent="0.2">
      <c r="A30" s="546" t="s">
        <v>1448</v>
      </c>
      <c r="B30" s="607"/>
      <c r="C30" s="588" t="s">
        <v>1456</v>
      </c>
      <c r="D30" s="589" t="s">
        <v>1240</v>
      </c>
      <c r="E30" s="550">
        <v>1</v>
      </c>
      <c r="F30" s="589" t="s">
        <v>1457</v>
      </c>
      <c r="G30" s="608" t="s">
        <v>33</v>
      </c>
      <c r="H30" s="608" t="s">
        <v>1458</v>
      </c>
      <c r="I30" s="553"/>
      <c r="J30" s="560"/>
      <c r="K30" s="555"/>
    </row>
    <row r="31" spans="1:11" ht="48" customHeight="1" x14ac:dyDescent="0.2">
      <c r="A31" s="546" t="s">
        <v>1448</v>
      </c>
      <c r="B31" s="607" t="s">
        <v>1459</v>
      </c>
      <c r="C31" s="588" t="s">
        <v>1460</v>
      </c>
      <c r="D31" s="549" t="s">
        <v>1461</v>
      </c>
      <c r="E31" s="550">
        <v>6</v>
      </c>
      <c r="F31" s="589" t="s">
        <v>961</v>
      </c>
      <c r="G31" s="609" t="s">
        <v>16</v>
      </c>
      <c r="H31" s="609" t="s">
        <v>1462</v>
      </c>
      <c r="I31" s="553"/>
      <c r="J31" s="560"/>
      <c r="K31" s="555"/>
    </row>
    <row r="32" spans="1:11" ht="48" customHeight="1" x14ac:dyDescent="0.2">
      <c r="A32" s="546" t="s">
        <v>1448</v>
      </c>
      <c r="B32" s="607" t="s">
        <v>1463</v>
      </c>
      <c r="C32" s="610" t="s">
        <v>1464</v>
      </c>
      <c r="D32" s="549" t="s">
        <v>1465</v>
      </c>
      <c r="E32" s="550">
        <v>5</v>
      </c>
      <c r="F32" s="589" t="s">
        <v>959</v>
      </c>
      <c r="G32" s="603" t="s">
        <v>156</v>
      </c>
      <c r="H32" s="603" t="s">
        <v>1466</v>
      </c>
      <c r="I32" s="553"/>
      <c r="J32" s="560" t="s">
        <v>1467</v>
      </c>
      <c r="K32" s="555"/>
    </row>
    <row r="33" spans="1:11" ht="48" customHeight="1" x14ac:dyDescent="0.2">
      <c r="A33" s="546" t="s">
        <v>1448</v>
      </c>
      <c r="B33" s="607" t="s">
        <v>1468</v>
      </c>
      <c r="C33" s="588" t="s">
        <v>1469</v>
      </c>
      <c r="D33" s="549" t="s">
        <v>1470</v>
      </c>
      <c r="E33" s="550">
        <v>5</v>
      </c>
      <c r="F33" s="589" t="s">
        <v>960</v>
      </c>
      <c r="G33" s="609" t="s">
        <v>156</v>
      </c>
      <c r="H33" s="609" t="s">
        <v>1471</v>
      </c>
      <c r="I33" s="553"/>
      <c r="J33" s="560" t="s">
        <v>1467</v>
      </c>
      <c r="K33" s="555"/>
    </row>
    <row r="34" spans="1:11" ht="48" customHeight="1" x14ac:dyDescent="0.2">
      <c r="A34" s="546" t="s">
        <v>1448</v>
      </c>
      <c r="B34" s="607"/>
      <c r="C34" s="588" t="s">
        <v>1472</v>
      </c>
      <c r="D34" s="549" t="s">
        <v>1473</v>
      </c>
      <c r="E34" s="550">
        <v>5</v>
      </c>
      <c r="F34" s="589" t="s">
        <v>1069</v>
      </c>
      <c r="G34" s="611" t="s">
        <v>156</v>
      </c>
      <c r="H34" s="611" t="s">
        <v>1474</v>
      </c>
      <c r="I34" s="553"/>
      <c r="J34" s="560"/>
      <c r="K34" s="555"/>
    </row>
    <row r="35" spans="1:11" ht="48" customHeight="1" x14ac:dyDescent="0.2">
      <c r="A35" s="546" t="s">
        <v>1448</v>
      </c>
      <c r="B35" s="607"/>
      <c r="C35" s="588"/>
      <c r="D35" s="589"/>
      <c r="E35" s="550"/>
      <c r="F35" s="589"/>
      <c r="G35" s="589"/>
      <c r="H35" s="589"/>
      <c r="I35" s="553"/>
      <c r="J35" s="560"/>
      <c r="K35" s="555"/>
    </row>
    <row r="36" spans="1:11" ht="48" customHeight="1" x14ac:dyDescent="0.2">
      <c r="A36" s="546" t="s">
        <v>1448</v>
      </c>
      <c r="B36" s="607"/>
      <c r="C36" s="588"/>
      <c r="D36" s="589"/>
      <c r="E36" s="550"/>
      <c r="F36" s="589"/>
      <c r="G36" s="589"/>
      <c r="H36" s="589"/>
      <c r="I36" s="553"/>
      <c r="J36" s="560"/>
      <c r="K36" s="555"/>
    </row>
    <row r="37" spans="1:11" ht="48" customHeight="1" x14ac:dyDescent="0.2">
      <c r="A37" s="546" t="s">
        <v>1448</v>
      </c>
      <c r="B37" s="607"/>
      <c r="C37" s="588"/>
      <c r="D37" s="589"/>
      <c r="E37" s="550"/>
      <c r="F37" s="589"/>
      <c r="G37" s="589"/>
      <c r="H37" s="589"/>
      <c r="I37" s="553"/>
      <c r="J37" s="560"/>
      <c r="K37" s="555"/>
    </row>
    <row r="38" spans="1:11" ht="48" customHeight="1" x14ac:dyDescent="0.2">
      <c r="A38" s="546" t="s">
        <v>1448</v>
      </c>
      <c r="B38" s="607"/>
      <c r="C38" s="588" t="s">
        <v>1475</v>
      </c>
      <c r="D38" s="589" t="s">
        <v>1476</v>
      </c>
      <c r="E38" s="550">
        <v>1</v>
      </c>
      <c r="F38" s="589" t="s">
        <v>1477</v>
      </c>
      <c r="G38" s="589" t="s">
        <v>1478</v>
      </c>
      <c r="H38" s="589" t="s">
        <v>1479</v>
      </c>
      <c r="I38" s="553"/>
      <c r="J38" s="560"/>
      <c r="K38" s="555"/>
    </row>
    <row r="39" spans="1:11" ht="48" customHeight="1" x14ac:dyDescent="0.2">
      <c r="A39" s="546"/>
      <c r="B39" s="612"/>
      <c r="C39" s="610" t="s">
        <v>1480</v>
      </c>
      <c r="D39" s="590" t="s">
        <v>1481</v>
      </c>
      <c r="E39" s="586">
        <v>2</v>
      </c>
      <c r="F39" s="590" t="s">
        <v>1482</v>
      </c>
      <c r="G39" s="590" t="s">
        <v>1478</v>
      </c>
      <c r="H39" s="590" t="s">
        <v>1483</v>
      </c>
      <c r="I39" s="565"/>
      <c r="J39" s="566"/>
      <c r="K39" s="582"/>
    </row>
    <row r="40" spans="1:11" ht="48" customHeight="1" x14ac:dyDescent="0.2">
      <c r="A40" s="546" t="s">
        <v>1478</v>
      </c>
      <c r="B40" s="612"/>
      <c r="C40" s="610" t="s">
        <v>1484</v>
      </c>
      <c r="D40" s="590" t="s">
        <v>1485</v>
      </c>
      <c r="E40" s="586">
        <v>3</v>
      </c>
      <c r="F40" s="590" t="s">
        <v>1486</v>
      </c>
      <c r="G40" s="590" t="s">
        <v>1478</v>
      </c>
      <c r="H40" s="590" t="s">
        <v>1487</v>
      </c>
      <c r="I40" s="565"/>
      <c r="J40" s="566"/>
      <c r="K40" s="582"/>
    </row>
    <row r="41" spans="1:11" ht="48" customHeight="1" thickBot="1" x14ac:dyDescent="0.25">
      <c r="A41" s="591" t="s">
        <v>1488</v>
      </c>
      <c r="B41" s="613"/>
      <c r="C41" s="592" t="s">
        <v>1489</v>
      </c>
      <c r="D41" s="593" t="s">
        <v>1490</v>
      </c>
      <c r="E41" s="594">
        <v>2</v>
      </c>
      <c r="F41" s="593" t="s">
        <v>1491</v>
      </c>
      <c r="G41" s="593" t="s">
        <v>1488</v>
      </c>
      <c r="H41" s="593" t="s">
        <v>1492</v>
      </c>
      <c r="I41" s="595"/>
      <c r="J41" s="596"/>
      <c r="K41" s="597"/>
    </row>
    <row r="42" spans="1:11" ht="48" customHeight="1" x14ac:dyDescent="0.2">
      <c r="A42" s="598" t="s">
        <v>1493</v>
      </c>
      <c r="B42" s="601"/>
      <c r="C42" s="614"/>
      <c r="D42" s="602"/>
      <c r="E42" s="601"/>
      <c r="F42" s="602"/>
      <c r="G42" s="602"/>
      <c r="H42" s="602"/>
      <c r="I42" s="604"/>
      <c r="J42" s="605"/>
      <c r="K42" s="606"/>
    </row>
    <row r="43" spans="1:11" ht="48" customHeight="1" x14ac:dyDescent="0.2">
      <c r="A43" s="546" t="s">
        <v>1493</v>
      </c>
      <c r="B43" s="550"/>
      <c r="C43" s="607"/>
      <c r="D43" s="607"/>
      <c r="E43" s="550"/>
      <c r="F43" s="607"/>
      <c r="G43" s="607"/>
      <c r="H43" s="607"/>
      <c r="I43" s="553"/>
      <c r="J43" s="560"/>
      <c r="K43" s="555"/>
    </row>
    <row r="44" spans="1:11" ht="48" customHeight="1" x14ac:dyDescent="0.2">
      <c r="A44" s="546" t="s">
        <v>1493</v>
      </c>
      <c r="B44" s="550"/>
      <c r="C44" s="607"/>
      <c r="D44" s="607"/>
      <c r="E44" s="550"/>
      <c r="F44" s="607"/>
      <c r="G44" s="607"/>
      <c r="H44" s="607"/>
      <c r="I44" s="553"/>
      <c r="J44" s="560"/>
      <c r="K44" s="555"/>
    </row>
    <row r="45" spans="1:11" ht="48" customHeight="1" thickBot="1" x14ac:dyDescent="0.25">
      <c r="A45" s="591" t="s">
        <v>1493</v>
      </c>
      <c r="B45" s="594"/>
      <c r="C45" s="613"/>
      <c r="D45" s="613"/>
      <c r="E45" s="594"/>
      <c r="F45" s="613"/>
      <c r="G45" s="613"/>
      <c r="H45" s="613"/>
      <c r="I45" s="595"/>
      <c r="J45" s="596"/>
      <c r="K45" s="597"/>
    </row>
    <row r="46" spans="1:11" ht="48" customHeight="1" x14ac:dyDescent="0.2">
      <c r="A46" s="598" t="s">
        <v>1494</v>
      </c>
      <c r="B46" s="601"/>
      <c r="C46" s="599"/>
      <c r="D46" s="599"/>
      <c r="E46" s="601"/>
      <c r="F46" s="599"/>
      <c r="G46" s="599"/>
      <c r="H46" s="599"/>
      <c r="I46" s="604"/>
      <c r="J46" s="605"/>
      <c r="K46" s="606"/>
    </row>
    <row r="47" spans="1:11" ht="48" customHeight="1" thickBot="1" x14ac:dyDescent="0.25">
      <c r="A47" s="591" t="s">
        <v>1494</v>
      </c>
      <c r="B47" s="594"/>
      <c r="C47" s="613"/>
      <c r="D47" s="613"/>
      <c r="E47" s="594"/>
      <c r="F47" s="613"/>
      <c r="G47" s="613"/>
      <c r="H47" s="613"/>
      <c r="I47" s="595"/>
      <c r="J47" s="596"/>
      <c r="K47" s="597"/>
    </row>
    <row r="48" spans="1:11" ht="48" customHeight="1" x14ac:dyDescent="0.2">
      <c r="A48" s="615" t="s">
        <v>1495</v>
      </c>
      <c r="B48" s="601"/>
      <c r="C48" s="599"/>
      <c r="D48" s="616"/>
      <c r="E48" s="601"/>
      <c r="F48" s="616"/>
      <c r="G48" s="599"/>
      <c r="H48" s="599"/>
      <c r="I48" s="604"/>
      <c r="J48" s="605"/>
      <c r="K48" s="606"/>
    </row>
    <row r="49" spans="1:11" ht="48" customHeight="1" x14ac:dyDescent="0.2">
      <c r="A49" s="617" t="s">
        <v>1495</v>
      </c>
      <c r="B49" s="550"/>
      <c r="C49" s="618"/>
      <c r="D49" s="619"/>
      <c r="E49" s="550"/>
      <c r="F49" s="619"/>
      <c r="G49" s="618"/>
      <c r="H49" s="618"/>
      <c r="I49" s="620"/>
      <c r="J49" s="621"/>
      <c r="K49" s="622"/>
    </row>
    <row r="50" spans="1:11" ht="48" customHeight="1" x14ac:dyDescent="0.2">
      <c r="A50" s="617" t="s">
        <v>1495</v>
      </c>
      <c r="B50" s="550"/>
      <c r="C50" s="618"/>
      <c r="D50" s="619"/>
      <c r="E50" s="550"/>
      <c r="F50" s="623"/>
      <c r="G50" s="624"/>
      <c r="H50" s="624"/>
      <c r="I50" s="625"/>
      <c r="J50" s="626"/>
      <c r="K50" s="627"/>
    </row>
    <row r="51" spans="1:11" ht="48" customHeight="1" thickBot="1" x14ac:dyDescent="0.25">
      <c r="A51" s="628" t="s">
        <v>1495</v>
      </c>
      <c r="B51" s="594"/>
      <c r="C51" s="629"/>
      <c r="D51" s="630"/>
      <c r="E51" s="594"/>
      <c r="F51" s="631"/>
      <c r="G51" s="632"/>
      <c r="H51" s="632"/>
      <c r="I51" s="633"/>
      <c r="J51" s="634"/>
      <c r="K51" s="635"/>
    </row>
    <row r="52" spans="1:11" s="644" customFormat="1" ht="48" customHeight="1" thickBot="1" x14ac:dyDescent="0.25">
      <c r="A52" s="636">
        <v>42895</v>
      </c>
      <c r="B52" s="636">
        <v>42896</v>
      </c>
      <c r="C52" s="636">
        <v>42897</v>
      </c>
      <c r="D52" s="637"/>
      <c r="E52" s="638"/>
      <c r="F52" s="639" t="s">
        <v>1496</v>
      </c>
      <c r="G52" s="640"/>
      <c r="H52" s="640" t="s">
        <v>1497</v>
      </c>
      <c r="I52" s="641" t="s">
        <v>1498</v>
      </c>
      <c r="J52" s="642" t="s">
        <v>1499</v>
      </c>
      <c r="K52" s="643" t="s">
        <v>1500</v>
      </c>
    </row>
    <row r="53" spans="1:11" ht="48" customHeight="1" thickBot="1" x14ac:dyDescent="0.25">
      <c r="A53" s="645" t="s">
        <v>1501</v>
      </c>
      <c r="B53" s="646" t="s">
        <v>1502</v>
      </c>
      <c r="C53" s="647" t="s">
        <v>1502</v>
      </c>
      <c r="D53" s="648" t="s">
        <v>1503</v>
      </c>
      <c r="E53" s="649"/>
      <c r="F53" s="650"/>
      <c r="G53" s="651"/>
      <c r="H53" s="651"/>
      <c r="I53" s="652"/>
      <c r="J53" s="653"/>
      <c r="K53" s="654"/>
    </row>
    <row r="54" spans="1:11" ht="48" customHeight="1" thickBot="1" x14ac:dyDescent="0.25">
      <c r="A54" s="647" t="s">
        <v>1502</v>
      </c>
      <c r="B54" s="646" t="s">
        <v>1502</v>
      </c>
      <c r="C54" s="655" t="s">
        <v>1504</v>
      </c>
      <c r="D54" s="656" t="s">
        <v>1505</v>
      </c>
      <c r="E54" s="649"/>
      <c r="F54" s="650"/>
      <c r="G54" s="651"/>
      <c r="H54" s="651"/>
      <c r="I54" s="652"/>
      <c r="J54" s="653"/>
      <c r="K54" s="654"/>
    </row>
    <row r="55" spans="1:11" ht="48" customHeight="1" thickTop="1" thickBot="1" x14ac:dyDescent="0.25">
      <c r="A55" s="655" t="s">
        <v>1504</v>
      </c>
      <c r="B55" s="646" t="s">
        <v>1502</v>
      </c>
      <c r="C55" s="646" t="s">
        <v>1502</v>
      </c>
      <c r="D55" s="656" t="s">
        <v>1506</v>
      </c>
      <c r="E55" s="550"/>
      <c r="F55" s="619"/>
      <c r="G55" s="618"/>
      <c r="H55" s="618"/>
      <c r="I55" s="620"/>
      <c r="J55" s="621"/>
      <c r="K55" s="622"/>
    </row>
    <row r="56" spans="1:11" ht="48" customHeight="1" thickTop="1" thickBot="1" x14ac:dyDescent="0.25">
      <c r="A56" s="655" t="s">
        <v>1504</v>
      </c>
      <c r="B56" s="646" t="s">
        <v>1502</v>
      </c>
      <c r="C56" s="647" t="s">
        <v>1502</v>
      </c>
      <c r="D56" s="657" t="s">
        <v>1507</v>
      </c>
      <c r="E56" s="550"/>
      <c r="F56" s="619"/>
      <c r="G56" s="618"/>
      <c r="H56" s="618"/>
      <c r="I56" s="620"/>
      <c r="J56" s="621"/>
      <c r="K56" s="622"/>
    </row>
    <row r="57" spans="1:11" ht="48" customHeight="1" thickTop="1" thickBot="1" x14ac:dyDescent="0.25">
      <c r="A57" s="646" t="s">
        <v>1502</v>
      </c>
      <c r="B57" s="646" t="s">
        <v>1502</v>
      </c>
      <c r="C57" s="655" t="s">
        <v>1504</v>
      </c>
      <c r="D57" s="658" t="s">
        <v>1508</v>
      </c>
      <c r="E57" s="550"/>
      <c r="F57" s="619"/>
      <c r="G57" s="618"/>
      <c r="H57" s="618"/>
      <c r="I57" s="620"/>
      <c r="J57" s="621"/>
      <c r="K57" s="622"/>
    </row>
    <row r="58" spans="1:11" ht="48" customHeight="1" thickBot="1" x14ac:dyDescent="0.25">
      <c r="A58" s="646" t="s">
        <v>1502</v>
      </c>
      <c r="B58" s="646" t="s">
        <v>1502</v>
      </c>
      <c r="C58" s="647" t="s">
        <v>1502</v>
      </c>
      <c r="D58" s="659" t="s">
        <v>1509</v>
      </c>
      <c r="E58" s="550"/>
      <c r="F58" s="623"/>
      <c r="G58" s="624"/>
      <c r="H58" s="624"/>
      <c r="I58" s="625"/>
      <c r="J58" s="660"/>
      <c r="K58" s="627"/>
    </row>
    <row r="59" spans="1:11" ht="48" customHeight="1" thickBot="1" x14ac:dyDescent="0.25">
      <c r="A59" s="647" t="s">
        <v>1502</v>
      </c>
      <c r="B59" s="646" t="s">
        <v>1502</v>
      </c>
      <c r="C59" s="655" t="s">
        <v>1504</v>
      </c>
      <c r="D59" s="661" t="s">
        <v>1510</v>
      </c>
      <c r="E59" s="550"/>
      <c r="F59" s="623"/>
      <c r="G59" s="624"/>
      <c r="H59" s="624"/>
      <c r="I59" s="625"/>
      <c r="J59" s="660"/>
      <c r="K59" s="627"/>
    </row>
    <row r="60" spans="1:11" ht="48" customHeight="1" thickTop="1" thickBot="1" x14ac:dyDescent="0.25">
      <c r="A60" s="655" t="s">
        <v>1504</v>
      </c>
      <c r="B60" s="646" t="s">
        <v>1502</v>
      </c>
      <c r="C60" s="647" t="s">
        <v>1502</v>
      </c>
      <c r="D60" s="661" t="s">
        <v>1511</v>
      </c>
      <c r="E60" s="550"/>
      <c r="F60" s="623"/>
      <c r="G60" s="624"/>
      <c r="H60" s="624"/>
      <c r="I60" s="625"/>
      <c r="J60" s="660"/>
      <c r="K60" s="627"/>
    </row>
    <row r="61" spans="1:11" ht="48" customHeight="1" thickTop="1" thickBot="1" x14ac:dyDescent="0.25">
      <c r="A61" s="646" t="s">
        <v>1502</v>
      </c>
      <c r="B61" s="646" t="s">
        <v>1502</v>
      </c>
      <c r="C61" s="655" t="s">
        <v>1504</v>
      </c>
      <c r="D61" s="662" t="s">
        <v>1512</v>
      </c>
      <c r="E61" s="550"/>
      <c r="F61" s="619"/>
      <c r="G61" s="618"/>
      <c r="H61" s="618"/>
      <c r="I61" s="620"/>
      <c r="J61" s="621"/>
      <c r="K61" s="622"/>
    </row>
    <row r="62" spans="1:11" ht="48" customHeight="1" thickBot="1" x14ac:dyDescent="0.25">
      <c r="A62" s="646" t="s">
        <v>1502</v>
      </c>
      <c r="B62" s="646" t="s">
        <v>1502</v>
      </c>
      <c r="C62" s="647" t="s">
        <v>1502</v>
      </c>
      <c r="D62" s="662" t="s">
        <v>1513</v>
      </c>
      <c r="E62" s="550"/>
      <c r="F62" s="623"/>
      <c r="G62" s="624"/>
      <c r="H62" s="624"/>
      <c r="I62" s="625"/>
      <c r="J62" s="626"/>
      <c r="K62" s="627"/>
    </row>
    <row r="63" spans="1:11" ht="48" customHeight="1" thickBot="1" x14ac:dyDescent="0.25">
      <c r="A63" s="646" t="s">
        <v>1502</v>
      </c>
      <c r="B63" s="646" t="s">
        <v>1502</v>
      </c>
      <c r="C63" s="655" t="s">
        <v>1504</v>
      </c>
      <c r="D63" s="663" t="s">
        <v>1514</v>
      </c>
      <c r="E63" s="550"/>
      <c r="F63" s="623"/>
      <c r="G63" s="624"/>
      <c r="H63" s="624"/>
      <c r="I63" s="625"/>
      <c r="J63" s="626"/>
      <c r="K63" s="627"/>
    </row>
    <row r="64" spans="1:11" ht="48" customHeight="1" x14ac:dyDescent="0.2">
      <c r="A64" s="617" t="s">
        <v>1515</v>
      </c>
      <c r="B64" s="550"/>
      <c r="C64" s="618"/>
      <c r="D64" s="619"/>
      <c r="E64" s="550"/>
      <c r="F64" s="623"/>
      <c r="G64" s="624"/>
      <c r="H64" s="624"/>
      <c r="I64" s="625"/>
      <c r="J64" s="626"/>
      <c r="K64" s="627"/>
    </row>
    <row r="65" spans="1:11" ht="48" customHeight="1" x14ac:dyDescent="0.2">
      <c r="A65" s="617" t="s">
        <v>1515</v>
      </c>
      <c r="B65" s="550"/>
      <c r="C65" s="618"/>
      <c r="D65" s="619"/>
      <c r="E65" s="550"/>
      <c r="F65" s="623"/>
      <c r="G65" s="624"/>
      <c r="H65" s="624"/>
      <c r="I65" s="625"/>
      <c r="J65" s="626"/>
      <c r="K65" s="627"/>
    </row>
    <row r="66" spans="1:11" ht="48" customHeight="1" x14ac:dyDescent="0.2">
      <c r="A66" s="617" t="s">
        <v>1515</v>
      </c>
      <c r="B66" s="550"/>
      <c r="C66" s="618"/>
      <c r="D66" s="619"/>
      <c r="E66" s="550"/>
      <c r="F66" s="623"/>
      <c r="G66" s="624"/>
      <c r="H66" s="624"/>
      <c r="I66" s="625"/>
      <c r="J66" s="626"/>
      <c r="K66" s="627"/>
    </row>
    <row r="67" spans="1:11" ht="48" customHeight="1" x14ac:dyDescent="0.2">
      <c r="A67" s="617" t="s">
        <v>1515</v>
      </c>
      <c r="B67" s="550"/>
      <c r="C67" s="618"/>
      <c r="D67" s="619"/>
      <c r="E67" s="550"/>
      <c r="F67" s="623"/>
      <c r="G67" s="624"/>
      <c r="H67" s="624"/>
      <c r="I67" s="625"/>
      <c r="J67" s="626"/>
      <c r="K67" s="627"/>
    </row>
    <row r="68" spans="1:11" ht="48" customHeight="1" x14ac:dyDescent="0.2">
      <c r="A68" s="617" t="s">
        <v>1515</v>
      </c>
      <c r="B68" s="550"/>
      <c r="C68" s="618"/>
      <c r="D68" s="619"/>
      <c r="E68" s="550"/>
      <c r="F68" s="623"/>
      <c r="G68" s="624"/>
      <c r="H68" s="624"/>
      <c r="I68" s="625"/>
      <c r="J68" s="626"/>
      <c r="K68" s="664"/>
    </row>
    <row r="69" spans="1:11" ht="48" customHeight="1" x14ac:dyDescent="0.2">
      <c r="A69" s="617" t="s">
        <v>1515</v>
      </c>
      <c r="B69" s="550"/>
      <c r="C69" s="607"/>
      <c r="D69" s="665"/>
      <c r="E69" s="550"/>
      <c r="F69" s="607"/>
      <c r="G69" s="607"/>
      <c r="H69" s="607"/>
      <c r="I69" s="553"/>
      <c r="J69" s="560"/>
      <c r="K69" s="555"/>
    </row>
    <row r="70" spans="1:11" ht="48" customHeight="1" thickBot="1" x14ac:dyDescent="0.25">
      <c r="A70" s="666"/>
      <c r="B70" s="586"/>
      <c r="C70" s="612"/>
      <c r="D70" s="612"/>
      <c r="E70" s="586"/>
      <c r="F70" s="612"/>
      <c r="G70" s="612"/>
      <c r="H70" s="612"/>
      <c r="I70" s="565"/>
      <c r="J70" s="566"/>
      <c r="K70" s="582"/>
    </row>
    <row r="71" spans="1:11" ht="48" customHeight="1" thickBot="1" x14ac:dyDescent="0.25">
      <c r="A71" s="667"/>
      <c r="B71" s="668"/>
      <c r="C71" s="669"/>
      <c r="D71" s="669"/>
      <c r="E71" s="668"/>
      <c r="F71" s="669"/>
      <c r="G71" s="669"/>
      <c r="H71" s="669"/>
      <c r="I71" s="670"/>
      <c r="J71" s="671"/>
      <c r="K71" s="672"/>
    </row>
    <row r="72" spans="1:11" ht="48" customHeight="1" x14ac:dyDescent="0.2">
      <c r="A72" s="673" t="s">
        <v>1516</v>
      </c>
      <c r="B72" s="674"/>
      <c r="C72" s="600"/>
      <c r="D72" s="675"/>
      <c r="E72" s="674"/>
      <c r="F72" s="557" t="s">
        <v>1517</v>
      </c>
      <c r="G72" s="558" t="s">
        <v>33</v>
      </c>
      <c r="H72" s="676" t="s">
        <v>1518</v>
      </c>
      <c r="I72" s="620" t="s">
        <v>1519</v>
      </c>
      <c r="J72" s="677"/>
      <c r="K72" s="678" t="s">
        <v>1520</v>
      </c>
    </row>
    <row r="73" spans="1:11" ht="48" customHeight="1" x14ac:dyDescent="0.2">
      <c r="A73" s="679"/>
      <c r="B73" s="550"/>
      <c r="C73" s="680"/>
      <c r="D73" s="680"/>
      <c r="E73" s="550"/>
      <c r="I73" s="617" t="s">
        <v>1521</v>
      </c>
      <c r="J73" s="681">
        <v>0.28125</v>
      </c>
      <c r="K73" s="682"/>
    </row>
    <row r="74" spans="1:11" ht="48" customHeight="1" x14ac:dyDescent="0.2">
      <c r="A74" s="679"/>
      <c r="B74" s="550"/>
      <c r="C74" s="680"/>
      <c r="D74" s="680"/>
      <c r="E74" s="550"/>
      <c r="F74" s="683" t="s">
        <v>1522</v>
      </c>
      <c r="G74" s="558" t="s">
        <v>16</v>
      </c>
      <c r="H74" s="552" t="s">
        <v>1523</v>
      </c>
      <c r="I74" s="617" t="s">
        <v>1524</v>
      </c>
      <c r="J74" s="681">
        <v>0.28125</v>
      </c>
      <c r="K74" s="682" t="s">
        <v>1525</v>
      </c>
    </row>
    <row r="75" spans="1:11" ht="48" customHeight="1" x14ac:dyDescent="0.2">
      <c r="A75" s="679"/>
      <c r="B75" s="550"/>
      <c r="C75" s="680"/>
      <c r="D75" s="680"/>
      <c r="E75" s="550"/>
      <c r="F75" s="572" t="s">
        <v>1526</v>
      </c>
      <c r="G75" s="558" t="s">
        <v>33</v>
      </c>
      <c r="H75" s="558" t="s">
        <v>1527</v>
      </c>
      <c r="I75" s="617" t="s">
        <v>1528</v>
      </c>
      <c r="J75" s="681">
        <v>0.28125</v>
      </c>
      <c r="K75" s="682" t="s">
        <v>1529</v>
      </c>
    </row>
    <row r="76" spans="1:11" ht="48" customHeight="1" x14ac:dyDescent="0.2">
      <c r="A76" s="679"/>
      <c r="B76" s="550"/>
      <c r="C76" s="680"/>
      <c r="D76" s="680"/>
      <c r="E76" s="550"/>
      <c r="F76" s="557" t="s">
        <v>1530</v>
      </c>
      <c r="G76" s="558" t="s">
        <v>33</v>
      </c>
      <c r="H76" s="558" t="s">
        <v>1531</v>
      </c>
      <c r="I76" s="617" t="s">
        <v>1532</v>
      </c>
      <c r="J76" s="681">
        <v>0.28125</v>
      </c>
      <c r="K76" s="682" t="s">
        <v>1533</v>
      </c>
    </row>
    <row r="77" spans="1:11" ht="48" customHeight="1" x14ac:dyDescent="0.2">
      <c r="A77" s="679"/>
      <c r="B77" s="550"/>
      <c r="C77" s="680"/>
      <c r="D77" s="680"/>
      <c r="E77" s="550"/>
      <c r="F77" s="572" t="s">
        <v>1534</v>
      </c>
      <c r="G77" s="558" t="s">
        <v>16</v>
      </c>
      <c r="H77" s="558" t="s">
        <v>1535</v>
      </c>
      <c r="I77" s="617" t="s">
        <v>1536</v>
      </c>
      <c r="J77" s="681">
        <v>0.28125</v>
      </c>
      <c r="K77" s="682" t="s">
        <v>1533</v>
      </c>
    </row>
    <row r="78" spans="1:11" ht="48" customHeight="1" x14ac:dyDescent="0.2">
      <c r="A78" s="679"/>
      <c r="B78" s="550"/>
      <c r="C78" s="680"/>
      <c r="D78" s="680"/>
      <c r="E78" s="550"/>
      <c r="F78" s="557" t="s">
        <v>1537</v>
      </c>
      <c r="G78" s="558" t="s">
        <v>16</v>
      </c>
      <c r="H78" s="552" t="s">
        <v>1538</v>
      </c>
      <c r="I78" s="617" t="s">
        <v>1539</v>
      </c>
      <c r="J78" s="681" t="s">
        <v>1540</v>
      </c>
      <c r="K78" s="682" t="s">
        <v>1533</v>
      </c>
    </row>
    <row r="79" spans="1:11" ht="48" customHeight="1" x14ac:dyDescent="0.2">
      <c r="A79" s="679"/>
      <c r="B79" s="550"/>
      <c r="C79" s="680"/>
      <c r="D79" s="680"/>
      <c r="E79" s="550"/>
      <c r="F79" s="684" t="s">
        <v>1541</v>
      </c>
      <c r="G79" s="685" t="s">
        <v>16</v>
      </c>
      <c r="H79" s="686" t="s">
        <v>1542</v>
      </c>
      <c r="I79" s="617" t="s">
        <v>1543</v>
      </c>
      <c r="J79" s="681">
        <v>0.28125</v>
      </c>
      <c r="K79" s="682"/>
    </row>
    <row r="80" spans="1:11" ht="48" customHeight="1" thickBot="1" x14ac:dyDescent="0.25">
      <c r="A80" s="687"/>
      <c r="B80" s="586"/>
      <c r="C80" s="688"/>
      <c r="D80" s="688"/>
      <c r="E80" s="586"/>
      <c r="F80" s="688"/>
      <c r="G80" s="688"/>
      <c r="H80" s="688"/>
      <c r="I80" s="689" t="s">
        <v>1544</v>
      </c>
      <c r="J80" s="690">
        <v>0.28125</v>
      </c>
      <c r="K80" s="691" t="s">
        <v>1545</v>
      </c>
    </row>
    <row r="81" spans="1:11" ht="48" customHeight="1" x14ac:dyDescent="0.2">
      <c r="A81" s="692" t="s">
        <v>1546</v>
      </c>
      <c r="B81" s="693"/>
      <c r="C81" s="694"/>
      <c r="D81" s="694"/>
      <c r="E81" s="693"/>
      <c r="F81" s="694"/>
      <c r="G81" s="694"/>
      <c r="H81" s="694"/>
      <c r="I81" s="695" t="s">
        <v>1547</v>
      </c>
      <c r="J81" s="696" t="s">
        <v>1548</v>
      </c>
      <c r="K81" s="697"/>
    </row>
    <row r="82" spans="1:11" ht="48" customHeight="1" x14ac:dyDescent="0.2">
      <c r="A82" s="698" t="s">
        <v>1546</v>
      </c>
      <c r="B82" s="699"/>
      <c r="C82" s="700"/>
      <c r="D82" s="700"/>
      <c r="E82" s="699"/>
      <c r="F82" s="700"/>
      <c r="G82" s="700"/>
      <c r="H82" s="700"/>
      <c r="I82" s="701" t="s">
        <v>1549</v>
      </c>
      <c r="J82" s="702" t="s">
        <v>1548</v>
      </c>
      <c r="K82" s="703"/>
    </row>
    <row r="83" spans="1:11" ht="48" customHeight="1" thickBot="1" x14ac:dyDescent="0.25">
      <c r="A83" s="704" t="s">
        <v>1546</v>
      </c>
      <c r="B83" s="705"/>
      <c r="C83" s="706"/>
      <c r="D83" s="707"/>
      <c r="E83" s="705"/>
      <c r="F83" s="708"/>
      <c r="G83" s="709"/>
      <c r="H83" s="709"/>
      <c r="I83" s="710" t="s">
        <v>1550</v>
      </c>
      <c r="J83" s="711" t="s">
        <v>1551</v>
      </c>
      <c r="K83" s="712"/>
    </row>
    <row r="84" spans="1:11" ht="48" customHeight="1" x14ac:dyDescent="0.2">
      <c r="A84" s="713" t="s">
        <v>1552</v>
      </c>
      <c r="B84" s="714"/>
      <c r="C84" s="715"/>
      <c r="D84" s="716"/>
      <c r="E84" s="714"/>
      <c r="F84" s="557" t="s">
        <v>1553</v>
      </c>
      <c r="G84" s="558" t="s">
        <v>156</v>
      </c>
      <c r="H84" s="558" t="s">
        <v>1554</v>
      </c>
      <c r="I84" s="717" t="s">
        <v>1555</v>
      </c>
      <c r="J84" s="718"/>
      <c r="K84" s="719" t="s">
        <v>1520</v>
      </c>
    </row>
    <row r="85" spans="1:11" ht="48" customHeight="1" x14ac:dyDescent="0.2">
      <c r="A85" s="720"/>
      <c r="B85" s="721"/>
      <c r="C85" s="722"/>
      <c r="D85" s="723"/>
      <c r="E85" s="721"/>
      <c r="F85" s="724"/>
      <c r="G85" s="725"/>
      <c r="H85" s="726"/>
      <c r="I85" s="727" t="s">
        <v>1521</v>
      </c>
      <c r="J85" s="728">
        <v>0.26041666666666669</v>
      </c>
      <c r="K85" s="729"/>
    </row>
    <row r="86" spans="1:11" ht="48" customHeight="1" x14ac:dyDescent="0.2">
      <c r="A86" s="720"/>
      <c r="B86" s="721"/>
      <c r="C86" s="722"/>
      <c r="D86" s="723"/>
      <c r="E86" s="721"/>
      <c r="F86" s="730"/>
      <c r="G86" s="730"/>
      <c r="H86" s="730"/>
      <c r="I86" s="727" t="s">
        <v>1556</v>
      </c>
      <c r="J86" s="728">
        <v>0.26041666666666669</v>
      </c>
      <c r="K86" s="729" t="s">
        <v>1533</v>
      </c>
    </row>
    <row r="87" spans="1:11" ht="48" customHeight="1" x14ac:dyDescent="0.2">
      <c r="A87" s="720"/>
      <c r="B87" s="721"/>
      <c r="C87" s="722"/>
      <c r="D87" s="723"/>
      <c r="E87" s="721"/>
      <c r="F87" s="724"/>
      <c r="G87" s="725"/>
      <c r="H87" s="726"/>
      <c r="I87" s="731" t="s">
        <v>1557</v>
      </c>
      <c r="J87" s="728">
        <v>0.26041666666666669</v>
      </c>
      <c r="K87" s="729" t="s">
        <v>1533</v>
      </c>
    </row>
    <row r="88" spans="1:11" ht="48" customHeight="1" x14ac:dyDescent="0.2">
      <c r="A88" s="720"/>
      <c r="B88" s="721"/>
      <c r="C88" s="722"/>
      <c r="D88" s="723"/>
      <c r="E88" s="721"/>
      <c r="F88" s="557" t="s">
        <v>1558</v>
      </c>
      <c r="G88" s="558" t="s">
        <v>156</v>
      </c>
      <c r="H88" s="558" t="s">
        <v>1559</v>
      </c>
      <c r="I88" s="732" t="s">
        <v>1560</v>
      </c>
      <c r="J88" s="728">
        <v>0.26041666666666669</v>
      </c>
      <c r="K88" s="729" t="s">
        <v>1533</v>
      </c>
    </row>
    <row r="89" spans="1:11" ht="48" customHeight="1" x14ac:dyDescent="0.2">
      <c r="A89" s="720"/>
      <c r="B89" s="721"/>
      <c r="C89" s="722"/>
      <c r="D89" s="723"/>
      <c r="E89" s="721"/>
      <c r="F89" s="557" t="s">
        <v>1561</v>
      </c>
      <c r="G89" s="563" t="s">
        <v>156</v>
      </c>
      <c r="H89" s="563" t="s">
        <v>1562</v>
      </c>
      <c r="I89" s="733" t="s">
        <v>1563</v>
      </c>
      <c r="J89" s="728">
        <v>0.26041666666666669</v>
      </c>
      <c r="K89" s="729" t="s">
        <v>1533</v>
      </c>
    </row>
    <row r="90" spans="1:11" ht="48" customHeight="1" x14ac:dyDescent="0.2">
      <c r="A90" s="720"/>
      <c r="B90" s="721"/>
      <c r="C90" s="722"/>
      <c r="D90" s="723"/>
      <c r="E90" s="721"/>
      <c r="F90" s="623"/>
      <c r="G90" s="624"/>
      <c r="H90" s="734"/>
      <c r="I90" s="733" t="s">
        <v>1564</v>
      </c>
      <c r="J90" s="728">
        <v>0.26041666666666669</v>
      </c>
      <c r="K90" s="729" t="s">
        <v>1533</v>
      </c>
    </row>
    <row r="91" spans="1:11" ht="48" customHeight="1" x14ac:dyDescent="0.2">
      <c r="A91" s="720"/>
      <c r="B91" s="721"/>
      <c r="C91" s="722"/>
      <c r="D91" s="723"/>
      <c r="E91" s="721"/>
      <c r="F91" s="730"/>
      <c r="G91" s="730"/>
      <c r="H91" s="730"/>
      <c r="I91" s="733" t="s">
        <v>1565</v>
      </c>
      <c r="J91" s="728">
        <v>0.26041666666666669</v>
      </c>
      <c r="K91" s="729" t="s">
        <v>1533</v>
      </c>
    </row>
    <row r="92" spans="1:11" ht="48" customHeight="1" x14ac:dyDescent="0.2">
      <c r="A92" s="720"/>
      <c r="B92" s="721"/>
      <c r="C92" s="722"/>
      <c r="D92" s="723"/>
      <c r="E92" s="721"/>
      <c r="F92" s="730"/>
      <c r="G92" s="730"/>
      <c r="H92" s="730"/>
      <c r="I92" s="733" t="s">
        <v>1566</v>
      </c>
      <c r="J92" s="728">
        <v>0.26041666666666669</v>
      </c>
      <c r="K92" s="729" t="s">
        <v>1533</v>
      </c>
    </row>
    <row r="93" spans="1:11" ht="48" customHeight="1" x14ac:dyDescent="0.2">
      <c r="A93" s="720"/>
      <c r="B93" s="721"/>
      <c r="C93" s="722"/>
      <c r="D93" s="723"/>
      <c r="E93" s="721"/>
      <c r="F93" s="730"/>
      <c r="G93" s="730"/>
      <c r="H93" s="730"/>
      <c r="I93" s="733" t="s">
        <v>1567</v>
      </c>
      <c r="J93" s="728">
        <v>0.26041666666666669</v>
      </c>
      <c r="K93" s="729" t="s">
        <v>1533</v>
      </c>
    </row>
    <row r="94" spans="1:11" ht="48" customHeight="1" x14ac:dyDescent="0.2">
      <c r="A94" s="720"/>
      <c r="B94" s="721"/>
      <c r="C94" s="722"/>
      <c r="D94" s="723"/>
      <c r="E94" s="723"/>
      <c r="F94" s="723"/>
      <c r="G94" s="723"/>
      <c r="H94" s="723"/>
      <c r="I94" s="733" t="s">
        <v>1568</v>
      </c>
      <c r="J94" s="728">
        <v>0.26041666666666669</v>
      </c>
      <c r="K94" s="729" t="s">
        <v>1533</v>
      </c>
    </row>
    <row r="95" spans="1:11" ht="48" customHeight="1" x14ac:dyDescent="0.2">
      <c r="A95" s="720"/>
      <c r="B95" s="721"/>
      <c r="C95" s="722"/>
      <c r="D95" s="723"/>
      <c r="E95" s="723"/>
      <c r="F95" s="683" t="s">
        <v>1569</v>
      </c>
      <c r="G95" s="558" t="s">
        <v>156</v>
      </c>
      <c r="H95" s="552" t="s">
        <v>1570</v>
      </c>
      <c r="I95" s="727" t="s">
        <v>1571</v>
      </c>
      <c r="J95" s="728">
        <v>0.26041666666666669</v>
      </c>
      <c r="K95" s="729" t="s">
        <v>1533</v>
      </c>
    </row>
    <row r="96" spans="1:11" ht="48" customHeight="1" x14ac:dyDescent="0.2">
      <c r="A96" s="720"/>
      <c r="B96" s="721"/>
      <c r="C96" s="722"/>
      <c r="D96" s="723"/>
      <c r="E96" s="723"/>
      <c r="F96" s="723"/>
      <c r="G96" s="723"/>
      <c r="H96" s="723"/>
      <c r="I96" s="727" t="s">
        <v>1571</v>
      </c>
      <c r="J96" s="728">
        <v>0.26041666666666669</v>
      </c>
      <c r="K96" s="729" t="s">
        <v>1533</v>
      </c>
    </row>
    <row r="97" spans="1:11" ht="48" customHeight="1" x14ac:dyDescent="0.2">
      <c r="A97" s="720"/>
      <c r="B97" s="721"/>
      <c r="C97" s="722"/>
      <c r="D97" s="723"/>
      <c r="E97" s="723"/>
      <c r="F97" s="557" t="s">
        <v>1572</v>
      </c>
      <c r="G97" s="558" t="s">
        <v>156</v>
      </c>
      <c r="H97" s="558" t="s">
        <v>1573</v>
      </c>
      <c r="I97" s="727" t="s">
        <v>1574</v>
      </c>
      <c r="J97" s="728">
        <v>0.26041666666666669</v>
      </c>
      <c r="K97" s="729" t="s">
        <v>1533</v>
      </c>
    </row>
    <row r="98" spans="1:11" ht="48" customHeight="1" x14ac:dyDescent="0.2">
      <c r="A98" s="720"/>
      <c r="B98" s="721"/>
      <c r="C98" s="722"/>
      <c r="D98" s="723"/>
      <c r="E98" s="723"/>
      <c r="F98" s="735" t="s">
        <v>1575</v>
      </c>
      <c r="G98" s="552" t="s">
        <v>156</v>
      </c>
      <c r="H98" s="552" t="s">
        <v>1576</v>
      </c>
      <c r="I98" s="727" t="s">
        <v>1577</v>
      </c>
      <c r="J98" s="728">
        <v>0.26041666666666669</v>
      </c>
      <c r="K98" s="729" t="s">
        <v>1533</v>
      </c>
    </row>
    <row r="99" spans="1:11" ht="48" customHeight="1" x14ac:dyDescent="0.2">
      <c r="A99" s="720"/>
      <c r="B99" s="721"/>
      <c r="C99" s="722"/>
      <c r="D99" s="723"/>
      <c r="E99" s="721"/>
      <c r="F99" s="551" t="s">
        <v>1578</v>
      </c>
      <c r="G99" s="552" t="s">
        <v>156</v>
      </c>
      <c r="H99" s="552" t="s">
        <v>1579</v>
      </c>
      <c r="I99" s="727" t="s">
        <v>1580</v>
      </c>
      <c r="J99" s="728">
        <v>0.26041666666666669</v>
      </c>
      <c r="K99" s="729" t="s">
        <v>1533</v>
      </c>
    </row>
    <row r="100" spans="1:11" ht="48" customHeight="1" x14ac:dyDescent="0.2">
      <c r="A100" s="720"/>
      <c r="B100" s="721"/>
      <c r="C100" s="722"/>
      <c r="D100" s="723"/>
      <c r="E100" s="721"/>
      <c r="F100" s="736" t="s">
        <v>1569</v>
      </c>
      <c r="G100" s="685" t="s">
        <v>156</v>
      </c>
      <c r="H100" s="686" t="s">
        <v>1570</v>
      </c>
      <c r="I100" s="727" t="s">
        <v>1581</v>
      </c>
      <c r="J100" s="728">
        <v>0.26041666666666669</v>
      </c>
      <c r="K100" s="729" t="s">
        <v>1533</v>
      </c>
    </row>
    <row r="101" spans="1:11" ht="48" customHeight="1" thickBot="1" x14ac:dyDescent="0.25">
      <c r="A101" s="704" t="s">
        <v>1582</v>
      </c>
      <c r="B101" s="737"/>
      <c r="C101" s="738"/>
      <c r="D101" s="739"/>
      <c r="E101" s="737"/>
      <c r="F101" s="740"/>
      <c r="G101" s="740"/>
      <c r="H101" s="740"/>
      <c r="I101" s="710" t="s">
        <v>1550</v>
      </c>
      <c r="J101" s="711" t="s">
        <v>1551</v>
      </c>
      <c r="K101" s="741"/>
    </row>
    <row r="102" spans="1:11" ht="48" customHeight="1" thickBot="1" x14ac:dyDescent="0.25">
      <c r="A102" s="742"/>
      <c r="B102" s="668"/>
      <c r="C102" s="743"/>
      <c r="D102" s="744"/>
      <c r="E102" s="668"/>
      <c r="F102" s="745"/>
      <c r="G102" s="745"/>
      <c r="H102" s="745"/>
      <c r="I102" s="746"/>
      <c r="J102" s="747"/>
      <c r="K102" s="748"/>
    </row>
    <row r="103" spans="1:11" ht="48" customHeight="1" thickBot="1" x14ac:dyDescent="0.25">
      <c r="A103" s="749" t="s">
        <v>1583</v>
      </c>
      <c r="B103" s="750"/>
      <c r="C103" s="751"/>
      <c r="D103" s="752"/>
      <c r="E103" s="750"/>
      <c r="F103" s="753"/>
      <c r="G103" s="754"/>
      <c r="H103" s="754"/>
      <c r="I103" s="755"/>
      <c r="J103" s="756"/>
      <c r="K103" s="757"/>
    </row>
    <row r="104" spans="1:11" ht="48" customHeight="1" thickBot="1" x14ac:dyDescent="0.25">
      <c r="A104" s="758" t="s">
        <v>1584</v>
      </c>
      <c r="B104" s="601"/>
      <c r="C104" s="614"/>
      <c r="D104" s="602"/>
      <c r="E104" s="601"/>
      <c r="F104" s="759" t="s">
        <v>1585</v>
      </c>
      <c r="G104" s="552" t="s">
        <v>200</v>
      </c>
      <c r="H104" s="760" t="s">
        <v>1586</v>
      </c>
      <c r="I104" s="761"/>
      <c r="J104" s="762" t="s">
        <v>1587</v>
      </c>
      <c r="K104" s="763"/>
    </row>
    <row r="105" spans="1:11" ht="48" customHeight="1" thickBot="1" x14ac:dyDescent="0.25">
      <c r="A105" s="764"/>
      <c r="B105" s="765" t="s">
        <v>1588</v>
      </c>
      <c r="C105" s="588"/>
      <c r="D105" s="766" t="s">
        <v>1505</v>
      </c>
      <c r="E105" s="550"/>
      <c r="F105" s="767"/>
      <c r="G105" s="768"/>
      <c r="H105" s="769"/>
      <c r="I105" s="770"/>
      <c r="J105" s="771"/>
      <c r="K105" s="772"/>
    </row>
    <row r="106" spans="1:11" ht="48" customHeight="1" x14ac:dyDescent="0.2">
      <c r="A106" s="773"/>
      <c r="B106" s="550"/>
      <c r="C106" s="588"/>
      <c r="D106" s="774"/>
      <c r="E106" s="550"/>
      <c r="F106" s="767"/>
      <c r="G106" s="768"/>
      <c r="H106" s="769"/>
      <c r="I106" s="775"/>
      <c r="J106" s="776"/>
      <c r="K106" s="777"/>
    </row>
    <row r="107" spans="1:11" ht="48" customHeight="1" x14ac:dyDescent="0.2">
      <c r="A107" s="773"/>
      <c r="B107" s="778" t="s">
        <v>1401</v>
      </c>
      <c r="C107" s="588"/>
      <c r="D107" s="549" t="s">
        <v>1403</v>
      </c>
      <c r="E107" s="550"/>
      <c r="F107" s="557" t="s">
        <v>1404</v>
      </c>
      <c r="G107" s="563" t="s">
        <v>156</v>
      </c>
      <c r="H107" s="563" t="s">
        <v>1405</v>
      </c>
      <c r="I107" s="775"/>
      <c r="J107" s="776"/>
      <c r="K107" s="777"/>
    </row>
    <row r="108" spans="1:11" ht="48" customHeight="1" x14ac:dyDescent="0.2">
      <c r="A108" s="773"/>
      <c r="B108" s="550"/>
      <c r="C108" s="588"/>
      <c r="D108" s="589"/>
      <c r="E108" s="550"/>
      <c r="F108" s="767"/>
      <c r="G108" s="768"/>
      <c r="H108" s="769"/>
      <c r="I108" s="775"/>
      <c r="J108" s="776"/>
      <c r="K108" s="777"/>
    </row>
    <row r="109" spans="1:11" ht="48" customHeight="1" thickBot="1" x14ac:dyDescent="0.25">
      <c r="A109" s="779"/>
      <c r="B109" s="594"/>
      <c r="C109" s="592"/>
      <c r="D109" s="593"/>
      <c r="E109" s="594"/>
      <c r="F109" s="780"/>
      <c r="G109" s="781"/>
      <c r="H109" s="782"/>
      <c r="I109" s="783"/>
      <c r="J109" s="784"/>
      <c r="K109" s="785"/>
    </row>
    <row r="110" spans="1:11" ht="48" customHeight="1" x14ac:dyDescent="0.2">
      <c r="A110" s="758" t="s">
        <v>1589</v>
      </c>
      <c r="B110" s="601"/>
      <c r="C110" s="614"/>
      <c r="D110" s="602"/>
      <c r="E110" s="601"/>
      <c r="F110" s="786" t="s">
        <v>1590</v>
      </c>
      <c r="G110" s="787" t="s">
        <v>110</v>
      </c>
      <c r="H110" s="788" t="s">
        <v>1591</v>
      </c>
      <c r="I110" s="761"/>
      <c r="J110" s="762">
        <v>0.32291666666666669</v>
      </c>
      <c r="K110" s="789"/>
    </row>
    <row r="111" spans="1:11" ht="48" customHeight="1" x14ac:dyDescent="0.2">
      <c r="A111" s="790"/>
      <c r="B111" s="550"/>
      <c r="C111" s="588"/>
      <c r="D111" s="589"/>
      <c r="E111" s="550"/>
      <c r="F111" s="786" t="s">
        <v>1592</v>
      </c>
      <c r="G111" s="787" t="s">
        <v>110</v>
      </c>
      <c r="H111" s="788" t="s">
        <v>1593</v>
      </c>
      <c r="I111" s="791"/>
      <c r="J111" s="792"/>
      <c r="K111" s="793"/>
    </row>
    <row r="112" spans="1:11" ht="48" customHeight="1" thickBot="1" x14ac:dyDescent="0.25">
      <c r="A112" s="794"/>
      <c r="B112" s="594"/>
      <c r="C112" s="592"/>
      <c r="D112" s="593"/>
      <c r="E112" s="594"/>
      <c r="F112" s="780"/>
      <c r="G112" s="781"/>
      <c r="H112" s="782"/>
      <c r="I112" s="795"/>
      <c r="J112" s="784"/>
      <c r="K112" s="796"/>
    </row>
    <row r="113" spans="1:11" ht="48" customHeight="1" x14ac:dyDescent="0.2">
      <c r="A113" s="758" t="s">
        <v>1594</v>
      </c>
      <c r="B113" s="562" t="s">
        <v>1368</v>
      </c>
      <c r="C113" s="548" t="s">
        <v>1369</v>
      </c>
      <c r="D113" s="549" t="s">
        <v>1370</v>
      </c>
      <c r="E113" s="601"/>
      <c r="F113" s="557" t="s">
        <v>1595</v>
      </c>
      <c r="G113" s="558" t="s">
        <v>33</v>
      </c>
      <c r="H113" s="552" t="s">
        <v>1596</v>
      </c>
      <c r="I113" s="797"/>
      <c r="J113" s="762">
        <v>0.27083333333333331</v>
      </c>
      <c r="K113" s="789"/>
    </row>
    <row r="114" spans="1:11" ht="48" customHeight="1" x14ac:dyDescent="0.2">
      <c r="A114" s="798"/>
      <c r="B114" s="550"/>
      <c r="C114" s="588"/>
      <c r="D114" s="589"/>
      <c r="E114" s="550"/>
      <c r="F114" s="767"/>
      <c r="G114" s="768"/>
      <c r="H114" s="769"/>
      <c r="I114" s="548"/>
      <c r="J114" s="771"/>
      <c r="K114" s="799"/>
    </row>
    <row r="115" spans="1:11" ht="48" customHeight="1" thickBot="1" x14ac:dyDescent="0.25">
      <c r="A115" s="800"/>
      <c r="B115" s="594"/>
      <c r="C115" s="592"/>
      <c r="D115" s="593"/>
      <c r="E115" s="594"/>
      <c r="F115" s="801"/>
      <c r="G115" s="802"/>
      <c r="H115" s="803"/>
      <c r="I115" s="795"/>
      <c r="J115" s="804"/>
      <c r="K115" s="796"/>
    </row>
    <row r="116" spans="1:11" ht="48" customHeight="1" x14ac:dyDescent="0.2">
      <c r="A116" s="805" t="s">
        <v>1597</v>
      </c>
      <c r="B116" s="806"/>
      <c r="C116" s="807"/>
      <c r="D116" s="808"/>
      <c r="E116" s="806"/>
      <c r="F116" s="557" t="s">
        <v>1598</v>
      </c>
      <c r="G116" s="558" t="s">
        <v>156</v>
      </c>
      <c r="H116" s="558" t="s">
        <v>1599</v>
      </c>
      <c r="I116" s="809" t="s">
        <v>1600</v>
      </c>
      <c r="J116" s="810" t="s">
        <v>1601</v>
      </c>
      <c r="K116" s="811"/>
    </row>
    <row r="117" spans="1:11" ht="48" customHeight="1" x14ac:dyDescent="0.2">
      <c r="A117" s="812"/>
      <c r="B117" s="813"/>
      <c r="C117" s="814"/>
      <c r="D117" s="815"/>
      <c r="E117" s="813"/>
      <c r="F117" s="816"/>
      <c r="G117" s="817"/>
      <c r="H117" s="818"/>
      <c r="I117" s="819"/>
      <c r="J117" s="820"/>
      <c r="K117" s="821"/>
    </row>
    <row r="118" spans="1:11" ht="48" customHeight="1" thickBot="1" x14ac:dyDescent="0.25">
      <c r="A118" s="822"/>
      <c r="B118" s="823"/>
      <c r="C118" s="824"/>
      <c r="D118" s="825"/>
      <c r="E118" s="823"/>
      <c r="F118" s="826"/>
      <c r="G118" s="827"/>
      <c r="H118" s="828"/>
      <c r="I118" s="829"/>
      <c r="J118" s="830"/>
      <c r="K118" s="831"/>
    </row>
    <row r="124" spans="1:11" ht="48" customHeight="1" x14ac:dyDescent="0.2">
      <c r="D124" s="834"/>
    </row>
  </sheetData>
  <customSheetViews>
    <customSheetView guid="{66544F1C-DA3A-E34B-BF6F-61699673D02F}" scale="80" fitToPage="1" topLeftCell="A16">
      <selection activeCell="D25" sqref="D25"/>
      <pageMargins left="0.7" right="0.7" top="0.75" bottom="0.75" header="0.3" footer="0.3"/>
      <pageSetup paperSize="9" scale="35" fitToHeight="0" orientation="landscape" r:id="rId1"/>
    </customSheetView>
    <customSheetView guid="{B9EB7F83-C410-48EB-B273-247299899CEB}" scale="80" showPageBreaks="1" fitToPage="1" topLeftCell="A16">
      <selection activeCell="D25" sqref="D25"/>
      <pageMargins left="0.7" right="0.7" top="0.75" bottom="0.75" header="0.3" footer="0.3"/>
      <pageSetup paperSize="9" scale="35" fitToHeight="0" orientation="landscape" r:id="rId2"/>
    </customSheetView>
  </customSheetViews>
  <mergeCells count="2">
    <mergeCell ref="A1:K1"/>
    <mergeCell ref="A2:K2"/>
  </mergeCells>
  <pageMargins left="0.7" right="0.7" top="0.75" bottom="0.75" header="0.3" footer="0.3"/>
  <pageSetup paperSize="9" scale="35" fitToHeight="0" orientation="landscape"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80" zoomScaleNormal="80" workbookViewId="0">
      <selection activeCell="K12" sqref="K12"/>
    </sheetView>
  </sheetViews>
  <sheetFormatPr baseColWidth="10" defaultColWidth="8.83203125" defaultRowHeight="47.25" customHeight="1" x14ac:dyDescent="0.2"/>
  <cols>
    <col min="1" max="1" width="11.1640625" customWidth="1"/>
    <col min="2" max="2" width="32.1640625" customWidth="1"/>
    <col min="3" max="3" width="43.6640625" customWidth="1"/>
    <col min="4" max="4" width="42.5" customWidth="1"/>
    <col min="5" max="5" width="10.6640625" customWidth="1"/>
    <col min="6" max="6" width="10.33203125" customWidth="1"/>
    <col min="7" max="7" width="15.1640625" customWidth="1"/>
    <col min="8" max="8" width="16.33203125" customWidth="1"/>
    <col min="9" max="9" width="16" customWidth="1"/>
    <col min="10" max="10" width="15.1640625" customWidth="1"/>
    <col min="11" max="11" width="51.6640625" customWidth="1"/>
    <col min="13" max="13" width="18.1640625" customWidth="1"/>
  </cols>
  <sheetData>
    <row r="1" spans="1:15" ht="47.25" customHeight="1" thickBot="1" x14ac:dyDescent="0.4">
      <c r="A1" s="844" t="s">
        <v>0</v>
      </c>
      <c r="B1" s="845"/>
      <c r="C1" s="845"/>
      <c r="D1" s="845"/>
      <c r="E1" s="845"/>
      <c r="F1" s="845"/>
      <c r="G1" s="845" t="s">
        <v>1</v>
      </c>
      <c r="H1" s="845"/>
      <c r="I1" s="845"/>
      <c r="J1" s="846"/>
      <c r="K1" s="847"/>
    </row>
    <row r="2" spans="1:15" ht="47.25" customHeight="1" thickBot="1" x14ac:dyDescent="0.3">
      <c r="A2" s="1" t="s">
        <v>2</v>
      </c>
      <c r="B2" s="2" t="s">
        <v>3</v>
      </c>
      <c r="C2" s="2" t="s">
        <v>4</v>
      </c>
      <c r="D2" s="3" t="s">
        <v>5</v>
      </c>
      <c r="E2" s="2" t="s">
        <v>6</v>
      </c>
      <c r="F2" s="2" t="s">
        <v>7</v>
      </c>
      <c r="G2" s="2" t="s">
        <v>8</v>
      </c>
      <c r="H2" s="2" t="s">
        <v>9</v>
      </c>
      <c r="I2" s="2" t="s">
        <v>10</v>
      </c>
      <c r="J2" s="2" t="s">
        <v>11</v>
      </c>
      <c r="K2" s="4" t="s">
        <v>12</v>
      </c>
      <c r="M2" s="5" t="s">
        <v>13</v>
      </c>
      <c r="N2" s="5">
        <v>58</v>
      </c>
    </row>
    <row r="3" spans="1:15" ht="47.25" customHeight="1" x14ac:dyDescent="0.3">
      <c r="A3" s="6">
        <v>58</v>
      </c>
      <c r="B3" s="6" t="s">
        <v>14</v>
      </c>
      <c r="C3" s="7" t="s">
        <v>15</v>
      </c>
      <c r="D3" s="8"/>
      <c r="E3" s="6"/>
      <c r="F3" s="6"/>
      <c r="G3" s="6"/>
      <c r="H3" s="6"/>
      <c r="I3" s="6"/>
      <c r="J3" s="6"/>
      <c r="K3" s="6" t="s">
        <v>16</v>
      </c>
      <c r="M3" s="9" t="s">
        <v>17</v>
      </c>
      <c r="N3" s="9">
        <f>N2-N14</f>
        <v>3</v>
      </c>
      <c r="O3" s="10"/>
    </row>
    <row r="4" spans="1:15" ht="47.25" customHeight="1" x14ac:dyDescent="0.2">
      <c r="A4" s="11">
        <v>1</v>
      </c>
      <c r="B4" s="12" t="s">
        <v>18</v>
      </c>
      <c r="C4" s="12" t="s">
        <v>19</v>
      </c>
      <c r="D4" s="13" t="s">
        <v>20</v>
      </c>
      <c r="E4" s="12">
        <v>4</v>
      </c>
      <c r="F4" s="12">
        <v>1</v>
      </c>
      <c r="G4" s="11" t="s">
        <v>16</v>
      </c>
      <c r="H4" s="14" t="s">
        <v>21</v>
      </c>
      <c r="I4" s="15">
        <v>42896</v>
      </c>
      <c r="J4" s="12" t="s">
        <v>22</v>
      </c>
      <c r="K4" s="11"/>
      <c r="M4" t="s">
        <v>23</v>
      </c>
      <c r="N4">
        <f>SUMIFS(E:E,G:G,"CTT")</f>
        <v>39</v>
      </c>
    </row>
    <row r="5" spans="1:15" ht="47.25" customHeight="1" x14ac:dyDescent="0.2">
      <c r="A5" s="16">
        <v>2</v>
      </c>
      <c r="B5" s="17" t="s">
        <v>24</v>
      </c>
      <c r="C5" s="17" t="s">
        <v>25</v>
      </c>
      <c r="D5" s="18" t="s">
        <v>26</v>
      </c>
      <c r="E5" s="17">
        <v>2</v>
      </c>
      <c r="F5" s="17">
        <v>1</v>
      </c>
      <c r="G5" s="17" t="s">
        <v>16</v>
      </c>
      <c r="H5" s="19" t="s">
        <v>21</v>
      </c>
      <c r="I5" s="20">
        <v>42896</v>
      </c>
      <c r="J5" s="17" t="s">
        <v>27</v>
      </c>
      <c r="K5" s="70" t="s">
        <v>28</v>
      </c>
      <c r="M5" t="s">
        <v>29</v>
      </c>
      <c r="N5">
        <f>SUMIFS(E:E,G:G,"FLU")</f>
        <v>0</v>
      </c>
    </row>
    <row r="6" spans="1:15" ht="47.25" customHeight="1" x14ac:dyDescent="0.2">
      <c r="A6" s="11">
        <v>3</v>
      </c>
      <c r="B6" s="17" t="s">
        <v>30</v>
      </c>
      <c r="C6" s="21" t="s">
        <v>31</v>
      </c>
      <c r="D6" s="18" t="s">
        <v>32</v>
      </c>
      <c r="E6" s="17">
        <v>3</v>
      </c>
      <c r="F6" s="17">
        <v>1</v>
      </c>
      <c r="G6" s="17" t="s">
        <v>33</v>
      </c>
      <c r="H6" s="17" t="s">
        <v>34</v>
      </c>
      <c r="I6" s="20">
        <v>42896</v>
      </c>
      <c r="J6" s="17" t="s">
        <v>35</v>
      </c>
      <c r="K6" s="16"/>
      <c r="M6" t="s">
        <v>36</v>
      </c>
      <c r="N6">
        <f>SUMIFS(E:E,G:G,"JCC")</f>
        <v>0</v>
      </c>
    </row>
    <row r="7" spans="1:15" ht="47.25" customHeight="1" x14ac:dyDescent="0.2">
      <c r="A7" s="16">
        <v>4</v>
      </c>
      <c r="B7" s="12" t="s">
        <v>37</v>
      </c>
      <c r="C7" s="12" t="s">
        <v>38</v>
      </c>
      <c r="D7" s="13" t="s">
        <v>39</v>
      </c>
      <c r="E7" s="12">
        <v>2</v>
      </c>
      <c r="F7" s="12">
        <v>1</v>
      </c>
      <c r="G7" s="12" t="s">
        <v>16</v>
      </c>
      <c r="H7" s="12" t="s">
        <v>34</v>
      </c>
      <c r="I7" s="15">
        <v>42896</v>
      </c>
      <c r="J7" s="15" t="s">
        <v>40</v>
      </c>
      <c r="K7" s="11"/>
      <c r="M7" t="s">
        <v>41</v>
      </c>
      <c r="N7">
        <f>SUMIFS(E:E,G:G,"EDI")</f>
        <v>0</v>
      </c>
    </row>
    <row r="8" spans="1:15" ht="47.25" customHeight="1" x14ac:dyDescent="0.2">
      <c r="A8" s="11">
        <v>5</v>
      </c>
      <c r="B8" s="12" t="s">
        <v>37</v>
      </c>
      <c r="C8" s="12" t="s">
        <v>42</v>
      </c>
      <c r="D8" s="22" t="s">
        <v>43</v>
      </c>
      <c r="E8" s="12">
        <v>1</v>
      </c>
      <c r="F8" s="12">
        <v>1</v>
      </c>
      <c r="G8" s="11" t="s">
        <v>16</v>
      </c>
      <c r="H8" s="12" t="s">
        <v>34</v>
      </c>
      <c r="I8" s="15">
        <v>42896</v>
      </c>
      <c r="J8" s="12" t="s">
        <v>40</v>
      </c>
      <c r="K8" s="11"/>
      <c r="M8" t="s">
        <v>44</v>
      </c>
      <c r="N8">
        <f>SUMIFS(E:E,G:G,"par")</f>
        <v>0</v>
      </c>
    </row>
    <row r="9" spans="1:15" ht="47.25" customHeight="1" x14ac:dyDescent="0.2">
      <c r="A9" s="16">
        <v>6</v>
      </c>
      <c r="B9" s="12" t="s">
        <v>37</v>
      </c>
      <c r="C9" s="12" t="s">
        <v>45</v>
      </c>
      <c r="D9" s="13" t="s">
        <v>46</v>
      </c>
      <c r="E9" s="12">
        <v>3</v>
      </c>
      <c r="F9" s="12">
        <v>1</v>
      </c>
      <c r="G9" s="11" t="s">
        <v>16</v>
      </c>
      <c r="H9" s="12" t="s">
        <v>34</v>
      </c>
      <c r="I9" s="15">
        <v>42896</v>
      </c>
      <c r="J9" s="12" t="s">
        <v>40</v>
      </c>
      <c r="K9" s="11"/>
      <c r="M9" t="s">
        <v>47</v>
      </c>
      <c r="N9">
        <f>SUMIFS(E:E,G:G,"phi")</f>
        <v>0</v>
      </c>
    </row>
    <row r="10" spans="1:15" ht="47.25" customHeight="1" x14ac:dyDescent="0.2">
      <c r="A10" s="11">
        <v>7</v>
      </c>
      <c r="B10" s="17" t="s">
        <v>37</v>
      </c>
      <c r="C10" s="21" t="s">
        <v>48</v>
      </c>
      <c r="D10" s="18" t="s">
        <v>49</v>
      </c>
      <c r="E10" s="17">
        <v>2</v>
      </c>
      <c r="F10" s="17">
        <v>1</v>
      </c>
      <c r="G10" s="17" t="s">
        <v>16</v>
      </c>
      <c r="H10" s="17" t="s">
        <v>34</v>
      </c>
      <c r="I10" s="20">
        <v>42896</v>
      </c>
      <c r="J10" s="17" t="s">
        <v>40</v>
      </c>
      <c r="K10" s="23"/>
      <c r="M10" t="s">
        <v>50</v>
      </c>
      <c r="N10">
        <f>SUMIFS(E:E,G:G,"BRK")</f>
        <v>16</v>
      </c>
    </row>
    <row r="11" spans="1:15" ht="47.25" customHeight="1" x14ac:dyDescent="0.2">
      <c r="A11" s="16">
        <v>8</v>
      </c>
      <c r="B11" s="12" t="s">
        <v>30</v>
      </c>
      <c r="C11" s="12" t="s">
        <v>51</v>
      </c>
      <c r="D11" s="13" t="s">
        <v>52</v>
      </c>
      <c r="E11" s="12">
        <v>2</v>
      </c>
      <c r="F11" s="12">
        <v>1</v>
      </c>
      <c r="G11" s="11" t="s">
        <v>16</v>
      </c>
      <c r="H11" s="12" t="s">
        <v>34</v>
      </c>
      <c r="I11" s="15">
        <v>42896</v>
      </c>
      <c r="J11" s="12" t="s">
        <v>53</v>
      </c>
      <c r="K11" s="11"/>
      <c r="M11" s="24" t="s">
        <v>54</v>
      </c>
      <c r="N11" s="24">
        <f>SUMIFS(E:E,G:G,"SPC")</f>
        <v>0</v>
      </c>
    </row>
    <row r="12" spans="1:15" ht="47.25" customHeight="1" x14ac:dyDescent="0.2">
      <c r="A12" s="11">
        <v>9</v>
      </c>
      <c r="B12" s="12" t="s">
        <v>37</v>
      </c>
      <c r="C12" s="12" t="s">
        <v>55</v>
      </c>
      <c r="D12" s="13" t="s">
        <v>56</v>
      </c>
      <c r="E12" s="12">
        <v>3</v>
      </c>
      <c r="F12" s="12">
        <v>1</v>
      </c>
      <c r="G12" s="11" t="s">
        <v>16</v>
      </c>
      <c r="H12" s="12" t="s">
        <v>34</v>
      </c>
      <c r="I12" s="15">
        <v>42896</v>
      </c>
      <c r="J12" s="12" t="s">
        <v>40</v>
      </c>
      <c r="K12" s="11"/>
      <c r="M12" s="25" t="s">
        <v>57</v>
      </c>
      <c r="N12" s="25">
        <f>SUMIFS(E:E,G:G,"H")</f>
        <v>0</v>
      </c>
    </row>
    <row r="13" spans="1:15" ht="47.25" customHeight="1" x14ac:dyDescent="0.2">
      <c r="A13" s="16">
        <v>10</v>
      </c>
      <c r="B13" s="12" t="s">
        <v>37</v>
      </c>
      <c r="C13" s="17" t="s">
        <v>58</v>
      </c>
      <c r="D13" s="18" t="s">
        <v>59</v>
      </c>
      <c r="E13" s="17">
        <v>3</v>
      </c>
      <c r="F13" s="17">
        <v>1</v>
      </c>
      <c r="G13" s="16" t="s">
        <v>16</v>
      </c>
      <c r="H13" s="12" t="s">
        <v>34</v>
      </c>
      <c r="I13" s="15">
        <v>42896</v>
      </c>
      <c r="J13" s="12" t="s">
        <v>40</v>
      </c>
      <c r="K13" s="16"/>
      <c r="M13" s="25"/>
      <c r="N13" s="25"/>
    </row>
    <row r="14" spans="1:15" ht="47.25" customHeight="1" x14ac:dyDescent="0.2">
      <c r="A14" s="11">
        <v>11</v>
      </c>
      <c r="B14" s="12" t="s">
        <v>37</v>
      </c>
      <c r="C14" s="17" t="s">
        <v>60</v>
      </c>
      <c r="D14" s="18" t="s">
        <v>61</v>
      </c>
      <c r="E14" s="17">
        <v>2</v>
      </c>
      <c r="F14" s="17">
        <v>1</v>
      </c>
      <c r="G14" s="16" t="s">
        <v>16</v>
      </c>
      <c r="H14" s="12" t="s">
        <v>34</v>
      </c>
      <c r="I14" s="15">
        <v>42896</v>
      </c>
      <c r="J14" s="12" t="s">
        <v>40</v>
      </c>
      <c r="K14" s="16"/>
      <c r="M14" s="26" t="s">
        <v>62</v>
      </c>
      <c r="N14" s="26">
        <f>SUM(M4:N12)</f>
        <v>55</v>
      </c>
    </row>
    <row r="15" spans="1:15" ht="47.25" customHeight="1" x14ac:dyDescent="0.2">
      <c r="A15" s="16">
        <v>12</v>
      </c>
      <c r="B15" s="17" t="s">
        <v>63</v>
      </c>
      <c r="C15" s="17" t="s">
        <v>64</v>
      </c>
      <c r="D15" s="18" t="s">
        <v>65</v>
      </c>
      <c r="E15" s="17">
        <v>3</v>
      </c>
      <c r="F15" s="17">
        <v>1</v>
      </c>
      <c r="G15" s="17" t="s">
        <v>16</v>
      </c>
      <c r="H15" s="17" t="s">
        <v>34</v>
      </c>
      <c r="I15" s="20">
        <v>42896</v>
      </c>
      <c r="J15" s="17" t="s">
        <v>66</v>
      </c>
      <c r="K15" s="16"/>
    </row>
    <row r="16" spans="1:15" ht="47.25" customHeight="1" x14ac:dyDescent="0.2">
      <c r="A16" s="11">
        <v>13</v>
      </c>
      <c r="B16" s="17" t="s">
        <v>63</v>
      </c>
      <c r="C16" s="17" t="s">
        <v>67</v>
      </c>
      <c r="D16" s="18" t="s">
        <v>68</v>
      </c>
      <c r="E16" s="17">
        <v>4</v>
      </c>
      <c r="F16" s="17">
        <v>1</v>
      </c>
      <c r="G16" s="17" t="s">
        <v>16</v>
      </c>
      <c r="H16" s="17" t="s">
        <v>34</v>
      </c>
      <c r="I16" s="20">
        <v>42896</v>
      </c>
      <c r="J16" s="17" t="s">
        <v>69</v>
      </c>
      <c r="K16" s="16"/>
      <c r="M16" t="s">
        <v>70</v>
      </c>
    </row>
    <row r="17" spans="1:13" ht="47.25" customHeight="1" x14ac:dyDescent="0.2">
      <c r="A17" s="16">
        <v>14</v>
      </c>
      <c r="B17" s="17" t="s">
        <v>37</v>
      </c>
      <c r="C17" s="17" t="s">
        <v>71</v>
      </c>
      <c r="D17" s="18" t="s">
        <v>72</v>
      </c>
      <c r="E17" s="17">
        <v>1</v>
      </c>
      <c r="F17" s="17">
        <v>1</v>
      </c>
      <c r="G17" s="17" t="s">
        <v>33</v>
      </c>
      <c r="H17" s="17" t="s">
        <v>34</v>
      </c>
      <c r="I17" s="20">
        <v>42896</v>
      </c>
      <c r="J17" s="17" t="s">
        <v>40</v>
      </c>
      <c r="K17" s="16"/>
      <c r="M17" t="s">
        <v>73</v>
      </c>
    </row>
    <row r="18" spans="1:13" ht="47.25" customHeight="1" x14ac:dyDescent="0.2">
      <c r="A18" s="11">
        <v>15</v>
      </c>
      <c r="B18" s="17" t="s">
        <v>74</v>
      </c>
      <c r="C18" s="17" t="s">
        <v>75</v>
      </c>
      <c r="D18" s="18" t="s">
        <v>76</v>
      </c>
      <c r="E18" s="17">
        <v>3</v>
      </c>
      <c r="F18" s="17">
        <v>1</v>
      </c>
      <c r="G18" s="17" t="s">
        <v>33</v>
      </c>
      <c r="H18" s="17" t="s">
        <v>34</v>
      </c>
      <c r="I18" s="20">
        <v>42896</v>
      </c>
      <c r="J18" s="17" t="s">
        <v>77</v>
      </c>
      <c r="K18" s="16"/>
      <c r="M18" t="s">
        <v>78</v>
      </c>
    </row>
    <row r="19" spans="1:13" ht="47.25" customHeight="1" x14ac:dyDescent="0.2">
      <c r="A19" s="16">
        <v>16</v>
      </c>
      <c r="B19" s="17" t="s">
        <v>37</v>
      </c>
      <c r="C19" s="17" t="s">
        <v>79</v>
      </c>
      <c r="D19" s="18" t="s">
        <v>80</v>
      </c>
      <c r="E19" s="17">
        <v>2</v>
      </c>
      <c r="F19" s="17">
        <v>1</v>
      </c>
      <c r="G19" s="17" t="s">
        <v>16</v>
      </c>
      <c r="H19" s="17" t="s">
        <v>34</v>
      </c>
      <c r="I19" s="20">
        <v>42896</v>
      </c>
      <c r="J19" s="17" t="s">
        <v>40</v>
      </c>
      <c r="K19" s="16"/>
    </row>
    <row r="20" spans="1:13" ht="47.25" customHeight="1" x14ac:dyDescent="0.2">
      <c r="A20" s="11">
        <v>17</v>
      </c>
      <c r="B20" s="17" t="s">
        <v>30</v>
      </c>
      <c r="C20" s="17" t="s">
        <v>81</v>
      </c>
      <c r="D20" s="17">
        <v>14699992771</v>
      </c>
      <c r="E20" s="17">
        <v>3</v>
      </c>
      <c r="F20" s="17">
        <v>1</v>
      </c>
      <c r="G20" s="17" t="s">
        <v>16</v>
      </c>
      <c r="H20" s="17" t="s">
        <v>34</v>
      </c>
      <c r="I20" s="20">
        <v>42896</v>
      </c>
      <c r="J20" s="17" t="s">
        <v>82</v>
      </c>
      <c r="K20" s="17"/>
    </row>
    <row r="21" spans="1:13" ht="47.25" customHeight="1" x14ac:dyDescent="0.2">
      <c r="A21" s="16">
        <v>18</v>
      </c>
      <c r="B21" s="27" t="s">
        <v>74</v>
      </c>
      <c r="C21" s="27" t="s">
        <v>83</v>
      </c>
      <c r="D21" s="28" t="s">
        <v>84</v>
      </c>
      <c r="E21" s="27">
        <v>3</v>
      </c>
      <c r="F21" s="27">
        <v>1</v>
      </c>
      <c r="G21" s="27" t="s">
        <v>16</v>
      </c>
      <c r="H21" s="27" t="s">
        <v>34</v>
      </c>
      <c r="I21" s="29">
        <v>42896</v>
      </c>
      <c r="J21" s="27" t="s">
        <v>85</v>
      </c>
      <c r="K21" s="30"/>
    </row>
    <row r="22" spans="1:13" ht="47.25" customHeight="1" x14ac:dyDescent="0.2">
      <c r="A22" s="11">
        <v>19</v>
      </c>
      <c r="B22" s="17" t="s">
        <v>30</v>
      </c>
      <c r="C22" s="21" t="s">
        <v>86</v>
      </c>
      <c r="D22" s="18" t="s">
        <v>87</v>
      </c>
      <c r="E22" s="17">
        <v>3</v>
      </c>
      <c r="F22" s="17">
        <v>1</v>
      </c>
      <c r="G22" s="17" t="s">
        <v>33</v>
      </c>
      <c r="H22" s="17" t="s">
        <v>34</v>
      </c>
      <c r="I22" s="20">
        <v>42896</v>
      </c>
      <c r="J22" s="17" t="s">
        <v>88</v>
      </c>
      <c r="K22" s="16"/>
    </row>
    <row r="23" spans="1:13" ht="47.25" customHeight="1" x14ac:dyDescent="0.2">
      <c r="A23" s="16">
        <v>20</v>
      </c>
      <c r="B23" s="17" t="s">
        <v>89</v>
      </c>
      <c r="C23" s="17" t="s">
        <v>90</v>
      </c>
      <c r="D23" s="18" t="s">
        <v>91</v>
      </c>
      <c r="E23" s="17">
        <v>2</v>
      </c>
      <c r="F23" s="17">
        <v>1</v>
      </c>
      <c r="G23" s="17" t="s">
        <v>33</v>
      </c>
      <c r="H23" s="17" t="s">
        <v>34</v>
      </c>
      <c r="I23" s="20">
        <v>42896</v>
      </c>
      <c r="J23" s="17" t="s">
        <v>92</v>
      </c>
      <c r="K23" s="17"/>
    </row>
    <row r="24" spans="1:13" ht="47.25" customHeight="1" x14ac:dyDescent="0.2">
      <c r="A24" s="11">
        <v>21</v>
      </c>
      <c r="B24" s="31" t="s">
        <v>37</v>
      </c>
      <c r="C24" s="31" t="s">
        <v>93</v>
      </c>
      <c r="D24" s="32" t="s">
        <v>94</v>
      </c>
      <c r="E24" s="31">
        <v>2</v>
      </c>
      <c r="F24" s="31">
        <v>1</v>
      </c>
      <c r="G24" s="31" t="s">
        <v>33</v>
      </c>
      <c r="H24" s="31" t="s">
        <v>34</v>
      </c>
      <c r="I24" s="33">
        <v>42896</v>
      </c>
      <c r="J24" s="31" t="s">
        <v>40</v>
      </c>
      <c r="K24" s="31"/>
    </row>
    <row r="25" spans="1:13" ht="47.25" customHeight="1" x14ac:dyDescent="0.2">
      <c r="A25" s="16">
        <v>22</v>
      </c>
      <c r="B25" s="31" t="s">
        <v>95</v>
      </c>
      <c r="C25" s="31" t="s">
        <v>96</v>
      </c>
      <c r="D25" s="32" t="s">
        <v>97</v>
      </c>
      <c r="E25" s="31">
        <v>2</v>
      </c>
      <c r="F25" s="31">
        <v>1</v>
      </c>
      <c r="G25" s="31" t="s">
        <v>33</v>
      </c>
      <c r="H25" s="31" t="s">
        <v>34</v>
      </c>
      <c r="I25" s="33">
        <v>42896</v>
      </c>
      <c r="J25" s="31" t="s">
        <v>98</v>
      </c>
      <c r="K25" s="31" t="s">
        <v>99</v>
      </c>
    </row>
    <row r="26" spans="1:13" ht="47.25" customHeight="1" x14ac:dyDescent="0.2">
      <c r="A26" s="16"/>
      <c r="B26" s="31"/>
      <c r="C26" s="31"/>
      <c r="D26" s="32"/>
      <c r="E26" s="31"/>
      <c r="F26" s="31"/>
      <c r="G26" s="31"/>
      <c r="H26" s="31"/>
      <c r="I26" s="33"/>
      <c r="J26" s="31"/>
      <c r="K26" s="31"/>
    </row>
    <row r="27" spans="1:13" ht="47.25" customHeight="1" x14ac:dyDescent="0.2">
      <c r="A27" s="16"/>
      <c r="B27" s="17"/>
      <c r="C27" s="17"/>
      <c r="D27" s="18"/>
      <c r="E27" s="19">
        <f>SUM(E4:E25)</f>
        <v>55</v>
      </c>
      <c r="F27" s="19">
        <f>SUM(F4:F25)</f>
        <v>22</v>
      </c>
      <c r="G27" s="17"/>
      <c r="H27" s="17"/>
      <c r="I27" s="20"/>
      <c r="J27" s="17"/>
      <c r="K27" s="16"/>
    </row>
    <row r="28" spans="1:13" ht="47.25" customHeight="1" x14ac:dyDescent="0.2">
      <c r="A28" s="16"/>
      <c r="B28" s="31"/>
      <c r="C28" s="31"/>
      <c r="D28" s="32"/>
      <c r="E28" s="31"/>
      <c r="F28" s="31"/>
      <c r="G28" s="31"/>
      <c r="H28" s="31"/>
      <c r="I28" s="33"/>
      <c r="J28" s="31"/>
      <c r="K28" s="31"/>
    </row>
    <row r="29" spans="1:13" ht="47.25" customHeight="1" x14ac:dyDescent="0.2">
      <c r="A29" s="16"/>
      <c r="B29" s="34"/>
      <c r="C29" s="34"/>
      <c r="D29" s="35"/>
      <c r="E29" s="34"/>
      <c r="F29" s="34"/>
      <c r="G29" s="34"/>
      <c r="H29" s="34"/>
      <c r="I29" s="36"/>
      <c r="J29" s="34"/>
      <c r="K29" s="37"/>
    </row>
  </sheetData>
  <customSheetViews>
    <customSheetView guid="{66544F1C-DA3A-E34B-BF6F-61699673D02F}" scale="80">
      <selection activeCell="K12" sqref="K12"/>
      <pageMargins left="0.7" right="0.7" top="0.75" bottom="0.75" header="0.3" footer="0.3"/>
      <pageSetup paperSize="9" scale="12" orientation="portrait" r:id="rId1"/>
    </customSheetView>
    <customSheetView guid="{F03C1FCC-71D5-4071-A1B2-B70B2D3F8D44}" scale="80" topLeftCell="A16">
      <selection activeCell="A22" sqref="A22:K25"/>
      <pageMargins left="0.7" right="0.7" top="0.75" bottom="0.75" header="0.3" footer="0.3"/>
      <pageSetup paperSize="9" scale="12" orientation="portrait" r:id="rId2"/>
    </customSheetView>
    <customSheetView guid="{1482F023-ED3F-4B1F-B352-A368F0648545}" scale="80" topLeftCell="A16">
      <selection activeCell="A22" sqref="A22:K25"/>
      <pageMargins left="0.7" right="0.7" top="0.75" bottom="0.75" header="0.3" footer="0.3"/>
      <pageSetup paperSize="9" scale="12" orientation="portrait" r:id="rId3"/>
    </customSheetView>
    <customSheetView guid="{8056BB49-52E6-4DF6-BFBA-F59258C1D3BE}" scale="80" topLeftCell="A22">
      <selection activeCell="D36" sqref="D36"/>
      <pageMargins left="0.7" right="0.7" top="0.75" bottom="0.75" header="0.3" footer="0.3"/>
      <pageSetup paperSize="9" scale="12" orientation="portrait" r:id="rId4"/>
    </customSheetView>
    <customSheetView guid="{B9EB7F83-C410-48EB-B273-247299899CEB}" scale="80" showPageBreaks="1">
      <selection activeCell="K12" sqref="K12"/>
      <pageMargins left="0.7" right="0.7" top="0.75" bottom="0.75" header="0.3" footer="0.3"/>
      <pageSetup paperSize="9" scale="12" orientation="portrait" r:id="rId5"/>
    </customSheetView>
  </customSheetViews>
  <mergeCells count="2">
    <mergeCell ref="A1:F1"/>
    <mergeCell ref="G1:K1"/>
  </mergeCells>
  <pageMargins left="0.7" right="0.7" top="0.75" bottom="0.75" header="0.3" footer="0.3"/>
  <pageSetup paperSize="9" scale="12"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80" zoomScaleNormal="80" workbookViewId="0">
      <selection activeCell="I16" sqref="I16"/>
    </sheetView>
  </sheetViews>
  <sheetFormatPr baseColWidth="10" defaultColWidth="8.83203125" defaultRowHeight="42" customHeight="1" x14ac:dyDescent="0.2"/>
  <cols>
    <col min="1" max="1" width="11.1640625" customWidth="1"/>
    <col min="2" max="2" width="32.1640625" customWidth="1"/>
    <col min="3" max="3" width="43.6640625" customWidth="1"/>
    <col min="4" max="4" width="42.5" customWidth="1"/>
    <col min="5" max="5" width="10.6640625" customWidth="1"/>
    <col min="6" max="6" width="10.33203125" customWidth="1"/>
    <col min="7" max="7" width="15.1640625" customWidth="1"/>
    <col min="8" max="8" width="16.33203125" customWidth="1"/>
    <col min="9" max="9" width="16" customWidth="1"/>
    <col min="10" max="10" width="15.1640625" customWidth="1"/>
    <col min="11" max="11" width="59" customWidth="1"/>
    <col min="13" max="13" width="18.1640625" customWidth="1"/>
  </cols>
  <sheetData>
    <row r="1" spans="1:15" ht="42" customHeight="1" thickBot="1" x14ac:dyDescent="0.4">
      <c r="A1" s="844" t="s">
        <v>0</v>
      </c>
      <c r="B1" s="845"/>
      <c r="C1" s="845"/>
      <c r="D1" s="845"/>
      <c r="E1" s="845"/>
      <c r="F1" s="845"/>
      <c r="G1" s="845" t="s">
        <v>1</v>
      </c>
      <c r="H1" s="845"/>
      <c r="I1" s="845"/>
      <c r="J1" s="846"/>
      <c r="K1" s="847"/>
    </row>
    <row r="2" spans="1:15" ht="42" customHeight="1" thickBot="1" x14ac:dyDescent="0.3">
      <c r="A2" s="1" t="s">
        <v>2</v>
      </c>
      <c r="B2" s="2" t="s">
        <v>3</v>
      </c>
      <c r="C2" s="2" t="s">
        <v>4</v>
      </c>
      <c r="D2" s="3" t="s">
        <v>5</v>
      </c>
      <c r="E2" s="2" t="s">
        <v>6</v>
      </c>
      <c r="F2" s="2" t="s">
        <v>7</v>
      </c>
      <c r="G2" s="2" t="s">
        <v>8</v>
      </c>
      <c r="H2" s="2" t="s">
        <v>9</v>
      </c>
      <c r="I2" s="2" t="s">
        <v>10</v>
      </c>
      <c r="J2" s="2" t="s">
        <v>11</v>
      </c>
      <c r="K2" s="4" t="s">
        <v>12</v>
      </c>
      <c r="M2" s="5" t="s">
        <v>13</v>
      </c>
      <c r="N2" s="5">
        <v>57</v>
      </c>
    </row>
    <row r="3" spans="1:15" ht="42" customHeight="1" x14ac:dyDescent="0.3">
      <c r="A3" s="6">
        <v>57</v>
      </c>
      <c r="B3" s="6" t="s">
        <v>267</v>
      </c>
      <c r="C3" s="6"/>
      <c r="D3" s="8"/>
      <c r="E3" s="6"/>
      <c r="F3" s="6"/>
      <c r="G3" s="6"/>
      <c r="H3" s="6"/>
      <c r="I3" s="6"/>
      <c r="J3" s="6"/>
      <c r="K3" s="6" t="s">
        <v>268</v>
      </c>
      <c r="M3" s="9" t="s">
        <v>17</v>
      </c>
      <c r="N3" s="9">
        <f>N2-N14</f>
        <v>2</v>
      </c>
      <c r="O3" s="10"/>
    </row>
    <row r="4" spans="1:15" ht="42" customHeight="1" x14ac:dyDescent="0.2">
      <c r="A4" s="11">
        <v>1</v>
      </c>
      <c r="B4" s="12" t="s">
        <v>74</v>
      </c>
      <c r="C4" s="12" t="s">
        <v>269</v>
      </c>
      <c r="D4" s="13" t="s">
        <v>270</v>
      </c>
      <c r="E4" s="12">
        <v>2</v>
      </c>
      <c r="F4" s="12">
        <v>1</v>
      </c>
      <c r="G4" s="12" t="s">
        <v>16</v>
      </c>
      <c r="H4" s="17" t="s">
        <v>34</v>
      </c>
      <c r="I4" s="20">
        <v>42896</v>
      </c>
      <c r="J4" s="12" t="s">
        <v>271</v>
      </c>
      <c r="K4" s="11"/>
      <c r="M4" t="s">
        <v>23</v>
      </c>
      <c r="N4">
        <f>SUMIFS(E:E,G:G,"CTT")</f>
        <v>35</v>
      </c>
    </row>
    <row r="5" spans="1:15" ht="42" customHeight="1" x14ac:dyDescent="0.2">
      <c r="A5" s="11">
        <v>2</v>
      </c>
      <c r="B5" s="12" t="s">
        <v>272</v>
      </c>
      <c r="C5" s="12" t="s">
        <v>273</v>
      </c>
      <c r="D5" s="13" t="s">
        <v>274</v>
      </c>
      <c r="E5" s="12">
        <v>2</v>
      </c>
      <c r="F5" s="12">
        <v>1</v>
      </c>
      <c r="G5" s="12" t="s">
        <v>16</v>
      </c>
      <c r="H5" s="12" t="s">
        <v>34</v>
      </c>
      <c r="I5" s="15">
        <v>42896</v>
      </c>
      <c r="J5" s="15" t="s">
        <v>275</v>
      </c>
      <c r="K5" s="11"/>
      <c r="M5" t="s">
        <v>29</v>
      </c>
      <c r="N5">
        <f>SUMIFS(E:E,G:G,"FLU")</f>
        <v>0</v>
      </c>
    </row>
    <row r="6" spans="1:15" ht="42" customHeight="1" x14ac:dyDescent="0.2">
      <c r="A6" s="11">
        <v>3</v>
      </c>
      <c r="B6" s="17" t="s">
        <v>37</v>
      </c>
      <c r="C6" s="17" t="s">
        <v>276</v>
      </c>
      <c r="D6" s="68" t="s">
        <v>277</v>
      </c>
      <c r="E6" s="17">
        <v>4</v>
      </c>
      <c r="F6" s="17">
        <v>1</v>
      </c>
      <c r="G6" s="17" t="s">
        <v>16</v>
      </c>
      <c r="H6" s="17" t="s">
        <v>34</v>
      </c>
      <c r="I6" s="20">
        <v>42896</v>
      </c>
      <c r="J6" s="17" t="s">
        <v>40</v>
      </c>
      <c r="K6" s="16"/>
      <c r="M6" t="s">
        <v>36</v>
      </c>
      <c r="N6">
        <f>SUMIFS(E:E,G:G,"JCC")</f>
        <v>0</v>
      </c>
    </row>
    <row r="7" spans="1:15" ht="42" customHeight="1" x14ac:dyDescent="0.2">
      <c r="A7" s="11">
        <v>4</v>
      </c>
      <c r="B7" s="12" t="s">
        <v>278</v>
      </c>
      <c r="C7" s="12">
        <v>273069</v>
      </c>
      <c r="D7" s="13" t="s">
        <v>279</v>
      </c>
      <c r="E7" s="12">
        <v>3</v>
      </c>
      <c r="F7" s="12">
        <v>1</v>
      </c>
      <c r="G7" s="12" t="s">
        <v>16</v>
      </c>
      <c r="H7" s="12" t="s">
        <v>34</v>
      </c>
      <c r="I7" s="15">
        <v>42896</v>
      </c>
      <c r="J7" s="12" t="s">
        <v>280</v>
      </c>
      <c r="K7" s="11"/>
      <c r="M7" t="s">
        <v>41</v>
      </c>
      <c r="N7">
        <f>SUMIFS(E:E,G:G,"EDI")</f>
        <v>0</v>
      </c>
    </row>
    <row r="8" spans="1:15" ht="42" customHeight="1" x14ac:dyDescent="0.2">
      <c r="A8" s="11">
        <v>5</v>
      </c>
      <c r="B8" s="12" t="s">
        <v>281</v>
      </c>
      <c r="C8" s="12" t="s">
        <v>282</v>
      </c>
      <c r="D8" s="13" t="s">
        <v>283</v>
      </c>
      <c r="E8" s="12">
        <v>2</v>
      </c>
      <c r="F8" s="12">
        <v>1</v>
      </c>
      <c r="G8" s="12" t="s">
        <v>16</v>
      </c>
      <c r="H8" s="12" t="s">
        <v>34</v>
      </c>
      <c r="I8" s="15">
        <v>36687</v>
      </c>
      <c r="J8" s="12" t="s">
        <v>284</v>
      </c>
      <c r="K8" s="11"/>
      <c r="M8" t="s">
        <v>44</v>
      </c>
      <c r="N8">
        <f>SUMIFS(E:E,G:G,"par")</f>
        <v>20</v>
      </c>
    </row>
    <row r="9" spans="1:15" ht="42" customHeight="1" x14ac:dyDescent="0.2">
      <c r="A9" s="11">
        <v>6</v>
      </c>
      <c r="B9" s="17" t="s">
        <v>30</v>
      </c>
      <c r="C9" s="21" t="s">
        <v>285</v>
      </c>
      <c r="D9" s="18" t="s">
        <v>286</v>
      </c>
      <c r="E9" s="17">
        <v>3</v>
      </c>
      <c r="F9" s="17">
        <v>1</v>
      </c>
      <c r="G9" s="17" t="s">
        <v>16</v>
      </c>
      <c r="H9" s="17" t="s">
        <v>34</v>
      </c>
      <c r="I9" s="20">
        <v>42896</v>
      </c>
      <c r="J9" s="17" t="s">
        <v>287</v>
      </c>
      <c r="K9" s="23" t="s">
        <v>288</v>
      </c>
      <c r="M9" t="s">
        <v>47</v>
      </c>
      <c r="N9">
        <f>SUMIFS(E:E,G:G,"phi")</f>
        <v>0</v>
      </c>
    </row>
    <row r="10" spans="1:15" ht="42" customHeight="1" x14ac:dyDescent="0.2">
      <c r="A10" s="11">
        <v>7</v>
      </c>
      <c r="B10" s="12" t="s">
        <v>30</v>
      </c>
      <c r="C10" s="12" t="s">
        <v>289</v>
      </c>
      <c r="D10" s="13" t="s">
        <v>290</v>
      </c>
      <c r="E10" s="12">
        <v>1</v>
      </c>
      <c r="F10" s="12">
        <v>1</v>
      </c>
      <c r="G10" s="11" t="s">
        <v>16</v>
      </c>
      <c r="H10" s="12" t="s">
        <v>34</v>
      </c>
      <c r="I10" s="15">
        <v>42896</v>
      </c>
      <c r="J10" s="12" t="s">
        <v>291</v>
      </c>
      <c r="K10" s="11"/>
      <c r="M10" t="s">
        <v>50</v>
      </c>
      <c r="N10">
        <f>SUMIFS(E:E,G:G,"BRK")</f>
        <v>0</v>
      </c>
    </row>
    <row r="11" spans="1:15" ht="42" customHeight="1" x14ac:dyDescent="0.2">
      <c r="A11" s="11">
        <v>8</v>
      </c>
      <c r="B11" s="17" t="s">
        <v>191</v>
      </c>
      <c r="C11" s="17" t="s">
        <v>292</v>
      </c>
      <c r="D11" s="18" t="s">
        <v>293</v>
      </c>
      <c r="E11" s="17">
        <v>1</v>
      </c>
      <c r="F11" s="17">
        <v>1</v>
      </c>
      <c r="G11" s="17" t="s">
        <v>16</v>
      </c>
      <c r="H11" s="17" t="s">
        <v>34</v>
      </c>
      <c r="I11" s="20">
        <v>42896</v>
      </c>
      <c r="J11" s="17" t="s">
        <v>294</v>
      </c>
      <c r="K11" s="16"/>
      <c r="M11" s="24" t="s">
        <v>54</v>
      </c>
      <c r="N11" s="24">
        <f>SUMIFS(E:E,G:G,"SPC")</f>
        <v>0</v>
      </c>
    </row>
    <row r="12" spans="1:15" ht="42" customHeight="1" x14ac:dyDescent="0.2">
      <c r="A12" s="11">
        <v>9</v>
      </c>
      <c r="B12" s="12" t="s">
        <v>74</v>
      </c>
      <c r="C12" s="12" t="s">
        <v>295</v>
      </c>
      <c r="D12" s="13" t="s">
        <v>296</v>
      </c>
      <c r="E12" s="12">
        <v>2</v>
      </c>
      <c r="F12" s="12">
        <v>1</v>
      </c>
      <c r="G12" s="11" t="s">
        <v>16</v>
      </c>
      <c r="H12" s="17" t="s">
        <v>34</v>
      </c>
      <c r="I12" s="20">
        <v>42896</v>
      </c>
      <c r="J12" s="12" t="s">
        <v>297</v>
      </c>
      <c r="K12" s="16"/>
      <c r="M12" s="25" t="s">
        <v>57</v>
      </c>
      <c r="N12" s="25">
        <f>SUMIFS(E:E,G:G,"H")</f>
        <v>0</v>
      </c>
    </row>
    <row r="13" spans="1:15" ht="42" customHeight="1" x14ac:dyDescent="0.2">
      <c r="A13" s="11">
        <v>10</v>
      </c>
      <c r="B13" s="17" t="s">
        <v>74</v>
      </c>
      <c r="C13" s="17" t="s">
        <v>298</v>
      </c>
      <c r="D13" s="18" t="s">
        <v>299</v>
      </c>
      <c r="E13" s="17">
        <v>2</v>
      </c>
      <c r="F13" s="17">
        <v>1</v>
      </c>
      <c r="G13" s="17" t="s">
        <v>16</v>
      </c>
      <c r="H13" s="12" t="s">
        <v>34</v>
      </c>
      <c r="I13" s="15">
        <v>42896</v>
      </c>
      <c r="J13" s="17" t="s">
        <v>300</v>
      </c>
      <c r="M13" s="25"/>
      <c r="N13" s="25"/>
    </row>
    <row r="14" spans="1:15" ht="42" customHeight="1" x14ac:dyDescent="0.2">
      <c r="A14" s="11">
        <v>11</v>
      </c>
      <c r="B14" s="27" t="s">
        <v>30</v>
      </c>
      <c r="C14" s="51" t="s">
        <v>301</v>
      </c>
      <c r="D14" s="64" t="s">
        <v>302</v>
      </c>
      <c r="E14" s="27">
        <v>3</v>
      </c>
      <c r="F14" s="27">
        <v>1</v>
      </c>
      <c r="G14" s="27" t="s">
        <v>16</v>
      </c>
      <c r="H14" s="27" t="s">
        <v>34</v>
      </c>
      <c r="I14" s="29">
        <v>42896</v>
      </c>
      <c r="J14" s="27" t="s">
        <v>303</v>
      </c>
      <c r="K14" s="12"/>
      <c r="M14" s="26" t="s">
        <v>62</v>
      </c>
      <c r="N14" s="26">
        <f>SUM(M4:N12)</f>
        <v>55</v>
      </c>
    </row>
    <row r="15" spans="1:15" ht="42" customHeight="1" x14ac:dyDescent="0.2">
      <c r="A15" s="11">
        <v>12</v>
      </c>
      <c r="B15" s="17" t="s">
        <v>30</v>
      </c>
      <c r="C15" s="17" t="s">
        <v>304</v>
      </c>
      <c r="D15" s="18" t="s">
        <v>305</v>
      </c>
      <c r="E15" s="17">
        <v>2</v>
      </c>
      <c r="F15" s="17">
        <v>1</v>
      </c>
      <c r="G15" s="17" t="s">
        <v>16</v>
      </c>
      <c r="H15" s="17" t="s">
        <v>34</v>
      </c>
      <c r="I15" s="20">
        <v>42896</v>
      </c>
      <c r="J15" s="17" t="s">
        <v>306</v>
      </c>
      <c r="K15" s="16"/>
    </row>
    <row r="16" spans="1:15" ht="42" customHeight="1" x14ac:dyDescent="0.2">
      <c r="A16" s="11">
        <v>13</v>
      </c>
      <c r="B16" s="17" t="s">
        <v>74</v>
      </c>
      <c r="C16" s="17" t="s">
        <v>307</v>
      </c>
      <c r="D16" s="18" t="s">
        <v>308</v>
      </c>
      <c r="E16" s="17">
        <v>3</v>
      </c>
      <c r="F16" s="17">
        <v>1</v>
      </c>
      <c r="G16" s="17" t="s">
        <v>16</v>
      </c>
      <c r="H16" s="17" t="s">
        <v>34</v>
      </c>
      <c r="I16" s="20">
        <v>42896</v>
      </c>
      <c r="J16" s="17" t="s">
        <v>309</v>
      </c>
      <c r="K16" s="16"/>
      <c r="M16" t="s">
        <v>70</v>
      </c>
    </row>
    <row r="17" spans="1:13" ht="42" customHeight="1" x14ac:dyDescent="0.2">
      <c r="A17" s="11">
        <v>14</v>
      </c>
      <c r="B17" s="43" t="s">
        <v>74</v>
      </c>
      <c r="C17" s="43" t="s">
        <v>310</v>
      </c>
      <c r="D17" s="44" t="s">
        <v>311</v>
      </c>
      <c r="E17" s="43">
        <v>3</v>
      </c>
      <c r="F17" s="43">
        <v>1</v>
      </c>
      <c r="G17" s="43" t="s">
        <v>312</v>
      </c>
      <c r="H17" s="43" t="s">
        <v>34</v>
      </c>
      <c r="I17" s="46">
        <v>42896</v>
      </c>
      <c r="J17" s="43" t="s">
        <v>313</v>
      </c>
      <c r="K17" s="47" t="s">
        <v>314</v>
      </c>
      <c r="M17" t="s">
        <v>73</v>
      </c>
    </row>
    <row r="18" spans="1:13" ht="42" customHeight="1" x14ac:dyDescent="0.2">
      <c r="A18" s="11">
        <v>15</v>
      </c>
      <c r="B18" s="31" t="s">
        <v>37</v>
      </c>
      <c r="C18" s="31" t="s">
        <v>315</v>
      </c>
      <c r="D18" s="32" t="s">
        <v>316</v>
      </c>
      <c r="E18" s="31">
        <v>4</v>
      </c>
      <c r="F18" s="31">
        <v>1</v>
      </c>
      <c r="G18" s="31" t="s">
        <v>312</v>
      </c>
      <c r="H18" s="31" t="s">
        <v>34</v>
      </c>
      <c r="I18" s="33">
        <v>42896</v>
      </c>
      <c r="J18" s="31" t="s">
        <v>40</v>
      </c>
      <c r="K18" s="48"/>
      <c r="M18" t="s">
        <v>78</v>
      </c>
    </row>
    <row r="19" spans="1:13" ht="42" customHeight="1" x14ac:dyDescent="0.2">
      <c r="A19" s="11">
        <v>16</v>
      </c>
      <c r="B19" s="31" t="s">
        <v>37</v>
      </c>
      <c r="C19" s="31" t="s">
        <v>317</v>
      </c>
      <c r="D19" s="32" t="s">
        <v>318</v>
      </c>
      <c r="E19" s="31">
        <v>4</v>
      </c>
      <c r="F19" s="31">
        <v>1</v>
      </c>
      <c r="G19" s="31" t="s">
        <v>312</v>
      </c>
      <c r="H19" s="31" t="s">
        <v>34</v>
      </c>
      <c r="I19" s="33">
        <v>42896</v>
      </c>
      <c r="J19" s="31" t="s">
        <v>40</v>
      </c>
      <c r="K19" s="48"/>
    </row>
    <row r="20" spans="1:13" ht="42" customHeight="1" x14ac:dyDescent="0.2">
      <c r="A20" s="11">
        <v>17</v>
      </c>
      <c r="B20" s="31" t="s">
        <v>37</v>
      </c>
      <c r="C20" s="31" t="s">
        <v>319</v>
      </c>
      <c r="D20" s="32" t="s">
        <v>320</v>
      </c>
      <c r="E20" s="31">
        <v>2</v>
      </c>
      <c r="F20" s="31">
        <v>1</v>
      </c>
      <c r="G20" s="31" t="s">
        <v>312</v>
      </c>
      <c r="H20" s="31" t="s">
        <v>34</v>
      </c>
      <c r="I20" s="33">
        <v>42896</v>
      </c>
      <c r="J20" s="43" t="s">
        <v>40</v>
      </c>
      <c r="K20" s="48"/>
    </row>
    <row r="21" spans="1:13" ht="42" customHeight="1" x14ac:dyDescent="0.2">
      <c r="A21" s="11">
        <v>18</v>
      </c>
      <c r="B21" s="69" t="s">
        <v>74</v>
      </c>
      <c r="C21" s="31" t="s">
        <v>321</v>
      </c>
      <c r="D21" s="32" t="s">
        <v>322</v>
      </c>
      <c r="E21" s="31">
        <v>3</v>
      </c>
      <c r="F21" s="31">
        <v>1</v>
      </c>
      <c r="G21" s="31" t="s">
        <v>312</v>
      </c>
      <c r="H21" s="31" t="s">
        <v>34</v>
      </c>
      <c r="I21" s="33">
        <v>42896</v>
      </c>
      <c r="J21" s="31" t="s">
        <v>323</v>
      </c>
      <c r="K21" s="48"/>
    </row>
    <row r="22" spans="1:13" ht="42" customHeight="1" x14ac:dyDescent="0.2">
      <c r="A22" s="11">
        <v>19</v>
      </c>
      <c r="B22" s="27" t="s">
        <v>37</v>
      </c>
      <c r="C22" s="27" t="s">
        <v>324</v>
      </c>
      <c r="D22" s="28" t="s">
        <v>325</v>
      </c>
      <c r="E22" s="27">
        <v>2</v>
      </c>
      <c r="F22" s="27">
        <v>1</v>
      </c>
      <c r="G22" s="27" t="s">
        <v>16</v>
      </c>
      <c r="H22" s="27" t="s">
        <v>34</v>
      </c>
      <c r="I22" s="29">
        <v>42896</v>
      </c>
      <c r="J22" s="27" t="s">
        <v>40</v>
      </c>
      <c r="K22" s="30"/>
    </row>
    <row r="23" spans="1:13" ht="42" customHeight="1" x14ac:dyDescent="0.2">
      <c r="A23" s="11">
        <v>20</v>
      </c>
      <c r="B23" s="34" t="s">
        <v>74</v>
      </c>
      <c r="C23" s="34" t="s">
        <v>326</v>
      </c>
      <c r="D23" s="35" t="s">
        <v>327</v>
      </c>
      <c r="E23" s="34">
        <v>1</v>
      </c>
      <c r="F23" s="34">
        <v>1</v>
      </c>
      <c r="G23" s="34" t="s">
        <v>16</v>
      </c>
      <c r="H23" s="34" t="s">
        <v>34</v>
      </c>
      <c r="I23" s="36">
        <v>42896</v>
      </c>
      <c r="J23" s="34" t="s">
        <v>328</v>
      </c>
      <c r="K23" s="37"/>
    </row>
    <row r="24" spans="1:13" ht="42" customHeight="1" x14ac:dyDescent="0.2">
      <c r="A24" s="11">
        <v>21</v>
      </c>
      <c r="B24" s="27" t="s">
        <v>114</v>
      </c>
      <c r="C24" s="27">
        <v>3650</v>
      </c>
      <c r="D24" s="28" t="s">
        <v>329</v>
      </c>
      <c r="E24" s="27">
        <v>2</v>
      </c>
      <c r="F24" s="27">
        <v>1</v>
      </c>
      <c r="G24" s="27" t="s">
        <v>16</v>
      </c>
      <c r="H24" s="27" t="s">
        <v>34</v>
      </c>
      <c r="I24" s="29">
        <v>42896</v>
      </c>
      <c r="J24" s="27" t="s">
        <v>330</v>
      </c>
      <c r="K24" s="30"/>
    </row>
    <row r="25" spans="1:13" ht="42" customHeight="1" x14ac:dyDescent="0.2">
      <c r="A25" s="11">
        <v>22</v>
      </c>
      <c r="B25" s="17" t="s">
        <v>114</v>
      </c>
      <c r="C25" s="17">
        <v>3678</v>
      </c>
      <c r="D25" s="18" t="s">
        <v>331</v>
      </c>
      <c r="E25" s="34">
        <v>2</v>
      </c>
      <c r="F25" s="34">
        <v>1</v>
      </c>
      <c r="G25" s="17" t="s">
        <v>312</v>
      </c>
      <c r="H25" s="17" t="s">
        <v>34</v>
      </c>
      <c r="I25" s="20">
        <v>42896</v>
      </c>
      <c r="J25" s="17" t="s">
        <v>332</v>
      </c>
      <c r="K25" s="16"/>
    </row>
    <row r="26" spans="1:13" ht="42" customHeight="1" x14ac:dyDescent="0.2">
      <c r="A26" s="11">
        <v>23</v>
      </c>
      <c r="B26" s="17" t="s">
        <v>37</v>
      </c>
      <c r="C26" s="17" t="s">
        <v>333</v>
      </c>
      <c r="D26" s="18" t="s">
        <v>334</v>
      </c>
      <c r="E26" s="34">
        <v>2</v>
      </c>
      <c r="F26" s="34">
        <v>1</v>
      </c>
      <c r="G26" s="17" t="s">
        <v>312</v>
      </c>
      <c r="H26" s="17" t="s">
        <v>34</v>
      </c>
      <c r="I26" s="20">
        <v>42896</v>
      </c>
      <c r="J26" s="17" t="s">
        <v>40</v>
      </c>
      <c r="K26" s="16"/>
    </row>
    <row r="27" spans="1:13" ht="42" customHeight="1" x14ac:dyDescent="0.2">
      <c r="A27" s="16"/>
      <c r="B27" s="27"/>
      <c r="C27" s="27"/>
      <c r="D27" s="28"/>
      <c r="E27" s="27"/>
      <c r="F27" s="27"/>
      <c r="G27" s="27"/>
      <c r="H27" s="27"/>
      <c r="I27" s="29"/>
      <c r="J27" s="27"/>
      <c r="K27" s="30"/>
    </row>
    <row r="28" spans="1:13" ht="42" customHeight="1" x14ac:dyDescent="0.2">
      <c r="A28" s="11"/>
      <c r="B28" s="12"/>
      <c r="C28" s="12"/>
      <c r="D28" s="13"/>
      <c r="E28" s="39">
        <f>SUM(E4:E27)</f>
        <v>55</v>
      </c>
      <c r="F28" s="39">
        <f>SUM(F4:F27)</f>
        <v>23</v>
      </c>
      <c r="G28" s="11"/>
      <c r="H28" s="12"/>
      <c r="I28" s="15"/>
      <c r="J28" s="12"/>
      <c r="K28" s="11"/>
    </row>
    <row r="29" spans="1:13" ht="42" customHeight="1" x14ac:dyDescent="0.2">
      <c r="A29" s="16"/>
      <c r="B29" s="34"/>
      <c r="C29" s="34"/>
      <c r="D29" s="35"/>
      <c r="E29" s="34"/>
      <c r="F29" s="34"/>
      <c r="G29" s="34"/>
      <c r="H29" s="34"/>
      <c r="I29" s="36"/>
      <c r="J29" s="34"/>
      <c r="K29" s="37"/>
    </row>
  </sheetData>
  <customSheetViews>
    <customSheetView guid="{66544F1C-DA3A-E34B-BF6F-61699673D02F}" scale="80">
      <selection activeCell="I16" sqref="I16"/>
      <pageMargins left="0.7" right="0.7" top="0.75" bottom="0.75" header="0.3" footer="0.3"/>
    </customSheetView>
    <customSheetView guid="{F03C1FCC-71D5-4071-A1B2-B70B2D3F8D44}" scale="80">
      <selection activeCell="C13" sqref="C13"/>
      <pageMargins left="0.7" right="0.7" top="0.75" bottom="0.75" header="0.3" footer="0.3"/>
    </customSheetView>
    <customSheetView guid="{1482F023-ED3F-4B1F-B352-A368F0648545}" scale="80">
      <selection activeCell="C13" sqref="C13"/>
      <pageMargins left="0.7" right="0.7" top="0.75" bottom="0.75" header="0.3" footer="0.3"/>
    </customSheetView>
    <customSheetView guid="{8056BB49-52E6-4DF6-BFBA-F59258C1D3BE}" scale="80" topLeftCell="A16">
      <selection activeCell="D31" sqref="D31"/>
      <pageMargins left="0.7" right="0.7" top="0.75" bottom="0.75" header="0.3" footer="0.3"/>
    </customSheetView>
    <customSheetView guid="{B9EB7F83-C410-48EB-B273-247299899CEB}" scale="80">
      <selection activeCell="I16" sqref="I16"/>
      <pageMargins left="0.7" right="0.7" top="0.75" bottom="0.75" header="0.3" footer="0.3"/>
    </customSheetView>
  </customSheetViews>
  <mergeCells count="2">
    <mergeCell ref="A1:F1"/>
    <mergeCell ref="G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80" zoomScaleNormal="80" workbookViewId="0">
      <selection activeCell="K10" sqref="K10"/>
    </sheetView>
  </sheetViews>
  <sheetFormatPr baseColWidth="10" defaultColWidth="8.83203125" defaultRowHeight="44.25" customHeight="1" x14ac:dyDescent="0.2"/>
  <cols>
    <col min="1" max="1" width="11.1640625" customWidth="1"/>
    <col min="2" max="2" width="32.1640625" customWidth="1"/>
    <col min="3" max="4" width="40.5" customWidth="1"/>
    <col min="5" max="5" width="10.6640625" customWidth="1"/>
    <col min="6" max="6" width="10.33203125" customWidth="1"/>
    <col min="7" max="7" width="15.1640625" customWidth="1"/>
    <col min="8" max="8" width="16.33203125" customWidth="1"/>
    <col min="9" max="9" width="16" customWidth="1"/>
    <col min="10" max="10" width="15.1640625" customWidth="1"/>
    <col min="11" max="11" width="56.6640625" customWidth="1"/>
    <col min="13" max="13" width="18.1640625" customWidth="1"/>
  </cols>
  <sheetData>
    <row r="1" spans="1:15" ht="44.25" customHeight="1" thickBot="1" x14ac:dyDescent="0.4">
      <c r="A1" s="844" t="s">
        <v>0</v>
      </c>
      <c r="B1" s="845"/>
      <c r="C1" s="845"/>
      <c r="D1" s="845"/>
      <c r="E1" s="845"/>
      <c r="F1" s="845"/>
      <c r="G1" s="845" t="s">
        <v>1</v>
      </c>
      <c r="H1" s="845"/>
      <c r="I1" s="845"/>
      <c r="J1" s="846"/>
      <c r="K1" s="847"/>
    </row>
    <row r="2" spans="1:15" ht="44.25" customHeight="1" thickBot="1" x14ac:dyDescent="0.3">
      <c r="A2" s="1" t="s">
        <v>2</v>
      </c>
      <c r="B2" s="2" t="s">
        <v>3</v>
      </c>
      <c r="C2" s="2" t="s">
        <v>4</v>
      </c>
      <c r="D2" s="3" t="s">
        <v>5</v>
      </c>
      <c r="E2" s="2" t="s">
        <v>6</v>
      </c>
      <c r="F2" s="2" t="s">
        <v>7</v>
      </c>
      <c r="G2" s="2" t="s">
        <v>8</v>
      </c>
      <c r="H2" s="2" t="s">
        <v>9</v>
      </c>
      <c r="I2" s="2" t="s">
        <v>10</v>
      </c>
      <c r="J2" s="2" t="s">
        <v>11</v>
      </c>
      <c r="K2" s="4" t="s">
        <v>12</v>
      </c>
      <c r="M2" s="5" t="s">
        <v>13</v>
      </c>
      <c r="N2" s="5">
        <v>60</v>
      </c>
    </row>
    <row r="3" spans="1:15" ht="44.25" customHeight="1" x14ac:dyDescent="0.3">
      <c r="A3" s="6">
        <v>60</v>
      </c>
      <c r="B3" s="53" t="s">
        <v>231</v>
      </c>
      <c r="C3" s="6"/>
      <c r="D3" s="8"/>
      <c r="E3" s="6"/>
      <c r="F3" s="6"/>
      <c r="G3" s="6"/>
      <c r="H3" s="6"/>
      <c r="I3" s="6"/>
      <c r="J3" s="6"/>
      <c r="K3" s="53" t="s">
        <v>232</v>
      </c>
      <c r="M3" s="9" t="s">
        <v>17</v>
      </c>
      <c r="N3" s="9">
        <f>N2-N14</f>
        <v>3</v>
      </c>
      <c r="O3" s="10"/>
    </row>
    <row r="4" spans="1:15" ht="44.25" customHeight="1" x14ac:dyDescent="0.2">
      <c r="A4" s="30">
        <v>1</v>
      </c>
      <c r="B4" s="27" t="s">
        <v>74</v>
      </c>
      <c r="C4" s="27" t="s">
        <v>233</v>
      </c>
      <c r="D4" s="28" t="s">
        <v>234</v>
      </c>
      <c r="E4" s="27">
        <v>4</v>
      </c>
      <c r="F4" s="27">
        <v>1</v>
      </c>
      <c r="G4" s="27" t="s">
        <v>110</v>
      </c>
      <c r="H4" s="27" t="s">
        <v>34</v>
      </c>
      <c r="I4" s="29">
        <v>42896</v>
      </c>
      <c r="J4" s="27" t="s">
        <v>235</v>
      </c>
      <c r="K4" s="30"/>
      <c r="M4" t="s">
        <v>23</v>
      </c>
      <c r="N4">
        <f>SUMIFS(E:E,G:G,"CTT")</f>
        <v>0</v>
      </c>
    </row>
    <row r="5" spans="1:15" ht="44.25" customHeight="1" x14ac:dyDescent="0.2">
      <c r="A5" s="61">
        <v>2</v>
      </c>
      <c r="B5" s="59" t="s">
        <v>37</v>
      </c>
      <c r="C5" s="59" t="s">
        <v>236</v>
      </c>
      <c r="D5" s="60" t="s">
        <v>237</v>
      </c>
      <c r="E5" s="59">
        <v>5</v>
      </c>
      <c r="F5" s="59">
        <v>2</v>
      </c>
      <c r="G5" s="59" t="s">
        <v>110</v>
      </c>
      <c r="H5" s="59" t="s">
        <v>34</v>
      </c>
      <c r="I5" s="62">
        <v>42896</v>
      </c>
      <c r="J5" s="59" t="s">
        <v>40</v>
      </c>
      <c r="K5" s="66"/>
      <c r="M5" t="s">
        <v>29</v>
      </c>
      <c r="N5">
        <f>SUMIFS(E:E,G:G,"FLU")</f>
        <v>0</v>
      </c>
    </row>
    <row r="6" spans="1:15" ht="44.25" customHeight="1" x14ac:dyDescent="0.2">
      <c r="A6" s="30">
        <v>3</v>
      </c>
      <c r="B6" s="59" t="s">
        <v>37</v>
      </c>
      <c r="C6" s="59" t="s">
        <v>238</v>
      </c>
      <c r="D6" s="60" t="s">
        <v>239</v>
      </c>
      <c r="E6" s="59">
        <v>4</v>
      </c>
      <c r="F6" s="59">
        <v>1</v>
      </c>
      <c r="G6" s="61" t="s">
        <v>110</v>
      </c>
      <c r="H6" s="59" t="s">
        <v>34</v>
      </c>
      <c r="I6" s="62">
        <v>42896</v>
      </c>
      <c r="J6" s="59" t="s">
        <v>40</v>
      </c>
      <c r="K6" s="61" t="s">
        <v>240</v>
      </c>
      <c r="M6" t="s">
        <v>36</v>
      </c>
      <c r="N6">
        <f>SUMIFS(E:E,G:G,"JCC")</f>
        <v>57</v>
      </c>
    </row>
    <row r="7" spans="1:15" ht="44.25" customHeight="1" x14ac:dyDescent="0.2">
      <c r="A7" s="61">
        <v>4</v>
      </c>
      <c r="B7" s="59" t="s">
        <v>114</v>
      </c>
      <c r="C7" s="59">
        <v>2832</v>
      </c>
      <c r="D7" s="60" t="s">
        <v>241</v>
      </c>
      <c r="E7" s="59">
        <v>6</v>
      </c>
      <c r="F7" s="59">
        <v>2</v>
      </c>
      <c r="G7" s="61" t="s">
        <v>110</v>
      </c>
      <c r="H7" s="59" t="s">
        <v>34</v>
      </c>
      <c r="I7" s="62">
        <v>42896</v>
      </c>
      <c r="J7" s="27" t="s">
        <v>242</v>
      </c>
      <c r="K7" s="50" t="s">
        <v>243</v>
      </c>
      <c r="M7" t="s">
        <v>41</v>
      </c>
      <c r="N7">
        <f>SUMIFS(E:E,G:G,"EDI")</f>
        <v>0</v>
      </c>
    </row>
    <row r="8" spans="1:15" ht="44.25" customHeight="1" x14ac:dyDescent="0.2">
      <c r="A8" s="30">
        <v>5</v>
      </c>
      <c r="B8" s="59" t="s">
        <v>30</v>
      </c>
      <c r="C8" s="67" t="s">
        <v>244</v>
      </c>
      <c r="D8" s="60" t="s">
        <v>245</v>
      </c>
      <c r="E8" s="59">
        <v>4</v>
      </c>
      <c r="F8" s="59">
        <v>1</v>
      </c>
      <c r="G8" s="61" t="s">
        <v>110</v>
      </c>
      <c r="H8" s="59" t="s">
        <v>34</v>
      </c>
      <c r="I8" s="62">
        <v>42896</v>
      </c>
      <c r="J8" s="59" t="s">
        <v>246</v>
      </c>
      <c r="K8" s="61"/>
      <c r="M8" t="s">
        <v>44</v>
      </c>
      <c r="N8">
        <f>SUMIFS(E:E,G:G,"par")</f>
        <v>0</v>
      </c>
    </row>
    <row r="9" spans="1:15" ht="44.25" customHeight="1" x14ac:dyDescent="0.2">
      <c r="A9" s="61">
        <v>6</v>
      </c>
      <c r="B9" s="27" t="s">
        <v>37</v>
      </c>
      <c r="C9" s="27" t="s">
        <v>247</v>
      </c>
      <c r="D9" s="28" t="s">
        <v>248</v>
      </c>
      <c r="E9" s="27">
        <v>6</v>
      </c>
      <c r="F9" s="27">
        <v>2</v>
      </c>
      <c r="G9" s="27" t="s">
        <v>110</v>
      </c>
      <c r="H9" s="27" t="s">
        <v>34</v>
      </c>
      <c r="I9" s="29">
        <v>42896</v>
      </c>
      <c r="J9" s="27" t="s">
        <v>40</v>
      </c>
      <c r="K9" s="30"/>
      <c r="M9" t="s">
        <v>47</v>
      </c>
      <c r="N9">
        <f>SUMIFS(E:E,G:G,"phi")</f>
        <v>0</v>
      </c>
    </row>
    <row r="10" spans="1:15" ht="44.25" customHeight="1" x14ac:dyDescent="0.2">
      <c r="A10" s="30">
        <v>7</v>
      </c>
      <c r="B10" s="27" t="s">
        <v>37</v>
      </c>
      <c r="C10" s="27" t="s">
        <v>249</v>
      </c>
      <c r="D10" s="28" t="s">
        <v>250</v>
      </c>
      <c r="E10" s="27">
        <v>9</v>
      </c>
      <c r="F10" s="27">
        <v>3</v>
      </c>
      <c r="G10" s="27" t="s">
        <v>110</v>
      </c>
      <c r="H10" s="27" t="s">
        <v>34</v>
      </c>
      <c r="I10" s="29">
        <v>42896</v>
      </c>
      <c r="J10" s="27" t="s">
        <v>40</v>
      </c>
      <c r="K10" s="30"/>
      <c r="M10" t="s">
        <v>50</v>
      </c>
      <c r="N10">
        <f>SUMIFS(E:E,G:G,"BRK")</f>
        <v>0</v>
      </c>
    </row>
    <row r="11" spans="1:15" ht="44.25" customHeight="1" x14ac:dyDescent="0.2">
      <c r="A11" s="61">
        <v>8</v>
      </c>
      <c r="B11" s="59" t="s">
        <v>37</v>
      </c>
      <c r="C11" s="59" t="s">
        <v>251</v>
      </c>
      <c r="D11" s="60" t="s">
        <v>252</v>
      </c>
      <c r="E11" s="59">
        <v>2</v>
      </c>
      <c r="F11" s="59">
        <v>1</v>
      </c>
      <c r="G11" s="61" t="s">
        <v>110</v>
      </c>
      <c r="H11" s="59" t="s">
        <v>34</v>
      </c>
      <c r="I11" s="62">
        <v>42896</v>
      </c>
      <c r="J11" s="59" t="s">
        <v>40</v>
      </c>
      <c r="K11" s="61"/>
      <c r="M11" s="24" t="s">
        <v>54</v>
      </c>
      <c r="N11" s="24">
        <f>SUMIFS(E:E,G:G,"SPC")</f>
        <v>0</v>
      </c>
    </row>
    <row r="12" spans="1:15" ht="44.25" customHeight="1" x14ac:dyDescent="0.2">
      <c r="A12" s="30">
        <v>9</v>
      </c>
      <c r="B12" s="59" t="s">
        <v>37</v>
      </c>
      <c r="C12" s="51" t="s">
        <v>253</v>
      </c>
      <c r="D12" s="64" t="s">
        <v>254</v>
      </c>
      <c r="E12" s="27">
        <v>3</v>
      </c>
      <c r="F12" s="27">
        <v>1</v>
      </c>
      <c r="G12" s="27" t="s">
        <v>110</v>
      </c>
      <c r="H12" s="27" t="s">
        <v>34</v>
      </c>
      <c r="I12" s="29">
        <v>42896</v>
      </c>
      <c r="J12" s="59" t="s">
        <v>40</v>
      </c>
      <c r="K12" s="67" t="s">
        <v>335</v>
      </c>
      <c r="M12" s="25" t="s">
        <v>57</v>
      </c>
      <c r="N12" s="25">
        <f>SUMIFS(E:E,G:G,"H")</f>
        <v>0</v>
      </c>
    </row>
    <row r="13" spans="1:15" ht="44.25" customHeight="1" x14ac:dyDescent="0.2">
      <c r="A13" s="61">
        <v>10</v>
      </c>
      <c r="B13" s="27" t="s">
        <v>37</v>
      </c>
      <c r="C13" s="27" t="s">
        <v>255</v>
      </c>
      <c r="D13" s="28" t="s">
        <v>256</v>
      </c>
      <c r="E13" s="27">
        <v>2</v>
      </c>
      <c r="F13" s="27">
        <v>1</v>
      </c>
      <c r="G13" s="27" t="s">
        <v>110</v>
      </c>
      <c r="H13" s="27" t="s">
        <v>34</v>
      </c>
      <c r="I13" s="29">
        <v>42896</v>
      </c>
      <c r="J13" s="27" t="s">
        <v>40</v>
      </c>
      <c r="K13" s="30"/>
      <c r="M13" s="25"/>
      <c r="N13" s="25"/>
    </row>
    <row r="14" spans="1:15" ht="44.25" customHeight="1" x14ac:dyDescent="0.2">
      <c r="A14" s="30">
        <v>11</v>
      </c>
      <c r="B14" s="27" t="s">
        <v>37</v>
      </c>
      <c r="C14" s="27" t="s">
        <v>257</v>
      </c>
      <c r="D14" s="28" t="s">
        <v>258</v>
      </c>
      <c r="E14" s="27">
        <v>3</v>
      </c>
      <c r="F14" s="27">
        <v>1</v>
      </c>
      <c r="G14" s="27" t="s">
        <v>110</v>
      </c>
      <c r="H14" s="27" t="s">
        <v>34</v>
      </c>
      <c r="I14" s="29">
        <v>42896</v>
      </c>
      <c r="J14" s="27" t="s">
        <v>40</v>
      </c>
      <c r="K14" s="30"/>
      <c r="M14" s="26" t="s">
        <v>62</v>
      </c>
      <c r="N14" s="26">
        <f>SUM(M4:N12)</f>
        <v>57</v>
      </c>
    </row>
    <row r="15" spans="1:15" ht="44.25" customHeight="1" x14ac:dyDescent="0.2">
      <c r="A15" s="61">
        <v>12</v>
      </c>
      <c r="B15" s="27" t="s">
        <v>37</v>
      </c>
      <c r="C15" s="17" t="s">
        <v>259</v>
      </c>
      <c r="D15" s="18" t="s">
        <v>260</v>
      </c>
      <c r="E15" s="17">
        <v>3</v>
      </c>
      <c r="F15" s="17">
        <v>1</v>
      </c>
      <c r="G15" s="17" t="s">
        <v>110</v>
      </c>
      <c r="H15" s="17" t="s">
        <v>34</v>
      </c>
      <c r="I15" s="20">
        <v>42896</v>
      </c>
      <c r="J15" s="12" t="s">
        <v>40</v>
      </c>
      <c r="K15" s="16"/>
    </row>
    <row r="16" spans="1:15" ht="44.25" customHeight="1" x14ac:dyDescent="0.2">
      <c r="A16" s="30">
        <v>13</v>
      </c>
      <c r="B16" s="21" t="s">
        <v>37</v>
      </c>
      <c r="C16" s="17" t="s">
        <v>261</v>
      </c>
      <c r="D16" s="18" t="s">
        <v>262</v>
      </c>
      <c r="E16" s="17">
        <v>2</v>
      </c>
      <c r="F16" s="17">
        <v>1</v>
      </c>
      <c r="G16" s="17" t="s">
        <v>110</v>
      </c>
      <c r="H16" s="17" t="s">
        <v>34</v>
      </c>
      <c r="I16" s="20">
        <v>42896</v>
      </c>
      <c r="J16" s="17" t="s">
        <v>40</v>
      </c>
      <c r="K16" s="16"/>
      <c r="M16" t="s">
        <v>70</v>
      </c>
    </row>
    <row r="17" spans="1:13" ht="44.25" customHeight="1" x14ac:dyDescent="0.2">
      <c r="A17" s="61">
        <v>14</v>
      </c>
      <c r="B17" s="12" t="s">
        <v>37</v>
      </c>
      <c r="C17" s="12" t="s">
        <v>263</v>
      </c>
      <c r="D17" s="13" t="s">
        <v>264</v>
      </c>
      <c r="E17" s="12">
        <v>2</v>
      </c>
      <c r="F17" s="12">
        <v>1</v>
      </c>
      <c r="G17" s="11" t="s">
        <v>110</v>
      </c>
      <c r="H17" s="12" t="s">
        <v>34</v>
      </c>
      <c r="I17" s="15">
        <v>42896</v>
      </c>
      <c r="J17" s="12" t="s">
        <v>40</v>
      </c>
      <c r="K17" s="11"/>
      <c r="M17" t="s">
        <v>73</v>
      </c>
    </row>
    <row r="18" spans="1:13" ht="44.25" customHeight="1" x14ac:dyDescent="0.2">
      <c r="A18" s="61">
        <v>15</v>
      </c>
      <c r="B18" s="27" t="s">
        <v>37</v>
      </c>
      <c r="C18" s="27" t="s">
        <v>265</v>
      </c>
      <c r="D18" s="28" t="s">
        <v>266</v>
      </c>
      <c r="E18" s="27">
        <v>2</v>
      </c>
      <c r="F18" s="27">
        <v>1</v>
      </c>
      <c r="G18" s="27" t="s">
        <v>110</v>
      </c>
      <c r="H18" s="27" t="s">
        <v>34</v>
      </c>
      <c r="I18" s="29">
        <v>42896</v>
      </c>
      <c r="J18" s="27" t="s">
        <v>40</v>
      </c>
      <c r="K18" s="30"/>
      <c r="M18" t="s">
        <v>78</v>
      </c>
    </row>
    <row r="19" spans="1:13" ht="44.25" customHeight="1" x14ac:dyDescent="0.2">
      <c r="A19" s="30"/>
      <c r="B19" s="27"/>
      <c r="C19" s="27"/>
      <c r="D19" s="28"/>
      <c r="E19" s="27"/>
      <c r="F19" s="27"/>
      <c r="G19" s="27"/>
      <c r="H19" s="27"/>
      <c r="I19" s="29"/>
      <c r="J19" s="27"/>
      <c r="K19" s="30"/>
    </row>
    <row r="20" spans="1:13" ht="44.25" customHeight="1" x14ac:dyDescent="0.2">
      <c r="A20" s="30"/>
      <c r="B20" s="27"/>
      <c r="C20" s="27"/>
      <c r="D20" s="28"/>
      <c r="E20" s="27"/>
      <c r="F20" s="27"/>
      <c r="G20" s="27"/>
      <c r="H20" s="27"/>
      <c r="I20" s="29"/>
      <c r="J20" s="27"/>
      <c r="K20" s="30"/>
    </row>
    <row r="21" spans="1:13" ht="44.25" customHeight="1" x14ac:dyDescent="0.2">
      <c r="A21" s="30"/>
      <c r="B21" s="27"/>
      <c r="C21" s="63"/>
      <c r="D21" s="28"/>
      <c r="E21" s="19">
        <f>SUM(E4:E18)</f>
        <v>57</v>
      </c>
      <c r="F21" s="19">
        <f>SUM(F4:F18)</f>
        <v>20</v>
      </c>
      <c r="G21" s="27"/>
      <c r="H21" s="27"/>
      <c r="I21" s="29"/>
      <c r="J21" s="27"/>
      <c r="K21" s="30"/>
    </row>
    <row r="22" spans="1:13" ht="44.25" customHeight="1" x14ac:dyDescent="0.2">
      <c r="A22" s="17"/>
      <c r="B22" s="27"/>
      <c r="C22" s="27"/>
      <c r="D22" s="28"/>
      <c r="E22" s="27"/>
      <c r="F22" s="27"/>
      <c r="G22" s="27"/>
      <c r="H22" s="27"/>
      <c r="I22" s="29"/>
      <c r="J22" s="27"/>
      <c r="K22" s="27"/>
    </row>
    <row r="23" spans="1:13" ht="44.25" customHeight="1" x14ac:dyDescent="0.2">
      <c r="A23" s="12"/>
      <c r="B23" s="17"/>
      <c r="C23" s="21"/>
      <c r="D23" s="18"/>
      <c r="E23" s="17"/>
      <c r="F23" s="17"/>
      <c r="G23" s="17"/>
      <c r="H23" s="17"/>
      <c r="I23" s="20"/>
      <c r="J23" s="17"/>
      <c r="K23" s="17"/>
    </row>
  </sheetData>
  <customSheetViews>
    <customSheetView guid="{66544F1C-DA3A-E34B-BF6F-61699673D02F}" scale="80">
      <selection activeCell="K10" sqref="K10"/>
      <pageMargins left="0.7" right="0.7" top="0.75" bottom="0.75" header="0.3" footer="0.3"/>
    </customSheetView>
    <customSheetView guid="{F03C1FCC-71D5-4071-A1B2-B70B2D3F8D44}" scale="80">
      <selection activeCell="C23" sqref="C23"/>
      <pageMargins left="0.7" right="0.7" top="0.75" bottom="0.75" header="0.3" footer="0.3"/>
    </customSheetView>
    <customSheetView guid="{1482F023-ED3F-4B1F-B352-A368F0648545}" scale="80">
      <selection activeCell="C23" sqref="C23"/>
      <pageMargins left="0.7" right="0.7" top="0.75" bottom="0.75" header="0.3" footer="0.3"/>
    </customSheetView>
    <customSheetView guid="{8056BB49-52E6-4DF6-BFBA-F59258C1D3BE}" scale="80" topLeftCell="A13">
      <selection activeCell="D28" sqref="D28"/>
      <pageMargins left="0.7" right="0.7" top="0.75" bottom="0.75" header="0.3" footer="0.3"/>
    </customSheetView>
    <customSheetView guid="{B9EB7F83-C410-48EB-B273-247299899CEB}" scale="80">
      <selection activeCell="K10" sqref="K10"/>
      <pageMargins left="0.7" right="0.7" top="0.75" bottom="0.75" header="0.3" footer="0.3"/>
    </customSheetView>
  </customSheetViews>
  <mergeCells count="2">
    <mergeCell ref="A1:F1"/>
    <mergeCell ref="G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80" zoomScaleNormal="80" workbookViewId="0">
      <selection activeCell="D17" sqref="D17"/>
    </sheetView>
  </sheetViews>
  <sheetFormatPr baseColWidth="10" defaultColWidth="8.83203125" defaultRowHeight="48" customHeight="1" x14ac:dyDescent="0.2"/>
  <cols>
    <col min="1" max="1" width="11.1640625" customWidth="1"/>
    <col min="2" max="2" width="32.1640625" customWidth="1"/>
    <col min="3" max="3" width="43.6640625" customWidth="1"/>
    <col min="4" max="4" width="42.5" customWidth="1"/>
    <col min="5" max="5" width="10.6640625" customWidth="1"/>
    <col min="6" max="6" width="10.33203125" customWidth="1"/>
    <col min="7" max="7" width="15.1640625" customWidth="1"/>
    <col min="8" max="8" width="16.33203125" customWidth="1"/>
    <col min="9" max="9" width="16" customWidth="1"/>
    <col min="10" max="10" width="15.1640625" customWidth="1"/>
    <col min="11" max="11" width="48.33203125" customWidth="1"/>
    <col min="13" max="13" width="18.1640625" customWidth="1"/>
  </cols>
  <sheetData>
    <row r="1" spans="1:15" ht="48" customHeight="1" thickBot="1" x14ac:dyDescent="0.4">
      <c r="A1" s="844" t="s">
        <v>0</v>
      </c>
      <c r="B1" s="845"/>
      <c r="C1" s="845"/>
      <c r="D1" s="845"/>
      <c r="E1" s="845"/>
      <c r="F1" s="845"/>
      <c r="G1" s="845" t="s">
        <v>1</v>
      </c>
      <c r="H1" s="845"/>
      <c r="I1" s="845"/>
      <c r="J1" s="846"/>
      <c r="K1" s="847"/>
    </row>
    <row r="2" spans="1:15" ht="48" customHeight="1" thickBot="1" x14ac:dyDescent="0.3">
      <c r="A2" s="1" t="s">
        <v>2</v>
      </c>
      <c r="B2" s="2" t="s">
        <v>3</v>
      </c>
      <c r="C2" s="2" t="s">
        <v>4</v>
      </c>
      <c r="D2" s="3" t="s">
        <v>5</v>
      </c>
      <c r="E2" s="2" t="s">
        <v>6</v>
      </c>
      <c r="F2" s="2" t="s">
        <v>7</v>
      </c>
      <c r="G2" s="2" t="s">
        <v>8</v>
      </c>
      <c r="H2" s="2" t="s">
        <v>9</v>
      </c>
      <c r="I2" s="2" t="s">
        <v>10</v>
      </c>
      <c r="J2" s="2" t="s">
        <v>11</v>
      </c>
      <c r="K2" s="4" t="s">
        <v>12</v>
      </c>
      <c r="M2" s="5" t="s">
        <v>13</v>
      </c>
      <c r="N2" s="5">
        <v>59</v>
      </c>
    </row>
    <row r="3" spans="1:15" ht="48" customHeight="1" x14ac:dyDescent="0.3">
      <c r="A3" s="6">
        <v>59</v>
      </c>
      <c r="B3" s="58" t="s">
        <v>196</v>
      </c>
      <c r="C3" s="6"/>
      <c r="D3" s="8"/>
      <c r="E3" s="6"/>
      <c r="F3" s="6"/>
      <c r="G3" s="6"/>
      <c r="H3" s="6"/>
      <c r="I3" s="6"/>
      <c r="J3" s="6"/>
      <c r="K3" s="58" t="s">
        <v>197</v>
      </c>
      <c r="M3" s="9" t="s">
        <v>17</v>
      </c>
      <c r="N3" s="9">
        <f>N2-N14</f>
        <v>4</v>
      </c>
      <c r="O3" s="10"/>
    </row>
    <row r="4" spans="1:15" ht="48" customHeight="1" x14ac:dyDescent="0.2">
      <c r="A4" s="17">
        <v>1</v>
      </c>
      <c r="B4" s="17" t="s">
        <v>30</v>
      </c>
      <c r="C4" s="21" t="s">
        <v>198</v>
      </c>
      <c r="D4" s="18" t="s">
        <v>199</v>
      </c>
      <c r="E4" s="17">
        <v>15</v>
      </c>
      <c r="F4" s="17">
        <v>5</v>
      </c>
      <c r="G4" s="17" t="s">
        <v>200</v>
      </c>
      <c r="H4" s="17" t="s">
        <v>34</v>
      </c>
      <c r="I4" s="20">
        <v>42896</v>
      </c>
      <c r="J4" s="17" t="s">
        <v>201</v>
      </c>
      <c r="K4" s="16"/>
      <c r="M4" t="s">
        <v>23</v>
      </c>
      <c r="N4">
        <f>SUMIFS(E:E,G:G,"CTT")</f>
        <v>0</v>
      </c>
    </row>
    <row r="5" spans="1:15" ht="48" customHeight="1" x14ac:dyDescent="0.2">
      <c r="A5" s="16">
        <v>2</v>
      </c>
      <c r="B5" s="12" t="s">
        <v>37</v>
      </c>
      <c r="C5" s="17" t="s">
        <v>202</v>
      </c>
      <c r="D5" s="18" t="s">
        <v>203</v>
      </c>
      <c r="E5" s="17">
        <v>2</v>
      </c>
      <c r="F5" s="17">
        <v>1</v>
      </c>
      <c r="G5" s="17" t="s">
        <v>200</v>
      </c>
      <c r="H5" s="17" t="s">
        <v>34</v>
      </c>
      <c r="I5" s="20">
        <v>42896</v>
      </c>
      <c r="J5" s="12" t="s">
        <v>40</v>
      </c>
      <c r="K5" s="16"/>
      <c r="M5" t="s">
        <v>29</v>
      </c>
      <c r="N5">
        <f>SUMIFS(E:E,G:G,"FLU")</f>
        <v>0</v>
      </c>
    </row>
    <row r="6" spans="1:15" ht="48" customHeight="1" x14ac:dyDescent="0.2">
      <c r="A6" s="17">
        <v>3</v>
      </c>
      <c r="B6" s="27" t="s">
        <v>37</v>
      </c>
      <c r="C6" s="27" t="s">
        <v>204</v>
      </c>
      <c r="D6" s="28" t="s">
        <v>205</v>
      </c>
      <c r="E6" s="27">
        <v>6</v>
      </c>
      <c r="F6" s="27">
        <v>2</v>
      </c>
      <c r="G6" s="27" t="s">
        <v>200</v>
      </c>
      <c r="H6" s="27" t="s">
        <v>34</v>
      </c>
      <c r="I6" s="29">
        <v>42889</v>
      </c>
      <c r="J6" s="27" t="s">
        <v>40</v>
      </c>
      <c r="K6" s="27" t="s">
        <v>206</v>
      </c>
      <c r="M6" t="s">
        <v>36</v>
      </c>
      <c r="N6">
        <f>SUMIFS(E:E,G:G,"JCC")</f>
        <v>32</v>
      </c>
    </row>
    <row r="7" spans="1:15" ht="48" customHeight="1" x14ac:dyDescent="0.2">
      <c r="A7" s="30">
        <v>4</v>
      </c>
      <c r="B7" s="59" t="s">
        <v>74</v>
      </c>
      <c r="C7" s="59" t="s">
        <v>207</v>
      </c>
      <c r="D7" s="60" t="s">
        <v>208</v>
      </c>
      <c r="E7" s="59">
        <v>4</v>
      </c>
      <c r="F7" s="59">
        <v>1</v>
      </c>
      <c r="G7" s="61" t="s">
        <v>110</v>
      </c>
      <c r="H7" s="59" t="s">
        <v>34</v>
      </c>
      <c r="I7" s="62">
        <v>42896</v>
      </c>
      <c r="J7" s="59" t="s">
        <v>209</v>
      </c>
      <c r="K7" s="61"/>
      <c r="M7" t="s">
        <v>41</v>
      </c>
      <c r="N7">
        <f>SUMIFS(E:E,G:G,"EDI")</f>
        <v>23</v>
      </c>
    </row>
    <row r="8" spans="1:15" ht="48" customHeight="1" x14ac:dyDescent="0.2">
      <c r="A8" s="27">
        <v>5</v>
      </c>
      <c r="B8" s="27" t="s">
        <v>37</v>
      </c>
      <c r="C8" s="63" t="s">
        <v>210</v>
      </c>
      <c r="D8" s="28" t="s">
        <v>211</v>
      </c>
      <c r="E8" s="27">
        <v>4</v>
      </c>
      <c r="F8" s="27">
        <v>1</v>
      </c>
      <c r="G8" s="27" t="s">
        <v>110</v>
      </c>
      <c r="H8" s="27" t="s">
        <v>34</v>
      </c>
      <c r="I8" s="29">
        <v>42896</v>
      </c>
      <c r="J8" s="27" t="s">
        <v>40</v>
      </c>
      <c r="K8" s="30"/>
      <c r="M8" t="s">
        <v>44</v>
      </c>
      <c r="N8">
        <f>SUMIFS(E:E,G:G,"par")</f>
        <v>0</v>
      </c>
    </row>
    <row r="9" spans="1:15" ht="48" customHeight="1" x14ac:dyDescent="0.2">
      <c r="A9" s="16">
        <v>6</v>
      </c>
      <c r="B9" s="27" t="s">
        <v>37</v>
      </c>
      <c r="C9" s="17" t="s">
        <v>212</v>
      </c>
      <c r="D9" s="18" t="s">
        <v>213</v>
      </c>
      <c r="E9" s="17">
        <v>4</v>
      </c>
      <c r="F9" s="17">
        <v>1</v>
      </c>
      <c r="G9" s="17" t="s">
        <v>110</v>
      </c>
      <c r="H9" s="17" t="s">
        <v>34</v>
      </c>
      <c r="I9" s="20">
        <v>42896</v>
      </c>
      <c r="J9" s="17" t="s">
        <v>40</v>
      </c>
      <c r="K9" s="16"/>
      <c r="M9" t="s">
        <v>47</v>
      </c>
      <c r="N9">
        <f>SUMIFS(E:E,G:G,"phi")</f>
        <v>0</v>
      </c>
    </row>
    <row r="10" spans="1:15" ht="48" customHeight="1" x14ac:dyDescent="0.2">
      <c r="A10" s="27">
        <v>7</v>
      </c>
      <c r="B10" s="59" t="s">
        <v>30</v>
      </c>
      <c r="C10" s="51" t="s">
        <v>214</v>
      </c>
      <c r="D10" s="64" t="s">
        <v>215</v>
      </c>
      <c r="E10" s="27">
        <v>2</v>
      </c>
      <c r="F10" s="27">
        <v>1</v>
      </c>
      <c r="G10" s="27" t="s">
        <v>110</v>
      </c>
      <c r="H10" s="27" t="s">
        <v>34</v>
      </c>
      <c r="I10" s="29">
        <v>42896</v>
      </c>
      <c r="J10" s="59" t="s">
        <v>216</v>
      </c>
      <c r="K10" s="59"/>
      <c r="M10" t="s">
        <v>50</v>
      </c>
      <c r="N10">
        <f>SUMIFS(E:E,G:G,"BRK")</f>
        <v>0</v>
      </c>
    </row>
    <row r="11" spans="1:15" ht="48" customHeight="1" x14ac:dyDescent="0.2">
      <c r="A11" s="30">
        <v>8</v>
      </c>
      <c r="B11" s="27" t="s">
        <v>37</v>
      </c>
      <c r="C11" s="27" t="s">
        <v>217</v>
      </c>
      <c r="D11" s="28" t="s">
        <v>218</v>
      </c>
      <c r="E11" s="27">
        <v>2</v>
      </c>
      <c r="F11" s="27">
        <v>1</v>
      </c>
      <c r="G11" s="27" t="s">
        <v>110</v>
      </c>
      <c r="H11" s="27" t="s">
        <v>34</v>
      </c>
      <c r="I11" s="29">
        <v>42896</v>
      </c>
      <c r="J11" s="27" t="s">
        <v>40</v>
      </c>
      <c r="K11" s="30"/>
      <c r="M11" s="24" t="s">
        <v>54</v>
      </c>
      <c r="N11" s="24">
        <f>SUMIFS(E:E,G:G,"SPC")</f>
        <v>0</v>
      </c>
    </row>
    <row r="12" spans="1:15" ht="48" customHeight="1" x14ac:dyDescent="0.2">
      <c r="A12" s="27">
        <v>9</v>
      </c>
      <c r="B12" s="27" t="s">
        <v>30</v>
      </c>
      <c r="C12" s="51" t="s">
        <v>219</v>
      </c>
      <c r="D12" s="28" t="s">
        <v>220</v>
      </c>
      <c r="E12" s="27">
        <v>3</v>
      </c>
      <c r="F12" s="27">
        <v>1</v>
      </c>
      <c r="G12" s="27" t="s">
        <v>110</v>
      </c>
      <c r="H12" s="27" t="s">
        <v>34</v>
      </c>
      <c r="I12" s="29">
        <v>42896</v>
      </c>
      <c r="J12" s="27" t="s">
        <v>221</v>
      </c>
      <c r="K12" s="30" t="s">
        <v>222</v>
      </c>
      <c r="M12" s="25" t="s">
        <v>57</v>
      </c>
      <c r="N12" s="25">
        <f>SUMIFS(E:E,G:G,"H")</f>
        <v>0</v>
      </c>
    </row>
    <row r="13" spans="1:15" ht="48" customHeight="1" x14ac:dyDescent="0.2">
      <c r="A13" s="16">
        <v>10</v>
      </c>
      <c r="B13" s="27" t="s">
        <v>37</v>
      </c>
      <c r="C13" s="17" t="s">
        <v>223</v>
      </c>
      <c r="D13" s="18" t="s">
        <v>224</v>
      </c>
      <c r="E13" s="17">
        <v>4</v>
      </c>
      <c r="F13" s="17">
        <v>2</v>
      </c>
      <c r="G13" s="27" t="s">
        <v>110</v>
      </c>
      <c r="H13" s="27" t="s">
        <v>34</v>
      </c>
      <c r="I13" s="29">
        <v>42896</v>
      </c>
      <c r="J13" s="27" t="s">
        <v>40</v>
      </c>
      <c r="K13" s="16"/>
      <c r="M13" s="25"/>
      <c r="N13" s="25"/>
    </row>
    <row r="14" spans="1:15" ht="48" customHeight="1" x14ac:dyDescent="0.2">
      <c r="A14" s="17">
        <v>11</v>
      </c>
      <c r="B14" s="34" t="s">
        <v>37</v>
      </c>
      <c r="C14" s="65" t="s">
        <v>225</v>
      </c>
      <c r="D14" s="35" t="s">
        <v>226</v>
      </c>
      <c r="E14" s="34">
        <v>2</v>
      </c>
      <c r="F14" s="34">
        <v>1</v>
      </c>
      <c r="G14" s="34" t="s">
        <v>110</v>
      </c>
      <c r="H14" s="34" t="s">
        <v>34</v>
      </c>
      <c r="I14" s="36">
        <v>42896</v>
      </c>
      <c r="J14" s="34" t="s">
        <v>40</v>
      </c>
      <c r="K14" s="37"/>
      <c r="M14" s="26" t="s">
        <v>62</v>
      </c>
      <c r="N14" s="26">
        <f>SUM(M4:N12)</f>
        <v>55</v>
      </c>
    </row>
    <row r="15" spans="1:15" ht="48" customHeight="1" x14ac:dyDescent="0.2">
      <c r="A15" s="16">
        <v>12</v>
      </c>
      <c r="B15" s="34" t="s">
        <v>37</v>
      </c>
      <c r="C15" s="34" t="s">
        <v>227</v>
      </c>
      <c r="D15" s="35" t="s">
        <v>228</v>
      </c>
      <c r="E15" s="34">
        <v>4</v>
      </c>
      <c r="F15" s="34">
        <v>2</v>
      </c>
      <c r="G15" s="34" t="s">
        <v>110</v>
      </c>
      <c r="H15" s="34" t="s">
        <v>34</v>
      </c>
      <c r="I15" s="36">
        <v>42896</v>
      </c>
      <c r="J15" s="34" t="s">
        <v>40</v>
      </c>
      <c r="K15" s="37"/>
    </row>
    <row r="16" spans="1:15" ht="48" customHeight="1" x14ac:dyDescent="0.2">
      <c r="A16" s="17">
        <v>13</v>
      </c>
      <c r="B16" s="17" t="s">
        <v>114</v>
      </c>
      <c r="C16" s="17">
        <v>3682</v>
      </c>
      <c r="D16" s="18" t="s">
        <v>229</v>
      </c>
      <c r="E16" s="17">
        <v>3</v>
      </c>
      <c r="F16" s="17">
        <v>2</v>
      </c>
      <c r="G16" s="17" t="s">
        <v>110</v>
      </c>
      <c r="H16" s="17" t="s">
        <v>34</v>
      </c>
      <c r="I16" s="20">
        <v>42896</v>
      </c>
      <c r="J16" s="17" t="s">
        <v>230</v>
      </c>
      <c r="K16" s="16"/>
      <c r="M16" t="s">
        <v>70</v>
      </c>
    </row>
    <row r="17" spans="1:13" ht="48" customHeight="1" x14ac:dyDescent="0.2">
      <c r="A17" s="17"/>
      <c r="B17" s="27"/>
      <c r="C17" s="51"/>
      <c r="D17" s="28"/>
      <c r="E17" s="27"/>
      <c r="F17" s="27"/>
      <c r="G17" s="27"/>
      <c r="H17" s="27"/>
      <c r="I17" s="29"/>
      <c r="J17" s="27"/>
      <c r="K17" s="30"/>
      <c r="M17" t="s">
        <v>73</v>
      </c>
    </row>
    <row r="18" spans="1:13" ht="48" customHeight="1" x14ac:dyDescent="0.2">
      <c r="A18" s="17"/>
      <c r="B18" s="27"/>
      <c r="C18" s="51"/>
      <c r="D18" s="28"/>
      <c r="E18" s="27"/>
      <c r="F18" s="27"/>
      <c r="G18" s="27"/>
      <c r="H18" s="27"/>
      <c r="I18" s="29"/>
      <c r="J18" s="27"/>
      <c r="K18" s="30"/>
      <c r="M18" t="s">
        <v>78</v>
      </c>
    </row>
    <row r="19" spans="1:13" ht="48" customHeight="1" x14ac:dyDescent="0.2">
      <c r="A19" s="17"/>
      <c r="B19" s="27"/>
      <c r="C19" s="51"/>
      <c r="D19" s="28"/>
      <c r="E19" s="27"/>
      <c r="F19" s="27"/>
      <c r="G19" s="27"/>
      <c r="H19" s="27"/>
      <c r="I19" s="29"/>
      <c r="J19" s="27"/>
      <c r="K19" s="30"/>
    </row>
    <row r="20" spans="1:13" ht="48" customHeight="1" x14ac:dyDescent="0.2">
      <c r="A20" s="16"/>
      <c r="B20" s="17"/>
      <c r="C20" s="17"/>
      <c r="D20" s="18"/>
      <c r="E20" s="19">
        <f>SUM(E4:E18)</f>
        <v>55</v>
      </c>
      <c r="F20" s="19">
        <f>SUM(F4:F18)</f>
        <v>21</v>
      </c>
      <c r="G20" s="17"/>
      <c r="H20" s="17"/>
      <c r="I20" s="17"/>
      <c r="J20" s="17"/>
      <c r="K20" s="16"/>
    </row>
    <row r="21" spans="1:13" ht="48" customHeight="1" x14ac:dyDescent="0.2">
      <c r="A21" s="12"/>
      <c r="B21" s="17"/>
      <c r="C21" s="17"/>
      <c r="D21" s="18"/>
      <c r="E21" s="17"/>
      <c r="F21" s="17"/>
      <c r="G21" s="17"/>
      <c r="H21" s="17"/>
      <c r="I21" s="20"/>
      <c r="J21" s="17"/>
      <c r="K21" s="17"/>
    </row>
    <row r="22" spans="1:13" ht="48" customHeight="1" x14ac:dyDescent="0.2">
      <c r="A22" s="17"/>
      <c r="B22" s="17"/>
      <c r="C22" s="17"/>
      <c r="D22" s="18"/>
      <c r="E22" s="17"/>
      <c r="F22" s="17"/>
      <c r="G22" s="17"/>
      <c r="H22" s="17"/>
      <c r="I22" s="20"/>
      <c r="J22" s="17"/>
      <c r="K22" s="17"/>
    </row>
    <row r="23" spans="1:13" ht="48" customHeight="1" x14ac:dyDescent="0.2">
      <c r="A23" s="16"/>
      <c r="B23" s="34"/>
      <c r="C23" s="34"/>
      <c r="D23" s="35"/>
      <c r="E23" s="34"/>
      <c r="F23" s="34"/>
      <c r="G23" s="34"/>
      <c r="H23" s="34"/>
      <c r="I23" s="36"/>
      <c r="J23" s="34"/>
      <c r="K23" s="37"/>
    </row>
  </sheetData>
  <customSheetViews>
    <customSheetView guid="{66544F1C-DA3A-E34B-BF6F-61699673D02F}" scale="80">
      <selection activeCell="D17" sqref="D17"/>
      <pageMargins left="0.7" right="0.7" top="0.75" bottom="0.75" header="0.3" footer="0.3"/>
    </customSheetView>
    <customSheetView guid="{F03C1FCC-71D5-4071-A1B2-B70B2D3F8D44}" scale="80">
      <selection activeCell="D24" sqref="D24"/>
      <pageMargins left="0.7" right="0.7" top="0.75" bottom="0.75" header="0.3" footer="0.3"/>
    </customSheetView>
    <customSheetView guid="{1482F023-ED3F-4B1F-B352-A368F0648545}" scale="80">
      <selection activeCell="D24" sqref="D24"/>
      <pageMargins left="0.7" right="0.7" top="0.75" bottom="0.75" header="0.3" footer="0.3"/>
    </customSheetView>
    <customSheetView guid="{8056BB49-52E6-4DF6-BFBA-F59258C1D3BE}" scale="80" topLeftCell="A13">
      <selection activeCell="E24" sqref="E24"/>
      <pageMargins left="0.7" right="0.7" top="0.75" bottom="0.75" header="0.3" footer="0.3"/>
    </customSheetView>
    <customSheetView guid="{B9EB7F83-C410-48EB-B273-247299899CEB}" scale="80">
      <selection activeCell="D17" sqref="D17"/>
      <pageMargins left="0.7" right="0.7" top="0.75" bottom="0.75" header="0.3" footer="0.3"/>
    </customSheetView>
  </customSheetViews>
  <mergeCells count="2">
    <mergeCell ref="A1:F1"/>
    <mergeCell ref="G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zoomScale="80" zoomScaleNormal="80" workbookViewId="0">
      <selection activeCell="D32" sqref="D32"/>
    </sheetView>
  </sheetViews>
  <sheetFormatPr baseColWidth="10" defaultColWidth="8.83203125" defaultRowHeight="42.75" customHeight="1" x14ac:dyDescent="0.2"/>
  <cols>
    <col min="1" max="1" width="11.1640625" customWidth="1"/>
    <col min="2" max="2" width="32.1640625" customWidth="1"/>
    <col min="3" max="3" width="43.6640625" customWidth="1"/>
    <col min="4" max="4" width="42.5" customWidth="1"/>
    <col min="5" max="5" width="10.6640625" customWidth="1"/>
    <col min="6" max="6" width="10.33203125" customWidth="1"/>
    <col min="7" max="7" width="15.1640625" customWidth="1"/>
    <col min="8" max="8" width="16.33203125" customWidth="1"/>
    <col min="9" max="9" width="16" customWidth="1"/>
    <col min="10" max="10" width="15.1640625" customWidth="1"/>
    <col min="11" max="11" width="45.33203125" customWidth="1"/>
    <col min="13" max="13" width="18.1640625" customWidth="1"/>
  </cols>
  <sheetData>
    <row r="1" spans="1:15" ht="42.75" customHeight="1" thickBot="1" x14ac:dyDescent="0.4">
      <c r="A1" s="844" t="s">
        <v>0</v>
      </c>
      <c r="B1" s="845"/>
      <c r="C1" s="845"/>
      <c r="D1" s="845"/>
      <c r="E1" s="845"/>
      <c r="F1" s="845"/>
      <c r="G1" s="845" t="s">
        <v>1</v>
      </c>
      <c r="H1" s="845"/>
      <c r="I1" s="845"/>
      <c r="J1" s="846"/>
      <c r="K1" s="847"/>
    </row>
    <row r="2" spans="1:15" ht="42.75" customHeight="1" thickBot="1" x14ac:dyDescent="0.3">
      <c r="A2" s="1" t="s">
        <v>2</v>
      </c>
      <c r="B2" s="2" t="s">
        <v>3</v>
      </c>
      <c r="C2" s="2" t="s">
        <v>4</v>
      </c>
      <c r="D2" s="3" t="s">
        <v>5</v>
      </c>
      <c r="E2" s="2" t="s">
        <v>6</v>
      </c>
      <c r="F2" s="2" t="s">
        <v>7</v>
      </c>
      <c r="G2" s="2" t="s">
        <v>8</v>
      </c>
      <c r="H2" s="2" t="s">
        <v>9</v>
      </c>
      <c r="I2" s="2" t="s">
        <v>10</v>
      </c>
      <c r="J2" s="2" t="s">
        <v>11</v>
      </c>
      <c r="K2" s="4" t="s">
        <v>12</v>
      </c>
      <c r="M2" s="5" t="s">
        <v>13</v>
      </c>
      <c r="N2" s="5">
        <v>56</v>
      </c>
    </row>
    <row r="3" spans="1:15" ht="42.75" customHeight="1" x14ac:dyDescent="0.3">
      <c r="A3" s="6">
        <v>56</v>
      </c>
      <c r="B3" s="53" t="s">
        <v>152</v>
      </c>
      <c r="C3" s="6"/>
      <c r="D3" s="8"/>
      <c r="E3" s="6"/>
      <c r="F3" s="6"/>
      <c r="G3" s="6"/>
      <c r="H3" s="6"/>
      <c r="I3" s="6"/>
      <c r="J3" s="6"/>
      <c r="K3" s="53" t="s">
        <v>153</v>
      </c>
      <c r="M3" s="9" t="s">
        <v>17</v>
      </c>
      <c r="N3" s="9">
        <f>N2-N14</f>
        <v>3</v>
      </c>
      <c r="O3" s="10"/>
    </row>
    <row r="4" spans="1:15" ht="42.75" customHeight="1" x14ac:dyDescent="0.2">
      <c r="A4" s="16">
        <v>1</v>
      </c>
      <c r="B4" s="17" t="s">
        <v>37</v>
      </c>
      <c r="C4" s="17" t="s">
        <v>154</v>
      </c>
      <c r="D4" s="18" t="s">
        <v>155</v>
      </c>
      <c r="E4" s="17">
        <v>6</v>
      </c>
      <c r="F4" s="17">
        <v>2</v>
      </c>
      <c r="G4" s="17" t="s">
        <v>156</v>
      </c>
      <c r="H4" s="17" t="s">
        <v>34</v>
      </c>
      <c r="I4" s="20">
        <v>42896</v>
      </c>
      <c r="J4" s="17" t="s">
        <v>40</v>
      </c>
      <c r="K4" s="16"/>
      <c r="M4" t="s">
        <v>23</v>
      </c>
      <c r="N4">
        <f>SUMIFS(E:E,G:G,"CTT")</f>
        <v>0</v>
      </c>
    </row>
    <row r="5" spans="1:15" ht="42.75" customHeight="1" x14ac:dyDescent="0.2">
      <c r="A5" s="11">
        <v>2</v>
      </c>
      <c r="B5" s="12" t="s">
        <v>74</v>
      </c>
      <c r="C5" s="12" t="s">
        <v>157</v>
      </c>
      <c r="D5" s="13" t="s">
        <v>158</v>
      </c>
      <c r="E5" s="12">
        <v>6</v>
      </c>
      <c r="F5" s="12">
        <v>2</v>
      </c>
      <c r="G5" s="11" t="s">
        <v>156</v>
      </c>
      <c r="H5" s="12" t="s">
        <v>34</v>
      </c>
      <c r="I5" s="15">
        <v>42896</v>
      </c>
      <c r="J5" s="12" t="s">
        <v>159</v>
      </c>
      <c r="K5" s="11"/>
      <c r="M5" t="s">
        <v>29</v>
      </c>
      <c r="N5">
        <f>SUMIFS(E:E,G:G,"FLU")</f>
        <v>53</v>
      </c>
    </row>
    <row r="6" spans="1:15" ht="42.75" customHeight="1" x14ac:dyDescent="0.2">
      <c r="A6" s="16">
        <v>3</v>
      </c>
      <c r="B6" s="12" t="s">
        <v>160</v>
      </c>
      <c r="C6" s="12" t="s">
        <v>161</v>
      </c>
      <c r="D6" s="13" t="s">
        <v>162</v>
      </c>
      <c r="E6" s="12">
        <v>1</v>
      </c>
      <c r="F6" s="12">
        <v>1</v>
      </c>
      <c r="G6" s="12" t="s">
        <v>156</v>
      </c>
      <c r="H6" s="12" t="s">
        <v>34</v>
      </c>
      <c r="I6" s="15">
        <v>42896</v>
      </c>
      <c r="J6" s="12" t="s">
        <v>163</v>
      </c>
      <c r="K6" s="11"/>
      <c r="M6" t="s">
        <v>36</v>
      </c>
      <c r="N6">
        <f>SUMIFS(E:E,G:G,"JCC")</f>
        <v>0</v>
      </c>
    </row>
    <row r="7" spans="1:15" ht="42.75" customHeight="1" x14ac:dyDescent="0.2">
      <c r="A7" s="11">
        <v>4</v>
      </c>
      <c r="B7" s="17" t="s">
        <v>37</v>
      </c>
      <c r="C7" s="17" t="s">
        <v>164</v>
      </c>
      <c r="D7" s="18" t="s">
        <v>165</v>
      </c>
      <c r="E7" s="17">
        <v>3</v>
      </c>
      <c r="F7" s="17">
        <v>1</v>
      </c>
      <c r="G7" s="17" t="s">
        <v>156</v>
      </c>
      <c r="H7" s="12" t="s">
        <v>34</v>
      </c>
      <c r="I7" s="15">
        <v>42896</v>
      </c>
      <c r="J7" s="17" t="s">
        <v>40</v>
      </c>
      <c r="K7" s="16"/>
      <c r="M7" t="s">
        <v>41</v>
      </c>
      <c r="N7">
        <f>SUMIFS(E:E,G:G,"EDI")</f>
        <v>0</v>
      </c>
    </row>
    <row r="8" spans="1:15" ht="42.75" customHeight="1" x14ac:dyDescent="0.2">
      <c r="A8" s="16">
        <v>5</v>
      </c>
      <c r="B8" s="17" t="s">
        <v>30</v>
      </c>
      <c r="C8" s="21" t="s">
        <v>166</v>
      </c>
      <c r="D8" s="18" t="s">
        <v>167</v>
      </c>
      <c r="E8" s="17">
        <v>6</v>
      </c>
      <c r="F8" s="17">
        <v>2</v>
      </c>
      <c r="G8" s="17" t="s">
        <v>156</v>
      </c>
      <c r="H8" s="17" t="s">
        <v>34</v>
      </c>
      <c r="I8" s="20">
        <v>42896</v>
      </c>
      <c r="J8" s="17" t="s">
        <v>168</v>
      </c>
      <c r="K8" s="16" t="s">
        <v>169</v>
      </c>
      <c r="M8" t="s">
        <v>44</v>
      </c>
      <c r="N8">
        <f>SUMIFS(E:E,G:G,"par")</f>
        <v>0</v>
      </c>
    </row>
    <row r="9" spans="1:15" ht="42.75" customHeight="1" x14ac:dyDescent="0.2">
      <c r="A9" s="11">
        <v>6</v>
      </c>
      <c r="B9" s="17" t="s">
        <v>170</v>
      </c>
      <c r="C9" s="17" t="s">
        <v>171</v>
      </c>
      <c r="D9" s="18" t="s">
        <v>172</v>
      </c>
      <c r="E9" s="17">
        <v>2</v>
      </c>
      <c r="F9" s="17">
        <v>1</v>
      </c>
      <c r="G9" s="17" t="s">
        <v>156</v>
      </c>
      <c r="H9" s="17" t="s">
        <v>34</v>
      </c>
      <c r="I9" s="20">
        <v>42896</v>
      </c>
      <c r="J9" s="17" t="s">
        <v>173</v>
      </c>
      <c r="K9" s="16"/>
      <c r="M9" t="s">
        <v>47</v>
      </c>
      <c r="N9">
        <f>SUMIFS(E:E,G:G,"phi")</f>
        <v>0</v>
      </c>
    </row>
    <row r="10" spans="1:15" ht="42.75" customHeight="1" x14ac:dyDescent="0.2">
      <c r="A10" s="16">
        <v>7</v>
      </c>
      <c r="B10" s="17" t="s">
        <v>37</v>
      </c>
      <c r="C10" s="17" t="s">
        <v>174</v>
      </c>
      <c r="D10" s="18" t="s">
        <v>175</v>
      </c>
      <c r="E10" s="17">
        <v>4</v>
      </c>
      <c r="F10" s="17">
        <v>1</v>
      </c>
      <c r="G10" s="17" t="s">
        <v>156</v>
      </c>
      <c r="H10" s="17" t="s">
        <v>34</v>
      </c>
      <c r="I10" s="20">
        <v>42896</v>
      </c>
      <c r="J10" s="17" t="s">
        <v>40</v>
      </c>
      <c r="K10" s="16"/>
      <c r="M10" t="s">
        <v>50</v>
      </c>
      <c r="N10">
        <f>SUMIFS(E:E,G:G,"BRK")</f>
        <v>0</v>
      </c>
    </row>
    <row r="11" spans="1:15" ht="42.75" customHeight="1" x14ac:dyDescent="0.2">
      <c r="A11" s="11">
        <v>8</v>
      </c>
      <c r="B11" s="17" t="s">
        <v>37</v>
      </c>
      <c r="C11" s="17" t="s">
        <v>176</v>
      </c>
      <c r="D11" s="18" t="s">
        <v>177</v>
      </c>
      <c r="E11" s="17">
        <v>7</v>
      </c>
      <c r="F11" s="17">
        <v>2</v>
      </c>
      <c r="G11" s="17" t="s">
        <v>156</v>
      </c>
      <c r="H11" s="17" t="s">
        <v>34</v>
      </c>
      <c r="I11" s="20">
        <v>42896</v>
      </c>
      <c r="J11" s="17" t="s">
        <v>40</v>
      </c>
      <c r="K11" s="16"/>
      <c r="M11" s="24" t="s">
        <v>54</v>
      </c>
      <c r="N11" s="24">
        <f>SUMIFS(E:E,G:G,"SPC")</f>
        <v>0</v>
      </c>
    </row>
    <row r="12" spans="1:15" ht="42.75" customHeight="1" x14ac:dyDescent="0.2">
      <c r="A12" s="16">
        <v>9</v>
      </c>
      <c r="B12" s="17" t="s">
        <v>178</v>
      </c>
      <c r="C12" s="17" t="s">
        <v>179</v>
      </c>
      <c r="D12" s="18" t="s">
        <v>180</v>
      </c>
      <c r="E12" s="17">
        <v>3</v>
      </c>
      <c r="F12" s="17">
        <v>1</v>
      </c>
      <c r="G12" s="17" t="s">
        <v>156</v>
      </c>
      <c r="H12" s="17" t="s">
        <v>34</v>
      </c>
      <c r="I12" s="20">
        <v>42896</v>
      </c>
      <c r="J12" s="17" t="s">
        <v>181</v>
      </c>
      <c r="K12" s="16"/>
      <c r="M12" s="25" t="s">
        <v>57</v>
      </c>
      <c r="N12" s="25">
        <f>SUMIFS(E:E,G:G,"H")</f>
        <v>0</v>
      </c>
    </row>
    <row r="13" spans="1:15" ht="42.75" customHeight="1" x14ac:dyDescent="0.2">
      <c r="A13" s="11">
        <v>10</v>
      </c>
      <c r="B13" s="17" t="s">
        <v>37</v>
      </c>
      <c r="C13" s="17" t="s">
        <v>182</v>
      </c>
      <c r="D13" s="18" t="s">
        <v>183</v>
      </c>
      <c r="E13" s="17">
        <v>3</v>
      </c>
      <c r="F13" s="17">
        <v>1</v>
      </c>
      <c r="G13" s="17" t="s">
        <v>156</v>
      </c>
      <c r="H13" s="17" t="s">
        <v>34</v>
      </c>
      <c r="I13" s="20">
        <v>42896</v>
      </c>
      <c r="J13" s="17" t="s">
        <v>40</v>
      </c>
      <c r="K13" s="16"/>
      <c r="M13" s="25"/>
      <c r="N13" s="25"/>
    </row>
    <row r="14" spans="1:15" ht="42.75" customHeight="1" x14ac:dyDescent="0.2">
      <c r="A14" s="16">
        <v>11</v>
      </c>
      <c r="B14" s="12" t="s">
        <v>30</v>
      </c>
      <c r="C14" s="12" t="s">
        <v>184</v>
      </c>
      <c r="D14" s="13" t="s">
        <v>185</v>
      </c>
      <c r="E14" s="12">
        <v>4</v>
      </c>
      <c r="F14" s="12">
        <v>1</v>
      </c>
      <c r="G14" s="54" t="s">
        <v>156</v>
      </c>
      <c r="H14" s="12" t="s">
        <v>34</v>
      </c>
      <c r="I14" s="15">
        <v>42896</v>
      </c>
      <c r="J14" s="12" t="s">
        <v>186</v>
      </c>
      <c r="K14" s="11"/>
      <c r="M14" s="26" t="s">
        <v>62</v>
      </c>
      <c r="N14" s="26">
        <f>SUM(M4:N12)</f>
        <v>53</v>
      </c>
    </row>
    <row r="15" spans="1:15" ht="42.75" customHeight="1" x14ac:dyDescent="0.2">
      <c r="A15" s="11">
        <v>12</v>
      </c>
      <c r="B15" s="17" t="s">
        <v>187</v>
      </c>
      <c r="C15" s="17" t="s">
        <v>188</v>
      </c>
      <c r="D15" s="18" t="s">
        <v>189</v>
      </c>
      <c r="E15" s="17">
        <v>6</v>
      </c>
      <c r="F15" s="17">
        <v>2</v>
      </c>
      <c r="G15" s="17" t="s">
        <v>156</v>
      </c>
      <c r="H15" s="17" t="s">
        <v>34</v>
      </c>
      <c r="I15" s="20">
        <v>42896</v>
      </c>
      <c r="J15" s="17" t="s">
        <v>190</v>
      </c>
      <c r="K15" s="16"/>
    </row>
    <row r="16" spans="1:15" ht="42.75" customHeight="1" x14ac:dyDescent="0.2">
      <c r="A16" s="16">
        <v>13</v>
      </c>
      <c r="B16" s="17" t="s">
        <v>191</v>
      </c>
      <c r="C16" s="17" t="s">
        <v>192</v>
      </c>
      <c r="D16" s="18" t="s">
        <v>193</v>
      </c>
      <c r="E16" s="17">
        <v>2</v>
      </c>
      <c r="F16" s="17">
        <v>1</v>
      </c>
      <c r="G16" s="17" t="s">
        <v>156</v>
      </c>
      <c r="H16" s="17" t="s">
        <v>34</v>
      </c>
      <c r="I16" s="20">
        <v>42896</v>
      </c>
      <c r="J16" s="17" t="s">
        <v>194</v>
      </c>
      <c r="K16" s="17"/>
      <c r="M16" t="s">
        <v>70</v>
      </c>
    </row>
    <row r="17" spans="1:13" ht="42.75" customHeight="1" x14ac:dyDescent="0.2">
      <c r="A17" s="16"/>
      <c r="B17" s="17"/>
      <c r="C17" s="17"/>
      <c r="D17" s="18"/>
      <c r="E17" s="17"/>
      <c r="F17" s="17"/>
      <c r="G17" s="17"/>
      <c r="H17" s="17"/>
      <c r="I17" s="20"/>
      <c r="J17" s="17"/>
      <c r="K17" s="16"/>
      <c r="M17" t="s">
        <v>73</v>
      </c>
    </row>
    <row r="18" spans="1:13" ht="42.75" customHeight="1" x14ac:dyDescent="0.2">
      <c r="A18" s="16"/>
      <c r="B18" s="17"/>
      <c r="C18" s="17"/>
      <c r="D18" s="18"/>
      <c r="E18" s="17"/>
      <c r="F18" s="17"/>
      <c r="G18" s="17"/>
      <c r="H18" s="17"/>
      <c r="I18" s="20"/>
      <c r="J18" s="17"/>
      <c r="K18" s="16"/>
      <c r="M18" t="s">
        <v>78</v>
      </c>
    </row>
    <row r="19" spans="1:13" ht="42.75" customHeight="1" x14ac:dyDescent="0.3">
      <c r="A19" s="16"/>
      <c r="B19" s="17"/>
      <c r="C19" s="17"/>
      <c r="D19" s="18"/>
      <c r="E19" s="55">
        <f>SUM(E4:E17)</f>
        <v>53</v>
      </c>
      <c r="F19" s="56">
        <f>SUM(F4:F17)</f>
        <v>18</v>
      </c>
      <c r="G19" s="17"/>
      <c r="H19" s="57" t="s">
        <v>195</v>
      </c>
      <c r="I19" s="17"/>
      <c r="J19" s="17"/>
      <c r="K19" s="16"/>
    </row>
    <row r="20" spans="1:13" ht="42.75" customHeight="1" x14ac:dyDescent="0.2">
      <c r="A20" s="17"/>
      <c r="B20" s="17"/>
      <c r="C20" s="17"/>
      <c r="D20" s="18"/>
      <c r="E20" s="17"/>
      <c r="F20" s="17"/>
      <c r="G20" s="17"/>
      <c r="H20" s="17"/>
      <c r="I20" s="20"/>
      <c r="J20" s="17"/>
      <c r="K20" s="17"/>
    </row>
    <row r="21" spans="1:13" ht="42.75" customHeight="1" x14ac:dyDescent="0.2">
      <c r="A21" s="12"/>
      <c r="B21" s="17"/>
      <c r="C21" s="17"/>
      <c r="D21" s="17"/>
      <c r="E21" s="17"/>
      <c r="F21" s="17"/>
      <c r="G21" s="17"/>
      <c r="H21" s="17"/>
      <c r="I21" s="20"/>
      <c r="J21" s="17"/>
      <c r="K21" s="17"/>
    </row>
  </sheetData>
  <customSheetViews>
    <customSheetView guid="{66544F1C-DA3A-E34B-BF6F-61699673D02F}" scale="80">
      <selection activeCell="D32" sqref="D32"/>
      <pageMargins left="0.7" right="0.7" top="0.75" bottom="0.75" header="0.3" footer="0.3"/>
    </customSheetView>
    <customSheetView guid="{F03C1FCC-71D5-4071-A1B2-B70B2D3F8D44}" scale="80">
      <selection activeCell="D32" sqref="D32"/>
      <pageMargins left="0.7" right="0.7" top="0.75" bottom="0.75" header="0.3" footer="0.3"/>
    </customSheetView>
    <customSheetView guid="{1482F023-ED3F-4B1F-B352-A368F0648545}" scale="80">
      <selection activeCell="D32" sqref="D32"/>
      <pageMargins left="0.7" right="0.7" top="0.75" bottom="0.75" header="0.3" footer="0.3"/>
    </customSheetView>
    <customSheetView guid="{8056BB49-52E6-4DF6-BFBA-F59258C1D3BE}" scale="80" topLeftCell="A4">
      <selection activeCell="C18" sqref="C18"/>
      <pageMargins left="0.7" right="0.7" top="0.75" bottom="0.75" header="0.3" footer="0.3"/>
    </customSheetView>
    <customSheetView guid="{B9EB7F83-C410-48EB-B273-247299899CEB}" scale="80">
      <selection activeCell="D32" sqref="D32"/>
      <pageMargins left="0.7" right="0.7" top="0.75" bottom="0.75" header="0.3" footer="0.3"/>
    </customSheetView>
  </customSheetViews>
  <mergeCells count="2">
    <mergeCell ref="A1:F1"/>
    <mergeCell ref="G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80" zoomScaleNormal="80" workbookViewId="0">
      <selection activeCell="J10" sqref="J10"/>
    </sheetView>
  </sheetViews>
  <sheetFormatPr baseColWidth="10" defaultColWidth="8.83203125" defaultRowHeight="39.75" customHeight="1" x14ac:dyDescent="0.2"/>
  <cols>
    <col min="1" max="1" width="11.1640625" customWidth="1"/>
    <col min="2" max="2" width="32.1640625" customWidth="1"/>
    <col min="3" max="3" width="43.6640625" customWidth="1"/>
    <col min="4" max="4" width="42.5" customWidth="1"/>
    <col min="5" max="5" width="10.6640625" customWidth="1"/>
    <col min="6" max="6" width="10.33203125" customWidth="1"/>
    <col min="7" max="7" width="15.1640625" customWidth="1"/>
    <col min="8" max="8" width="16.33203125" customWidth="1"/>
    <col min="9" max="9" width="16" customWidth="1"/>
    <col min="10" max="10" width="15.1640625" customWidth="1"/>
    <col min="11" max="11" width="59.5" customWidth="1"/>
    <col min="13" max="13" width="18.1640625" customWidth="1"/>
  </cols>
  <sheetData>
    <row r="1" spans="1:15" ht="39.75" customHeight="1" thickBot="1" x14ac:dyDescent="0.4">
      <c r="A1" s="844" t="s">
        <v>0</v>
      </c>
      <c r="B1" s="845"/>
      <c r="C1" s="845"/>
      <c r="D1" s="845"/>
      <c r="E1" s="845"/>
      <c r="F1" s="845"/>
      <c r="G1" s="845" t="s">
        <v>1</v>
      </c>
      <c r="H1" s="845"/>
      <c r="I1" s="845"/>
      <c r="J1" s="846"/>
      <c r="K1" s="847"/>
    </row>
    <row r="2" spans="1:15" ht="39.75" customHeight="1" thickBot="1" x14ac:dyDescent="0.3">
      <c r="A2" s="1" t="s">
        <v>2</v>
      </c>
      <c r="B2" s="2" t="s">
        <v>3</v>
      </c>
      <c r="C2" s="2" t="s">
        <v>4</v>
      </c>
      <c r="D2" s="3" t="s">
        <v>5</v>
      </c>
      <c r="E2" s="2" t="s">
        <v>6</v>
      </c>
      <c r="F2" s="2" t="s">
        <v>7</v>
      </c>
      <c r="G2" s="2" t="s">
        <v>8</v>
      </c>
      <c r="H2" s="2" t="s">
        <v>9</v>
      </c>
      <c r="I2" s="2" t="s">
        <v>10</v>
      </c>
      <c r="J2" s="2" t="s">
        <v>11</v>
      </c>
      <c r="K2" s="4" t="s">
        <v>12</v>
      </c>
      <c r="M2" s="5" t="s">
        <v>13</v>
      </c>
      <c r="N2" s="5">
        <v>60</v>
      </c>
    </row>
    <row r="3" spans="1:15" ht="39.75" customHeight="1" x14ac:dyDescent="0.3">
      <c r="A3" s="6">
        <v>60</v>
      </c>
      <c r="B3" s="6" t="s">
        <v>100</v>
      </c>
      <c r="C3" s="6"/>
      <c r="D3" s="8"/>
      <c r="E3" s="6"/>
      <c r="F3" s="6"/>
      <c r="G3" s="6"/>
      <c r="H3" s="6"/>
      <c r="I3" s="6"/>
      <c r="J3" s="6"/>
      <c r="K3" s="6" t="s">
        <v>101</v>
      </c>
      <c r="M3" s="9" t="s">
        <v>17</v>
      </c>
      <c r="N3" s="9">
        <f>N2-N14</f>
        <v>3</v>
      </c>
      <c r="O3" s="10"/>
    </row>
    <row r="4" spans="1:15" ht="39.75" customHeight="1" x14ac:dyDescent="0.2">
      <c r="A4" s="42">
        <v>1</v>
      </c>
      <c r="B4" s="43" t="s">
        <v>74</v>
      </c>
      <c r="C4" s="43" t="s">
        <v>102</v>
      </c>
      <c r="D4" s="44" t="s">
        <v>103</v>
      </c>
      <c r="E4" s="43">
        <v>2</v>
      </c>
      <c r="F4" s="43">
        <v>1</v>
      </c>
      <c r="G4" s="45" t="s">
        <v>16</v>
      </c>
      <c r="H4" s="43" t="s">
        <v>34</v>
      </c>
      <c r="I4" s="46">
        <v>42896</v>
      </c>
      <c r="J4" s="43" t="s">
        <v>104</v>
      </c>
      <c r="K4" s="45"/>
      <c r="M4" t="s">
        <v>23</v>
      </c>
      <c r="N4">
        <f>SUMIFS(E:E,G:G,"CTT")</f>
        <v>17</v>
      </c>
    </row>
    <row r="5" spans="1:15" ht="39.75" customHeight="1" x14ac:dyDescent="0.2">
      <c r="A5" s="45">
        <v>2</v>
      </c>
      <c r="B5" s="31" t="s">
        <v>74</v>
      </c>
      <c r="C5" s="31" t="s">
        <v>105</v>
      </c>
      <c r="D5" s="32" t="s">
        <v>106</v>
      </c>
      <c r="E5" s="31">
        <v>6</v>
      </c>
      <c r="F5" s="31">
        <v>2</v>
      </c>
      <c r="G5" s="31" t="s">
        <v>16</v>
      </c>
      <c r="H5" s="31" t="s">
        <v>34</v>
      </c>
      <c r="I5" s="33">
        <v>42896</v>
      </c>
      <c r="J5" s="31" t="s">
        <v>107</v>
      </c>
      <c r="K5" s="835"/>
      <c r="M5" t="s">
        <v>29</v>
      </c>
      <c r="N5">
        <f>SUMIFS(E:E,G:G,"FLU")</f>
        <v>0</v>
      </c>
    </row>
    <row r="6" spans="1:15" ht="39.75" customHeight="1" x14ac:dyDescent="0.2">
      <c r="A6" s="61">
        <v>3</v>
      </c>
      <c r="B6" s="27" t="s">
        <v>74</v>
      </c>
      <c r="C6" s="27" t="s">
        <v>108</v>
      </c>
      <c r="D6" s="28" t="s">
        <v>109</v>
      </c>
      <c r="E6" s="49">
        <v>1</v>
      </c>
      <c r="F6" s="27">
        <v>1</v>
      </c>
      <c r="G6" s="27" t="s">
        <v>110</v>
      </c>
      <c r="H6" s="27" t="s">
        <v>34</v>
      </c>
      <c r="I6" s="29">
        <v>42896</v>
      </c>
      <c r="J6" s="27" t="s">
        <v>111</v>
      </c>
      <c r="K6" s="30"/>
      <c r="M6" t="s">
        <v>36</v>
      </c>
      <c r="N6">
        <f>SUMIFS(E:E,G:G,"JCC")</f>
        <v>40</v>
      </c>
    </row>
    <row r="7" spans="1:15" ht="39.75" customHeight="1" x14ac:dyDescent="0.2">
      <c r="A7" s="45">
        <v>4</v>
      </c>
      <c r="B7" s="27" t="s">
        <v>37</v>
      </c>
      <c r="C7" s="27" t="s">
        <v>112</v>
      </c>
      <c r="D7" s="28" t="s">
        <v>113</v>
      </c>
      <c r="E7" s="27">
        <v>4</v>
      </c>
      <c r="F7" s="27">
        <v>1</v>
      </c>
      <c r="G7" s="27" t="s">
        <v>110</v>
      </c>
      <c r="H7" s="27" t="s">
        <v>34</v>
      </c>
      <c r="I7" s="29">
        <v>42896</v>
      </c>
      <c r="J7" s="27" t="s">
        <v>40</v>
      </c>
      <c r="K7" s="30"/>
      <c r="M7" t="s">
        <v>41</v>
      </c>
      <c r="N7">
        <f>SUMIFS(E:E,G:G,"EDI")</f>
        <v>0</v>
      </c>
    </row>
    <row r="8" spans="1:15" ht="39.75" customHeight="1" x14ac:dyDescent="0.2">
      <c r="A8" s="61">
        <v>5</v>
      </c>
      <c r="B8" s="27" t="s">
        <v>114</v>
      </c>
      <c r="C8" s="27" t="s">
        <v>115</v>
      </c>
      <c r="D8" s="28" t="s">
        <v>116</v>
      </c>
      <c r="E8" s="27">
        <v>6</v>
      </c>
      <c r="F8" s="27">
        <v>2</v>
      </c>
      <c r="G8" s="27" t="s">
        <v>110</v>
      </c>
      <c r="H8" s="27" t="s">
        <v>34</v>
      </c>
      <c r="I8" s="29">
        <v>42896</v>
      </c>
      <c r="J8" s="27" t="s">
        <v>117</v>
      </c>
      <c r="K8" s="30"/>
      <c r="M8" t="s">
        <v>44</v>
      </c>
      <c r="N8">
        <f>SUMIFS(E:E,G:G,"par")</f>
        <v>0</v>
      </c>
    </row>
    <row r="9" spans="1:15" ht="39.75" customHeight="1" x14ac:dyDescent="0.2">
      <c r="A9" s="45">
        <v>6</v>
      </c>
      <c r="B9" s="27" t="s">
        <v>74</v>
      </c>
      <c r="C9" s="27" t="s">
        <v>118</v>
      </c>
      <c r="D9" s="28" t="s">
        <v>119</v>
      </c>
      <c r="E9" s="27">
        <v>2</v>
      </c>
      <c r="F9" s="27">
        <v>1</v>
      </c>
      <c r="G9" s="27" t="s">
        <v>110</v>
      </c>
      <c r="H9" s="27" t="s">
        <v>34</v>
      </c>
      <c r="I9" s="29">
        <v>42896</v>
      </c>
      <c r="J9" s="27" t="s">
        <v>120</v>
      </c>
      <c r="K9" s="50" t="s">
        <v>121</v>
      </c>
      <c r="M9" t="s">
        <v>47</v>
      </c>
      <c r="N9">
        <f>SUMIFS(E:E,G:G,"phi")</f>
        <v>0</v>
      </c>
    </row>
    <row r="10" spans="1:15" ht="39.75" customHeight="1" x14ac:dyDescent="0.2">
      <c r="A10" s="61">
        <v>7</v>
      </c>
      <c r="B10" s="27" t="s">
        <v>37</v>
      </c>
      <c r="C10" s="27" t="s">
        <v>122</v>
      </c>
      <c r="D10" s="28" t="s">
        <v>123</v>
      </c>
      <c r="E10" s="27">
        <v>3</v>
      </c>
      <c r="F10" s="27">
        <v>1</v>
      </c>
      <c r="G10" s="27" t="s">
        <v>110</v>
      </c>
      <c r="H10" s="27" t="s">
        <v>34</v>
      </c>
      <c r="I10" s="29">
        <v>42896</v>
      </c>
      <c r="J10" s="27" t="s">
        <v>40</v>
      </c>
      <c r="K10" s="30"/>
      <c r="M10" t="s">
        <v>50</v>
      </c>
      <c r="N10">
        <f>SUMIFS(E:E,G:G,"BRK")</f>
        <v>0</v>
      </c>
    </row>
    <row r="11" spans="1:15" ht="39.75" customHeight="1" x14ac:dyDescent="0.2">
      <c r="A11" s="45">
        <v>8</v>
      </c>
      <c r="B11" s="27" t="s">
        <v>37</v>
      </c>
      <c r="C11" s="27" t="s">
        <v>124</v>
      </c>
      <c r="D11" s="28" t="s">
        <v>125</v>
      </c>
      <c r="E11" s="27">
        <v>2</v>
      </c>
      <c r="F11" s="27">
        <v>1</v>
      </c>
      <c r="G11" s="27" t="s">
        <v>110</v>
      </c>
      <c r="H11" s="27" t="s">
        <v>34</v>
      </c>
      <c r="I11" s="29">
        <v>42896</v>
      </c>
      <c r="J11" s="27" t="s">
        <v>40</v>
      </c>
      <c r="K11" s="30"/>
      <c r="M11" s="24" t="s">
        <v>54</v>
      </c>
      <c r="N11" s="24">
        <f>SUMIFS(E:E,G:G,"SPC")</f>
        <v>0</v>
      </c>
    </row>
    <row r="12" spans="1:15" ht="39.75" customHeight="1" x14ac:dyDescent="0.2">
      <c r="A12" s="61">
        <v>9</v>
      </c>
      <c r="B12" s="27" t="s">
        <v>37</v>
      </c>
      <c r="C12" s="27" t="s">
        <v>126</v>
      </c>
      <c r="D12" s="28" t="s">
        <v>127</v>
      </c>
      <c r="E12" s="27">
        <v>3</v>
      </c>
      <c r="F12" s="27">
        <v>1</v>
      </c>
      <c r="G12" s="27" t="s">
        <v>110</v>
      </c>
      <c r="H12" s="27" t="s">
        <v>34</v>
      </c>
      <c r="I12" s="29">
        <v>42896</v>
      </c>
      <c r="J12" s="27" t="s">
        <v>40</v>
      </c>
      <c r="K12" s="30"/>
      <c r="M12" s="25" t="s">
        <v>57</v>
      </c>
      <c r="N12" s="25">
        <f>SUMIFS(E:E,G:G,"H")</f>
        <v>0</v>
      </c>
    </row>
    <row r="13" spans="1:15" ht="39.75" customHeight="1" x14ac:dyDescent="0.2">
      <c r="A13" s="45">
        <v>10</v>
      </c>
      <c r="B13" s="31" t="s">
        <v>37</v>
      </c>
      <c r="C13" s="31" t="s">
        <v>128</v>
      </c>
      <c r="D13" s="32" t="s">
        <v>129</v>
      </c>
      <c r="E13" s="31">
        <v>3</v>
      </c>
      <c r="F13" s="31">
        <v>1</v>
      </c>
      <c r="G13" s="31" t="s">
        <v>110</v>
      </c>
      <c r="H13" s="31" t="s">
        <v>34</v>
      </c>
      <c r="I13" s="33">
        <v>42896</v>
      </c>
      <c r="J13" s="31" t="s">
        <v>40</v>
      </c>
      <c r="K13" s="48"/>
      <c r="M13" s="25"/>
      <c r="N13" s="25"/>
    </row>
    <row r="14" spans="1:15" ht="39.75" customHeight="1" x14ac:dyDescent="0.2">
      <c r="A14" s="61">
        <v>11</v>
      </c>
      <c r="B14" s="31" t="s">
        <v>37</v>
      </c>
      <c r="C14" s="43" t="s">
        <v>130</v>
      </c>
      <c r="D14" s="44" t="s">
        <v>131</v>
      </c>
      <c r="E14" s="43">
        <v>4</v>
      </c>
      <c r="F14" s="43">
        <v>1</v>
      </c>
      <c r="G14" s="31" t="s">
        <v>110</v>
      </c>
      <c r="H14" s="31" t="s">
        <v>34</v>
      </c>
      <c r="I14" s="33">
        <v>42896</v>
      </c>
      <c r="J14" s="31" t="s">
        <v>40</v>
      </c>
      <c r="K14" s="47"/>
      <c r="M14" s="26" t="s">
        <v>62</v>
      </c>
      <c r="N14" s="26">
        <f>SUM(M4:N12)</f>
        <v>57</v>
      </c>
    </row>
    <row r="15" spans="1:15" ht="39.75" customHeight="1" x14ac:dyDescent="0.2">
      <c r="A15" s="45">
        <v>12</v>
      </c>
      <c r="B15" s="27" t="s">
        <v>37</v>
      </c>
      <c r="C15" s="27" t="s">
        <v>132</v>
      </c>
      <c r="D15" s="28" t="s">
        <v>133</v>
      </c>
      <c r="E15" s="27">
        <v>3</v>
      </c>
      <c r="F15" s="27">
        <v>1</v>
      </c>
      <c r="G15" s="27" t="s">
        <v>16</v>
      </c>
      <c r="H15" s="27" t="s">
        <v>34</v>
      </c>
      <c r="I15" s="29">
        <v>42896</v>
      </c>
      <c r="J15" s="27" t="s">
        <v>40</v>
      </c>
      <c r="K15" s="30"/>
    </row>
    <row r="16" spans="1:15" ht="39.75" customHeight="1" x14ac:dyDescent="0.2">
      <c r="A16" s="42">
        <v>13</v>
      </c>
      <c r="B16" s="27" t="s">
        <v>30</v>
      </c>
      <c r="C16" s="27" t="s">
        <v>134</v>
      </c>
      <c r="D16" s="28" t="s">
        <v>135</v>
      </c>
      <c r="E16" s="27">
        <v>1</v>
      </c>
      <c r="F16" s="27">
        <v>1</v>
      </c>
      <c r="G16" s="27" t="s">
        <v>16</v>
      </c>
      <c r="H16" s="27" t="s">
        <v>34</v>
      </c>
      <c r="I16" s="29">
        <v>42896</v>
      </c>
      <c r="J16" s="27" t="s">
        <v>136</v>
      </c>
      <c r="K16" s="30"/>
      <c r="M16" t="s">
        <v>70</v>
      </c>
    </row>
    <row r="17" spans="1:13" ht="39.75" customHeight="1" x14ac:dyDescent="0.2">
      <c r="A17" s="47">
        <v>14</v>
      </c>
      <c r="B17" s="27" t="s">
        <v>74</v>
      </c>
      <c r="C17" s="51" t="s">
        <v>137</v>
      </c>
      <c r="D17" s="28" t="s">
        <v>138</v>
      </c>
      <c r="E17" s="27">
        <v>3</v>
      </c>
      <c r="F17" s="27">
        <v>1</v>
      </c>
      <c r="G17" s="27" t="s">
        <v>16</v>
      </c>
      <c r="H17" s="27" t="s">
        <v>34</v>
      </c>
      <c r="I17" s="29">
        <v>42896</v>
      </c>
      <c r="J17" s="27" t="s">
        <v>139</v>
      </c>
      <c r="K17" s="30" t="s">
        <v>140</v>
      </c>
      <c r="M17" t="s">
        <v>73</v>
      </c>
    </row>
    <row r="18" spans="1:13" ht="39.75" customHeight="1" x14ac:dyDescent="0.2">
      <c r="A18" s="61">
        <v>15</v>
      </c>
      <c r="B18" s="27" t="s">
        <v>37</v>
      </c>
      <c r="C18" s="27" t="s">
        <v>141</v>
      </c>
      <c r="D18" s="28" t="s">
        <v>142</v>
      </c>
      <c r="E18" s="27">
        <v>2</v>
      </c>
      <c r="F18" s="27">
        <v>1</v>
      </c>
      <c r="G18" s="27" t="s">
        <v>16</v>
      </c>
      <c r="H18" s="27" t="s">
        <v>34</v>
      </c>
      <c r="I18" s="29">
        <v>42896</v>
      </c>
      <c r="J18" s="27" t="s">
        <v>40</v>
      </c>
      <c r="K18" s="30"/>
      <c r="M18" t="s">
        <v>78</v>
      </c>
    </row>
    <row r="19" spans="1:13" ht="39.75" customHeight="1" x14ac:dyDescent="0.2">
      <c r="A19" s="45">
        <v>16</v>
      </c>
      <c r="B19" s="27" t="s">
        <v>30</v>
      </c>
      <c r="C19" s="51" t="s">
        <v>143</v>
      </c>
      <c r="D19" s="28" t="s">
        <v>144</v>
      </c>
      <c r="E19" s="27">
        <v>2</v>
      </c>
      <c r="F19" s="27">
        <v>1</v>
      </c>
      <c r="G19" s="27" t="s">
        <v>110</v>
      </c>
      <c r="H19" s="27" t="s">
        <v>34</v>
      </c>
      <c r="I19" s="29">
        <v>42896</v>
      </c>
      <c r="J19" s="27" t="s">
        <v>145</v>
      </c>
      <c r="K19" s="30"/>
    </row>
    <row r="20" spans="1:13" ht="39.75" customHeight="1" x14ac:dyDescent="0.2">
      <c r="A20" s="42">
        <v>17</v>
      </c>
      <c r="B20" s="27" t="s">
        <v>37</v>
      </c>
      <c r="C20" s="27" t="s">
        <v>146</v>
      </c>
      <c r="D20" s="28" t="s">
        <v>147</v>
      </c>
      <c r="E20" s="27">
        <v>6</v>
      </c>
      <c r="F20" s="27">
        <v>2</v>
      </c>
      <c r="G20" s="27" t="s">
        <v>110</v>
      </c>
      <c r="H20" s="27" t="s">
        <v>34</v>
      </c>
      <c r="I20" s="29">
        <v>42896</v>
      </c>
      <c r="J20" s="27" t="s">
        <v>40</v>
      </c>
      <c r="K20" s="30"/>
    </row>
    <row r="21" spans="1:13" ht="39.75" customHeight="1" x14ac:dyDescent="0.2">
      <c r="A21" s="47">
        <v>18</v>
      </c>
      <c r="B21" s="27" t="s">
        <v>37</v>
      </c>
      <c r="C21" s="27" t="s">
        <v>148</v>
      </c>
      <c r="D21" s="28" t="s">
        <v>149</v>
      </c>
      <c r="E21" s="27">
        <v>3</v>
      </c>
      <c r="F21" s="27">
        <v>1</v>
      </c>
      <c r="G21" s="27" t="s">
        <v>110</v>
      </c>
      <c r="H21" s="27" t="s">
        <v>34</v>
      </c>
      <c r="I21" s="29">
        <v>42896</v>
      </c>
      <c r="J21" s="27" t="s">
        <v>40</v>
      </c>
      <c r="K21" s="30"/>
    </row>
    <row r="22" spans="1:13" ht="39.75" customHeight="1" x14ac:dyDescent="0.2">
      <c r="A22" s="52">
        <v>19</v>
      </c>
      <c r="B22" s="27" t="s">
        <v>114</v>
      </c>
      <c r="C22" s="27">
        <v>3677</v>
      </c>
      <c r="D22" s="28" t="s">
        <v>150</v>
      </c>
      <c r="E22" s="27">
        <v>1</v>
      </c>
      <c r="F22" s="27">
        <v>1</v>
      </c>
      <c r="G22" s="27" t="s">
        <v>110</v>
      </c>
      <c r="H22" s="27" t="s">
        <v>34</v>
      </c>
      <c r="I22" s="29">
        <v>42896</v>
      </c>
      <c r="J22" s="27" t="s">
        <v>151</v>
      </c>
      <c r="K22" s="30"/>
    </row>
    <row r="23" spans="1:13" ht="39.75" customHeight="1" x14ac:dyDescent="0.2">
      <c r="A23" s="37"/>
      <c r="B23" s="27"/>
      <c r="C23" s="27"/>
      <c r="D23" s="28"/>
      <c r="E23" s="27"/>
      <c r="F23" s="27"/>
      <c r="G23" s="27"/>
      <c r="H23" s="27"/>
      <c r="I23" s="29"/>
      <c r="J23" s="27"/>
      <c r="K23" s="30"/>
    </row>
    <row r="24" spans="1:13" ht="39.75" customHeight="1" x14ac:dyDescent="0.2">
      <c r="A24" s="12"/>
      <c r="B24" s="31"/>
      <c r="C24" s="31"/>
      <c r="D24" s="32"/>
      <c r="E24" s="31"/>
      <c r="F24" s="31"/>
      <c r="G24" s="31"/>
      <c r="H24" s="31"/>
      <c r="I24" s="33"/>
      <c r="J24" s="31"/>
      <c r="K24" s="31"/>
    </row>
    <row r="25" spans="1:13" ht="39.75" customHeight="1" x14ac:dyDescent="0.2">
      <c r="A25" s="17"/>
      <c r="B25" s="31"/>
      <c r="C25" s="31"/>
      <c r="D25" s="32"/>
      <c r="E25" s="19">
        <f>SUM(E4:E24)</f>
        <v>57</v>
      </c>
      <c r="F25" s="19">
        <f>SUM(F4:F24)</f>
        <v>22</v>
      </c>
      <c r="G25" s="31"/>
      <c r="H25" s="31"/>
      <c r="I25" s="33"/>
      <c r="J25" s="31"/>
      <c r="K25" s="31"/>
    </row>
    <row r="26" spans="1:13" ht="39.75" customHeight="1" x14ac:dyDescent="0.2">
      <c r="A26" s="17"/>
      <c r="B26" s="31"/>
      <c r="C26" s="31"/>
      <c r="D26" s="32"/>
      <c r="E26" s="31"/>
      <c r="F26" s="31"/>
      <c r="G26" s="31"/>
      <c r="H26" s="31"/>
      <c r="I26" s="33"/>
      <c r="J26" s="31"/>
      <c r="K26" s="31"/>
    </row>
    <row r="27" spans="1:13" ht="39.75" customHeight="1" x14ac:dyDescent="0.2">
      <c r="A27" s="17"/>
      <c r="B27" s="17"/>
      <c r="C27" s="17"/>
      <c r="D27" s="18"/>
      <c r="E27" s="19"/>
      <c r="F27" s="19"/>
      <c r="G27" s="17"/>
      <c r="H27" s="17"/>
      <c r="I27" s="20"/>
      <c r="J27" s="17"/>
      <c r="K27" s="17"/>
    </row>
    <row r="28" spans="1:13" ht="39.75" customHeight="1" x14ac:dyDescent="0.2">
      <c r="A28" s="17"/>
      <c r="B28" s="31"/>
      <c r="C28" s="31"/>
      <c r="D28" s="32"/>
      <c r="E28" s="31"/>
      <c r="F28" s="31"/>
      <c r="G28" s="31"/>
      <c r="H28" s="31"/>
      <c r="I28" s="33"/>
      <c r="J28" s="31"/>
      <c r="K28" s="31"/>
    </row>
    <row r="29" spans="1:13" ht="39.75" customHeight="1" x14ac:dyDescent="0.2">
      <c r="A29" s="16"/>
      <c r="B29" s="34"/>
      <c r="C29" s="34"/>
      <c r="D29" s="35"/>
      <c r="E29" s="34"/>
      <c r="F29" s="34"/>
      <c r="G29" s="34"/>
      <c r="H29" s="34"/>
      <c r="I29" s="36"/>
      <c r="J29" s="34"/>
      <c r="K29" s="37"/>
    </row>
  </sheetData>
  <customSheetViews>
    <customSheetView guid="{66544F1C-DA3A-E34B-BF6F-61699673D02F}" scale="80">
      <selection activeCell="J10" sqref="J10"/>
      <pageMargins left="0.7" right="0.7" top="0.75" bottom="0.75" header="0.3" footer="0.3"/>
    </customSheetView>
    <customSheetView guid="{F03C1FCC-71D5-4071-A1B2-B70B2D3F8D44}" scale="80">
      <selection activeCell="E19" sqref="E19"/>
      <pageMargins left="0.7" right="0.7" top="0.75" bottom="0.75" header="0.3" footer="0.3"/>
    </customSheetView>
    <customSheetView guid="{1482F023-ED3F-4B1F-B352-A368F0648545}" scale="80">
      <selection activeCell="E19" sqref="E19"/>
      <pageMargins left="0.7" right="0.7" top="0.75" bottom="0.75" header="0.3" footer="0.3"/>
    </customSheetView>
    <customSheetView guid="{8056BB49-52E6-4DF6-BFBA-F59258C1D3BE}" scale="80" topLeftCell="A7">
      <selection activeCell="I21" sqref="I21"/>
      <pageMargins left="0.7" right="0.7" top="0.75" bottom="0.75" header="0.3" footer="0.3"/>
    </customSheetView>
    <customSheetView guid="{B9EB7F83-C410-48EB-B273-247299899CEB}" scale="80">
      <selection activeCell="J10" sqref="J10"/>
      <pageMargins left="0.7" right="0.7" top="0.75" bottom="0.75" header="0.3" footer="0.3"/>
    </customSheetView>
  </customSheetViews>
  <mergeCells count="2">
    <mergeCell ref="A1:F1"/>
    <mergeCell ref="G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80" zoomScaleNormal="80" workbookViewId="0">
      <selection activeCell="D17" sqref="D17"/>
    </sheetView>
  </sheetViews>
  <sheetFormatPr baseColWidth="10" defaultColWidth="8.83203125" defaultRowHeight="39.75" customHeight="1" x14ac:dyDescent="0.2"/>
  <cols>
    <col min="1" max="1" width="13" customWidth="1"/>
    <col min="2" max="2" width="32.6640625" customWidth="1"/>
    <col min="3" max="3" width="40.5" customWidth="1"/>
    <col min="4" max="4" width="40.33203125" customWidth="1"/>
    <col min="5" max="5" width="10.5" customWidth="1"/>
    <col min="6" max="6" width="10.33203125" customWidth="1"/>
    <col min="7" max="7" width="15.1640625" customWidth="1"/>
    <col min="8" max="8" width="12.5" customWidth="1"/>
    <col min="9" max="9" width="16" customWidth="1"/>
    <col min="10" max="10" width="15.1640625" customWidth="1"/>
    <col min="11" max="11" width="63.1640625" customWidth="1"/>
    <col min="13" max="13" width="18.1640625" customWidth="1"/>
  </cols>
  <sheetData>
    <row r="1" spans="1:14" ht="39.75" customHeight="1" thickBot="1" x14ac:dyDescent="0.4">
      <c r="A1" s="848" t="s">
        <v>0</v>
      </c>
      <c r="B1" s="849"/>
      <c r="C1" s="849"/>
      <c r="D1" s="849"/>
      <c r="E1" s="849"/>
      <c r="F1" s="849"/>
      <c r="G1" s="849" t="s">
        <v>622</v>
      </c>
      <c r="H1" s="849"/>
      <c r="I1" s="849"/>
      <c r="J1" s="850"/>
      <c r="K1" s="851"/>
    </row>
    <row r="2" spans="1:14" ht="39.75" customHeight="1" thickBot="1" x14ac:dyDescent="0.3">
      <c r="A2" s="81" t="s">
        <v>2</v>
      </c>
      <c r="B2" s="82" t="s">
        <v>3</v>
      </c>
      <c r="C2" s="82" t="s">
        <v>4</v>
      </c>
      <c r="D2" s="83" t="s">
        <v>5</v>
      </c>
      <c r="E2" s="82" t="s">
        <v>6</v>
      </c>
      <c r="F2" s="82" t="s">
        <v>7</v>
      </c>
      <c r="G2" s="82" t="s">
        <v>8</v>
      </c>
      <c r="H2" s="82" t="s">
        <v>9</v>
      </c>
      <c r="I2" s="82" t="s">
        <v>10</v>
      </c>
      <c r="J2" s="82" t="s">
        <v>11</v>
      </c>
      <c r="K2" s="84" t="s">
        <v>12</v>
      </c>
      <c r="M2" s="5" t="s">
        <v>13</v>
      </c>
      <c r="N2" s="5">
        <v>55</v>
      </c>
    </row>
    <row r="3" spans="1:14" ht="39.75" customHeight="1" x14ac:dyDescent="0.3">
      <c r="A3" s="102"/>
      <c r="B3" s="102" t="s">
        <v>746</v>
      </c>
      <c r="C3" s="102"/>
      <c r="D3" s="103"/>
      <c r="E3" s="102"/>
      <c r="F3" s="102"/>
      <c r="G3" s="102"/>
      <c r="H3" s="102"/>
      <c r="I3" s="102"/>
      <c r="J3" s="102"/>
      <c r="K3" s="111" t="s">
        <v>232</v>
      </c>
      <c r="M3" s="9" t="s">
        <v>17</v>
      </c>
      <c r="N3" s="9">
        <f>N2-N14</f>
        <v>0</v>
      </c>
    </row>
    <row r="4" spans="1:14" ht="39.75" customHeight="1" x14ac:dyDescent="0.2">
      <c r="A4" s="16">
        <v>1</v>
      </c>
      <c r="B4" s="12" t="s">
        <v>37</v>
      </c>
      <c r="C4" s="12" t="s">
        <v>747</v>
      </c>
      <c r="D4" s="13" t="s">
        <v>748</v>
      </c>
      <c r="E4" s="12">
        <v>4</v>
      </c>
      <c r="F4" s="12">
        <v>1</v>
      </c>
      <c r="G4" s="12" t="s">
        <v>200</v>
      </c>
      <c r="H4" s="12" t="s">
        <v>626</v>
      </c>
      <c r="I4" s="15">
        <v>42896</v>
      </c>
      <c r="J4" s="15" t="s">
        <v>40</v>
      </c>
      <c r="K4" s="11" t="s">
        <v>749</v>
      </c>
      <c r="M4" t="s">
        <v>23</v>
      </c>
      <c r="N4">
        <f>SUMIFS(E:E,G:G,"CTT")</f>
        <v>0</v>
      </c>
    </row>
    <row r="5" spans="1:14" ht="39.75" customHeight="1" x14ac:dyDescent="0.2">
      <c r="A5" s="11">
        <v>2</v>
      </c>
      <c r="B5" s="12" t="s">
        <v>37</v>
      </c>
      <c r="C5" s="12" t="s">
        <v>750</v>
      </c>
      <c r="D5" s="13" t="s">
        <v>751</v>
      </c>
      <c r="E5" s="12">
        <v>3</v>
      </c>
      <c r="F5" s="12">
        <v>1</v>
      </c>
      <c r="G5" s="12" t="s">
        <v>110</v>
      </c>
      <c r="H5" s="12" t="s">
        <v>626</v>
      </c>
      <c r="I5" s="15">
        <v>42896</v>
      </c>
      <c r="J5" s="15" t="s">
        <v>40</v>
      </c>
      <c r="K5" s="11"/>
      <c r="M5" t="s">
        <v>29</v>
      </c>
      <c r="N5">
        <f>SUMIFS(E:E,G:G,"FLU")</f>
        <v>0</v>
      </c>
    </row>
    <row r="6" spans="1:14" ht="39.75" customHeight="1" x14ac:dyDescent="0.2">
      <c r="A6" s="16">
        <v>3</v>
      </c>
      <c r="B6" s="17" t="s">
        <v>74</v>
      </c>
      <c r="C6" s="17" t="s">
        <v>752</v>
      </c>
      <c r="D6" s="18" t="s">
        <v>753</v>
      </c>
      <c r="E6" s="17">
        <v>4</v>
      </c>
      <c r="F6" s="17">
        <v>1</v>
      </c>
      <c r="G6" s="17" t="s">
        <v>110</v>
      </c>
      <c r="H6" s="12" t="s">
        <v>626</v>
      </c>
      <c r="I6" s="15">
        <v>42896</v>
      </c>
      <c r="J6" s="17" t="s">
        <v>754</v>
      </c>
      <c r="K6" s="16"/>
      <c r="M6" t="s">
        <v>36</v>
      </c>
      <c r="N6">
        <f>SUMIFS(E:E,G:G,"JCC")</f>
        <v>40</v>
      </c>
    </row>
    <row r="7" spans="1:14" ht="39.75" customHeight="1" x14ac:dyDescent="0.2">
      <c r="A7" s="112" t="s">
        <v>755</v>
      </c>
      <c r="B7" s="112" t="s">
        <v>756</v>
      </c>
      <c r="C7" s="12" t="s">
        <v>757</v>
      </c>
      <c r="D7" s="13" t="s">
        <v>758</v>
      </c>
      <c r="E7" s="12">
        <v>1</v>
      </c>
      <c r="F7" s="12">
        <v>1</v>
      </c>
      <c r="G7" s="12" t="s">
        <v>110</v>
      </c>
      <c r="H7" s="12" t="s">
        <v>626</v>
      </c>
      <c r="I7" s="15">
        <v>42896</v>
      </c>
      <c r="J7" s="15" t="s">
        <v>759</v>
      </c>
      <c r="K7" s="75" t="s">
        <v>760</v>
      </c>
      <c r="M7" t="s">
        <v>41</v>
      </c>
      <c r="N7">
        <f>SUMIFS(E:E,G:G,"EDI")</f>
        <v>15</v>
      </c>
    </row>
    <row r="8" spans="1:14" ht="39.75" customHeight="1" x14ac:dyDescent="0.2">
      <c r="A8" s="112" t="s">
        <v>761</v>
      </c>
      <c r="B8" s="112" t="s">
        <v>756</v>
      </c>
      <c r="C8" s="12" t="s">
        <v>757</v>
      </c>
      <c r="D8" s="13" t="s">
        <v>758</v>
      </c>
      <c r="E8" s="12">
        <v>1</v>
      </c>
      <c r="F8" s="12">
        <v>0</v>
      </c>
      <c r="G8" s="11" t="s">
        <v>200</v>
      </c>
      <c r="H8" s="12" t="s">
        <v>626</v>
      </c>
      <c r="I8" s="15">
        <v>42896</v>
      </c>
      <c r="J8" s="12"/>
      <c r="K8" s="11"/>
      <c r="M8" t="s">
        <v>44</v>
      </c>
      <c r="N8">
        <f>SUMIFS(E:E,G:G,"par")</f>
        <v>0</v>
      </c>
    </row>
    <row r="9" spans="1:14" ht="39.75" customHeight="1" x14ac:dyDescent="0.2">
      <c r="A9" s="16">
        <v>5</v>
      </c>
      <c r="B9" s="17" t="s">
        <v>30</v>
      </c>
      <c r="C9" s="21" t="s">
        <v>762</v>
      </c>
      <c r="D9" s="18" t="s">
        <v>763</v>
      </c>
      <c r="E9" s="17">
        <v>2</v>
      </c>
      <c r="F9" s="17">
        <v>1</v>
      </c>
      <c r="G9" s="17" t="s">
        <v>110</v>
      </c>
      <c r="H9" s="17" t="s">
        <v>626</v>
      </c>
      <c r="I9" s="20">
        <v>42896</v>
      </c>
      <c r="J9" s="17" t="s">
        <v>764</v>
      </c>
      <c r="K9" s="16"/>
      <c r="M9" t="s">
        <v>47</v>
      </c>
      <c r="N9">
        <f>SUMIFS(E:E,G:G,"phi")</f>
        <v>0</v>
      </c>
    </row>
    <row r="10" spans="1:14" ht="39.75" customHeight="1" x14ac:dyDescent="0.2">
      <c r="A10" s="11">
        <v>6</v>
      </c>
      <c r="B10" s="12" t="s">
        <v>74</v>
      </c>
      <c r="C10" s="12" t="s">
        <v>765</v>
      </c>
      <c r="D10" s="13" t="s">
        <v>766</v>
      </c>
      <c r="E10" s="12">
        <v>8</v>
      </c>
      <c r="F10" s="12">
        <v>3</v>
      </c>
      <c r="G10" s="12" t="s">
        <v>200</v>
      </c>
      <c r="H10" s="12" t="s">
        <v>626</v>
      </c>
      <c r="I10" s="15">
        <v>42896</v>
      </c>
      <c r="J10" s="15" t="s">
        <v>767</v>
      </c>
      <c r="K10" s="11"/>
      <c r="M10" t="s">
        <v>50</v>
      </c>
      <c r="N10">
        <f>SUMIFS(E:E,G:G,"BRK")</f>
        <v>0</v>
      </c>
    </row>
    <row r="11" spans="1:14" ht="39.75" customHeight="1" x14ac:dyDescent="0.2">
      <c r="A11" s="16">
        <v>7</v>
      </c>
      <c r="B11" s="12" t="s">
        <v>37</v>
      </c>
      <c r="C11" s="12" t="s">
        <v>768</v>
      </c>
      <c r="D11" s="13" t="s">
        <v>769</v>
      </c>
      <c r="E11" s="12">
        <v>4</v>
      </c>
      <c r="F11" s="12">
        <v>1</v>
      </c>
      <c r="G11" s="11" t="s">
        <v>110</v>
      </c>
      <c r="H11" s="12" t="s">
        <v>626</v>
      </c>
      <c r="I11" s="15">
        <v>42896</v>
      </c>
      <c r="J11" s="12" t="s">
        <v>40</v>
      </c>
      <c r="K11" s="11"/>
      <c r="M11" s="24" t="s">
        <v>54</v>
      </c>
      <c r="N11" s="24">
        <f>SUMIFS(E:E,G:G,"SPC")</f>
        <v>0</v>
      </c>
    </row>
    <row r="12" spans="1:14" ht="39.75" customHeight="1" x14ac:dyDescent="0.2">
      <c r="A12" s="11">
        <v>8</v>
      </c>
      <c r="B12" s="12" t="s">
        <v>30</v>
      </c>
      <c r="C12" s="12" t="s">
        <v>770</v>
      </c>
      <c r="D12" s="13" t="s">
        <v>771</v>
      </c>
      <c r="E12" s="12">
        <v>3</v>
      </c>
      <c r="F12" s="12">
        <v>1</v>
      </c>
      <c r="G12" s="12" t="s">
        <v>110</v>
      </c>
      <c r="H12" s="12" t="s">
        <v>626</v>
      </c>
      <c r="I12" s="15">
        <v>42896</v>
      </c>
      <c r="J12" s="12" t="s">
        <v>772</v>
      </c>
      <c r="K12" s="104"/>
      <c r="M12" s="25" t="s">
        <v>57</v>
      </c>
      <c r="N12" s="25">
        <f>SUMIFS(E:E,G:G,"H")</f>
        <v>0</v>
      </c>
    </row>
    <row r="13" spans="1:14" ht="39.75" customHeight="1" x14ac:dyDescent="0.2">
      <c r="A13" s="16">
        <v>9</v>
      </c>
      <c r="B13" s="12" t="s">
        <v>37</v>
      </c>
      <c r="C13" s="12" t="s">
        <v>773</v>
      </c>
      <c r="D13" s="13" t="s">
        <v>774</v>
      </c>
      <c r="E13" s="12">
        <v>8</v>
      </c>
      <c r="F13" s="12">
        <v>3</v>
      </c>
      <c r="G13" s="11" t="s">
        <v>110</v>
      </c>
      <c r="H13" s="12" t="s">
        <v>626</v>
      </c>
      <c r="I13" s="15">
        <v>42896</v>
      </c>
      <c r="J13" s="12" t="s">
        <v>40</v>
      </c>
      <c r="K13" s="11"/>
      <c r="M13" s="25"/>
      <c r="N13" s="25"/>
    </row>
    <row r="14" spans="1:14" ht="39.75" customHeight="1" x14ac:dyDescent="0.2">
      <c r="A14" s="11">
        <v>10</v>
      </c>
      <c r="B14" s="17" t="s">
        <v>37</v>
      </c>
      <c r="C14" s="21" t="s">
        <v>775</v>
      </c>
      <c r="D14" s="18" t="s">
        <v>776</v>
      </c>
      <c r="E14" s="17">
        <v>2</v>
      </c>
      <c r="F14" s="17">
        <v>1</v>
      </c>
      <c r="G14" s="17" t="s">
        <v>110</v>
      </c>
      <c r="H14" s="17" t="s">
        <v>626</v>
      </c>
      <c r="I14" s="20">
        <v>42896</v>
      </c>
      <c r="J14" s="17" t="s">
        <v>40</v>
      </c>
      <c r="K14" s="16"/>
      <c r="M14" s="26" t="s">
        <v>62</v>
      </c>
      <c r="N14" s="26">
        <f>SUM(M4:N12)</f>
        <v>55</v>
      </c>
    </row>
    <row r="15" spans="1:14" ht="39.75" customHeight="1" x14ac:dyDescent="0.2">
      <c r="A15" s="98">
        <v>11</v>
      </c>
      <c r="B15" s="12" t="s">
        <v>777</v>
      </c>
      <c r="C15" s="12" t="s">
        <v>778</v>
      </c>
      <c r="D15" s="12">
        <v>2013819863</v>
      </c>
      <c r="E15" s="12">
        <v>3</v>
      </c>
      <c r="F15" s="12">
        <v>1</v>
      </c>
      <c r="G15" s="12" t="s">
        <v>110</v>
      </c>
      <c r="H15" s="12" t="s">
        <v>626</v>
      </c>
      <c r="I15" s="15">
        <v>42896</v>
      </c>
      <c r="J15" s="12" t="s">
        <v>779</v>
      </c>
      <c r="K15" s="12"/>
    </row>
    <row r="16" spans="1:14" ht="39.75" customHeight="1" x14ac:dyDescent="0.2">
      <c r="A16" s="54">
        <v>12</v>
      </c>
      <c r="B16" s="17" t="s">
        <v>780</v>
      </c>
      <c r="C16" s="17" t="s">
        <v>781</v>
      </c>
      <c r="D16" s="18" t="s">
        <v>782</v>
      </c>
      <c r="E16" s="17">
        <v>3</v>
      </c>
      <c r="F16" s="17">
        <v>1</v>
      </c>
      <c r="G16" s="17" t="s">
        <v>110</v>
      </c>
      <c r="H16" s="17" t="s">
        <v>626</v>
      </c>
      <c r="I16" s="20">
        <v>42896</v>
      </c>
      <c r="J16" s="17" t="s">
        <v>783</v>
      </c>
      <c r="K16" s="70" t="s">
        <v>784</v>
      </c>
      <c r="M16" t="s">
        <v>667</v>
      </c>
    </row>
    <row r="17" spans="1:13" ht="39.75" customHeight="1" x14ac:dyDescent="0.2">
      <c r="A17" s="16">
        <v>13</v>
      </c>
      <c r="B17" s="12" t="s">
        <v>114</v>
      </c>
      <c r="C17" s="12">
        <v>3666</v>
      </c>
      <c r="D17" s="13" t="s">
        <v>785</v>
      </c>
      <c r="E17" s="12">
        <v>3</v>
      </c>
      <c r="F17" s="12">
        <v>1</v>
      </c>
      <c r="G17" s="11" t="s">
        <v>110</v>
      </c>
      <c r="H17" s="12" t="s">
        <v>626</v>
      </c>
      <c r="I17" s="15">
        <v>42896</v>
      </c>
      <c r="J17" s="12" t="s">
        <v>786</v>
      </c>
      <c r="K17" s="11" t="s">
        <v>787</v>
      </c>
      <c r="M17" t="s">
        <v>671</v>
      </c>
    </row>
    <row r="18" spans="1:13" ht="39.75" customHeight="1" x14ac:dyDescent="0.2">
      <c r="A18" s="54">
        <v>14</v>
      </c>
      <c r="B18" s="12" t="s">
        <v>788</v>
      </c>
      <c r="C18" s="12" t="s">
        <v>789</v>
      </c>
      <c r="D18" s="13" t="s">
        <v>790</v>
      </c>
      <c r="E18" s="12">
        <v>2</v>
      </c>
      <c r="F18" s="12">
        <v>1</v>
      </c>
      <c r="G18" s="12" t="s">
        <v>200</v>
      </c>
      <c r="H18" s="12" t="s">
        <v>626</v>
      </c>
      <c r="I18" s="15">
        <v>42896</v>
      </c>
      <c r="J18" s="12" t="s">
        <v>791</v>
      </c>
      <c r="K18" s="75" t="s">
        <v>792</v>
      </c>
    </row>
    <row r="19" spans="1:13" ht="39.75" customHeight="1" x14ac:dyDescent="0.2">
      <c r="A19" s="98">
        <v>15</v>
      </c>
      <c r="B19" s="17" t="s">
        <v>37</v>
      </c>
      <c r="C19" s="12" t="s">
        <v>793</v>
      </c>
      <c r="D19" s="13" t="s">
        <v>794</v>
      </c>
      <c r="E19" s="12">
        <v>3</v>
      </c>
      <c r="F19" s="12">
        <v>1</v>
      </c>
      <c r="G19" s="12" t="s">
        <v>110</v>
      </c>
      <c r="H19" s="17" t="s">
        <v>626</v>
      </c>
      <c r="I19" s="20">
        <v>42896</v>
      </c>
      <c r="J19" s="17" t="s">
        <v>40</v>
      </c>
      <c r="K19" s="12"/>
    </row>
    <row r="20" spans="1:13" ht="39.75" customHeight="1" x14ac:dyDescent="0.2">
      <c r="A20" s="12">
        <v>16</v>
      </c>
      <c r="B20" s="17" t="s">
        <v>37</v>
      </c>
      <c r="C20" s="12" t="s">
        <v>795</v>
      </c>
      <c r="D20" s="13" t="s">
        <v>796</v>
      </c>
      <c r="E20" s="12">
        <v>1</v>
      </c>
      <c r="F20" s="12">
        <v>1</v>
      </c>
      <c r="G20" s="12" t="s">
        <v>110</v>
      </c>
      <c r="H20" s="17" t="s">
        <v>626</v>
      </c>
      <c r="I20" s="20">
        <v>42896</v>
      </c>
      <c r="J20" s="17" t="s">
        <v>40</v>
      </c>
      <c r="K20" s="12"/>
    </row>
    <row r="21" spans="1:13" ht="39.75" customHeight="1" x14ac:dyDescent="0.2">
      <c r="A21" s="11"/>
      <c r="B21" s="12"/>
      <c r="C21" s="12"/>
      <c r="D21" s="13"/>
      <c r="E21" s="14">
        <f>SUM(E4:E20)</f>
        <v>55</v>
      </c>
      <c r="F21" s="14">
        <f>SUM(F4:F20)</f>
        <v>20</v>
      </c>
      <c r="G21" s="11"/>
      <c r="H21" s="12"/>
      <c r="I21" s="12"/>
      <c r="J21" s="12"/>
      <c r="K21" s="11"/>
    </row>
    <row r="22" spans="1:13" ht="39.75" customHeight="1" x14ac:dyDescent="0.2">
      <c r="A22" s="11"/>
      <c r="B22" s="12"/>
      <c r="C22" s="12"/>
      <c r="D22" s="13"/>
      <c r="E22" s="12"/>
      <c r="F22" s="12"/>
      <c r="G22" s="11"/>
      <c r="H22" s="12"/>
      <c r="I22" s="12"/>
      <c r="J22" s="12"/>
      <c r="K22" s="11"/>
    </row>
    <row r="23" spans="1:13" ht="39.75" customHeight="1" x14ac:dyDescent="0.2">
      <c r="A23" s="11"/>
      <c r="B23" s="12"/>
      <c r="C23" s="12"/>
      <c r="D23" s="13"/>
      <c r="E23" s="12"/>
      <c r="F23" s="12"/>
      <c r="G23" s="11"/>
      <c r="H23" s="12"/>
      <c r="I23" s="12"/>
      <c r="J23" s="12"/>
      <c r="K23" s="11"/>
    </row>
  </sheetData>
  <customSheetViews>
    <customSheetView guid="{66544F1C-DA3A-E34B-BF6F-61699673D02F}" scale="80">
      <selection activeCell="D17" sqref="D17"/>
      <pageMargins left="0.7" right="0.7" top="0.75" bottom="0.75" header="0.3" footer="0.3"/>
      <pageSetup paperSize="9" orientation="portrait" r:id="rId1"/>
    </customSheetView>
    <customSheetView guid="{F03C1FCC-71D5-4071-A1B2-B70B2D3F8D44}" scale="80">
      <selection activeCell="D17" sqref="D17"/>
      <pageMargins left="0.7" right="0.7" top="0.75" bottom="0.75" header="0.3" footer="0.3"/>
      <pageSetup paperSize="9" orientation="portrait" r:id="rId2"/>
    </customSheetView>
    <customSheetView guid="{1482F023-ED3F-4B1F-B352-A368F0648545}" scale="80">
      <selection activeCell="D17" sqref="D17"/>
      <pageMargins left="0.7" right="0.7" top="0.75" bottom="0.75" header="0.3" footer="0.3"/>
      <pageSetup paperSize="9" orientation="portrait" r:id="rId3"/>
    </customSheetView>
    <customSheetView guid="{8056BB49-52E6-4DF6-BFBA-F59258C1D3BE}" scale="80" topLeftCell="A13">
      <selection activeCell="E28" sqref="E28"/>
      <pageMargins left="0.7" right="0.7" top="0.75" bottom="0.75" header="0.3" footer="0.3"/>
      <pageSetup paperSize="9" orientation="portrait" r:id="rId4"/>
    </customSheetView>
    <customSheetView guid="{B9EB7F83-C410-48EB-B273-247299899CEB}" scale="80">
      <selection activeCell="D17" sqref="D17"/>
      <pageMargins left="0.7" right="0.7" top="0.75" bottom="0.75" header="0.3" footer="0.3"/>
      <pageSetup paperSize="9" orientation="portrait" r:id="rId5"/>
    </customSheetView>
  </customSheetViews>
  <mergeCells count="2">
    <mergeCell ref="A1:F1"/>
    <mergeCell ref="G1:K1"/>
  </mergeCells>
  <pageMargins left="0.7" right="0.7" top="0.75" bottom="0.75" header="0.3" footer="0.3"/>
  <pageSetup paperSize="9"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80" zoomScaleNormal="80" workbookViewId="0">
      <selection activeCell="D21" sqref="D21"/>
    </sheetView>
  </sheetViews>
  <sheetFormatPr baseColWidth="10" defaultColWidth="8.83203125" defaultRowHeight="36.75" customHeight="1" x14ac:dyDescent="0.2"/>
  <cols>
    <col min="1" max="1" width="13" customWidth="1"/>
    <col min="2" max="2" width="32.6640625" customWidth="1"/>
    <col min="3" max="3" width="40.5" customWidth="1"/>
    <col min="4" max="4" width="40.33203125" customWidth="1"/>
    <col min="5" max="5" width="10.5" customWidth="1"/>
    <col min="6" max="6" width="10.33203125" customWidth="1"/>
    <col min="7" max="7" width="15.1640625" customWidth="1"/>
    <col min="8" max="8" width="12.5" customWidth="1"/>
    <col min="9" max="9" width="16" customWidth="1"/>
    <col min="10" max="10" width="15.1640625" customWidth="1"/>
    <col min="11" max="11" width="44.1640625" customWidth="1"/>
    <col min="13" max="13" width="18.1640625" customWidth="1"/>
  </cols>
  <sheetData>
    <row r="1" spans="1:14" ht="36.75" customHeight="1" thickBot="1" x14ac:dyDescent="0.4">
      <c r="A1" s="848" t="s">
        <v>0</v>
      </c>
      <c r="B1" s="849"/>
      <c r="C1" s="849"/>
      <c r="D1" s="849"/>
      <c r="E1" s="849"/>
      <c r="F1" s="849"/>
      <c r="G1" s="849" t="s">
        <v>622</v>
      </c>
      <c r="H1" s="849"/>
      <c r="I1" s="849"/>
      <c r="J1" s="850"/>
      <c r="K1" s="851"/>
    </row>
    <row r="2" spans="1:14" ht="36.75" customHeight="1" thickBot="1" x14ac:dyDescent="0.3">
      <c r="A2" s="81" t="s">
        <v>2</v>
      </c>
      <c r="B2" s="82" t="s">
        <v>3</v>
      </c>
      <c r="C2" s="82" t="s">
        <v>4</v>
      </c>
      <c r="D2" s="83" t="s">
        <v>5</v>
      </c>
      <c r="E2" s="82" t="s">
        <v>6</v>
      </c>
      <c r="F2" s="82" t="s">
        <v>7</v>
      </c>
      <c r="G2" s="82" t="s">
        <v>8</v>
      </c>
      <c r="H2" s="82" t="s">
        <v>9</v>
      </c>
      <c r="I2" s="82" t="s">
        <v>10</v>
      </c>
      <c r="J2" s="82" t="s">
        <v>11</v>
      </c>
      <c r="K2" s="84" t="s">
        <v>12</v>
      </c>
      <c r="M2" s="5" t="s">
        <v>13</v>
      </c>
      <c r="N2" s="5">
        <v>55</v>
      </c>
    </row>
    <row r="3" spans="1:14" ht="36.75" customHeight="1" x14ac:dyDescent="0.3">
      <c r="A3" s="102"/>
      <c r="B3" s="102" t="s">
        <v>688</v>
      </c>
      <c r="C3" s="102"/>
      <c r="D3" s="103"/>
      <c r="E3" s="102"/>
      <c r="F3" s="102"/>
      <c r="G3" s="102"/>
      <c r="H3" s="102"/>
      <c r="I3" s="102"/>
      <c r="J3" s="102"/>
      <c r="K3" s="102" t="s">
        <v>689</v>
      </c>
      <c r="M3" s="9" t="s">
        <v>17</v>
      </c>
      <c r="N3" s="9">
        <f>N2-N14</f>
        <v>0</v>
      </c>
    </row>
    <row r="4" spans="1:14" ht="36.75" customHeight="1" x14ac:dyDescent="0.2">
      <c r="A4" s="11">
        <v>1</v>
      </c>
      <c r="B4" s="12" t="s">
        <v>37</v>
      </c>
      <c r="C4" s="12" t="s">
        <v>690</v>
      </c>
      <c r="D4" s="13" t="s">
        <v>691</v>
      </c>
      <c r="E4" s="12">
        <v>5</v>
      </c>
      <c r="F4" s="12">
        <v>2</v>
      </c>
      <c r="G4" s="12" t="s">
        <v>156</v>
      </c>
      <c r="H4" s="12" t="s">
        <v>626</v>
      </c>
      <c r="I4" s="15">
        <v>42896</v>
      </c>
      <c r="J4" s="12" t="s">
        <v>40</v>
      </c>
      <c r="K4" s="11"/>
      <c r="M4" t="s">
        <v>23</v>
      </c>
      <c r="N4">
        <f>SUMIFS(E:E,G:G,"CTT")</f>
        <v>16</v>
      </c>
    </row>
    <row r="5" spans="1:14" ht="36.75" customHeight="1" x14ac:dyDescent="0.2">
      <c r="A5" s="16">
        <v>2</v>
      </c>
      <c r="B5" s="17" t="s">
        <v>692</v>
      </c>
      <c r="C5" s="17" t="s">
        <v>693</v>
      </c>
      <c r="D5" s="18" t="s">
        <v>694</v>
      </c>
      <c r="E5" s="17">
        <v>2</v>
      </c>
      <c r="F5" s="17">
        <v>1</v>
      </c>
      <c r="G5" s="17" t="s">
        <v>156</v>
      </c>
      <c r="H5" s="17" t="s">
        <v>626</v>
      </c>
      <c r="I5" s="20">
        <v>42896</v>
      </c>
      <c r="J5" s="17" t="s">
        <v>695</v>
      </c>
      <c r="K5" s="70" t="s">
        <v>28</v>
      </c>
      <c r="M5" t="s">
        <v>29</v>
      </c>
      <c r="N5">
        <f>SUMIFS(E:E,G:G,"FLU")</f>
        <v>37</v>
      </c>
    </row>
    <row r="6" spans="1:14" ht="36.75" customHeight="1" x14ac:dyDescent="0.2">
      <c r="A6" s="11">
        <v>3</v>
      </c>
      <c r="B6" s="12" t="s">
        <v>24</v>
      </c>
      <c r="C6" s="12" t="s">
        <v>696</v>
      </c>
      <c r="D6" s="13" t="s">
        <v>697</v>
      </c>
      <c r="E6" s="12">
        <v>2</v>
      </c>
      <c r="F6" s="12">
        <v>1</v>
      </c>
      <c r="G6" s="12" t="s">
        <v>156</v>
      </c>
      <c r="H6" s="12" t="s">
        <v>626</v>
      </c>
      <c r="I6" s="15">
        <v>42896</v>
      </c>
      <c r="J6" s="12" t="s">
        <v>698</v>
      </c>
      <c r="K6" s="75" t="s">
        <v>699</v>
      </c>
      <c r="M6" t="s">
        <v>36</v>
      </c>
      <c r="N6">
        <f>SUMIFS(E:E,G:G,"JCC")</f>
        <v>0</v>
      </c>
    </row>
    <row r="7" spans="1:14" ht="36.75" customHeight="1" x14ac:dyDescent="0.2">
      <c r="A7" s="16">
        <v>4</v>
      </c>
      <c r="B7" s="17" t="s">
        <v>37</v>
      </c>
      <c r="C7" s="21" t="s">
        <v>700</v>
      </c>
      <c r="D7" s="18" t="s">
        <v>701</v>
      </c>
      <c r="E7" s="17">
        <v>3</v>
      </c>
      <c r="F7" s="17">
        <v>1</v>
      </c>
      <c r="G7" s="17" t="s">
        <v>156</v>
      </c>
      <c r="H7" s="17" t="s">
        <v>626</v>
      </c>
      <c r="I7" s="20">
        <v>42896</v>
      </c>
      <c r="J7" s="17" t="s">
        <v>40</v>
      </c>
      <c r="K7" s="16"/>
      <c r="M7" t="s">
        <v>41</v>
      </c>
      <c r="N7">
        <f>SUMIFS(E:E,G:G,"EDI")</f>
        <v>0</v>
      </c>
    </row>
    <row r="8" spans="1:14" ht="36.75" customHeight="1" x14ac:dyDescent="0.2">
      <c r="A8" s="11">
        <v>5</v>
      </c>
      <c r="B8" s="12" t="s">
        <v>702</v>
      </c>
      <c r="C8" s="12" t="s">
        <v>703</v>
      </c>
      <c r="D8" s="13" t="s">
        <v>704</v>
      </c>
      <c r="E8" s="12">
        <v>2</v>
      </c>
      <c r="F8" s="12">
        <v>1</v>
      </c>
      <c r="G8" s="12" t="s">
        <v>33</v>
      </c>
      <c r="H8" s="12" t="s">
        <v>626</v>
      </c>
      <c r="I8" s="15">
        <v>42896</v>
      </c>
      <c r="J8" s="12" t="s">
        <v>705</v>
      </c>
      <c r="K8" s="14" t="s">
        <v>706</v>
      </c>
      <c r="M8" t="s">
        <v>44</v>
      </c>
      <c r="N8">
        <f>SUMIFS(E:E,G:G,"par")</f>
        <v>0</v>
      </c>
    </row>
    <row r="9" spans="1:14" ht="36.75" customHeight="1" x14ac:dyDescent="0.2">
      <c r="A9" s="98">
        <v>6</v>
      </c>
      <c r="B9" s="17" t="s">
        <v>707</v>
      </c>
      <c r="C9" s="17" t="s">
        <v>708</v>
      </c>
      <c r="D9" s="18" t="s">
        <v>709</v>
      </c>
      <c r="E9" s="17">
        <v>2</v>
      </c>
      <c r="F9" s="17">
        <v>2</v>
      </c>
      <c r="G9" s="17" t="s">
        <v>156</v>
      </c>
      <c r="H9" s="17" t="s">
        <v>626</v>
      </c>
      <c r="I9" s="20">
        <v>42896</v>
      </c>
      <c r="J9" s="17" t="s">
        <v>710</v>
      </c>
      <c r="K9" s="17" t="s">
        <v>711</v>
      </c>
      <c r="M9" t="s">
        <v>47</v>
      </c>
      <c r="N9">
        <f>SUMIFS(E:E,G:G,"phi")</f>
        <v>0</v>
      </c>
    </row>
    <row r="10" spans="1:14" ht="36.75" customHeight="1" x14ac:dyDescent="0.2">
      <c r="A10" s="54">
        <v>7</v>
      </c>
      <c r="B10" s="17" t="s">
        <v>712</v>
      </c>
      <c r="C10" s="17" t="s">
        <v>713</v>
      </c>
      <c r="D10" s="18" t="s">
        <v>714</v>
      </c>
      <c r="E10" s="17">
        <v>2</v>
      </c>
      <c r="F10" s="17">
        <v>1</v>
      </c>
      <c r="G10" s="17" t="s">
        <v>156</v>
      </c>
      <c r="H10" s="17" t="s">
        <v>626</v>
      </c>
      <c r="I10" s="20">
        <v>42896</v>
      </c>
      <c r="J10" s="17" t="s">
        <v>715</v>
      </c>
      <c r="K10" s="70" t="s">
        <v>716</v>
      </c>
      <c r="M10" t="s">
        <v>50</v>
      </c>
      <c r="N10">
        <f>SUMIFS(E:E,G:G,"BRK")</f>
        <v>2</v>
      </c>
    </row>
    <row r="11" spans="1:14" ht="36.75" customHeight="1" x14ac:dyDescent="0.2">
      <c r="A11" s="98">
        <v>8</v>
      </c>
      <c r="B11" s="17" t="s">
        <v>717</v>
      </c>
      <c r="C11" s="17">
        <v>104603</v>
      </c>
      <c r="D11" s="18" t="s">
        <v>718</v>
      </c>
      <c r="E11" s="17">
        <v>3</v>
      </c>
      <c r="F11" s="17">
        <v>1</v>
      </c>
      <c r="G11" s="17" t="s">
        <v>156</v>
      </c>
      <c r="H11" s="17" t="s">
        <v>626</v>
      </c>
      <c r="I11" s="20">
        <v>42896</v>
      </c>
      <c r="J11" s="17" t="s">
        <v>719</v>
      </c>
      <c r="K11" s="16" t="s">
        <v>720</v>
      </c>
      <c r="M11" s="24" t="s">
        <v>54</v>
      </c>
      <c r="N11" s="24">
        <f>SUMIFS(E:E,G:G,"SPC")</f>
        <v>0</v>
      </c>
    </row>
    <row r="12" spans="1:14" ht="36.75" customHeight="1" x14ac:dyDescent="0.2">
      <c r="A12" s="11">
        <v>9</v>
      </c>
      <c r="B12" s="12" t="s">
        <v>278</v>
      </c>
      <c r="C12" s="12">
        <v>275944</v>
      </c>
      <c r="D12" s="13" t="s">
        <v>721</v>
      </c>
      <c r="E12" s="12">
        <v>2</v>
      </c>
      <c r="F12" s="12">
        <v>1</v>
      </c>
      <c r="G12" s="12" t="s">
        <v>156</v>
      </c>
      <c r="H12" s="12" t="s">
        <v>626</v>
      </c>
      <c r="I12" s="15">
        <v>42896</v>
      </c>
      <c r="J12" s="12" t="s">
        <v>722</v>
      </c>
      <c r="K12" s="11"/>
      <c r="M12" s="25" t="s">
        <v>57</v>
      </c>
      <c r="N12" s="25">
        <f>SUMIFS(E:E,G:G,"H")</f>
        <v>0</v>
      </c>
    </row>
    <row r="13" spans="1:14" ht="36.75" customHeight="1" x14ac:dyDescent="0.2">
      <c r="A13" s="16">
        <v>10</v>
      </c>
      <c r="B13" s="12" t="s">
        <v>37</v>
      </c>
      <c r="C13" s="12" t="s">
        <v>723</v>
      </c>
      <c r="D13" s="13" t="s">
        <v>724</v>
      </c>
      <c r="E13" s="12">
        <v>4</v>
      </c>
      <c r="F13" s="12">
        <v>1</v>
      </c>
      <c r="G13" s="12" t="s">
        <v>156</v>
      </c>
      <c r="H13" s="12" t="s">
        <v>626</v>
      </c>
      <c r="I13" s="15">
        <v>42896</v>
      </c>
      <c r="J13" s="12" t="s">
        <v>40</v>
      </c>
      <c r="K13" s="11"/>
      <c r="M13" s="25"/>
      <c r="N13" s="25"/>
    </row>
    <row r="14" spans="1:14" ht="36.75" customHeight="1" x14ac:dyDescent="0.2">
      <c r="A14" s="54">
        <v>11</v>
      </c>
      <c r="B14" s="12" t="s">
        <v>37</v>
      </c>
      <c r="C14" s="12" t="s">
        <v>725</v>
      </c>
      <c r="D14" s="13" t="s">
        <v>726</v>
      </c>
      <c r="E14" s="12">
        <v>2</v>
      </c>
      <c r="F14" s="12">
        <v>1</v>
      </c>
      <c r="G14" s="12" t="s">
        <v>16</v>
      </c>
      <c r="H14" s="12" t="s">
        <v>626</v>
      </c>
      <c r="I14" s="15">
        <v>42896</v>
      </c>
      <c r="J14" s="12" t="s">
        <v>40</v>
      </c>
      <c r="K14" s="12"/>
      <c r="M14" s="26" t="s">
        <v>62</v>
      </c>
      <c r="N14" s="26">
        <f>SUM(M4:N12)</f>
        <v>55</v>
      </c>
    </row>
    <row r="15" spans="1:14" ht="36.75" customHeight="1" x14ac:dyDescent="0.2">
      <c r="A15" s="98">
        <v>12</v>
      </c>
      <c r="B15" s="12" t="s">
        <v>37</v>
      </c>
      <c r="C15" s="12" t="s">
        <v>727</v>
      </c>
      <c r="D15" s="13" t="s">
        <v>728</v>
      </c>
      <c r="E15" s="12">
        <v>6</v>
      </c>
      <c r="F15" s="107">
        <v>2</v>
      </c>
      <c r="G15" s="12" t="s">
        <v>16</v>
      </c>
      <c r="H15" s="12" t="s">
        <v>626</v>
      </c>
      <c r="I15" s="15">
        <v>42896</v>
      </c>
      <c r="J15" s="12" t="s">
        <v>40</v>
      </c>
      <c r="K15" s="12"/>
    </row>
    <row r="16" spans="1:14" ht="36.75" customHeight="1" x14ac:dyDescent="0.2">
      <c r="A16" s="108" t="s">
        <v>729</v>
      </c>
      <c r="B16" s="109" t="s">
        <v>37</v>
      </c>
      <c r="C16" s="109" t="s">
        <v>730</v>
      </c>
      <c r="D16" s="13" t="s">
        <v>731</v>
      </c>
      <c r="E16" s="12">
        <v>2</v>
      </c>
      <c r="F16" s="12">
        <v>1</v>
      </c>
      <c r="G16" s="11" t="s">
        <v>16</v>
      </c>
      <c r="H16" s="12" t="s">
        <v>626</v>
      </c>
      <c r="I16" s="15">
        <v>42896</v>
      </c>
      <c r="J16" s="12" t="s">
        <v>40</v>
      </c>
      <c r="K16" s="41" t="s">
        <v>732</v>
      </c>
      <c r="M16" t="s">
        <v>667</v>
      </c>
    </row>
    <row r="17" spans="1:13" ht="36.75" customHeight="1" x14ac:dyDescent="0.2">
      <c r="A17" s="108" t="s">
        <v>733</v>
      </c>
      <c r="B17" s="109" t="s">
        <v>37</v>
      </c>
      <c r="C17" s="108" t="s">
        <v>734</v>
      </c>
      <c r="D17" s="18" t="s">
        <v>735</v>
      </c>
      <c r="E17" s="17">
        <v>2</v>
      </c>
      <c r="F17" s="17">
        <v>1</v>
      </c>
      <c r="G17" s="17" t="s">
        <v>16</v>
      </c>
      <c r="H17" s="12" t="s">
        <v>626</v>
      </c>
      <c r="I17" s="15">
        <v>42896</v>
      </c>
      <c r="J17" s="12" t="s">
        <v>40</v>
      </c>
      <c r="K17" s="17"/>
      <c r="M17" t="s">
        <v>671</v>
      </c>
    </row>
    <row r="18" spans="1:13" ht="36.75" customHeight="1" x14ac:dyDescent="0.2">
      <c r="A18" s="12">
        <v>15</v>
      </c>
      <c r="B18" s="12" t="s">
        <v>74</v>
      </c>
      <c r="C18" s="12" t="s">
        <v>736</v>
      </c>
      <c r="D18" s="13" t="s">
        <v>737</v>
      </c>
      <c r="E18" s="12">
        <v>2</v>
      </c>
      <c r="F18" s="12">
        <v>1</v>
      </c>
      <c r="G18" s="12" t="s">
        <v>156</v>
      </c>
      <c r="H18" s="12" t="s">
        <v>626</v>
      </c>
      <c r="I18" s="15">
        <v>42896</v>
      </c>
      <c r="J18" s="12" t="s">
        <v>738</v>
      </c>
      <c r="K18" s="12"/>
    </row>
    <row r="19" spans="1:13" ht="36.75" customHeight="1" x14ac:dyDescent="0.2">
      <c r="A19" s="11">
        <v>16</v>
      </c>
      <c r="B19" s="12" t="s">
        <v>37</v>
      </c>
      <c r="C19" s="12" t="s">
        <v>739</v>
      </c>
      <c r="D19" s="13" t="s">
        <v>740</v>
      </c>
      <c r="E19" s="12">
        <v>3</v>
      </c>
      <c r="F19" s="12">
        <v>1</v>
      </c>
      <c r="G19" s="11" t="s">
        <v>156</v>
      </c>
      <c r="H19" s="12" t="s">
        <v>626</v>
      </c>
      <c r="I19" s="15">
        <v>42896</v>
      </c>
      <c r="J19" s="12" t="s">
        <v>40</v>
      </c>
      <c r="K19" s="11"/>
    </row>
    <row r="20" spans="1:13" ht="36.75" customHeight="1" x14ac:dyDescent="0.2">
      <c r="A20" s="12">
        <v>17</v>
      </c>
      <c r="B20" s="12" t="s">
        <v>37</v>
      </c>
      <c r="C20" s="110" t="s">
        <v>741</v>
      </c>
      <c r="D20" s="107">
        <v>5107592989</v>
      </c>
      <c r="E20" s="107">
        <v>7</v>
      </c>
      <c r="F20" s="107">
        <v>2</v>
      </c>
      <c r="G20" s="11" t="s">
        <v>156</v>
      </c>
      <c r="H20" s="12" t="s">
        <v>626</v>
      </c>
      <c r="I20" s="15">
        <v>42896</v>
      </c>
      <c r="J20" s="12" t="s">
        <v>40</v>
      </c>
      <c r="K20" s="110"/>
    </row>
    <row r="21" spans="1:13" ht="36.75" customHeight="1" x14ac:dyDescent="0.2">
      <c r="A21" s="54">
        <v>18</v>
      </c>
      <c r="B21" s="12" t="s">
        <v>37</v>
      </c>
      <c r="C21" s="12" t="s">
        <v>742</v>
      </c>
      <c r="D21" s="13" t="s">
        <v>743</v>
      </c>
      <c r="E21" s="12">
        <v>3</v>
      </c>
      <c r="F21" s="12">
        <v>1</v>
      </c>
      <c r="G21" s="12" t="s">
        <v>16</v>
      </c>
      <c r="H21" s="12" t="s">
        <v>626</v>
      </c>
      <c r="I21" s="15">
        <v>42896</v>
      </c>
      <c r="J21" s="12" t="s">
        <v>40</v>
      </c>
      <c r="K21" s="12"/>
    </row>
    <row r="22" spans="1:13" ht="36.75" customHeight="1" x14ac:dyDescent="0.2">
      <c r="A22" s="12">
        <v>19</v>
      </c>
      <c r="B22" s="17" t="s">
        <v>37</v>
      </c>
      <c r="C22" s="17" t="s">
        <v>744</v>
      </c>
      <c r="D22" s="18" t="s">
        <v>745</v>
      </c>
      <c r="E22" s="17">
        <v>1</v>
      </c>
      <c r="F22" s="17">
        <v>1</v>
      </c>
      <c r="G22" s="17" t="s">
        <v>16</v>
      </c>
      <c r="H22" s="17" t="s">
        <v>626</v>
      </c>
      <c r="I22" s="20">
        <v>42896</v>
      </c>
      <c r="J22" s="17" t="s">
        <v>40</v>
      </c>
      <c r="K22" s="17"/>
    </row>
    <row r="23" spans="1:13" ht="36.75" customHeight="1" x14ac:dyDescent="0.2">
      <c r="A23" s="11"/>
      <c r="B23" s="12"/>
      <c r="C23" s="12"/>
      <c r="D23" s="13"/>
      <c r="E23" s="14">
        <f>SUM(E4:E22)</f>
        <v>55</v>
      </c>
      <c r="F23" s="14">
        <f>SUM(F4:F22)</f>
        <v>23</v>
      </c>
      <c r="G23" s="11"/>
      <c r="H23" s="12"/>
      <c r="I23" s="12"/>
      <c r="J23" s="12"/>
      <c r="K23" s="11"/>
    </row>
    <row r="24" spans="1:13" ht="36.75" customHeight="1" x14ac:dyDescent="0.2">
      <c r="A24" s="12"/>
      <c r="B24" s="17"/>
      <c r="C24" s="12"/>
      <c r="D24" s="13"/>
      <c r="E24" s="12"/>
      <c r="F24" s="12"/>
      <c r="G24" s="12"/>
      <c r="H24" s="17"/>
      <c r="I24" s="20"/>
      <c r="J24" s="17"/>
      <c r="K24" s="12"/>
    </row>
    <row r="25" spans="1:13" ht="36.75" customHeight="1" x14ac:dyDescent="0.2">
      <c r="A25" s="12"/>
      <c r="B25" s="17"/>
      <c r="C25" s="12"/>
      <c r="D25" s="13"/>
      <c r="E25" s="12"/>
      <c r="F25" s="12"/>
      <c r="G25" s="12"/>
      <c r="H25" s="17"/>
      <c r="I25" s="20"/>
      <c r="J25" s="17"/>
      <c r="K25" s="12"/>
    </row>
    <row r="26" spans="1:13" ht="36.75" customHeight="1" x14ac:dyDescent="0.2">
      <c r="A26" s="12"/>
      <c r="B26" s="17"/>
      <c r="C26" s="12"/>
      <c r="D26" s="13"/>
      <c r="E26" s="12"/>
      <c r="F26" s="12"/>
      <c r="G26" s="12"/>
      <c r="H26" s="17"/>
      <c r="I26" s="20"/>
      <c r="J26" s="17"/>
      <c r="K26" s="12"/>
    </row>
  </sheetData>
  <customSheetViews>
    <customSheetView guid="{66544F1C-DA3A-E34B-BF6F-61699673D02F}" scale="80">
      <selection activeCell="D21" sqref="D21"/>
      <pageMargins left="0.7" right="0.7" top="0.75" bottom="0.75" header="0.3" footer="0.3"/>
    </customSheetView>
    <customSheetView guid="{F03C1FCC-71D5-4071-A1B2-B70B2D3F8D44}" scale="80">
      <selection activeCell="D21" sqref="D21"/>
      <pageMargins left="0.7" right="0.7" top="0.75" bottom="0.75" header="0.3" footer="0.3"/>
    </customSheetView>
    <customSheetView guid="{1482F023-ED3F-4B1F-B352-A368F0648545}" scale="80">
      <selection activeCell="D21" sqref="D21"/>
      <pageMargins left="0.7" right="0.7" top="0.75" bottom="0.75" header="0.3" footer="0.3"/>
    </customSheetView>
    <customSheetView guid="{8056BB49-52E6-4DF6-BFBA-F59258C1D3BE}" scale="80">
      <selection activeCell="D21" sqref="D21"/>
      <pageMargins left="0.7" right="0.7" top="0.75" bottom="0.75" header="0.3" footer="0.3"/>
    </customSheetView>
    <customSheetView guid="{B9EB7F83-C410-48EB-B273-247299899CEB}" scale="80">
      <selection activeCell="D21" sqref="D21"/>
      <pageMargins left="0.7" right="0.7" top="0.75" bottom="0.75" header="0.3" footer="0.3"/>
    </customSheetView>
  </customSheetViews>
  <mergeCells count="2">
    <mergeCell ref="A1:F1"/>
    <mergeCell ref="G1:K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80" zoomScaleNormal="80" workbookViewId="0">
      <selection activeCell="H17" sqref="H17"/>
    </sheetView>
  </sheetViews>
  <sheetFormatPr baseColWidth="10" defaultColWidth="8.83203125" defaultRowHeight="41.25" customHeight="1" x14ac:dyDescent="0.2"/>
  <cols>
    <col min="1" max="1" width="12.1640625" customWidth="1"/>
    <col min="2" max="2" width="32.6640625" customWidth="1"/>
    <col min="3" max="3" width="40.5" customWidth="1"/>
    <col min="4" max="4" width="40.33203125" customWidth="1"/>
    <col min="5" max="5" width="10.5" customWidth="1"/>
    <col min="6" max="6" width="10.33203125" customWidth="1"/>
    <col min="7" max="7" width="15.1640625" customWidth="1"/>
    <col min="8" max="8" width="12.5" customWidth="1"/>
    <col min="9" max="9" width="16" customWidth="1"/>
    <col min="10" max="10" width="15.1640625" customWidth="1"/>
    <col min="11" max="11" width="48.6640625" customWidth="1"/>
    <col min="13" max="13" width="18.1640625" customWidth="1"/>
  </cols>
  <sheetData>
    <row r="1" spans="1:14" ht="41.25" customHeight="1" thickBot="1" x14ac:dyDescent="0.4">
      <c r="A1" s="848" t="s">
        <v>0</v>
      </c>
      <c r="B1" s="849"/>
      <c r="C1" s="849"/>
      <c r="D1" s="849"/>
      <c r="E1" s="849"/>
      <c r="F1" s="849"/>
      <c r="G1" s="849" t="s">
        <v>622</v>
      </c>
      <c r="H1" s="849"/>
      <c r="I1" s="849"/>
      <c r="J1" s="850"/>
      <c r="K1" s="851"/>
    </row>
    <row r="2" spans="1:14" ht="41.25" customHeight="1" thickBot="1" x14ac:dyDescent="0.3">
      <c r="A2" s="81" t="s">
        <v>2</v>
      </c>
      <c r="B2" s="82" t="s">
        <v>3</v>
      </c>
      <c r="C2" s="82" t="s">
        <v>4</v>
      </c>
      <c r="D2" s="83" t="s">
        <v>5</v>
      </c>
      <c r="E2" s="82" t="s">
        <v>6</v>
      </c>
      <c r="F2" s="82" t="s">
        <v>7</v>
      </c>
      <c r="G2" s="82" t="s">
        <v>8</v>
      </c>
      <c r="H2" s="82" t="s">
        <v>9</v>
      </c>
      <c r="I2" s="82" t="s">
        <v>10</v>
      </c>
      <c r="J2" s="82" t="s">
        <v>11</v>
      </c>
      <c r="K2" s="84" t="s">
        <v>12</v>
      </c>
      <c r="M2" s="5" t="s">
        <v>13</v>
      </c>
      <c r="N2" s="5">
        <v>55</v>
      </c>
    </row>
    <row r="3" spans="1:14" ht="41.25" customHeight="1" x14ac:dyDescent="0.3">
      <c r="A3" s="102">
        <v>55</v>
      </c>
      <c r="B3" s="102" t="s">
        <v>623</v>
      </c>
      <c r="C3" s="102"/>
      <c r="D3" s="103"/>
      <c r="E3" s="102"/>
      <c r="F3" s="102"/>
      <c r="G3" s="102"/>
      <c r="H3" s="102"/>
      <c r="I3" s="102"/>
      <c r="J3" s="102"/>
      <c r="K3" s="102"/>
      <c r="M3" s="9" t="s">
        <v>17</v>
      </c>
      <c r="N3" s="9">
        <f>N2-N14</f>
        <v>0</v>
      </c>
    </row>
    <row r="4" spans="1:14" ht="41.25" customHeight="1" x14ac:dyDescent="0.2">
      <c r="A4" s="16">
        <v>1</v>
      </c>
      <c r="B4" s="12" t="s">
        <v>37</v>
      </c>
      <c r="C4" s="17" t="s">
        <v>624</v>
      </c>
      <c r="D4" s="18" t="s">
        <v>625</v>
      </c>
      <c r="E4" s="17">
        <v>4</v>
      </c>
      <c r="F4" s="17">
        <v>1</v>
      </c>
      <c r="G4" s="17" t="s">
        <v>33</v>
      </c>
      <c r="H4" s="12" t="s">
        <v>626</v>
      </c>
      <c r="I4" s="15">
        <v>42896</v>
      </c>
      <c r="J4" s="15" t="s">
        <v>40</v>
      </c>
      <c r="K4" s="16"/>
      <c r="M4" t="s">
        <v>23</v>
      </c>
      <c r="N4">
        <f>SUMIFS(E:E,G:G,"CTT")</f>
        <v>27</v>
      </c>
    </row>
    <row r="5" spans="1:14" ht="41.25" customHeight="1" x14ac:dyDescent="0.2">
      <c r="A5" s="11">
        <v>2</v>
      </c>
      <c r="B5" s="12" t="s">
        <v>74</v>
      </c>
      <c r="C5" s="12" t="s">
        <v>627</v>
      </c>
      <c r="D5" s="13" t="s">
        <v>628</v>
      </c>
      <c r="E5" s="12">
        <v>1</v>
      </c>
      <c r="F5" s="12">
        <v>1</v>
      </c>
      <c r="G5" s="12" t="s">
        <v>16</v>
      </c>
      <c r="H5" s="12" t="s">
        <v>626</v>
      </c>
      <c r="I5" s="15">
        <v>42896</v>
      </c>
      <c r="J5" s="15" t="s">
        <v>629</v>
      </c>
      <c r="K5" s="11"/>
      <c r="M5" t="s">
        <v>29</v>
      </c>
      <c r="N5">
        <f>SUMIFS(E:E,G:G,"FLU")</f>
        <v>0</v>
      </c>
    </row>
    <row r="6" spans="1:14" ht="41.25" customHeight="1" x14ac:dyDescent="0.2">
      <c r="A6" s="16">
        <v>3</v>
      </c>
      <c r="B6" s="17" t="s">
        <v>37</v>
      </c>
      <c r="C6" s="17" t="s">
        <v>630</v>
      </c>
      <c r="D6" s="18" t="s">
        <v>631</v>
      </c>
      <c r="E6" s="17">
        <v>4</v>
      </c>
      <c r="F6" s="17">
        <v>2</v>
      </c>
      <c r="G6" s="17" t="s">
        <v>16</v>
      </c>
      <c r="H6" s="17" t="s">
        <v>626</v>
      </c>
      <c r="I6" s="20">
        <v>42896</v>
      </c>
      <c r="J6" s="17" t="s">
        <v>40</v>
      </c>
      <c r="K6" s="16"/>
      <c r="M6" t="s">
        <v>36</v>
      </c>
      <c r="N6">
        <f>SUMIFS(E:E,G:G,"JCC")</f>
        <v>0</v>
      </c>
    </row>
    <row r="7" spans="1:14" ht="41.25" customHeight="1" x14ac:dyDescent="0.2">
      <c r="A7" s="11">
        <v>4</v>
      </c>
      <c r="B7" s="17" t="s">
        <v>74</v>
      </c>
      <c r="C7" s="21" t="s">
        <v>632</v>
      </c>
      <c r="D7" s="18" t="s">
        <v>633</v>
      </c>
      <c r="E7" s="17">
        <v>2</v>
      </c>
      <c r="F7" s="17">
        <v>1</v>
      </c>
      <c r="G7" s="17" t="s">
        <v>16</v>
      </c>
      <c r="H7" s="17" t="s">
        <v>626</v>
      </c>
      <c r="I7" s="20">
        <v>42896</v>
      </c>
      <c r="J7" s="17" t="s">
        <v>634</v>
      </c>
      <c r="K7" s="23" t="s">
        <v>635</v>
      </c>
      <c r="M7" t="s">
        <v>41</v>
      </c>
      <c r="N7">
        <f>SUMIFS(E:E,G:G,"EDI")</f>
        <v>0</v>
      </c>
    </row>
    <row r="8" spans="1:14" ht="41.25" customHeight="1" x14ac:dyDescent="0.2">
      <c r="A8" s="16">
        <v>5</v>
      </c>
      <c r="B8" s="12" t="s">
        <v>636</v>
      </c>
      <c r="C8" s="12" t="s">
        <v>637</v>
      </c>
      <c r="D8" s="13" t="s">
        <v>638</v>
      </c>
      <c r="E8" s="12">
        <v>4</v>
      </c>
      <c r="F8" s="12">
        <v>1</v>
      </c>
      <c r="G8" s="12" t="s">
        <v>16</v>
      </c>
      <c r="H8" s="12" t="s">
        <v>626</v>
      </c>
      <c r="I8" s="15">
        <v>42896</v>
      </c>
      <c r="J8" s="17" t="s">
        <v>639</v>
      </c>
      <c r="K8" s="70" t="s">
        <v>640</v>
      </c>
      <c r="M8" t="s">
        <v>44</v>
      </c>
      <c r="N8">
        <f>SUMIFS(E:E,G:G,"par")</f>
        <v>15</v>
      </c>
    </row>
    <row r="9" spans="1:14" ht="41.25" customHeight="1" x14ac:dyDescent="0.2">
      <c r="A9" s="11">
        <v>6</v>
      </c>
      <c r="B9" s="12" t="s">
        <v>37</v>
      </c>
      <c r="C9" s="12" t="s">
        <v>641</v>
      </c>
      <c r="D9" s="13" t="s">
        <v>642</v>
      </c>
      <c r="E9" s="12">
        <v>4</v>
      </c>
      <c r="F9" s="12">
        <v>1</v>
      </c>
      <c r="G9" s="12" t="s">
        <v>312</v>
      </c>
      <c r="H9" s="12" t="s">
        <v>626</v>
      </c>
      <c r="I9" s="15">
        <v>42896</v>
      </c>
      <c r="J9" s="15" t="s">
        <v>40</v>
      </c>
      <c r="K9" s="76"/>
      <c r="M9" t="s">
        <v>47</v>
      </c>
      <c r="N9">
        <f>SUMIFS(E:E,G:G,"phi")</f>
        <v>0</v>
      </c>
    </row>
    <row r="10" spans="1:14" ht="41.25" customHeight="1" x14ac:dyDescent="0.2">
      <c r="A10" s="16">
        <v>7</v>
      </c>
      <c r="B10" s="12" t="s">
        <v>30</v>
      </c>
      <c r="C10" s="12" t="s">
        <v>643</v>
      </c>
      <c r="D10" s="13" t="s">
        <v>644</v>
      </c>
      <c r="E10" s="12">
        <v>4</v>
      </c>
      <c r="F10" s="12">
        <v>2</v>
      </c>
      <c r="G10" s="41" t="s">
        <v>312</v>
      </c>
      <c r="H10" s="12" t="s">
        <v>626</v>
      </c>
      <c r="I10" s="15">
        <v>42896</v>
      </c>
      <c r="J10" s="12" t="s">
        <v>645</v>
      </c>
      <c r="K10" s="87" t="s">
        <v>646</v>
      </c>
      <c r="M10" t="s">
        <v>50</v>
      </c>
      <c r="N10">
        <f>SUMIFS(E:E,G:G,"BRK")</f>
        <v>13</v>
      </c>
    </row>
    <row r="11" spans="1:14" ht="41.25" customHeight="1" x14ac:dyDescent="0.2">
      <c r="A11" s="11">
        <v>8</v>
      </c>
      <c r="B11" s="12" t="s">
        <v>37</v>
      </c>
      <c r="C11" s="12" t="s">
        <v>647</v>
      </c>
      <c r="D11" s="13" t="s">
        <v>648</v>
      </c>
      <c r="E11" s="12">
        <v>3</v>
      </c>
      <c r="F11" s="12">
        <v>1</v>
      </c>
      <c r="G11" s="11" t="s">
        <v>312</v>
      </c>
      <c r="H11" s="12" t="s">
        <v>626</v>
      </c>
      <c r="I11" s="15">
        <v>42896</v>
      </c>
      <c r="J11" s="12" t="s">
        <v>40</v>
      </c>
      <c r="K11" s="11"/>
      <c r="M11" s="24" t="s">
        <v>54</v>
      </c>
      <c r="N11" s="24">
        <f>SUMIFS(E:E,G:G,"SPC")</f>
        <v>0</v>
      </c>
    </row>
    <row r="12" spans="1:14" ht="41.25" customHeight="1" x14ac:dyDescent="0.2">
      <c r="A12" s="16">
        <v>9</v>
      </c>
      <c r="B12" s="12" t="s">
        <v>649</v>
      </c>
      <c r="C12" s="12" t="s">
        <v>650</v>
      </c>
      <c r="D12" s="13" t="s">
        <v>651</v>
      </c>
      <c r="E12" s="12">
        <v>3</v>
      </c>
      <c r="F12" s="12">
        <v>1</v>
      </c>
      <c r="G12" s="12" t="s">
        <v>33</v>
      </c>
      <c r="H12" s="12" t="s">
        <v>626</v>
      </c>
      <c r="I12" s="15">
        <v>42896</v>
      </c>
      <c r="J12" s="15" t="s">
        <v>652</v>
      </c>
      <c r="K12" s="75" t="s">
        <v>653</v>
      </c>
      <c r="M12" s="25" t="s">
        <v>57</v>
      </c>
      <c r="N12" s="25">
        <f>SUMIFS(E:E,G:G,"H")</f>
        <v>0</v>
      </c>
    </row>
    <row r="13" spans="1:14" ht="41.25" customHeight="1" x14ac:dyDescent="0.2">
      <c r="A13" s="11">
        <v>10</v>
      </c>
      <c r="B13" s="17" t="s">
        <v>654</v>
      </c>
      <c r="C13" s="21" t="s">
        <v>655</v>
      </c>
      <c r="D13" s="18" t="s">
        <v>656</v>
      </c>
      <c r="E13" s="17">
        <v>2</v>
      </c>
      <c r="F13" s="17">
        <v>1</v>
      </c>
      <c r="G13" s="17" t="s">
        <v>16</v>
      </c>
      <c r="H13" s="17" t="s">
        <v>626</v>
      </c>
      <c r="I13" s="20">
        <v>42896</v>
      </c>
      <c r="J13" s="17" t="s">
        <v>657</v>
      </c>
      <c r="K13" s="16"/>
      <c r="M13" s="25"/>
      <c r="N13" s="25"/>
    </row>
    <row r="14" spans="1:14" ht="41.25" customHeight="1" x14ac:dyDescent="0.2">
      <c r="A14" s="16">
        <v>11</v>
      </c>
      <c r="B14" s="17" t="s">
        <v>191</v>
      </c>
      <c r="C14" s="21" t="s">
        <v>658</v>
      </c>
      <c r="D14" s="18" t="s">
        <v>659</v>
      </c>
      <c r="E14" s="17">
        <v>3</v>
      </c>
      <c r="F14" s="17">
        <v>1</v>
      </c>
      <c r="G14" s="17" t="s">
        <v>16</v>
      </c>
      <c r="H14" s="17" t="s">
        <v>626</v>
      </c>
      <c r="I14" s="20">
        <v>42896</v>
      </c>
      <c r="J14" s="17" t="s">
        <v>660</v>
      </c>
      <c r="K14" s="16"/>
      <c r="M14" s="26" t="s">
        <v>62</v>
      </c>
      <c r="N14" s="26">
        <f>SUM(M4:N12)</f>
        <v>55</v>
      </c>
    </row>
    <row r="15" spans="1:14" ht="41.25" customHeight="1" x14ac:dyDescent="0.2">
      <c r="A15" s="54">
        <v>12</v>
      </c>
      <c r="B15" s="17" t="s">
        <v>661</v>
      </c>
      <c r="C15" s="17" t="s">
        <v>662</v>
      </c>
      <c r="D15" s="18" t="s">
        <v>663</v>
      </c>
      <c r="E15" s="17">
        <v>3</v>
      </c>
      <c r="F15" s="17">
        <v>1</v>
      </c>
      <c r="G15" s="17" t="s">
        <v>33</v>
      </c>
      <c r="H15" s="17" t="s">
        <v>626</v>
      </c>
      <c r="I15" s="20">
        <v>42896</v>
      </c>
      <c r="J15" s="17" t="s">
        <v>664</v>
      </c>
      <c r="K15" s="17"/>
    </row>
    <row r="16" spans="1:14" ht="41.25" customHeight="1" x14ac:dyDescent="0.2">
      <c r="A16" s="16">
        <v>13</v>
      </c>
      <c r="B16" s="12" t="s">
        <v>37</v>
      </c>
      <c r="C16" s="12" t="s">
        <v>665</v>
      </c>
      <c r="D16" s="22" t="s">
        <v>666</v>
      </c>
      <c r="E16" s="12">
        <v>4</v>
      </c>
      <c r="F16" s="12">
        <v>1</v>
      </c>
      <c r="G16" s="12" t="s">
        <v>16</v>
      </c>
      <c r="H16" s="12" t="s">
        <v>626</v>
      </c>
      <c r="I16" s="15">
        <v>42896</v>
      </c>
      <c r="J16" s="12" t="s">
        <v>40</v>
      </c>
      <c r="K16" s="104"/>
      <c r="M16" t="s">
        <v>667</v>
      </c>
    </row>
    <row r="17" spans="1:13" ht="41.25" customHeight="1" x14ac:dyDescent="0.2">
      <c r="A17" s="54">
        <v>14</v>
      </c>
      <c r="B17" s="17" t="s">
        <v>74</v>
      </c>
      <c r="C17" s="21" t="s">
        <v>668</v>
      </c>
      <c r="D17" s="18" t="s">
        <v>669</v>
      </c>
      <c r="E17" s="17">
        <v>3</v>
      </c>
      <c r="F17" s="17">
        <v>1</v>
      </c>
      <c r="G17" s="17" t="s">
        <v>16</v>
      </c>
      <c r="H17" s="17" t="s">
        <v>626</v>
      </c>
      <c r="I17" s="20">
        <v>42896</v>
      </c>
      <c r="J17" s="17" t="s">
        <v>670</v>
      </c>
      <c r="K17" s="27"/>
      <c r="M17" t="s">
        <v>671</v>
      </c>
    </row>
    <row r="18" spans="1:13" ht="41.25" customHeight="1" x14ac:dyDescent="0.2">
      <c r="A18" s="105" t="s">
        <v>672</v>
      </c>
      <c r="B18" s="105" t="s">
        <v>673</v>
      </c>
      <c r="C18" s="17" t="s">
        <v>674</v>
      </c>
      <c r="D18" s="18" t="s">
        <v>675</v>
      </c>
      <c r="E18" s="17">
        <v>2</v>
      </c>
      <c r="F18" s="17">
        <v>1</v>
      </c>
      <c r="G18" s="17" t="s">
        <v>16</v>
      </c>
      <c r="H18" s="17" t="s">
        <v>626</v>
      </c>
      <c r="I18" s="20">
        <v>42896</v>
      </c>
      <c r="J18" s="17" t="s">
        <v>676</v>
      </c>
      <c r="K18" s="70" t="s">
        <v>677</v>
      </c>
    </row>
    <row r="19" spans="1:13" ht="41.25" customHeight="1" x14ac:dyDescent="0.2">
      <c r="A19" s="105" t="s">
        <v>678</v>
      </c>
      <c r="B19" s="105" t="s">
        <v>679</v>
      </c>
      <c r="C19" s="17" t="s">
        <v>674</v>
      </c>
      <c r="D19" s="18" t="s">
        <v>675</v>
      </c>
      <c r="E19" s="17">
        <v>1</v>
      </c>
      <c r="F19" s="17">
        <v>0</v>
      </c>
      <c r="G19" s="17" t="s">
        <v>33</v>
      </c>
      <c r="H19" s="12" t="s">
        <v>626</v>
      </c>
      <c r="I19" s="15">
        <v>42896</v>
      </c>
      <c r="J19" s="12"/>
      <c r="K19" s="17"/>
    </row>
    <row r="20" spans="1:13" ht="41.25" customHeight="1" x14ac:dyDescent="0.2">
      <c r="A20" s="54">
        <v>16</v>
      </c>
      <c r="B20" s="12" t="s">
        <v>74</v>
      </c>
      <c r="C20" s="12" t="s">
        <v>680</v>
      </c>
      <c r="D20" s="13" t="s">
        <v>681</v>
      </c>
      <c r="E20" s="12">
        <v>2</v>
      </c>
      <c r="F20" s="12">
        <v>1</v>
      </c>
      <c r="G20" s="17" t="s">
        <v>16</v>
      </c>
      <c r="H20" s="12" t="s">
        <v>626</v>
      </c>
      <c r="I20" s="15">
        <v>42896</v>
      </c>
      <c r="J20" s="12" t="s">
        <v>682</v>
      </c>
      <c r="K20" s="54"/>
    </row>
    <row r="21" spans="1:13" ht="41.25" customHeight="1" x14ac:dyDescent="0.2">
      <c r="A21" s="17">
        <v>17</v>
      </c>
      <c r="B21" s="17" t="s">
        <v>37</v>
      </c>
      <c r="C21" s="17" t="s">
        <v>683</v>
      </c>
      <c r="D21" s="68" t="s">
        <v>684</v>
      </c>
      <c r="E21" s="17">
        <v>1</v>
      </c>
      <c r="F21" s="17">
        <v>1</v>
      </c>
      <c r="G21" s="17" t="s">
        <v>312</v>
      </c>
      <c r="H21" s="17" t="s">
        <v>626</v>
      </c>
      <c r="I21" s="20">
        <v>42896</v>
      </c>
      <c r="J21" s="17" t="s">
        <v>40</v>
      </c>
      <c r="K21" s="17"/>
    </row>
    <row r="22" spans="1:13" ht="41.25" customHeight="1" x14ac:dyDescent="0.2">
      <c r="A22" s="11">
        <v>18</v>
      </c>
      <c r="B22" s="17" t="s">
        <v>37</v>
      </c>
      <c r="C22" s="12" t="s">
        <v>685</v>
      </c>
      <c r="D22" s="13" t="s">
        <v>686</v>
      </c>
      <c r="E22" s="12">
        <v>3</v>
      </c>
      <c r="F22" s="12">
        <v>1</v>
      </c>
      <c r="G22" s="106" t="s">
        <v>312</v>
      </c>
      <c r="H22" s="17" t="s">
        <v>626</v>
      </c>
      <c r="I22" s="20">
        <v>42896</v>
      </c>
      <c r="J22" s="17" t="s">
        <v>40</v>
      </c>
      <c r="K22" s="11"/>
    </row>
    <row r="23" spans="1:13" ht="41.25" customHeight="1" x14ac:dyDescent="0.2">
      <c r="A23" s="12">
        <v>19</v>
      </c>
      <c r="B23" s="12" t="s">
        <v>391</v>
      </c>
      <c r="C23" s="12" t="s">
        <v>951</v>
      </c>
      <c r="D23" s="22" t="s">
        <v>687</v>
      </c>
      <c r="E23" s="12">
        <v>2</v>
      </c>
      <c r="F23" s="12">
        <v>1</v>
      </c>
      <c r="G23" s="12" t="s">
        <v>33</v>
      </c>
      <c r="H23" s="12" t="s">
        <v>626</v>
      </c>
      <c r="I23" s="15">
        <v>42896</v>
      </c>
      <c r="J23" s="12" t="s">
        <v>952</v>
      </c>
      <c r="K23" s="75"/>
    </row>
    <row r="24" spans="1:13" ht="41.25" customHeight="1" x14ac:dyDescent="0.2">
      <c r="A24" s="12"/>
      <c r="B24" s="17"/>
      <c r="C24" s="12"/>
      <c r="D24" s="13"/>
      <c r="E24" s="12"/>
      <c r="F24" s="12"/>
      <c r="G24" s="12"/>
      <c r="H24" s="17"/>
      <c r="I24" s="20"/>
      <c r="J24" s="17"/>
      <c r="K24" s="12"/>
    </row>
    <row r="25" spans="1:13" ht="41.25" customHeight="1" x14ac:dyDescent="0.2">
      <c r="A25" s="12"/>
      <c r="B25" s="17"/>
      <c r="C25" s="12"/>
      <c r="D25" s="13"/>
      <c r="E25" s="12"/>
      <c r="F25" s="12"/>
      <c r="G25" s="12"/>
      <c r="H25" s="17"/>
      <c r="I25" s="20"/>
      <c r="J25" s="17"/>
      <c r="K25" s="12"/>
    </row>
    <row r="26" spans="1:13" ht="41.25" customHeight="1" x14ac:dyDescent="0.2">
      <c r="A26" s="11"/>
      <c r="B26" s="12"/>
      <c r="C26" s="12"/>
      <c r="D26" s="22"/>
      <c r="E26" s="14">
        <f>SUM(E4:E23)</f>
        <v>55</v>
      </c>
      <c r="F26" s="14">
        <f>SUM(F4:F23)</f>
        <v>21</v>
      </c>
      <c r="G26" s="12"/>
      <c r="H26" s="12"/>
      <c r="I26" s="15"/>
      <c r="J26" s="12"/>
      <c r="K26" s="104"/>
    </row>
    <row r="27" spans="1:13" ht="41.25" customHeight="1" x14ac:dyDescent="0.2">
      <c r="A27" s="12"/>
      <c r="B27" s="17"/>
      <c r="C27" s="12"/>
      <c r="D27" s="13"/>
      <c r="E27" s="12"/>
      <c r="F27" s="12"/>
      <c r="G27" s="12"/>
      <c r="H27" s="17"/>
      <c r="I27" s="20"/>
      <c r="J27" s="17"/>
      <c r="K27" s="12"/>
    </row>
    <row r="28" spans="1:13" ht="41.25" customHeight="1" x14ac:dyDescent="0.2">
      <c r="A28" s="12"/>
      <c r="B28" s="17"/>
      <c r="C28" s="12"/>
      <c r="D28" s="13"/>
      <c r="E28" s="12"/>
      <c r="F28" s="12"/>
      <c r="G28" s="12"/>
      <c r="H28" s="17"/>
      <c r="I28" s="20"/>
      <c r="J28" s="17"/>
      <c r="K28" s="12"/>
    </row>
  </sheetData>
  <customSheetViews>
    <customSheetView guid="{66544F1C-DA3A-E34B-BF6F-61699673D02F}" scale="80">
      <selection activeCell="H17" sqref="H17"/>
      <pageMargins left="0.7" right="0.7" top="0.75" bottom="0.75" header="0.3" footer="0.3"/>
    </customSheetView>
    <customSheetView guid="{F03C1FCC-71D5-4071-A1B2-B70B2D3F8D44}" scale="80" topLeftCell="A10">
      <selection activeCell="A23" sqref="A23:K23"/>
      <pageMargins left="0.7" right="0.7" top="0.75" bottom="0.75" header="0.3" footer="0.3"/>
    </customSheetView>
    <customSheetView guid="{1482F023-ED3F-4B1F-B352-A368F0648545}" scale="80" topLeftCell="A10">
      <selection activeCell="A23" sqref="A23:K23"/>
      <pageMargins left="0.7" right="0.7" top="0.75" bottom="0.75" header="0.3" footer="0.3"/>
    </customSheetView>
    <customSheetView guid="{8056BB49-52E6-4DF6-BFBA-F59258C1D3BE}" scale="80">
      <selection activeCell="F8" sqref="F8"/>
      <pageMargins left="0.7" right="0.7" top="0.75" bottom="0.75" header="0.3" footer="0.3"/>
    </customSheetView>
    <customSheetView guid="{B9EB7F83-C410-48EB-B273-247299899CEB}" scale="80">
      <selection activeCell="H17" sqref="H17"/>
      <pageMargins left="0.7" right="0.7" top="0.75" bottom="0.75" header="0.3" footer="0.3"/>
    </customSheetView>
  </customSheetViews>
  <mergeCells count="2">
    <mergeCell ref="A1:F1"/>
    <mergeCell ref="G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10" zoomScale="80" zoomScaleNormal="80" workbookViewId="0">
      <selection activeCell="I26" sqref="I26"/>
    </sheetView>
  </sheetViews>
  <sheetFormatPr baseColWidth="10" defaultColWidth="8.83203125" defaultRowHeight="39.75" customHeight="1" x14ac:dyDescent="0.2"/>
  <cols>
    <col min="1" max="1" width="12.5" customWidth="1"/>
    <col min="2" max="2" width="31.5" customWidth="1"/>
    <col min="3" max="3" width="38.6640625" customWidth="1"/>
    <col min="4" max="4" width="40" customWidth="1"/>
    <col min="5" max="5" width="10.5" customWidth="1"/>
    <col min="6" max="6" width="10.33203125" customWidth="1"/>
    <col min="7" max="7" width="15.1640625" customWidth="1"/>
    <col min="8" max="8" width="11.33203125" customWidth="1"/>
    <col min="9" max="9" width="16" customWidth="1"/>
    <col min="10" max="10" width="15.1640625" customWidth="1"/>
    <col min="11" max="11" width="54.6640625" customWidth="1"/>
    <col min="13" max="13" width="18.1640625" customWidth="1"/>
  </cols>
  <sheetData>
    <row r="1" spans="1:14" ht="53.25" customHeight="1" thickBot="1" x14ac:dyDescent="0.4">
      <c r="A1" s="848" t="s">
        <v>0</v>
      </c>
      <c r="B1" s="849"/>
      <c r="C1" s="849"/>
      <c r="D1" s="849"/>
      <c r="E1" s="849"/>
      <c r="F1" s="849"/>
      <c r="G1" s="849" t="s">
        <v>797</v>
      </c>
      <c r="H1" s="849"/>
      <c r="I1" s="849"/>
      <c r="J1" s="850"/>
      <c r="K1" s="851"/>
    </row>
    <row r="2" spans="1:14" ht="39.75" customHeight="1" thickBot="1" x14ac:dyDescent="0.3">
      <c r="A2" s="81" t="s">
        <v>2</v>
      </c>
      <c r="B2" s="82" t="s">
        <v>3</v>
      </c>
      <c r="C2" s="82" t="s">
        <v>4</v>
      </c>
      <c r="D2" s="83" t="s">
        <v>5</v>
      </c>
      <c r="E2" s="82" t="s">
        <v>6</v>
      </c>
      <c r="F2" s="82" t="s">
        <v>7</v>
      </c>
      <c r="G2" s="82" t="s">
        <v>8</v>
      </c>
      <c r="H2" s="82" t="s">
        <v>9</v>
      </c>
      <c r="I2" s="82" t="s">
        <v>10</v>
      </c>
      <c r="J2" s="82" t="s">
        <v>11</v>
      </c>
      <c r="K2" s="84" t="s">
        <v>12</v>
      </c>
      <c r="M2" s="5" t="s">
        <v>13</v>
      </c>
      <c r="N2" s="5">
        <v>55</v>
      </c>
    </row>
    <row r="3" spans="1:14" ht="39.75" customHeight="1" x14ac:dyDescent="0.25">
      <c r="A3" s="93"/>
      <c r="B3" s="113" t="s">
        <v>798</v>
      </c>
      <c r="C3" s="114"/>
      <c r="D3" s="115"/>
      <c r="E3" s="114"/>
      <c r="F3" s="114"/>
      <c r="G3" s="114"/>
      <c r="H3" s="114"/>
      <c r="I3" s="116"/>
      <c r="J3" s="114"/>
      <c r="K3" s="114"/>
      <c r="M3" s="9" t="s">
        <v>17</v>
      </c>
      <c r="N3" s="9">
        <f>N2-N14</f>
        <v>3</v>
      </c>
    </row>
    <row r="4" spans="1:14" ht="39.75" customHeight="1" x14ac:dyDescent="0.3">
      <c r="A4" s="102"/>
      <c r="B4" s="102" t="s">
        <v>574</v>
      </c>
      <c r="C4" s="102"/>
      <c r="D4" s="103"/>
      <c r="E4" s="102"/>
      <c r="F4" s="102"/>
      <c r="G4" s="102"/>
      <c r="H4" s="102"/>
      <c r="I4" s="117"/>
      <c r="J4" s="102"/>
      <c r="K4" s="102"/>
      <c r="M4" t="s">
        <v>23</v>
      </c>
      <c r="N4">
        <f>SUMIFS(E:E,G:G,"CTT")</f>
        <v>23</v>
      </c>
    </row>
    <row r="5" spans="1:14" ht="39.75" customHeight="1" x14ac:dyDescent="0.2">
      <c r="A5" s="11">
        <v>1</v>
      </c>
      <c r="B5" s="12" t="s">
        <v>37</v>
      </c>
      <c r="C5" s="12" t="s">
        <v>799</v>
      </c>
      <c r="D5" s="13" t="s">
        <v>800</v>
      </c>
      <c r="E5" s="12">
        <v>6</v>
      </c>
      <c r="F5" s="12">
        <v>2</v>
      </c>
      <c r="G5" s="12" t="s">
        <v>16</v>
      </c>
      <c r="H5" s="12" t="s">
        <v>801</v>
      </c>
      <c r="I5" s="15">
        <v>42896</v>
      </c>
      <c r="J5" s="118" t="s">
        <v>40</v>
      </c>
      <c r="K5" s="119"/>
      <c r="M5" t="s">
        <v>29</v>
      </c>
      <c r="N5">
        <f>SUMIFS(E:E,G:G,"FLU")</f>
        <v>0</v>
      </c>
    </row>
    <row r="6" spans="1:14" ht="39.75" customHeight="1" x14ac:dyDescent="0.2">
      <c r="A6" s="11">
        <v>2</v>
      </c>
      <c r="B6" s="12" t="s">
        <v>37</v>
      </c>
      <c r="C6" s="120" t="s">
        <v>802</v>
      </c>
      <c r="D6" s="121" t="s">
        <v>803</v>
      </c>
      <c r="E6" s="12">
        <v>8</v>
      </c>
      <c r="F6" s="12">
        <v>2</v>
      </c>
      <c r="G6" s="120" t="s">
        <v>110</v>
      </c>
      <c r="H6" s="12" t="s">
        <v>801</v>
      </c>
      <c r="I6" s="15">
        <v>42896</v>
      </c>
      <c r="J6" s="15" t="s">
        <v>40</v>
      </c>
      <c r="K6" s="101"/>
      <c r="M6" t="s">
        <v>36</v>
      </c>
      <c r="N6">
        <f>SUMIFS(E:E,G:G,"JCC")</f>
        <v>29</v>
      </c>
    </row>
    <row r="7" spans="1:14" ht="39.75" customHeight="1" x14ac:dyDescent="0.2">
      <c r="A7" s="11">
        <v>3</v>
      </c>
      <c r="B7" s="12" t="s">
        <v>37</v>
      </c>
      <c r="C7" s="12" t="s">
        <v>804</v>
      </c>
      <c r="D7" s="13" t="s">
        <v>805</v>
      </c>
      <c r="E7" s="12">
        <v>3</v>
      </c>
      <c r="F7" s="12">
        <v>1</v>
      </c>
      <c r="G7" s="12" t="s">
        <v>16</v>
      </c>
      <c r="H7" s="12" t="s">
        <v>801</v>
      </c>
      <c r="I7" s="15">
        <v>42896</v>
      </c>
      <c r="J7" s="15" t="s">
        <v>40</v>
      </c>
      <c r="K7" s="122"/>
      <c r="M7" t="s">
        <v>41</v>
      </c>
      <c r="N7">
        <f>SUMIFS(E:E,G:G,"EDI")</f>
        <v>0</v>
      </c>
    </row>
    <row r="8" spans="1:14" ht="39.75" customHeight="1" x14ac:dyDescent="0.2">
      <c r="A8" s="78" t="s">
        <v>806</v>
      </c>
      <c r="B8" s="78" t="s">
        <v>37</v>
      </c>
      <c r="C8" s="78" t="s">
        <v>807</v>
      </c>
      <c r="D8" s="13" t="s">
        <v>808</v>
      </c>
      <c r="E8" s="12">
        <v>4</v>
      </c>
      <c r="F8" s="12">
        <v>1</v>
      </c>
      <c r="G8" s="12" t="s">
        <v>16</v>
      </c>
      <c r="H8" s="12" t="s">
        <v>801</v>
      </c>
      <c r="I8" s="15">
        <v>42896</v>
      </c>
      <c r="J8" s="15" t="s">
        <v>40</v>
      </c>
      <c r="K8" s="11"/>
      <c r="M8" t="s">
        <v>44</v>
      </c>
      <c r="N8">
        <f>SUMIFS(E:E,G:G,"par")</f>
        <v>0</v>
      </c>
    </row>
    <row r="9" spans="1:14" ht="39.75" customHeight="1" x14ac:dyDescent="0.2">
      <c r="A9" s="78" t="s">
        <v>809</v>
      </c>
      <c r="B9" s="78" t="s">
        <v>37</v>
      </c>
      <c r="C9" s="78" t="s">
        <v>810</v>
      </c>
      <c r="D9" s="22" t="s">
        <v>811</v>
      </c>
      <c r="E9" s="12">
        <v>5</v>
      </c>
      <c r="F9" s="12">
        <v>2</v>
      </c>
      <c r="G9" s="12" t="s">
        <v>16</v>
      </c>
      <c r="H9" s="12" t="s">
        <v>801</v>
      </c>
      <c r="I9" s="15">
        <v>42896</v>
      </c>
      <c r="J9" s="15" t="s">
        <v>40</v>
      </c>
      <c r="K9" s="11"/>
      <c r="M9" t="s">
        <v>47</v>
      </c>
      <c r="N9">
        <f>SUMIFS(E:E,G:G,"phi")</f>
        <v>0</v>
      </c>
    </row>
    <row r="10" spans="1:14" ht="39.75" customHeight="1" x14ac:dyDescent="0.2">
      <c r="A10" s="16">
        <v>6</v>
      </c>
      <c r="B10" s="21" t="s">
        <v>812</v>
      </c>
      <c r="C10" s="17" t="s">
        <v>813</v>
      </c>
      <c r="D10" s="18" t="s">
        <v>814</v>
      </c>
      <c r="E10" s="17">
        <v>3</v>
      </c>
      <c r="F10" s="17">
        <v>1</v>
      </c>
      <c r="G10" s="17" t="s">
        <v>16</v>
      </c>
      <c r="H10" s="12" t="s">
        <v>801</v>
      </c>
      <c r="I10" s="15">
        <v>42896</v>
      </c>
      <c r="J10" s="17" t="s">
        <v>815</v>
      </c>
      <c r="K10" s="16"/>
      <c r="M10" t="s">
        <v>50</v>
      </c>
      <c r="N10">
        <f>SUMIFS(E:E,G:G,"BRK")</f>
        <v>0</v>
      </c>
    </row>
    <row r="11" spans="1:14" ht="39.75" customHeight="1" x14ac:dyDescent="0.2">
      <c r="A11" s="11">
        <v>7</v>
      </c>
      <c r="B11" s="21" t="s">
        <v>819</v>
      </c>
      <c r="C11" s="17" t="s">
        <v>820</v>
      </c>
      <c r="D11" s="18" t="s">
        <v>821</v>
      </c>
      <c r="E11" s="34">
        <v>1</v>
      </c>
      <c r="F11" s="34">
        <v>1</v>
      </c>
      <c r="G11" s="17" t="s">
        <v>16</v>
      </c>
      <c r="H11" s="17" t="s">
        <v>801</v>
      </c>
      <c r="I11" s="36">
        <v>42896</v>
      </c>
      <c r="J11" s="17" t="s">
        <v>822</v>
      </c>
      <c r="K11" s="37"/>
      <c r="M11" s="24" t="s">
        <v>54</v>
      </c>
      <c r="N11" s="24">
        <f>SUMIFS(E:E,G:G,"SPC")</f>
        <v>0</v>
      </c>
    </row>
    <row r="12" spans="1:14" ht="39.75" customHeight="1" x14ac:dyDescent="0.2">
      <c r="A12" s="16">
        <v>8</v>
      </c>
      <c r="B12" s="67" t="s">
        <v>841</v>
      </c>
      <c r="C12" s="59" t="s">
        <v>842</v>
      </c>
      <c r="D12" s="60" t="s">
        <v>843</v>
      </c>
      <c r="E12" s="123">
        <v>1</v>
      </c>
      <c r="F12" s="123">
        <v>1</v>
      </c>
      <c r="G12" s="49" t="s">
        <v>16</v>
      </c>
      <c r="H12" s="59" t="s">
        <v>801</v>
      </c>
      <c r="I12" s="125">
        <v>42896</v>
      </c>
      <c r="J12" s="59" t="s">
        <v>844</v>
      </c>
      <c r="K12" s="52"/>
      <c r="M12" s="25" t="s">
        <v>57</v>
      </c>
      <c r="N12" s="25">
        <f>SUMIFS(E:E,G:G,"H")</f>
        <v>0</v>
      </c>
    </row>
    <row r="13" spans="1:14" ht="39.75" customHeight="1" x14ac:dyDescent="0.2">
      <c r="A13" s="11">
        <v>9</v>
      </c>
      <c r="B13" s="17" t="s">
        <v>30</v>
      </c>
      <c r="C13" s="21" t="s">
        <v>823</v>
      </c>
      <c r="D13" s="18" t="s">
        <v>824</v>
      </c>
      <c r="E13" s="17">
        <v>4</v>
      </c>
      <c r="F13" s="17">
        <v>1</v>
      </c>
      <c r="G13" s="17" t="s">
        <v>110</v>
      </c>
      <c r="H13" s="17" t="s">
        <v>801</v>
      </c>
      <c r="I13" s="20">
        <v>42896</v>
      </c>
      <c r="J13" s="17" t="s">
        <v>825</v>
      </c>
      <c r="K13" s="16"/>
      <c r="M13" s="25"/>
      <c r="N13" s="25"/>
    </row>
    <row r="14" spans="1:14" ht="39.75" customHeight="1" x14ac:dyDescent="0.2">
      <c r="A14" s="16">
        <v>10</v>
      </c>
      <c r="B14" s="12" t="s">
        <v>30</v>
      </c>
      <c r="C14" s="12" t="s">
        <v>826</v>
      </c>
      <c r="D14" s="13" t="s">
        <v>827</v>
      </c>
      <c r="E14" s="12">
        <v>3</v>
      </c>
      <c r="F14" s="12">
        <v>1</v>
      </c>
      <c r="G14" s="12" t="s">
        <v>110</v>
      </c>
      <c r="H14" s="12" t="s">
        <v>801</v>
      </c>
      <c r="I14" s="15">
        <v>42896</v>
      </c>
      <c r="J14" s="12" t="s">
        <v>828</v>
      </c>
      <c r="K14" s="11"/>
      <c r="M14" s="26" t="s">
        <v>62</v>
      </c>
      <c r="N14" s="26">
        <f>SUM(M4:N12)</f>
        <v>52</v>
      </c>
    </row>
    <row r="15" spans="1:14" ht="39.75" customHeight="1" x14ac:dyDescent="0.2">
      <c r="A15" s="11">
        <v>11</v>
      </c>
      <c r="B15" s="12" t="s">
        <v>37</v>
      </c>
      <c r="C15" s="12" t="s">
        <v>829</v>
      </c>
      <c r="D15" s="13" t="s">
        <v>830</v>
      </c>
      <c r="E15" s="12">
        <v>2</v>
      </c>
      <c r="F15" s="12">
        <v>1</v>
      </c>
      <c r="G15" s="54" t="s">
        <v>110</v>
      </c>
      <c r="H15" s="12" t="s">
        <v>801</v>
      </c>
      <c r="I15" s="15">
        <v>42896</v>
      </c>
      <c r="J15" s="12" t="s">
        <v>40</v>
      </c>
      <c r="K15" s="11"/>
    </row>
    <row r="16" spans="1:14" ht="39.75" customHeight="1" x14ac:dyDescent="0.2">
      <c r="A16" s="16">
        <v>12</v>
      </c>
      <c r="B16" s="17" t="s">
        <v>74</v>
      </c>
      <c r="C16" s="17" t="s">
        <v>831</v>
      </c>
      <c r="D16" s="35" t="s">
        <v>832</v>
      </c>
      <c r="E16" s="17">
        <v>3</v>
      </c>
      <c r="F16" s="17">
        <v>1</v>
      </c>
      <c r="G16" s="17" t="s">
        <v>110</v>
      </c>
      <c r="H16" s="17" t="s">
        <v>801</v>
      </c>
      <c r="I16" s="20">
        <v>42896</v>
      </c>
      <c r="J16" s="17" t="s">
        <v>833</v>
      </c>
      <c r="K16" s="16"/>
    </row>
    <row r="17" spans="1:11" ht="39.75" customHeight="1" x14ac:dyDescent="0.2">
      <c r="A17" s="11">
        <v>13</v>
      </c>
      <c r="B17" s="17" t="s">
        <v>37</v>
      </c>
      <c r="C17" s="17" t="s">
        <v>834</v>
      </c>
      <c r="D17" s="18" t="s">
        <v>835</v>
      </c>
      <c r="E17" s="34">
        <v>3</v>
      </c>
      <c r="F17" s="34">
        <v>1</v>
      </c>
      <c r="G17" s="17" t="s">
        <v>110</v>
      </c>
      <c r="H17" s="17" t="s">
        <v>801</v>
      </c>
      <c r="I17" s="36">
        <v>42896</v>
      </c>
      <c r="J17" s="17" t="s">
        <v>40</v>
      </c>
      <c r="K17" s="124"/>
    </row>
    <row r="18" spans="1:11" ht="39.75" customHeight="1" x14ac:dyDescent="0.2">
      <c r="A18" s="16">
        <v>14</v>
      </c>
      <c r="B18" s="59" t="s">
        <v>37</v>
      </c>
      <c r="C18" s="59" t="s">
        <v>836</v>
      </c>
      <c r="D18" s="60" t="s">
        <v>837</v>
      </c>
      <c r="E18" s="123">
        <v>2</v>
      </c>
      <c r="F18" s="123">
        <v>1</v>
      </c>
      <c r="G18" s="49" t="s">
        <v>110</v>
      </c>
      <c r="H18" s="59" t="s">
        <v>801</v>
      </c>
      <c r="I18" s="125">
        <v>42896</v>
      </c>
      <c r="J18" s="59" t="s">
        <v>40</v>
      </c>
      <c r="K18" s="52"/>
    </row>
    <row r="19" spans="1:11" ht="39.75" customHeight="1" x14ac:dyDescent="0.2">
      <c r="A19" s="11">
        <v>15</v>
      </c>
      <c r="B19" s="59" t="s">
        <v>74</v>
      </c>
      <c r="C19" s="59" t="s">
        <v>838</v>
      </c>
      <c r="D19" s="60" t="s">
        <v>839</v>
      </c>
      <c r="E19" s="123">
        <v>4</v>
      </c>
      <c r="F19" s="123">
        <v>1</v>
      </c>
      <c r="G19" s="59" t="s">
        <v>110</v>
      </c>
      <c r="H19" s="59" t="s">
        <v>801</v>
      </c>
      <c r="I19" s="62">
        <v>42896</v>
      </c>
      <c r="J19" s="59" t="s">
        <v>840</v>
      </c>
      <c r="K19" s="123"/>
    </row>
    <row r="20" spans="1:11" ht="39.75" customHeight="1" x14ac:dyDescent="0.2">
      <c r="A20" s="16"/>
      <c r="B20" s="67"/>
      <c r="C20" s="59"/>
      <c r="D20" s="60"/>
      <c r="E20" s="123"/>
      <c r="F20" s="123"/>
      <c r="G20" s="49"/>
      <c r="H20" s="59"/>
      <c r="I20" s="125"/>
      <c r="J20" s="59"/>
      <c r="K20" s="52"/>
    </row>
    <row r="21" spans="1:11" ht="39.75" customHeight="1" x14ac:dyDescent="0.2">
      <c r="A21" s="11"/>
      <c r="B21" s="12"/>
      <c r="C21" s="12"/>
      <c r="D21" s="13"/>
      <c r="E21" s="14">
        <f>SUM(E5:E20)</f>
        <v>52</v>
      </c>
      <c r="F21" s="14">
        <f>SUM(F5:F20)</f>
        <v>18</v>
      </c>
      <c r="G21" s="11"/>
      <c r="H21" s="12"/>
      <c r="I21" s="12"/>
      <c r="J21" s="12"/>
      <c r="K21" s="11"/>
    </row>
    <row r="22" spans="1:11" ht="39.75" customHeight="1" x14ac:dyDescent="0.2">
      <c r="A22" s="11"/>
      <c r="B22" s="12"/>
      <c r="C22" s="12"/>
      <c r="D22" s="13"/>
      <c r="E22" s="12"/>
      <c r="F22" s="12"/>
      <c r="G22" s="11"/>
      <c r="H22" s="12"/>
      <c r="I22" s="12"/>
      <c r="J22" s="12"/>
      <c r="K22" s="11"/>
    </row>
    <row r="23" spans="1:11" ht="39.75" customHeight="1" x14ac:dyDescent="0.2">
      <c r="A23" s="11"/>
      <c r="B23" s="12"/>
      <c r="C23" s="12"/>
      <c r="D23" s="13"/>
      <c r="E23" s="12"/>
      <c r="F23" s="12"/>
      <c r="G23" s="11"/>
      <c r="H23" s="12"/>
      <c r="I23" s="12"/>
      <c r="J23" s="12"/>
      <c r="K23" s="11"/>
    </row>
    <row r="24" spans="1:11" ht="39.75" customHeight="1" x14ac:dyDescent="0.2">
      <c r="A24" s="11"/>
      <c r="B24" s="12"/>
      <c r="C24" s="12"/>
      <c r="D24" s="13"/>
      <c r="E24" s="12"/>
      <c r="F24" s="12"/>
      <c r="G24" s="54"/>
      <c r="H24" s="12"/>
      <c r="I24" s="118"/>
      <c r="J24" s="118"/>
      <c r="K24" s="11"/>
    </row>
  </sheetData>
  <customSheetViews>
    <customSheetView guid="{66544F1C-DA3A-E34B-BF6F-61699673D02F}" scale="80" topLeftCell="A10">
      <selection activeCell="I26" sqref="I26"/>
      <pageMargins left="0.7" right="0.7" top="0.75" bottom="0.75" header="0.3" footer="0.3"/>
    </customSheetView>
    <customSheetView guid="{F03C1FCC-71D5-4071-A1B2-B70B2D3F8D44}" scale="80">
      <selection activeCell="D30" sqref="D30"/>
      <pageMargins left="0.7" right="0.7" top="0.75" bottom="0.75" header="0.3" footer="0.3"/>
    </customSheetView>
    <customSheetView guid="{1482F023-ED3F-4B1F-B352-A368F0648545}" scale="80">
      <selection activeCell="D30" sqref="D30"/>
      <pageMargins left="0.7" right="0.7" top="0.75" bottom="0.75" header="0.3" footer="0.3"/>
    </customSheetView>
    <customSheetView guid="{8056BB49-52E6-4DF6-BFBA-F59258C1D3BE}" scale="80">
      <selection activeCell="D30" sqref="D30"/>
      <pageMargins left="0.7" right="0.7" top="0.75" bottom="0.75" header="0.3" footer="0.3"/>
    </customSheetView>
    <customSheetView guid="{B9EB7F83-C410-48EB-B273-247299899CEB}" scale="80" topLeftCell="A10">
      <selection activeCell="I26" sqref="I26"/>
      <pageMargins left="0.7" right="0.7" top="0.75" bottom="0.75" header="0.3" footer="0.3"/>
    </customSheetView>
  </customSheetViews>
  <mergeCells count="2">
    <mergeCell ref="A1:F1"/>
    <mergeCell ref="G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zoomScale="70" zoomScaleNormal="70" workbookViewId="0">
      <selection activeCell="J11" sqref="J11"/>
    </sheetView>
  </sheetViews>
  <sheetFormatPr baseColWidth="10" defaultColWidth="8.83203125" defaultRowHeight="45" customHeight="1" x14ac:dyDescent="0.2"/>
  <cols>
    <col min="2" max="2" width="38.33203125" customWidth="1"/>
    <col min="3" max="3" width="44.5" customWidth="1"/>
    <col min="4" max="4" width="27" customWidth="1"/>
    <col min="5" max="5" width="10.5" customWidth="1"/>
    <col min="6" max="6" width="10.33203125" customWidth="1"/>
    <col min="7" max="7" width="15.1640625" customWidth="1"/>
    <col min="9" max="9" width="16" customWidth="1"/>
    <col min="10" max="10" width="15.1640625" customWidth="1"/>
    <col min="11" max="11" width="69.33203125" customWidth="1"/>
    <col min="13" max="13" width="18.1640625" customWidth="1"/>
  </cols>
  <sheetData>
    <row r="1" spans="1:14" ht="45" customHeight="1" thickBot="1" x14ac:dyDescent="0.4">
      <c r="A1" s="844" t="s">
        <v>0</v>
      </c>
      <c r="B1" s="845"/>
      <c r="C1" s="845"/>
      <c r="D1" s="845"/>
      <c r="E1" s="845"/>
      <c r="F1" s="845"/>
      <c r="G1" s="845" t="s">
        <v>904</v>
      </c>
      <c r="H1" s="845"/>
      <c r="I1" s="845"/>
      <c r="J1" s="846"/>
      <c r="K1" s="847"/>
    </row>
    <row r="2" spans="1:14" ht="45" customHeight="1" thickBot="1" x14ac:dyDescent="0.3">
      <c r="A2" s="1" t="s">
        <v>2</v>
      </c>
      <c r="B2" s="2" t="s">
        <v>3</v>
      </c>
      <c r="C2" s="2" t="s">
        <v>4</v>
      </c>
      <c r="D2" s="3" t="s">
        <v>5</v>
      </c>
      <c r="E2" s="2" t="s">
        <v>6</v>
      </c>
      <c r="F2" s="2" t="s">
        <v>7</v>
      </c>
      <c r="G2" s="2" t="s">
        <v>8</v>
      </c>
      <c r="H2" s="2" t="s">
        <v>9</v>
      </c>
      <c r="I2" s="2" t="s">
        <v>10</v>
      </c>
      <c r="J2" s="2" t="s">
        <v>11</v>
      </c>
      <c r="K2" s="4" t="s">
        <v>12</v>
      </c>
      <c r="M2" s="5" t="s">
        <v>13</v>
      </c>
      <c r="N2" s="5">
        <v>25</v>
      </c>
    </row>
    <row r="3" spans="1:14" ht="45" customHeight="1" x14ac:dyDescent="0.2">
      <c r="A3" s="16">
        <v>1</v>
      </c>
      <c r="B3" s="21" t="s">
        <v>905</v>
      </c>
      <c r="C3" s="17" t="s">
        <v>906</v>
      </c>
      <c r="D3" s="18" t="s">
        <v>907</v>
      </c>
      <c r="E3" s="17">
        <v>3</v>
      </c>
      <c r="F3" s="17">
        <v>0</v>
      </c>
      <c r="G3" s="27" t="s">
        <v>850</v>
      </c>
      <c r="H3" s="17" t="s">
        <v>908</v>
      </c>
      <c r="I3" s="20">
        <v>42896</v>
      </c>
      <c r="J3" s="17" t="s">
        <v>909</v>
      </c>
      <c r="K3" s="16" t="s">
        <v>910</v>
      </c>
      <c r="M3" s="9" t="s">
        <v>17</v>
      </c>
      <c r="N3" s="9">
        <f>N2-N14</f>
        <v>12</v>
      </c>
    </row>
    <row r="4" spans="1:14" ht="45" customHeight="1" x14ac:dyDescent="0.2">
      <c r="A4" s="16">
        <v>2</v>
      </c>
      <c r="B4" s="17" t="s">
        <v>911</v>
      </c>
      <c r="C4" s="17" t="s">
        <v>912</v>
      </c>
      <c r="D4" s="18" t="s">
        <v>913</v>
      </c>
      <c r="E4" s="17">
        <v>3</v>
      </c>
      <c r="F4" s="17">
        <v>0</v>
      </c>
      <c r="G4" s="27" t="s">
        <v>850</v>
      </c>
      <c r="H4" s="17" t="s">
        <v>908</v>
      </c>
      <c r="I4" s="20">
        <v>42896</v>
      </c>
      <c r="J4" s="17" t="s">
        <v>914</v>
      </c>
      <c r="K4" s="16" t="s">
        <v>910</v>
      </c>
      <c r="M4" t="s">
        <v>23</v>
      </c>
      <c r="N4">
        <f>SUMIFS(E:E,G:G,"CTT")</f>
        <v>3</v>
      </c>
    </row>
    <row r="5" spans="1:14" ht="45" customHeight="1" x14ac:dyDescent="0.2">
      <c r="A5" s="16">
        <v>3</v>
      </c>
      <c r="B5" s="12" t="s">
        <v>915</v>
      </c>
      <c r="C5" s="12" t="s">
        <v>916</v>
      </c>
      <c r="D5" s="13" t="s">
        <v>917</v>
      </c>
      <c r="E5" s="12">
        <v>1</v>
      </c>
      <c r="F5" s="12">
        <v>0</v>
      </c>
      <c r="G5" s="59" t="s">
        <v>850</v>
      </c>
      <c r="H5" s="12" t="s">
        <v>908</v>
      </c>
      <c r="I5" s="15">
        <v>42896</v>
      </c>
      <c r="J5" s="12" t="s">
        <v>918</v>
      </c>
      <c r="K5" s="76" t="s">
        <v>919</v>
      </c>
      <c r="M5" t="s">
        <v>29</v>
      </c>
      <c r="N5">
        <f>SUMIFS(E:E,G:G,"FLU")</f>
        <v>2</v>
      </c>
    </row>
    <row r="6" spans="1:14" ht="45" customHeight="1" x14ac:dyDescent="0.2">
      <c r="A6" s="16">
        <v>4</v>
      </c>
      <c r="B6" s="12" t="s">
        <v>920</v>
      </c>
      <c r="C6" s="12" t="s">
        <v>921</v>
      </c>
      <c r="D6" s="13" t="s">
        <v>922</v>
      </c>
      <c r="E6" s="12">
        <v>3</v>
      </c>
      <c r="F6" s="12">
        <v>0</v>
      </c>
      <c r="G6" s="12" t="s">
        <v>16</v>
      </c>
      <c r="H6" s="12" t="s">
        <v>908</v>
      </c>
      <c r="I6" s="15">
        <v>42896</v>
      </c>
      <c r="J6" s="12" t="s">
        <v>923</v>
      </c>
      <c r="K6" s="11"/>
      <c r="M6" t="s">
        <v>36</v>
      </c>
      <c r="N6">
        <f>SUMIFS(E:E,G:G,"JCC")</f>
        <v>0</v>
      </c>
    </row>
    <row r="7" spans="1:14" ht="45" customHeight="1" x14ac:dyDescent="0.2">
      <c r="A7" s="16">
        <v>5</v>
      </c>
      <c r="B7" s="12" t="s">
        <v>911</v>
      </c>
      <c r="C7" s="12" t="s">
        <v>924</v>
      </c>
      <c r="D7" s="13" t="s">
        <v>925</v>
      </c>
      <c r="E7" s="12">
        <v>1</v>
      </c>
      <c r="F7" s="12">
        <v>0</v>
      </c>
      <c r="G7" s="12" t="s">
        <v>156</v>
      </c>
      <c r="H7" s="12" t="s">
        <v>908</v>
      </c>
      <c r="I7" s="15">
        <v>42896</v>
      </c>
      <c r="J7" s="15" t="s">
        <v>926</v>
      </c>
      <c r="K7" s="11" t="s">
        <v>927</v>
      </c>
      <c r="M7" t="s">
        <v>41</v>
      </c>
      <c r="N7">
        <f>SUMIFS(E:E,G:G,"EDI")</f>
        <v>0</v>
      </c>
    </row>
    <row r="8" spans="1:14" ht="45" customHeight="1" x14ac:dyDescent="0.2">
      <c r="A8" s="11"/>
      <c r="B8" s="12"/>
      <c r="C8" s="12"/>
      <c r="D8" s="13"/>
      <c r="E8" s="12"/>
      <c r="F8" s="12"/>
      <c r="G8" s="11"/>
      <c r="H8" s="12"/>
      <c r="I8" s="12"/>
      <c r="J8" s="12"/>
      <c r="K8" s="11"/>
      <c r="M8" t="s">
        <v>44</v>
      </c>
      <c r="N8">
        <f>SUMIFS(E:E,G:G,"par")</f>
        <v>0</v>
      </c>
    </row>
    <row r="9" spans="1:14" ht="45" customHeight="1" x14ac:dyDescent="0.2">
      <c r="A9" s="11"/>
      <c r="B9" s="12"/>
      <c r="C9" s="12"/>
      <c r="D9" s="13"/>
      <c r="E9" s="12"/>
      <c r="F9" s="12"/>
      <c r="G9" s="12"/>
      <c r="H9" s="12"/>
      <c r="I9" s="15"/>
      <c r="J9" s="15"/>
      <c r="K9" s="11"/>
      <c r="M9" t="s">
        <v>47</v>
      </c>
      <c r="N9">
        <f>SUMIFS(E:E,G:G,"phi")</f>
        <v>0</v>
      </c>
    </row>
    <row r="10" spans="1:14" ht="45" customHeight="1" x14ac:dyDescent="0.2">
      <c r="A10" s="11"/>
      <c r="B10" s="12"/>
      <c r="C10" s="12"/>
      <c r="D10" s="13"/>
      <c r="E10" s="12"/>
      <c r="F10" s="12"/>
      <c r="G10" s="11"/>
      <c r="H10" s="12"/>
      <c r="I10" s="12"/>
      <c r="J10" s="12"/>
      <c r="K10" s="11"/>
      <c r="M10" t="s">
        <v>50</v>
      </c>
      <c r="N10">
        <f>SUMIFS(E:E,G:G,"BRK")</f>
        <v>0</v>
      </c>
    </row>
    <row r="11" spans="1:14" ht="45" customHeight="1" x14ac:dyDescent="0.2">
      <c r="A11" s="11"/>
      <c r="B11" s="12"/>
      <c r="C11" s="12"/>
      <c r="D11" s="13"/>
      <c r="E11" s="12"/>
      <c r="F11" s="12"/>
      <c r="G11" s="11"/>
      <c r="H11" s="12"/>
      <c r="I11" s="12"/>
      <c r="J11" s="12"/>
      <c r="K11" s="11"/>
      <c r="M11" s="24" t="s">
        <v>54</v>
      </c>
      <c r="N11" s="24">
        <f>SUMIFS(E:E,G:G,"SPC")</f>
        <v>8</v>
      </c>
    </row>
    <row r="12" spans="1:14" ht="45" customHeight="1" x14ac:dyDescent="0.2">
      <c r="A12" s="11"/>
      <c r="B12" s="12"/>
      <c r="C12" s="12"/>
      <c r="D12" s="13"/>
      <c r="E12" s="12"/>
      <c r="F12" s="12"/>
      <c r="G12" s="11"/>
      <c r="H12" s="12"/>
      <c r="I12" s="12"/>
      <c r="J12" s="12"/>
      <c r="K12" s="11"/>
      <c r="M12" s="25" t="s">
        <v>57</v>
      </c>
      <c r="N12" s="25">
        <f>SUMIFS(E:E,G:G,"H")</f>
        <v>0</v>
      </c>
    </row>
    <row r="13" spans="1:14" ht="45" customHeight="1" x14ac:dyDescent="0.2">
      <c r="A13" s="11"/>
      <c r="B13" s="12"/>
      <c r="C13" s="12"/>
      <c r="D13" s="13"/>
      <c r="E13" s="12"/>
      <c r="F13" s="12"/>
      <c r="G13" s="11"/>
      <c r="H13" s="12"/>
      <c r="I13" s="12"/>
      <c r="J13" s="12"/>
      <c r="K13" s="11"/>
      <c r="M13" s="25"/>
      <c r="N13" s="25"/>
    </row>
    <row r="14" spans="1:14" ht="45" customHeight="1" x14ac:dyDescent="0.2">
      <c r="A14" s="11"/>
      <c r="B14" s="12"/>
      <c r="C14" s="12"/>
      <c r="D14" s="13"/>
      <c r="E14" s="12"/>
      <c r="F14" s="12"/>
      <c r="G14" s="11"/>
      <c r="H14" s="12"/>
      <c r="I14" s="12"/>
      <c r="J14" s="12"/>
      <c r="K14" s="11"/>
      <c r="M14" s="26" t="s">
        <v>62</v>
      </c>
      <c r="N14" s="26">
        <f>SUM(M4:N12)</f>
        <v>13</v>
      </c>
    </row>
    <row r="15" spans="1:14" ht="45" customHeight="1" x14ac:dyDescent="0.2">
      <c r="A15" s="11"/>
      <c r="B15" s="12"/>
      <c r="C15" s="12"/>
      <c r="D15" s="13"/>
      <c r="E15" s="12"/>
      <c r="F15" s="12"/>
      <c r="G15" s="11"/>
      <c r="H15" s="12"/>
      <c r="I15" s="12"/>
      <c r="J15" s="12"/>
      <c r="K15" s="11"/>
    </row>
    <row r="16" spans="1:14" ht="45" customHeight="1" thickBot="1" x14ac:dyDescent="0.25">
      <c r="A16" s="11"/>
      <c r="B16" s="12"/>
      <c r="C16" s="12"/>
      <c r="D16" s="13"/>
      <c r="E16" s="12"/>
      <c r="F16" s="12"/>
      <c r="G16" s="11"/>
      <c r="H16" s="12"/>
      <c r="I16" s="12"/>
      <c r="J16" s="12"/>
      <c r="K16" s="11"/>
    </row>
    <row r="17" spans="1:11" ht="45" customHeight="1" thickBot="1" x14ac:dyDescent="0.4">
      <c r="A17" s="844" t="s">
        <v>0</v>
      </c>
      <c r="B17" s="845"/>
      <c r="C17" s="845"/>
      <c r="D17" s="845"/>
      <c r="E17" s="845"/>
      <c r="F17" s="845"/>
      <c r="G17" s="845" t="s">
        <v>928</v>
      </c>
      <c r="H17" s="845"/>
      <c r="I17" s="845"/>
      <c r="J17" s="846"/>
      <c r="K17" s="847"/>
    </row>
    <row r="18" spans="1:11" ht="45" customHeight="1" x14ac:dyDescent="0.2">
      <c r="A18" s="16"/>
      <c r="B18" s="17" t="s">
        <v>929</v>
      </c>
      <c r="C18" s="17" t="s">
        <v>930</v>
      </c>
      <c r="D18" s="18" t="s">
        <v>931</v>
      </c>
      <c r="E18" s="17">
        <v>1</v>
      </c>
      <c r="F18" s="17">
        <v>0</v>
      </c>
      <c r="G18" s="17" t="s">
        <v>850</v>
      </c>
      <c r="H18" s="19" t="s">
        <v>932</v>
      </c>
      <c r="I18" s="20">
        <v>42896</v>
      </c>
      <c r="J18" s="17" t="s">
        <v>933</v>
      </c>
      <c r="K18" s="76" t="s">
        <v>919</v>
      </c>
    </row>
    <row r="19" spans="1:11" ht="45" customHeight="1" x14ac:dyDescent="0.2">
      <c r="A19" s="16"/>
      <c r="B19" s="110" t="s">
        <v>934</v>
      </c>
      <c r="C19" s="110" t="s">
        <v>935</v>
      </c>
      <c r="D19" s="110" t="s">
        <v>936</v>
      </c>
      <c r="E19" s="107">
        <v>1</v>
      </c>
      <c r="F19" s="107">
        <v>0</v>
      </c>
      <c r="G19" s="110" t="s">
        <v>156</v>
      </c>
      <c r="H19" s="152" t="s">
        <v>932</v>
      </c>
      <c r="I19" s="153">
        <v>42896</v>
      </c>
      <c r="J19" s="110" t="s">
        <v>937</v>
      </c>
      <c r="K19" s="110" t="s">
        <v>938</v>
      </c>
    </row>
    <row r="20" spans="1:11" ht="45" customHeight="1" x14ac:dyDescent="0.2">
      <c r="A20" s="11"/>
      <c r="B20" s="12"/>
      <c r="C20" s="12"/>
      <c r="D20" s="13"/>
      <c r="E20" s="12"/>
      <c r="F20" s="12"/>
      <c r="G20" s="11"/>
      <c r="H20" s="12"/>
      <c r="I20" s="12"/>
      <c r="J20" s="12"/>
      <c r="K20" s="11"/>
    </row>
    <row r="21" spans="1:11" ht="45" customHeight="1" x14ac:dyDescent="0.2">
      <c r="A21" s="11"/>
      <c r="B21" s="12"/>
      <c r="C21" s="12"/>
      <c r="D21" s="13"/>
      <c r="E21" s="12"/>
      <c r="F21" s="12"/>
      <c r="G21" s="12"/>
      <c r="H21" s="12"/>
      <c r="I21" s="15"/>
      <c r="J21" s="15"/>
      <c r="K21" s="11"/>
    </row>
    <row r="22" spans="1:11" ht="45" customHeight="1" x14ac:dyDescent="0.2">
      <c r="A22" s="11"/>
      <c r="B22" s="12"/>
      <c r="C22" s="12"/>
      <c r="D22" s="13"/>
      <c r="E22" s="12"/>
      <c r="F22" s="12"/>
      <c r="G22" s="12"/>
      <c r="H22" s="12"/>
      <c r="I22" s="15"/>
      <c r="J22" s="15"/>
      <c r="K22" s="11"/>
    </row>
    <row r="23" spans="1:11" ht="45" customHeight="1" x14ac:dyDescent="0.2">
      <c r="A23" s="11"/>
      <c r="B23" s="12"/>
      <c r="C23" s="12"/>
      <c r="D23" s="13"/>
      <c r="E23" s="12"/>
      <c r="F23" s="12"/>
      <c r="G23" s="11"/>
      <c r="H23" s="12"/>
      <c r="I23" s="12"/>
      <c r="J23" s="12"/>
      <c r="K23" s="11"/>
    </row>
    <row r="24" spans="1:11" ht="45" customHeight="1" x14ac:dyDescent="0.2">
      <c r="A24" s="11"/>
      <c r="B24" s="12"/>
      <c r="C24" s="12"/>
      <c r="D24" s="13"/>
      <c r="E24" s="12"/>
      <c r="F24" s="12"/>
      <c r="G24" s="11"/>
      <c r="H24" s="12"/>
      <c r="I24" s="12"/>
      <c r="J24" s="12"/>
      <c r="K24" s="11"/>
    </row>
    <row r="25" spans="1:11" ht="45" customHeight="1" x14ac:dyDescent="0.2">
      <c r="A25" s="11"/>
      <c r="B25" s="12"/>
      <c r="C25" s="12"/>
      <c r="D25" s="13"/>
      <c r="E25" s="12"/>
      <c r="F25" s="12"/>
      <c r="G25" s="11"/>
      <c r="H25" s="12"/>
      <c r="I25" s="12"/>
      <c r="J25" s="12"/>
      <c r="K25" s="11"/>
    </row>
    <row r="26" spans="1:11" ht="45" customHeight="1" x14ac:dyDescent="0.2">
      <c r="A26" s="11"/>
      <c r="B26" s="12"/>
      <c r="C26" s="12"/>
      <c r="D26" s="13"/>
      <c r="E26" s="12"/>
      <c r="F26" s="12"/>
      <c r="G26" s="11"/>
      <c r="H26" s="12"/>
      <c r="I26" s="12"/>
      <c r="J26" s="12"/>
      <c r="K26" s="11"/>
    </row>
    <row r="27" spans="1:11" ht="45" customHeight="1" x14ac:dyDescent="0.2">
      <c r="A27" s="16"/>
      <c r="B27" s="17"/>
      <c r="C27" s="17"/>
      <c r="D27" s="18"/>
      <c r="E27" s="17"/>
      <c r="F27" s="17"/>
      <c r="G27" s="17"/>
      <c r="H27" s="17"/>
      <c r="I27" s="17"/>
      <c r="J27" s="17"/>
      <c r="K27" s="16"/>
    </row>
    <row r="28" spans="1:11" ht="45" customHeight="1" x14ac:dyDescent="0.2">
      <c r="A28" s="11"/>
      <c r="B28" s="12"/>
      <c r="C28" s="12"/>
      <c r="D28" s="13"/>
      <c r="E28" s="12"/>
      <c r="F28" s="12"/>
      <c r="G28" s="11"/>
      <c r="H28" s="12"/>
      <c r="I28" s="12"/>
      <c r="J28" s="12"/>
      <c r="K28" s="11"/>
    </row>
    <row r="29" spans="1:11" ht="45" customHeight="1" x14ac:dyDescent="0.2">
      <c r="A29" s="11"/>
      <c r="B29" s="12"/>
      <c r="C29" s="12"/>
      <c r="D29" s="13"/>
      <c r="E29" s="12"/>
      <c r="F29" s="12"/>
      <c r="G29" s="12"/>
      <c r="H29" s="12"/>
      <c r="I29" s="15"/>
      <c r="J29" s="15"/>
      <c r="K29" s="11"/>
    </row>
    <row r="30" spans="1:11" ht="45" customHeight="1" x14ac:dyDescent="0.2">
      <c r="A30" s="16"/>
      <c r="B30" s="17"/>
      <c r="C30" s="17"/>
      <c r="D30" s="18"/>
      <c r="E30" s="17"/>
      <c r="F30" s="17"/>
      <c r="G30" s="17"/>
      <c r="H30" s="17"/>
      <c r="I30" s="17"/>
      <c r="J30" s="17"/>
      <c r="K30" s="16"/>
    </row>
    <row r="31" spans="1:11" ht="45" customHeight="1" x14ac:dyDescent="0.2">
      <c r="A31" s="16"/>
      <c r="B31" s="17"/>
      <c r="C31" s="17"/>
      <c r="D31" s="18"/>
      <c r="E31" s="17"/>
      <c r="F31" s="17"/>
      <c r="G31" s="17"/>
      <c r="H31" s="17"/>
      <c r="I31" s="17"/>
      <c r="J31" s="17"/>
      <c r="K31" s="16"/>
    </row>
    <row r="32" spans="1:11" ht="45" customHeight="1" x14ac:dyDescent="0.2">
      <c r="A32" s="11"/>
      <c r="B32" s="12"/>
      <c r="C32" s="12"/>
      <c r="D32" s="13"/>
      <c r="E32" s="12"/>
      <c r="F32" s="12"/>
      <c r="G32" s="11"/>
      <c r="H32" s="12"/>
      <c r="I32" s="12"/>
      <c r="J32" s="12"/>
      <c r="K32" s="11"/>
    </row>
    <row r="33" spans="1:11" ht="45" customHeight="1" x14ac:dyDescent="0.2">
      <c r="A33" s="11"/>
      <c r="B33" s="12"/>
      <c r="C33" s="12"/>
      <c r="D33" s="13"/>
      <c r="E33" s="12"/>
      <c r="F33" s="12"/>
      <c r="G33" s="12"/>
      <c r="H33" s="12"/>
      <c r="I33" s="15"/>
      <c r="J33" s="15"/>
      <c r="K33" s="11"/>
    </row>
    <row r="34" spans="1:11" ht="45" customHeight="1" x14ac:dyDescent="0.2">
      <c r="A34" s="16"/>
      <c r="B34" s="17"/>
      <c r="C34" s="17"/>
      <c r="D34" s="18"/>
      <c r="E34" s="17"/>
      <c r="F34" s="17"/>
      <c r="G34" s="17"/>
      <c r="H34" s="17"/>
      <c r="I34" s="17"/>
      <c r="J34" s="17"/>
      <c r="K34" s="16"/>
    </row>
    <row r="35" spans="1:11" ht="45" customHeight="1" x14ac:dyDescent="0.2">
      <c r="A35" s="16"/>
      <c r="B35" s="17"/>
      <c r="C35" s="17"/>
      <c r="D35" s="18"/>
      <c r="E35" s="17"/>
      <c r="F35" s="17"/>
      <c r="G35" s="17"/>
      <c r="H35" s="17"/>
      <c r="I35" s="17"/>
      <c r="J35" s="17"/>
      <c r="K35" s="16"/>
    </row>
    <row r="36" spans="1:11" ht="45" customHeight="1" x14ac:dyDescent="0.2">
      <c r="A36" s="11"/>
      <c r="B36" s="12"/>
      <c r="C36" s="12"/>
      <c r="D36" s="13"/>
      <c r="E36" s="12"/>
      <c r="F36" s="12"/>
      <c r="G36" s="11"/>
      <c r="H36" s="12"/>
      <c r="I36" s="12"/>
      <c r="J36" s="12"/>
      <c r="K36" s="11"/>
    </row>
    <row r="37" spans="1:11" ht="45" customHeight="1" x14ac:dyDescent="0.2">
      <c r="A37" s="11"/>
      <c r="B37" s="12"/>
      <c r="C37" s="12"/>
      <c r="D37" s="13"/>
      <c r="E37" s="12"/>
      <c r="F37" s="12"/>
      <c r="G37" s="12"/>
      <c r="H37" s="12"/>
      <c r="I37" s="15"/>
      <c r="J37" s="15"/>
      <c r="K37" s="11"/>
    </row>
    <row r="38" spans="1:11" ht="45" customHeight="1" x14ac:dyDescent="0.2">
      <c r="A38" s="11"/>
      <c r="B38" s="12"/>
      <c r="C38" s="12"/>
      <c r="D38" s="13"/>
      <c r="E38" s="12"/>
      <c r="F38" s="12"/>
      <c r="G38" s="12"/>
      <c r="H38" s="12"/>
      <c r="I38" s="15"/>
      <c r="J38" s="15"/>
      <c r="K38" s="11"/>
    </row>
    <row r="39" spans="1:11" ht="45" customHeight="1" x14ac:dyDescent="0.2">
      <c r="A39" s="11"/>
      <c r="B39" s="12"/>
      <c r="C39" s="12"/>
      <c r="D39" s="13"/>
      <c r="E39" s="12"/>
      <c r="F39" s="12"/>
      <c r="G39" s="11"/>
      <c r="H39" s="12"/>
      <c r="I39" s="12"/>
      <c r="J39" s="12"/>
      <c r="K39" s="11"/>
    </row>
    <row r="40" spans="1:11" ht="45" customHeight="1" x14ac:dyDescent="0.2">
      <c r="A40" s="11"/>
      <c r="B40" s="12"/>
      <c r="C40" s="12"/>
      <c r="D40" s="13"/>
      <c r="E40" s="12"/>
      <c r="F40" s="12"/>
      <c r="G40" s="11"/>
      <c r="H40" s="12"/>
      <c r="I40" s="12"/>
      <c r="J40" s="12"/>
      <c r="K40" s="11"/>
    </row>
    <row r="41" spans="1:11" ht="45" customHeight="1" x14ac:dyDescent="0.2">
      <c r="A41" s="11"/>
      <c r="B41" s="12"/>
      <c r="C41" s="12"/>
      <c r="D41" s="13"/>
      <c r="E41" s="12"/>
      <c r="F41" s="12"/>
      <c r="G41" s="11"/>
      <c r="H41" s="12"/>
      <c r="I41" s="12"/>
      <c r="J41" s="12"/>
      <c r="K41" s="11"/>
    </row>
  </sheetData>
  <customSheetViews>
    <customSheetView guid="{66544F1C-DA3A-E34B-BF6F-61699673D02F}" scale="70">
      <selection activeCell="J11" sqref="J11"/>
      <pageMargins left="0.7" right="0.7" top="0.75" bottom="0.75" header="0.3" footer="0.3"/>
      <pageSetup paperSize="9" orientation="portrait" r:id="rId1"/>
    </customSheetView>
    <customSheetView guid="{F03C1FCC-71D5-4071-A1B2-B70B2D3F8D44}" scale="70">
      <selection activeCell="B16" sqref="B16"/>
      <pageMargins left="0.7" right="0.7" top="0.75" bottom="0.75" header="0.3" footer="0.3"/>
      <pageSetup paperSize="9" orientation="portrait" r:id="rId2"/>
    </customSheetView>
    <customSheetView guid="{1482F023-ED3F-4B1F-B352-A368F0648545}" scale="70">
      <selection activeCell="B16" sqref="B16"/>
      <pageMargins left="0.7" right="0.7" top="0.75" bottom="0.75" header="0.3" footer="0.3"/>
      <pageSetup paperSize="9" orientation="portrait" r:id="rId3"/>
    </customSheetView>
    <customSheetView guid="{8056BB49-52E6-4DF6-BFBA-F59258C1D3BE}" scale="70">
      <selection activeCell="K13" sqref="K13"/>
      <pageMargins left="0.7" right="0.7" top="0.75" bottom="0.75" header="0.3" footer="0.3"/>
      <pageSetup paperSize="9" orientation="portrait" r:id="rId4"/>
    </customSheetView>
    <customSheetView guid="{B9EB7F83-C410-48EB-B273-247299899CEB}" scale="70">
      <selection activeCell="J11" sqref="J11"/>
      <pageMargins left="0.7" right="0.7" top="0.75" bottom="0.75" header="0.3" footer="0.3"/>
      <pageSetup paperSize="9" orientation="portrait" r:id="rId5"/>
    </customSheetView>
  </customSheetViews>
  <mergeCells count="4">
    <mergeCell ref="A1:F1"/>
    <mergeCell ref="G1:K1"/>
    <mergeCell ref="A17:F17"/>
    <mergeCell ref="G17:K17"/>
  </mergeCells>
  <pageMargins left="0.7" right="0.7" top="0.75" bottom="0.75" header="0.3" footer="0.3"/>
  <pageSetup paperSize="9" orientation="portrait"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80" zoomScaleNormal="80" workbookViewId="0">
      <selection activeCell="K12" sqref="K12"/>
    </sheetView>
  </sheetViews>
  <sheetFormatPr baseColWidth="10" defaultColWidth="8.83203125" defaultRowHeight="39.75" customHeight="1" x14ac:dyDescent="0.2"/>
  <cols>
    <col min="1" max="1" width="12.5" customWidth="1"/>
    <col min="2" max="2" width="31.5" customWidth="1"/>
    <col min="3" max="3" width="38.6640625" customWidth="1"/>
    <col min="4" max="4" width="40" customWidth="1"/>
    <col min="5" max="5" width="10.5" customWidth="1"/>
    <col min="6" max="6" width="10.33203125" customWidth="1"/>
    <col min="7" max="7" width="15.1640625" customWidth="1"/>
    <col min="8" max="8" width="11.33203125" customWidth="1"/>
    <col min="9" max="9" width="16" customWidth="1"/>
    <col min="10" max="10" width="15.1640625" customWidth="1"/>
    <col min="11" max="11" width="54.6640625" customWidth="1"/>
    <col min="13" max="13" width="18.1640625" customWidth="1"/>
  </cols>
  <sheetData>
    <row r="1" spans="1:14" ht="53.25" customHeight="1" thickBot="1" x14ac:dyDescent="0.4">
      <c r="A1" s="848" t="s">
        <v>0</v>
      </c>
      <c r="B1" s="849"/>
      <c r="C1" s="849"/>
      <c r="D1" s="849"/>
      <c r="E1" s="849"/>
      <c r="F1" s="849"/>
      <c r="G1" s="849" t="s">
        <v>797</v>
      </c>
      <c r="H1" s="849"/>
      <c r="I1" s="849"/>
      <c r="J1" s="850"/>
      <c r="K1" s="851"/>
    </row>
    <row r="2" spans="1:14" ht="39.75" customHeight="1" thickBot="1" x14ac:dyDescent="0.3">
      <c r="A2" s="81" t="s">
        <v>2</v>
      </c>
      <c r="B2" s="82" t="s">
        <v>3</v>
      </c>
      <c r="C2" s="82" t="s">
        <v>4</v>
      </c>
      <c r="D2" s="83" t="s">
        <v>5</v>
      </c>
      <c r="E2" s="82" t="s">
        <v>6</v>
      </c>
      <c r="F2" s="82" t="s">
        <v>7</v>
      </c>
      <c r="G2" s="82" t="s">
        <v>8</v>
      </c>
      <c r="H2" s="82" t="s">
        <v>9</v>
      </c>
      <c r="I2" s="82" t="s">
        <v>10</v>
      </c>
      <c r="J2" s="82" t="s">
        <v>11</v>
      </c>
      <c r="K2" s="84" t="s">
        <v>12</v>
      </c>
      <c r="M2" s="5" t="s">
        <v>13</v>
      </c>
      <c r="N2" s="5">
        <v>55</v>
      </c>
    </row>
    <row r="3" spans="1:14" ht="39.75" customHeight="1" x14ac:dyDescent="0.25">
      <c r="A3" s="93"/>
      <c r="B3" s="113" t="s">
        <v>798</v>
      </c>
      <c r="C3" s="114"/>
      <c r="D3" s="115"/>
      <c r="E3" s="114"/>
      <c r="F3" s="114"/>
      <c r="G3" s="114"/>
      <c r="H3" s="114"/>
      <c r="I3" s="116"/>
      <c r="J3" s="114"/>
      <c r="K3" s="114"/>
      <c r="M3" s="9" t="s">
        <v>17</v>
      </c>
      <c r="N3" s="9">
        <f>N2-N14</f>
        <v>6</v>
      </c>
    </row>
    <row r="4" spans="1:14" ht="39.75" customHeight="1" x14ac:dyDescent="0.3">
      <c r="A4" s="102"/>
      <c r="B4" s="102" t="s">
        <v>14</v>
      </c>
      <c r="C4" s="102" t="s">
        <v>845</v>
      </c>
      <c r="D4" s="103"/>
      <c r="E4" s="102"/>
      <c r="F4" s="102"/>
      <c r="G4" s="102"/>
      <c r="H4" s="102"/>
      <c r="I4" s="117"/>
      <c r="J4" s="102"/>
      <c r="K4" s="102"/>
      <c r="M4" t="s">
        <v>23</v>
      </c>
      <c r="N4">
        <f>SUMIFS(E:E,G:G,"CTT")</f>
        <v>17</v>
      </c>
    </row>
    <row r="5" spans="1:14" ht="39.75" customHeight="1" x14ac:dyDescent="0.2">
      <c r="A5" s="126" t="s">
        <v>846</v>
      </c>
      <c r="B5" s="126" t="s">
        <v>847</v>
      </c>
      <c r="C5" s="126" t="s">
        <v>848</v>
      </c>
      <c r="D5" s="127" t="s">
        <v>849</v>
      </c>
      <c r="E5" s="126">
        <v>1</v>
      </c>
      <c r="F5" s="126">
        <v>1</v>
      </c>
      <c r="G5" s="126" t="s">
        <v>1605</v>
      </c>
      <c r="H5" s="126" t="s">
        <v>801</v>
      </c>
      <c r="I5" s="128">
        <v>42896</v>
      </c>
      <c r="J5" s="126"/>
      <c r="K5" s="836" t="s">
        <v>1604</v>
      </c>
      <c r="M5" t="s">
        <v>29</v>
      </c>
      <c r="N5">
        <f>SUMIFS(E:E,G:G,"FLU")</f>
        <v>24</v>
      </c>
    </row>
    <row r="6" spans="1:14" ht="39.75" customHeight="1" x14ac:dyDescent="0.2">
      <c r="A6" s="16">
        <v>1</v>
      </c>
      <c r="B6" s="17" t="s">
        <v>37</v>
      </c>
      <c r="C6" s="17" t="s">
        <v>851</v>
      </c>
      <c r="D6" s="18" t="s">
        <v>852</v>
      </c>
      <c r="E6" s="17">
        <v>6</v>
      </c>
      <c r="F6" s="17">
        <v>2</v>
      </c>
      <c r="G6" s="17" t="s">
        <v>16</v>
      </c>
      <c r="H6" s="17" t="s">
        <v>801</v>
      </c>
      <c r="I6" s="20">
        <v>42896</v>
      </c>
      <c r="J6" s="17" t="s">
        <v>40</v>
      </c>
      <c r="K6" s="16"/>
      <c r="M6" t="s">
        <v>36</v>
      </c>
      <c r="N6">
        <f>SUMIFS(E:E,G:G,"JCC")</f>
        <v>0</v>
      </c>
    </row>
    <row r="7" spans="1:14" ht="39.75" customHeight="1" x14ac:dyDescent="0.2">
      <c r="A7" s="52">
        <v>2</v>
      </c>
      <c r="B7" s="123" t="s">
        <v>37</v>
      </c>
      <c r="C7" s="123" t="s">
        <v>853</v>
      </c>
      <c r="D7" s="129" t="s">
        <v>854</v>
      </c>
      <c r="E7" s="123">
        <v>4</v>
      </c>
      <c r="F7" s="123">
        <v>1</v>
      </c>
      <c r="G7" s="42" t="s">
        <v>156</v>
      </c>
      <c r="H7" s="123" t="s">
        <v>801</v>
      </c>
      <c r="I7" s="125">
        <v>42896</v>
      </c>
      <c r="J7" s="123" t="s">
        <v>40</v>
      </c>
      <c r="K7" s="52"/>
      <c r="M7" t="s">
        <v>41</v>
      </c>
      <c r="N7">
        <f>SUMIFS(E:E,G:G,"EDI")</f>
        <v>8</v>
      </c>
    </row>
    <row r="8" spans="1:14" ht="39.75" customHeight="1" x14ac:dyDescent="0.2">
      <c r="A8" s="16">
        <v>3</v>
      </c>
      <c r="B8" s="123" t="s">
        <v>37</v>
      </c>
      <c r="C8" s="130" t="s">
        <v>855</v>
      </c>
      <c r="D8" s="129" t="s">
        <v>856</v>
      </c>
      <c r="E8" s="123">
        <v>2</v>
      </c>
      <c r="F8" s="123">
        <v>1</v>
      </c>
      <c r="G8" s="52" t="s">
        <v>156</v>
      </c>
      <c r="H8" s="123" t="s">
        <v>801</v>
      </c>
      <c r="I8" s="125">
        <v>42896</v>
      </c>
      <c r="J8" s="123" t="s">
        <v>40</v>
      </c>
      <c r="K8" s="52"/>
      <c r="M8" t="s">
        <v>44</v>
      </c>
      <c r="N8">
        <f>SUMIFS(E:E,G:G,"par")</f>
        <v>0</v>
      </c>
    </row>
    <row r="9" spans="1:14" ht="39.75" customHeight="1" x14ac:dyDescent="0.2">
      <c r="A9" s="52">
        <v>4</v>
      </c>
      <c r="B9" s="34" t="s">
        <v>37</v>
      </c>
      <c r="C9" s="34" t="s">
        <v>857</v>
      </c>
      <c r="D9" s="131">
        <v>3472395070</v>
      </c>
      <c r="E9" s="34">
        <v>2</v>
      </c>
      <c r="F9" s="34">
        <v>1</v>
      </c>
      <c r="G9" s="34" t="s">
        <v>156</v>
      </c>
      <c r="H9" s="34" t="s">
        <v>801</v>
      </c>
      <c r="I9" s="36">
        <v>42896</v>
      </c>
      <c r="J9" s="132" t="s">
        <v>40</v>
      </c>
      <c r="K9" s="37"/>
      <c r="M9" t="s">
        <v>47</v>
      </c>
      <c r="N9">
        <f>SUMIFS(E:E,G:G,"phi")</f>
        <v>0</v>
      </c>
    </row>
    <row r="10" spans="1:14" ht="39.75" customHeight="1" x14ac:dyDescent="0.2">
      <c r="A10" s="16">
        <v>5</v>
      </c>
      <c r="B10" s="27" t="s">
        <v>37</v>
      </c>
      <c r="C10" s="27" t="s">
        <v>858</v>
      </c>
      <c r="D10" s="28" t="s">
        <v>859</v>
      </c>
      <c r="E10" s="34">
        <v>3</v>
      </c>
      <c r="F10" s="34">
        <v>1</v>
      </c>
      <c r="G10" s="27" t="s">
        <v>156</v>
      </c>
      <c r="H10" s="27" t="s">
        <v>801</v>
      </c>
      <c r="I10" s="36">
        <v>42896</v>
      </c>
      <c r="J10" s="27" t="s">
        <v>40</v>
      </c>
      <c r="K10" s="37"/>
      <c r="M10" t="s">
        <v>50</v>
      </c>
      <c r="N10">
        <f>SUMIFS(E:E,G:G,"BRK")</f>
        <v>0</v>
      </c>
    </row>
    <row r="11" spans="1:14" ht="39.75" customHeight="1" x14ac:dyDescent="0.2">
      <c r="A11" s="52">
        <v>6</v>
      </c>
      <c r="B11" s="59" t="s">
        <v>860</v>
      </c>
      <c r="C11" s="59" t="s">
        <v>861</v>
      </c>
      <c r="D11" s="60" t="s">
        <v>862</v>
      </c>
      <c r="E11" s="123">
        <v>2</v>
      </c>
      <c r="F11" s="123">
        <v>1</v>
      </c>
      <c r="G11" s="59" t="s">
        <v>200</v>
      </c>
      <c r="H11" s="59" t="s">
        <v>801</v>
      </c>
      <c r="I11" s="125">
        <v>42896</v>
      </c>
      <c r="J11" s="59" t="s">
        <v>863</v>
      </c>
      <c r="K11" s="123" t="s">
        <v>792</v>
      </c>
      <c r="M11" s="24" t="s">
        <v>54</v>
      </c>
      <c r="N11" s="24">
        <f>SUMIFS(E:E,G:G,"SPC")</f>
        <v>0</v>
      </c>
    </row>
    <row r="12" spans="1:14" ht="39.75" customHeight="1" x14ac:dyDescent="0.2">
      <c r="A12" s="16">
        <v>7</v>
      </c>
      <c r="B12" s="59" t="s">
        <v>37</v>
      </c>
      <c r="C12" s="59" t="s">
        <v>864</v>
      </c>
      <c r="D12" s="60" t="s">
        <v>865</v>
      </c>
      <c r="E12" s="123">
        <v>4</v>
      </c>
      <c r="F12" s="123">
        <v>1</v>
      </c>
      <c r="G12" s="49" t="s">
        <v>200</v>
      </c>
      <c r="H12" s="59" t="s">
        <v>801</v>
      </c>
      <c r="I12" s="125">
        <v>42896</v>
      </c>
      <c r="J12" s="59" t="s">
        <v>40</v>
      </c>
      <c r="K12" s="52"/>
      <c r="M12" s="25" t="s">
        <v>57</v>
      </c>
      <c r="N12" s="25">
        <f>SUMIFS(E:E,G:G,"H")</f>
        <v>0</v>
      </c>
    </row>
    <row r="13" spans="1:14" ht="39.75" customHeight="1" x14ac:dyDescent="0.2">
      <c r="A13" s="52">
        <v>8</v>
      </c>
      <c r="B13" s="59" t="s">
        <v>386</v>
      </c>
      <c r="C13" s="59" t="s">
        <v>866</v>
      </c>
      <c r="D13" s="60" t="s">
        <v>867</v>
      </c>
      <c r="E13" s="123">
        <v>2</v>
      </c>
      <c r="F13" s="123">
        <v>1</v>
      </c>
      <c r="G13" s="59" t="s">
        <v>156</v>
      </c>
      <c r="H13" s="59" t="s">
        <v>801</v>
      </c>
      <c r="I13" s="125">
        <v>42896</v>
      </c>
      <c r="J13" s="59" t="s">
        <v>868</v>
      </c>
      <c r="K13" s="123" t="s">
        <v>869</v>
      </c>
      <c r="M13" s="25"/>
      <c r="N13" s="25"/>
    </row>
    <row r="14" spans="1:14" ht="39.75" customHeight="1" x14ac:dyDescent="0.2">
      <c r="A14" s="16">
        <v>9</v>
      </c>
      <c r="B14" s="27" t="s">
        <v>870</v>
      </c>
      <c r="C14" s="34">
        <v>105345</v>
      </c>
      <c r="D14" s="35" t="s">
        <v>871</v>
      </c>
      <c r="E14" s="123">
        <v>2</v>
      </c>
      <c r="F14" s="123">
        <v>1</v>
      </c>
      <c r="G14" s="59" t="s">
        <v>156</v>
      </c>
      <c r="H14" s="59" t="s">
        <v>801</v>
      </c>
      <c r="I14" s="125">
        <v>42896</v>
      </c>
      <c r="J14" s="59" t="s">
        <v>872</v>
      </c>
      <c r="K14" s="34"/>
      <c r="M14" s="26" t="s">
        <v>62</v>
      </c>
      <c r="N14" s="26">
        <f>SUM(M4:N12)</f>
        <v>49</v>
      </c>
    </row>
    <row r="15" spans="1:14" ht="39.75" customHeight="1" x14ac:dyDescent="0.2">
      <c r="A15" s="52">
        <v>10</v>
      </c>
      <c r="B15" s="59" t="s">
        <v>37</v>
      </c>
      <c r="C15" s="59" t="s">
        <v>873</v>
      </c>
      <c r="D15" s="60" t="s">
        <v>874</v>
      </c>
      <c r="E15" s="123">
        <v>2</v>
      </c>
      <c r="F15" s="123">
        <v>1</v>
      </c>
      <c r="G15" s="59" t="s">
        <v>156</v>
      </c>
      <c r="H15" s="59" t="s">
        <v>801</v>
      </c>
      <c r="I15" s="125">
        <v>42896</v>
      </c>
      <c r="J15" s="12" t="s">
        <v>40</v>
      </c>
      <c r="K15" s="123"/>
    </row>
    <row r="16" spans="1:14" ht="39.75" customHeight="1" x14ac:dyDescent="0.2">
      <c r="A16" s="16">
        <v>11</v>
      </c>
      <c r="B16" s="17" t="s">
        <v>37</v>
      </c>
      <c r="C16" s="123" t="s">
        <v>816</v>
      </c>
      <c r="D16" s="13" t="s">
        <v>817</v>
      </c>
      <c r="E16" s="12">
        <v>3</v>
      </c>
      <c r="F16" s="12">
        <v>1</v>
      </c>
      <c r="G16" s="12" t="s">
        <v>16</v>
      </c>
      <c r="H16" s="17" t="s">
        <v>801</v>
      </c>
      <c r="I16" s="15">
        <v>42896</v>
      </c>
      <c r="J16" s="17" t="s">
        <v>40</v>
      </c>
      <c r="K16" s="16" t="s">
        <v>818</v>
      </c>
    </row>
    <row r="17" spans="1:11" ht="39.75" customHeight="1" x14ac:dyDescent="0.2">
      <c r="A17" s="52">
        <v>12</v>
      </c>
      <c r="B17" s="59" t="s">
        <v>30</v>
      </c>
      <c r="C17" s="59" t="s">
        <v>875</v>
      </c>
      <c r="D17" s="60" t="s">
        <v>876</v>
      </c>
      <c r="E17" s="123">
        <v>2</v>
      </c>
      <c r="F17" s="123">
        <v>1</v>
      </c>
      <c r="G17" s="59" t="s">
        <v>16</v>
      </c>
      <c r="H17" s="59" t="s">
        <v>801</v>
      </c>
      <c r="I17" s="125">
        <v>42896</v>
      </c>
      <c r="J17" s="59" t="s">
        <v>877</v>
      </c>
      <c r="K17" s="123"/>
    </row>
    <row r="18" spans="1:11" ht="39.75" customHeight="1" x14ac:dyDescent="0.2">
      <c r="A18" s="16">
        <v>13</v>
      </c>
      <c r="B18" s="59" t="s">
        <v>878</v>
      </c>
      <c r="C18" s="59" t="s">
        <v>879</v>
      </c>
      <c r="D18" s="60" t="s">
        <v>880</v>
      </c>
      <c r="E18" s="123">
        <v>2</v>
      </c>
      <c r="F18" s="123">
        <v>1</v>
      </c>
      <c r="G18" s="59" t="s">
        <v>156</v>
      </c>
      <c r="H18" s="59" t="s">
        <v>801</v>
      </c>
      <c r="I18" s="62">
        <v>42896</v>
      </c>
      <c r="J18" s="59" t="s">
        <v>881</v>
      </c>
      <c r="K18" s="123"/>
    </row>
    <row r="19" spans="1:11" ht="39.75" customHeight="1" x14ac:dyDescent="0.2">
      <c r="A19" s="52">
        <v>14</v>
      </c>
      <c r="B19" s="59" t="s">
        <v>37</v>
      </c>
      <c r="C19" s="59" t="s">
        <v>882</v>
      </c>
      <c r="D19" s="60" t="s">
        <v>883</v>
      </c>
      <c r="E19" s="123">
        <v>3</v>
      </c>
      <c r="F19" s="123">
        <v>1</v>
      </c>
      <c r="G19" s="49" t="s">
        <v>16</v>
      </c>
      <c r="H19" s="59" t="s">
        <v>801</v>
      </c>
      <c r="I19" s="125">
        <v>42896</v>
      </c>
      <c r="J19" s="59" t="s">
        <v>40</v>
      </c>
      <c r="K19" s="52"/>
    </row>
    <row r="20" spans="1:11" ht="39.75" customHeight="1" x14ac:dyDescent="0.2">
      <c r="A20" s="16">
        <v>15</v>
      </c>
      <c r="B20" s="59" t="s">
        <v>37</v>
      </c>
      <c r="C20" s="59" t="s">
        <v>884</v>
      </c>
      <c r="D20" s="60" t="s">
        <v>885</v>
      </c>
      <c r="E20" s="123">
        <v>2</v>
      </c>
      <c r="F20" s="123">
        <v>1</v>
      </c>
      <c r="G20" s="49" t="s">
        <v>200</v>
      </c>
      <c r="H20" s="59" t="s">
        <v>801</v>
      </c>
      <c r="I20" s="125">
        <v>42896</v>
      </c>
      <c r="J20" s="59" t="s">
        <v>40</v>
      </c>
      <c r="K20" s="52"/>
    </row>
    <row r="21" spans="1:11" ht="39.75" customHeight="1" x14ac:dyDescent="0.2">
      <c r="A21" s="52">
        <v>16</v>
      </c>
      <c r="B21" s="59" t="s">
        <v>886</v>
      </c>
      <c r="C21" s="59" t="s">
        <v>887</v>
      </c>
      <c r="D21" s="60" t="s">
        <v>888</v>
      </c>
      <c r="E21" s="123">
        <v>2</v>
      </c>
      <c r="F21" s="123">
        <v>1</v>
      </c>
      <c r="G21" s="49" t="s">
        <v>156</v>
      </c>
      <c r="H21" s="59" t="s">
        <v>801</v>
      </c>
      <c r="I21" s="125">
        <v>42896</v>
      </c>
      <c r="J21" s="12" t="s">
        <v>889</v>
      </c>
      <c r="K21" s="61" t="s">
        <v>408</v>
      </c>
    </row>
    <row r="22" spans="1:11" ht="39.75" customHeight="1" x14ac:dyDescent="0.2">
      <c r="A22" s="16">
        <v>17</v>
      </c>
      <c r="B22" s="59" t="s">
        <v>114</v>
      </c>
      <c r="C22" s="59">
        <v>3692</v>
      </c>
      <c r="D22" s="60" t="s">
        <v>890</v>
      </c>
      <c r="E22" s="123">
        <v>3</v>
      </c>
      <c r="F22" s="123">
        <v>1</v>
      </c>
      <c r="G22" s="49" t="s">
        <v>16</v>
      </c>
      <c r="H22" s="59" t="s">
        <v>801</v>
      </c>
      <c r="I22" s="125">
        <v>42896</v>
      </c>
      <c r="J22" s="12" t="s">
        <v>891</v>
      </c>
      <c r="K22" s="61" t="s">
        <v>892</v>
      </c>
    </row>
    <row r="23" spans="1:11" ht="39.75" customHeight="1" x14ac:dyDescent="0.2">
      <c r="A23" s="52">
        <v>18</v>
      </c>
      <c r="B23" s="123" t="s">
        <v>893</v>
      </c>
      <c r="C23" s="123" t="s">
        <v>894</v>
      </c>
      <c r="D23" s="129" t="s">
        <v>895</v>
      </c>
      <c r="E23" s="123">
        <v>2</v>
      </c>
      <c r="F23" s="123">
        <v>1</v>
      </c>
      <c r="G23" s="123" t="s">
        <v>156</v>
      </c>
      <c r="H23" s="123" t="s">
        <v>801</v>
      </c>
      <c r="I23" s="62">
        <v>42896</v>
      </c>
      <c r="J23" s="123" t="s">
        <v>896</v>
      </c>
      <c r="K23" s="59" t="s">
        <v>897</v>
      </c>
    </row>
    <row r="24" spans="1:11" ht="39.75" customHeight="1" x14ac:dyDescent="0.2">
      <c r="A24" s="47">
        <v>19</v>
      </c>
      <c r="B24" s="43" t="s">
        <v>946</v>
      </c>
      <c r="C24" s="43" t="s">
        <v>1079</v>
      </c>
      <c r="D24" s="44" t="s">
        <v>1080</v>
      </c>
      <c r="E24" s="43">
        <v>1</v>
      </c>
      <c r="F24" s="43">
        <v>1</v>
      </c>
      <c r="G24" s="43" t="s">
        <v>156</v>
      </c>
      <c r="H24" s="43" t="s">
        <v>801</v>
      </c>
      <c r="I24" s="46">
        <v>42896</v>
      </c>
      <c r="J24" s="43" t="s">
        <v>1081</v>
      </c>
      <c r="K24" s="49"/>
    </row>
    <row r="25" spans="1:11" ht="39.75" customHeight="1" x14ac:dyDescent="0.2">
      <c r="A25" s="52"/>
      <c r="B25" s="123"/>
      <c r="C25" s="123"/>
      <c r="D25" s="129"/>
      <c r="E25" s="123"/>
      <c r="F25" s="123"/>
      <c r="G25" s="42"/>
      <c r="H25" s="123"/>
      <c r="I25" s="133"/>
      <c r="J25" s="123"/>
      <c r="K25" s="76"/>
    </row>
    <row r="26" spans="1:11" ht="39.75" customHeight="1" x14ac:dyDescent="0.2">
      <c r="A26" s="52"/>
      <c r="B26" s="123"/>
      <c r="C26" s="123"/>
      <c r="D26" s="129"/>
      <c r="E26" s="123"/>
      <c r="F26" s="123"/>
      <c r="G26" s="42"/>
      <c r="H26" s="123"/>
      <c r="I26" s="133"/>
      <c r="J26" s="123"/>
    </row>
    <row r="27" spans="1:11" ht="39.75" customHeight="1" x14ac:dyDescent="0.3">
      <c r="A27" s="52"/>
      <c r="B27" s="123"/>
      <c r="C27" s="123"/>
      <c r="D27" s="129"/>
      <c r="E27" s="14">
        <f>SUM(E5:E26)</f>
        <v>50</v>
      </c>
      <c r="F27" s="14">
        <f>SUM(F5:F26)</f>
        <v>21</v>
      </c>
      <c r="G27" s="134"/>
      <c r="H27" s="123"/>
      <c r="I27" s="133"/>
      <c r="J27" s="123"/>
      <c r="K27" s="123"/>
    </row>
    <row r="28" spans="1:11" ht="39.75" customHeight="1" x14ac:dyDescent="0.2">
      <c r="A28" s="52"/>
      <c r="B28" s="123"/>
      <c r="C28" s="123"/>
      <c r="D28" s="129"/>
      <c r="E28" s="123"/>
      <c r="F28" s="123"/>
      <c r="G28" s="42"/>
      <c r="H28" s="123"/>
      <c r="I28" s="133"/>
      <c r="J28" s="123"/>
      <c r="K28" s="123"/>
    </row>
    <row r="29" spans="1:11" ht="39.75" customHeight="1" x14ac:dyDescent="0.2">
      <c r="A29" s="52"/>
      <c r="B29" s="123"/>
      <c r="C29" s="123"/>
      <c r="D29" s="129"/>
      <c r="E29" s="123"/>
      <c r="F29" s="123"/>
      <c r="G29" s="42"/>
      <c r="H29" s="123"/>
      <c r="I29" s="133"/>
      <c r="J29" s="123"/>
      <c r="K29" s="123"/>
    </row>
  </sheetData>
  <customSheetViews>
    <customSheetView guid="{66544F1C-DA3A-E34B-BF6F-61699673D02F}" scale="80">
      <selection activeCell="K12" sqref="K12"/>
      <pageMargins left="0.7" right="0.7" top="0.75" bottom="0.75" header="0.3" footer="0.3"/>
    </customSheetView>
    <customSheetView guid="{F03C1FCC-71D5-4071-A1B2-B70B2D3F8D44}" scale="80" topLeftCell="A13">
      <selection activeCell="B27" sqref="B27"/>
      <pageMargins left="0.7" right="0.7" top="0.75" bottom="0.75" header="0.3" footer="0.3"/>
    </customSheetView>
    <customSheetView guid="{1482F023-ED3F-4B1F-B352-A368F0648545}" scale="80" topLeftCell="A13">
      <selection activeCell="J26" sqref="J26"/>
      <pageMargins left="0.7" right="0.7" top="0.75" bottom="0.75" header="0.3" footer="0.3"/>
    </customSheetView>
    <customSheetView guid="{8056BB49-52E6-4DF6-BFBA-F59258C1D3BE}" scale="80">
      <selection activeCell="I19" sqref="I19"/>
      <pageMargins left="0.7" right="0.7" top="0.75" bottom="0.75" header="0.3" footer="0.3"/>
    </customSheetView>
    <customSheetView guid="{B9EB7F83-C410-48EB-B273-247299899CEB}" scale="80">
      <selection activeCell="K12" sqref="K12"/>
      <pageMargins left="0.7" right="0.7" top="0.75" bottom="0.75" header="0.3" footer="0.3"/>
    </customSheetView>
  </customSheetViews>
  <mergeCells count="2">
    <mergeCell ref="A1:F1"/>
    <mergeCell ref="G1:K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A13" zoomScale="80" zoomScaleNormal="80" workbookViewId="0">
      <selection activeCell="D21" sqref="D21"/>
    </sheetView>
  </sheetViews>
  <sheetFormatPr baseColWidth="10" defaultColWidth="8.83203125" defaultRowHeight="36.75" customHeight="1" x14ac:dyDescent="0.2"/>
  <cols>
    <col min="1" max="1" width="12.33203125" customWidth="1"/>
    <col min="2" max="2" width="30" customWidth="1"/>
    <col min="3" max="3" width="38.1640625" customWidth="1"/>
    <col min="4" max="4" width="37.83203125" customWidth="1"/>
    <col min="5" max="5" width="17.5" customWidth="1"/>
    <col min="6" max="6" width="12.33203125" customWidth="1"/>
    <col min="7" max="7" width="14" customWidth="1"/>
    <col min="8" max="8" width="11.1640625" bestFit="1" customWidth="1"/>
    <col min="9" max="9" width="19.33203125" customWidth="1"/>
    <col min="10" max="10" width="21.1640625" customWidth="1"/>
    <col min="11" max="11" width="52.5" customWidth="1"/>
  </cols>
  <sheetData>
    <row r="1" spans="1:11" ht="36.75" customHeight="1" x14ac:dyDescent="0.35">
      <c r="A1" s="135" t="s">
        <v>898</v>
      </c>
      <c r="B1" s="136">
        <v>42896</v>
      </c>
      <c r="C1" s="137"/>
      <c r="D1" s="138"/>
      <c r="E1" s="139"/>
      <c r="F1" s="140"/>
      <c r="G1" s="140"/>
      <c r="H1" s="140"/>
      <c r="I1" s="140"/>
      <c r="J1" s="140"/>
      <c r="K1" s="140"/>
    </row>
    <row r="2" spans="1:11" ht="36.75" customHeight="1" thickBot="1" x14ac:dyDescent="0.35">
      <c r="A2" s="141" t="s">
        <v>899</v>
      </c>
      <c r="B2" s="142"/>
      <c r="C2" s="142"/>
      <c r="D2" s="143"/>
      <c r="E2" s="144"/>
      <c r="F2" s="145"/>
      <c r="G2" s="145"/>
      <c r="H2" s="145"/>
      <c r="I2" s="145"/>
      <c r="J2" s="145"/>
      <c r="K2" s="145"/>
    </row>
    <row r="3" spans="1:11" ht="36.75" customHeight="1" thickBot="1" x14ac:dyDescent="0.3">
      <c r="A3" s="1" t="s">
        <v>2</v>
      </c>
      <c r="B3" s="2" t="s">
        <v>3</v>
      </c>
      <c r="C3" s="2" t="s">
        <v>4</v>
      </c>
      <c r="D3" s="3" t="s">
        <v>5</v>
      </c>
      <c r="E3" s="2" t="s">
        <v>6</v>
      </c>
      <c r="F3" s="2" t="s">
        <v>7</v>
      </c>
      <c r="G3" s="2" t="s">
        <v>8</v>
      </c>
      <c r="H3" s="2" t="s">
        <v>9</v>
      </c>
      <c r="I3" s="2" t="s">
        <v>10</v>
      </c>
      <c r="J3" s="2" t="s">
        <v>11</v>
      </c>
      <c r="K3" s="4" t="s">
        <v>900</v>
      </c>
    </row>
    <row r="4" spans="1:11" ht="36.75" customHeight="1" x14ac:dyDescent="0.2">
      <c r="A4" s="12"/>
      <c r="B4" s="12" t="s">
        <v>404</v>
      </c>
      <c r="C4" s="12" t="s">
        <v>517</v>
      </c>
      <c r="D4" s="13" t="s">
        <v>518</v>
      </c>
      <c r="E4" s="12">
        <v>4</v>
      </c>
      <c r="F4" s="12">
        <v>1</v>
      </c>
      <c r="G4" s="12" t="s">
        <v>33</v>
      </c>
      <c r="H4" s="14" t="s">
        <v>493</v>
      </c>
      <c r="I4" s="15">
        <v>42896</v>
      </c>
      <c r="J4" s="12" t="s">
        <v>519</v>
      </c>
      <c r="K4" s="12" t="s">
        <v>520</v>
      </c>
    </row>
    <row r="5" spans="1:11" ht="36.75" customHeight="1" x14ac:dyDescent="0.2">
      <c r="A5" s="12"/>
      <c r="B5" s="12" t="s">
        <v>37</v>
      </c>
      <c r="C5" s="12" t="s">
        <v>575</v>
      </c>
      <c r="D5" s="13" t="s">
        <v>576</v>
      </c>
      <c r="E5" s="12">
        <v>2</v>
      </c>
      <c r="F5" s="12">
        <v>1</v>
      </c>
      <c r="G5" s="54" t="s">
        <v>33</v>
      </c>
      <c r="H5" s="12" t="s">
        <v>526</v>
      </c>
      <c r="I5" s="15">
        <v>42896</v>
      </c>
      <c r="J5" s="12" t="s">
        <v>40</v>
      </c>
      <c r="K5" s="11"/>
    </row>
    <row r="6" spans="1:11" ht="36.75" customHeight="1" x14ac:dyDescent="0.2">
      <c r="A6" s="12"/>
      <c r="B6" s="17" t="s">
        <v>606</v>
      </c>
      <c r="C6" s="17" t="s">
        <v>607</v>
      </c>
      <c r="D6" s="18" t="s">
        <v>608</v>
      </c>
      <c r="E6" s="17">
        <v>4</v>
      </c>
      <c r="F6" s="17">
        <v>1</v>
      </c>
      <c r="G6" s="17" t="s">
        <v>33</v>
      </c>
      <c r="H6" s="17" t="s">
        <v>526</v>
      </c>
      <c r="I6" s="20">
        <v>42896</v>
      </c>
      <c r="J6" s="17" t="s">
        <v>609</v>
      </c>
      <c r="K6" s="16"/>
    </row>
    <row r="7" spans="1:11" ht="36.75" customHeight="1" x14ac:dyDescent="0.2">
      <c r="A7" s="12"/>
      <c r="B7" s="17" t="s">
        <v>610</v>
      </c>
      <c r="C7" s="17" t="s">
        <v>611</v>
      </c>
      <c r="D7" s="18" t="s">
        <v>612</v>
      </c>
      <c r="E7" s="17">
        <v>4</v>
      </c>
      <c r="F7" s="17">
        <v>1</v>
      </c>
      <c r="G7" s="17" t="s">
        <v>33</v>
      </c>
      <c r="H7" s="70" t="s">
        <v>591</v>
      </c>
      <c r="I7" s="20">
        <v>42896</v>
      </c>
      <c r="J7" s="17" t="s">
        <v>613</v>
      </c>
      <c r="K7" s="17" t="s">
        <v>614</v>
      </c>
    </row>
    <row r="8" spans="1:11" ht="40.5" customHeight="1" x14ac:dyDescent="0.2">
      <c r="A8" s="17"/>
      <c r="B8" s="17" t="s">
        <v>391</v>
      </c>
      <c r="C8" s="17" t="s">
        <v>392</v>
      </c>
      <c r="D8" s="18" t="s">
        <v>393</v>
      </c>
      <c r="E8" s="17">
        <v>2</v>
      </c>
      <c r="F8" s="17">
        <v>1</v>
      </c>
      <c r="G8" s="17" t="s">
        <v>33</v>
      </c>
      <c r="H8" s="17" t="s">
        <v>380</v>
      </c>
      <c r="J8" s="17" t="s">
        <v>394</v>
      </c>
      <c r="K8" s="27" t="s">
        <v>395</v>
      </c>
    </row>
    <row r="9" spans="1:11" ht="36.75" customHeight="1" x14ac:dyDescent="0.2">
      <c r="A9" s="12"/>
      <c r="B9" s="12" t="s">
        <v>412</v>
      </c>
      <c r="C9" s="12" t="s">
        <v>413</v>
      </c>
      <c r="D9" s="13" t="s">
        <v>414</v>
      </c>
      <c r="E9" s="12">
        <v>2</v>
      </c>
      <c r="F9" s="12">
        <v>1</v>
      </c>
      <c r="G9" s="12" t="s">
        <v>33</v>
      </c>
      <c r="H9" s="12" t="s">
        <v>380</v>
      </c>
      <c r="I9" s="15">
        <v>42896</v>
      </c>
      <c r="J9" s="17" t="s">
        <v>415</v>
      </c>
      <c r="K9" s="17" t="s">
        <v>416</v>
      </c>
    </row>
    <row r="10" spans="1:11" ht="36.75" customHeight="1" x14ac:dyDescent="0.2">
      <c r="A10" s="12"/>
      <c r="B10" s="12" t="s">
        <v>484</v>
      </c>
      <c r="C10" s="12" t="s">
        <v>485</v>
      </c>
      <c r="D10" s="13" t="s">
        <v>486</v>
      </c>
      <c r="E10" s="12">
        <v>2</v>
      </c>
      <c r="F10" s="12">
        <v>1</v>
      </c>
      <c r="G10" s="12" t="s">
        <v>33</v>
      </c>
      <c r="H10" s="12" t="s">
        <v>438</v>
      </c>
      <c r="I10" s="15">
        <v>42896</v>
      </c>
      <c r="J10" s="20">
        <v>42896</v>
      </c>
      <c r="K10" s="17"/>
    </row>
    <row r="11" spans="1:11" ht="36.75" customHeight="1" x14ac:dyDescent="0.2">
      <c r="A11" s="11">
        <v>3</v>
      </c>
      <c r="B11" s="17" t="s">
        <v>30</v>
      </c>
      <c r="C11" s="21" t="s">
        <v>31</v>
      </c>
      <c r="D11" s="18" t="s">
        <v>32</v>
      </c>
      <c r="E11" s="17">
        <v>3</v>
      </c>
      <c r="F11" s="17">
        <v>1</v>
      </c>
      <c r="G11" s="17" t="s">
        <v>33</v>
      </c>
      <c r="H11" s="17" t="s">
        <v>34</v>
      </c>
      <c r="I11" s="20">
        <v>42896</v>
      </c>
      <c r="J11" s="17" t="s">
        <v>35</v>
      </c>
      <c r="K11" s="16"/>
    </row>
    <row r="12" spans="1:11" ht="36.75" customHeight="1" x14ac:dyDescent="0.2">
      <c r="A12" s="16">
        <v>14</v>
      </c>
      <c r="B12" s="17" t="s">
        <v>37</v>
      </c>
      <c r="C12" s="17" t="s">
        <v>71</v>
      </c>
      <c r="D12" s="18" t="s">
        <v>72</v>
      </c>
      <c r="E12" s="17">
        <v>1</v>
      </c>
      <c r="F12" s="17">
        <v>1</v>
      </c>
      <c r="G12" s="17" t="s">
        <v>33</v>
      </c>
      <c r="H12" s="17" t="s">
        <v>34</v>
      </c>
      <c r="I12" s="20">
        <v>42896</v>
      </c>
      <c r="J12" s="17" t="s">
        <v>40</v>
      </c>
      <c r="K12" s="16"/>
    </row>
    <row r="13" spans="1:11" ht="36.75" customHeight="1" x14ac:dyDescent="0.2">
      <c r="A13" s="11">
        <v>15</v>
      </c>
      <c r="B13" s="17" t="s">
        <v>74</v>
      </c>
      <c r="C13" s="17" t="s">
        <v>75</v>
      </c>
      <c r="D13" s="18" t="s">
        <v>76</v>
      </c>
      <c r="E13" s="17">
        <v>3</v>
      </c>
      <c r="F13" s="17">
        <v>1</v>
      </c>
      <c r="G13" s="17" t="s">
        <v>33</v>
      </c>
      <c r="H13" s="17" t="s">
        <v>34</v>
      </c>
      <c r="I13" s="20">
        <v>42896</v>
      </c>
      <c r="J13" s="17" t="s">
        <v>77</v>
      </c>
      <c r="K13" s="16"/>
    </row>
    <row r="14" spans="1:11" ht="36.75" customHeight="1" x14ac:dyDescent="0.2">
      <c r="A14" s="11">
        <v>19</v>
      </c>
      <c r="B14" s="17" t="s">
        <v>30</v>
      </c>
      <c r="C14" s="21" t="s">
        <v>86</v>
      </c>
      <c r="D14" s="18" t="s">
        <v>87</v>
      </c>
      <c r="E14" s="17">
        <v>3</v>
      </c>
      <c r="F14" s="17">
        <v>1</v>
      </c>
      <c r="G14" s="17" t="s">
        <v>33</v>
      </c>
      <c r="H14" s="17" t="s">
        <v>34</v>
      </c>
      <c r="I14" s="20">
        <v>42896</v>
      </c>
      <c r="J14" s="17" t="s">
        <v>88</v>
      </c>
      <c r="K14" s="16"/>
    </row>
    <row r="15" spans="1:11" ht="36.75" customHeight="1" x14ac:dyDescent="0.2">
      <c r="A15" s="16">
        <v>20</v>
      </c>
      <c r="B15" s="17" t="s">
        <v>89</v>
      </c>
      <c r="C15" s="17" t="s">
        <v>90</v>
      </c>
      <c r="D15" s="18" t="s">
        <v>91</v>
      </c>
      <c r="E15" s="17">
        <v>2</v>
      </c>
      <c r="F15" s="17">
        <v>1</v>
      </c>
      <c r="G15" s="17" t="s">
        <v>33</v>
      </c>
      <c r="H15" s="17" t="s">
        <v>34</v>
      </c>
      <c r="I15" s="20">
        <v>42896</v>
      </c>
      <c r="J15" s="17" t="s">
        <v>92</v>
      </c>
      <c r="K15" s="17"/>
    </row>
    <row r="16" spans="1:11" ht="36.75" customHeight="1" x14ac:dyDescent="0.2">
      <c r="A16" s="11">
        <v>21</v>
      </c>
      <c r="B16" s="31" t="s">
        <v>37</v>
      </c>
      <c r="C16" s="31" t="s">
        <v>93</v>
      </c>
      <c r="D16" s="32" t="s">
        <v>94</v>
      </c>
      <c r="E16" s="31">
        <v>2</v>
      </c>
      <c r="F16" s="31">
        <v>1</v>
      </c>
      <c r="G16" s="31" t="s">
        <v>33</v>
      </c>
      <c r="H16" s="31" t="s">
        <v>34</v>
      </c>
      <c r="I16" s="33">
        <v>42896</v>
      </c>
      <c r="J16" s="31" t="s">
        <v>40</v>
      </c>
      <c r="K16" s="31"/>
    </row>
    <row r="17" spans="1:11" ht="36.75" customHeight="1" x14ac:dyDescent="0.2">
      <c r="A17" s="16">
        <v>22</v>
      </c>
      <c r="B17" s="31" t="s">
        <v>95</v>
      </c>
      <c r="C17" s="31" t="s">
        <v>96</v>
      </c>
      <c r="D17" s="32" t="s">
        <v>97</v>
      </c>
      <c r="E17" s="31">
        <v>2</v>
      </c>
      <c r="F17" s="31">
        <v>1</v>
      </c>
      <c r="G17" s="31" t="s">
        <v>33</v>
      </c>
      <c r="H17" s="31" t="s">
        <v>34</v>
      </c>
      <c r="I17" s="33">
        <v>42896</v>
      </c>
      <c r="J17" s="31" t="s">
        <v>98</v>
      </c>
      <c r="K17" s="31" t="s">
        <v>99</v>
      </c>
    </row>
    <row r="18" spans="1:11" ht="36.75" customHeight="1" x14ac:dyDescent="0.2">
      <c r="A18" s="12"/>
      <c r="B18" s="12" t="s">
        <v>37</v>
      </c>
      <c r="C18" s="17" t="s">
        <v>624</v>
      </c>
      <c r="D18" s="18" t="s">
        <v>625</v>
      </c>
      <c r="E18" s="17">
        <v>4</v>
      </c>
      <c r="F18" s="17">
        <v>1</v>
      </c>
      <c r="G18" s="17" t="s">
        <v>33</v>
      </c>
      <c r="H18" s="12" t="s">
        <v>626</v>
      </c>
      <c r="I18" s="15">
        <v>42896</v>
      </c>
      <c r="J18" s="15" t="s">
        <v>40</v>
      </c>
      <c r="K18" s="16"/>
    </row>
    <row r="19" spans="1:11" ht="36.75" customHeight="1" x14ac:dyDescent="0.2">
      <c r="A19" s="12"/>
      <c r="B19" s="12" t="s">
        <v>649</v>
      </c>
      <c r="C19" s="12" t="s">
        <v>650</v>
      </c>
      <c r="D19" s="13" t="s">
        <v>651</v>
      </c>
      <c r="E19" s="12">
        <v>3</v>
      </c>
      <c r="F19" s="12">
        <v>1</v>
      </c>
      <c r="G19" s="12" t="s">
        <v>33</v>
      </c>
      <c r="H19" s="12" t="s">
        <v>626</v>
      </c>
      <c r="I19" s="15">
        <v>42896</v>
      </c>
      <c r="J19" s="15" t="s">
        <v>652</v>
      </c>
      <c r="K19" s="75" t="s">
        <v>653</v>
      </c>
    </row>
    <row r="20" spans="1:11" ht="36.75" customHeight="1" x14ac:dyDescent="0.2">
      <c r="A20" s="12"/>
      <c r="B20" s="17" t="s">
        <v>661</v>
      </c>
      <c r="C20" s="17" t="s">
        <v>662</v>
      </c>
      <c r="D20" s="18" t="s">
        <v>663</v>
      </c>
      <c r="E20" s="17">
        <v>3</v>
      </c>
      <c r="F20" s="17">
        <v>1</v>
      </c>
      <c r="G20" s="17" t="s">
        <v>33</v>
      </c>
      <c r="H20" s="17" t="s">
        <v>626</v>
      </c>
      <c r="I20" s="20">
        <v>42896</v>
      </c>
      <c r="J20" s="17" t="s">
        <v>664</v>
      </c>
      <c r="K20" s="17"/>
    </row>
    <row r="21" spans="1:11" ht="36.75" customHeight="1" x14ac:dyDescent="0.3">
      <c r="A21" s="139"/>
      <c r="B21" s="105" t="s">
        <v>679</v>
      </c>
      <c r="C21" s="17" t="s">
        <v>674</v>
      </c>
      <c r="D21" s="18" t="s">
        <v>675</v>
      </c>
      <c r="E21" s="17">
        <v>1</v>
      </c>
      <c r="F21" s="17">
        <v>0</v>
      </c>
      <c r="G21" s="17" t="s">
        <v>33</v>
      </c>
      <c r="H21" s="12" t="s">
        <v>626</v>
      </c>
      <c r="I21" s="15">
        <v>42896</v>
      </c>
      <c r="J21" s="12"/>
      <c r="K21" s="17"/>
    </row>
    <row r="22" spans="1:11" ht="36.75" customHeight="1" x14ac:dyDescent="0.3">
      <c r="A22" s="139"/>
      <c r="B22" s="12" t="s">
        <v>702</v>
      </c>
      <c r="C22" s="12" t="s">
        <v>703</v>
      </c>
      <c r="D22" s="13" t="s">
        <v>704</v>
      </c>
      <c r="E22" s="12">
        <v>2</v>
      </c>
      <c r="F22" s="12">
        <v>1</v>
      </c>
      <c r="G22" s="12" t="s">
        <v>33</v>
      </c>
      <c r="H22" s="12" t="s">
        <v>626</v>
      </c>
      <c r="I22" s="15">
        <v>42896</v>
      </c>
      <c r="J22" s="12" t="s">
        <v>705</v>
      </c>
      <c r="K22" s="14" t="s">
        <v>706</v>
      </c>
    </row>
    <row r="23" spans="1:11" ht="36.75" customHeight="1" x14ac:dyDescent="0.2">
      <c r="A23" s="12">
        <v>19</v>
      </c>
      <c r="B23" s="12" t="s">
        <v>391</v>
      </c>
      <c r="C23" s="12" t="s">
        <v>951</v>
      </c>
      <c r="D23" s="22" t="s">
        <v>687</v>
      </c>
      <c r="E23" s="12">
        <v>2</v>
      </c>
      <c r="F23" s="12">
        <v>1</v>
      </c>
      <c r="G23" s="12" t="s">
        <v>33</v>
      </c>
      <c r="H23" s="12" t="s">
        <v>626</v>
      </c>
      <c r="I23" s="15">
        <v>42896</v>
      </c>
      <c r="J23" s="12" t="s">
        <v>952</v>
      </c>
      <c r="K23" s="75"/>
    </row>
    <row r="24" spans="1:11" ht="36.75" customHeight="1" x14ac:dyDescent="0.3">
      <c r="A24" s="139"/>
      <c r="B24" s="31"/>
      <c r="C24" s="31"/>
      <c r="D24" s="32"/>
      <c r="E24" s="31"/>
      <c r="F24" s="31"/>
      <c r="G24" s="31"/>
      <c r="H24" s="31"/>
      <c r="I24" s="33"/>
      <c r="J24" s="31"/>
      <c r="K24" s="147"/>
    </row>
    <row r="25" spans="1:11" ht="36.75" customHeight="1" x14ac:dyDescent="0.3">
      <c r="A25" s="139"/>
      <c r="B25" s="17"/>
      <c r="C25" s="17"/>
      <c r="D25" s="18"/>
      <c r="E25" s="17"/>
      <c r="F25" s="17"/>
      <c r="G25" s="17"/>
      <c r="H25" s="17"/>
      <c r="I25" s="20"/>
      <c r="J25" s="17"/>
      <c r="K25" s="147"/>
    </row>
    <row r="26" spans="1:11" ht="36.75" customHeight="1" x14ac:dyDescent="0.3">
      <c r="A26" s="139"/>
      <c r="B26" s="17"/>
      <c r="C26" s="17"/>
      <c r="D26" s="18"/>
      <c r="E26" s="17"/>
      <c r="F26" s="17"/>
      <c r="G26" s="17"/>
      <c r="H26" s="17"/>
      <c r="I26" s="20"/>
      <c r="J26" s="17"/>
      <c r="K26" s="147"/>
    </row>
    <row r="27" spans="1:11" ht="36.75" customHeight="1" x14ac:dyDescent="0.3">
      <c r="A27" s="139"/>
      <c r="B27" s="17"/>
      <c r="C27" s="17"/>
      <c r="D27" s="18"/>
      <c r="E27" s="17"/>
      <c r="F27" s="17"/>
      <c r="G27" s="17"/>
      <c r="H27" s="17"/>
      <c r="I27" s="20"/>
      <c r="J27" s="17"/>
      <c r="K27" s="147"/>
    </row>
    <row r="28" spans="1:11" ht="36.75" customHeight="1" thickBot="1" x14ac:dyDescent="0.35">
      <c r="A28" s="148" t="s">
        <v>901</v>
      </c>
      <c r="B28" s="149"/>
      <c r="C28" s="149"/>
      <c r="D28" s="150"/>
      <c r="E28" s="144"/>
      <c r="F28" s="145"/>
      <c r="G28" s="145"/>
      <c r="H28" s="145"/>
      <c r="I28" s="145"/>
      <c r="J28" s="145"/>
      <c r="K28" s="145"/>
    </row>
    <row r="29" spans="1:11" ht="36.75" customHeight="1" thickBot="1" x14ac:dyDescent="0.3">
      <c r="A29" s="1" t="s">
        <v>2</v>
      </c>
      <c r="B29" s="2" t="s">
        <v>3</v>
      </c>
      <c r="C29" s="2" t="s">
        <v>4</v>
      </c>
      <c r="D29" s="3" t="s">
        <v>5</v>
      </c>
      <c r="E29" s="2" t="s">
        <v>6</v>
      </c>
      <c r="F29" s="2" t="s">
        <v>7</v>
      </c>
      <c r="G29" s="2" t="s">
        <v>8</v>
      </c>
      <c r="H29" s="2" t="s">
        <v>9</v>
      </c>
      <c r="I29" s="2" t="s">
        <v>10</v>
      </c>
      <c r="J29" s="2" t="s">
        <v>11</v>
      </c>
      <c r="K29" s="4" t="s">
        <v>900</v>
      </c>
    </row>
    <row r="30" spans="1:11" ht="36.75" customHeight="1" x14ac:dyDescent="0.3">
      <c r="A30" s="139"/>
      <c r="B30" s="85" t="s">
        <v>442</v>
      </c>
      <c r="C30" s="17" t="s">
        <v>436</v>
      </c>
      <c r="D30" s="13" t="s">
        <v>443</v>
      </c>
      <c r="E30" s="12">
        <v>4</v>
      </c>
      <c r="F30" s="12">
        <v>0</v>
      </c>
      <c r="G30" s="12" t="s">
        <v>200</v>
      </c>
      <c r="H30" s="12" t="s">
        <v>438</v>
      </c>
      <c r="I30" s="15">
        <v>42896</v>
      </c>
      <c r="J30" s="12"/>
      <c r="K30" s="11" t="s">
        <v>902</v>
      </c>
    </row>
    <row r="31" spans="1:11" ht="36.75" customHeight="1" x14ac:dyDescent="0.3">
      <c r="A31" s="139"/>
      <c r="B31" s="86" t="s">
        <v>446</v>
      </c>
      <c r="C31" s="12" t="s">
        <v>447</v>
      </c>
      <c r="D31" s="13" t="s">
        <v>448</v>
      </c>
      <c r="E31" s="12">
        <v>4</v>
      </c>
      <c r="F31" s="12">
        <v>1</v>
      </c>
      <c r="G31" s="12" t="s">
        <v>200</v>
      </c>
      <c r="H31" s="12" t="s">
        <v>438</v>
      </c>
      <c r="I31" s="15">
        <v>42896</v>
      </c>
      <c r="J31" s="15" t="s">
        <v>449</v>
      </c>
      <c r="K31" s="87" t="s">
        <v>450</v>
      </c>
    </row>
    <row r="32" spans="1:11" ht="36.75" customHeight="1" x14ac:dyDescent="0.3">
      <c r="A32" s="139"/>
      <c r="B32" s="85"/>
      <c r="C32" s="17"/>
      <c r="D32" s="18"/>
      <c r="E32" s="17"/>
      <c r="F32" s="17"/>
      <c r="G32" s="17"/>
      <c r="H32" s="12"/>
      <c r="I32" s="20"/>
      <c r="J32" s="20"/>
      <c r="K32" s="87"/>
    </row>
    <row r="33" spans="1:11" ht="36.75" customHeight="1" x14ac:dyDescent="0.3">
      <c r="A33" s="139"/>
      <c r="B33" s="17"/>
      <c r="C33" s="17"/>
      <c r="D33" s="18"/>
      <c r="E33" s="146">
        <f>SUM(E30:E31)</f>
        <v>8</v>
      </c>
      <c r="F33" s="17"/>
      <c r="G33" s="17"/>
      <c r="H33" s="88" t="s">
        <v>1606</v>
      </c>
      <c r="I33" s="20"/>
      <c r="J33" s="17"/>
      <c r="K33" s="147"/>
    </row>
    <row r="34" spans="1:11" ht="36.75" customHeight="1" x14ac:dyDescent="0.3">
      <c r="A34" s="139"/>
      <c r="B34" s="17"/>
      <c r="C34" s="17"/>
      <c r="D34" s="18"/>
      <c r="E34" s="17"/>
      <c r="F34" s="17"/>
      <c r="G34" s="17"/>
      <c r="H34" s="17"/>
      <c r="I34" s="20"/>
      <c r="J34" s="17"/>
      <c r="K34" s="147"/>
    </row>
    <row r="35" spans="1:11" ht="36.75" customHeight="1" x14ac:dyDescent="0.3">
      <c r="A35" s="139"/>
      <c r="B35" s="17"/>
      <c r="C35" s="17"/>
      <c r="D35" s="18"/>
      <c r="E35" s="17"/>
      <c r="F35" s="17"/>
      <c r="G35" s="17"/>
      <c r="H35" s="17"/>
      <c r="I35" s="20"/>
      <c r="J35" s="17"/>
      <c r="K35" s="147"/>
    </row>
    <row r="36" spans="1:11" ht="36.75" customHeight="1" thickBot="1" x14ac:dyDescent="0.35">
      <c r="A36" s="141" t="s">
        <v>903</v>
      </c>
      <c r="B36" s="142"/>
      <c r="C36" s="142"/>
      <c r="D36" s="143"/>
      <c r="E36" s="144"/>
      <c r="F36" s="145"/>
      <c r="G36" s="145"/>
      <c r="H36" s="145"/>
      <c r="I36" s="145"/>
      <c r="J36" s="145"/>
      <c r="K36" s="145"/>
    </row>
    <row r="37" spans="1:11" ht="36.75" customHeight="1" thickBot="1" x14ac:dyDescent="0.3">
      <c r="A37" s="1" t="s">
        <v>2</v>
      </c>
      <c r="B37" s="2" t="s">
        <v>3</v>
      </c>
      <c r="C37" s="2" t="s">
        <v>4</v>
      </c>
      <c r="D37" s="3" t="s">
        <v>5</v>
      </c>
      <c r="E37" s="2" t="s">
        <v>6</v>
      </c>
      <c r="F37" s="2" t="s">
        <v>7</v>
      </c>
      <c r="G37" s="2" t="s">
        <v>8</v>
      </c>
      <c r="H37" s="2" t="s">
        <v>9</v>
      </c>
      <c r="I37" s="2" t="s">
        <v>10</v>
      </c>
      <c r="J37" s="2" t="s">
        <v>11</v>
      </c>
      <c r="K37" s="4" t="s">
        <v>900</v>
      </c>
    </row>
    <row r="38" spans="1:11" ht="36.75" customHeight="1" x14ac:dyDescent="0.2">
      <c r="A38" s="12"/>
      <c r="B38" s="17" t="s">
        <v>30</v>
      </c>
      <c r="C38" s="21" t="s">
        <v>198</v>
      </c>
      <c r="D38" s="18" t="s">
        <v>199</v>
      </c>
      <c r="E38" s="17">
        <v>15</v>
      </c>
      <c r="F38" s="17">
        <v>5</v>
      </c>
      <c r="G38" s="17" t="s">
        <v>200</v>
      </c>
      <c r="H38" s="17" t="s">
        <v>34</v>
      </c>
      <c r="I38" s="20">
        <v>42896</v>
      </c>
      <c r="J38" s="17" t="s">
        <v>201</v>
      </c>
      <c r="K38" s="16"/>
    </row>
    <row r="39" spans="1:11" ht="36.75" customHeight="1" x14ac:dyDescent="0.2">
      <c r="A39" s="12"/>
      <c r="B39" s="12" t="s">
        <v>37</v>
      </c>
      <c r="C39" s="17" t="s">
        <v>202</v>
      </c>
      <c r="D39" s="18" t="s">
        <v>203</v>
      </c>
      <c r="E39" s="17">
        <v>2</v>
      </c>
      <c r="F39" s="17">
        <v>1</v>
      </c>
      <c r="G39" s="17" t="s">
        <v>200</v>
      </c>
      <c r="H39" s="17" t="s">
        <v>34</v>
      </c>
      <c r="I39" s="20">
        <v>42896</v>
      </c>
      <c r="J39" s="12" t="s">
        <v>40</v>
      </c>
      <c r="K39" s="16"/>
    </row>
    <row r="40" spans="1:11" ht="36.75" customHeight="1" x14ac:dyDescent="0.2">
      <c r="A40" s="12"/>
      <c r="B40" s="27" t="s">
        <v>37</v>
      </c>
      <c r="C40" s="27" t="s">
        <v>204</v>
      </c>
      <c r="D40" s="28" t="s">
        <v>205</v>
      </c>
      <c r="E40" s="27">
        <v>6</v>
      </c>
      <c r="F40" s="27">
        <v>2</v>
      </c>
      <c r="G40" s="27" t="s">
        <v>200</v>
      </c>
      <c r="H40" s="27" t="s">
        <v>34</v>
      </c>
      <c r="I40" s="29">
        <v>42896</v>
      </c>
      <c r="J40" s="27" t="s">
        <v>40</v>
      </c>
      <c r="K40" s="27" t="s">
        <v>206</v>
      </c>
    </row>
    <row r="41" spans="1:11" ht="36.75" customHeight="1" x14ac:dyDescent="0.2">
      <c r="A41" s="12"/>
      <c r="B41" s="12" t="s">
        <v>37</v>
      </c>
      <c r="C41" s="12" t="s">
        <v>747</v>
      </c>
      <c r="D41" s="13" t="s">
        <v>748</v>
      </c>
      <c r="E41" s="12">
        <v>4</v>
      </c>
      <c r="F41" s="12">
        <v>1</v>
      </c>
      <c r="G41" s="12" t="s">
        <v>200</v>
      </c>
      <c r="H41" s="12" t="s">
        <v>626</v>
      </c>
      <c r="I41" s="15">
        <v>42896</v>
      </c>
      <c r="J41" s="15" t="s">
        <v>40</v>
      </c>
      <c r="K41" s="11" t="s">
        <v>749</v>
      </c>
    </row>
    <row r="42" spans="1:11" ht="36.75" customHeight="1" x14ac:dyDescent="0.2">
      <c r="A42" s="12"/>
      <c r="B42" s="112" t="s">
        <v>756</v>
      </c>
      <c r="C42" s="12" t="s">
        <v>757</v>
      </c>
      <c r="D42" s="13" t="s">
        <v>758</v>
      </c>
      <c r="E42" s="12">
        <v>1</v>
      </c>
      <c r="F42" s="12">
        <v>0</v>
      </c>
      <c r="G42" s="11" t="s">
        <v>200</v>
      </c>
      <c r="H42" s="12" t="s">
        <v>626</v>
      </c>
      <c r="I42" s="15">
        <v>42896</v>
      </c>
      <c r="J42" s="12"/>
      <c r="K42" s="11"/>
    </row>
    <row r="43" spans="1:11" ht="36.75" customHeight="1" x14ac:dyDescent="0.2">
      <c r="A43" s="12"/>
      <c r="B43" s="12" t="s">
        <v>74</v>
      </c>
      <c r="C43" s="12" t="s">
        <v>765</v>
      </c>
      <c r="D43" s="13" t="s">
        <v>766</v>
      </c>
      <c r="E43" s="12">
        <v>8</v>
      </c>
      <c r="F43" s="12">
        <v>3</v>
      </c>
      <c r="G43" s="12" t="s">
        <v>200</v>
      </c>
      <c r="H43" s="12" t="s">
        <v>626</v>
      </c>
      <c r="I43" s="15">
        <v>42896</v>
      </c>
      <c r="J43" s="15" t="s">
        <v>767</v>
      </c>
      <c r="K43" s="11"/>
    </row>
    <row r="44" spans="1:11" ht="36.75" customHeight="1" x14ac:dyDescent="0.2">
      <c r="A44" s="12"/>
      <c r="B44" s="12" t="s">
        <v>788</v>
      </c>
      <c r="C44" s="12" t="s">
        <v>789</v>
      </c>
      <c r="D44" s="13" t="s">
        <v>790</v>
      </c>
      <c r="E44" s="12">
        <v>2</v>
      </c>
      <c r="F44" s="12">
        <v>1</v>
      </c>
      <c r="G44" s="12" t="s">
        <v>200</v>
      </c>
      <c r="H44" s="12" t="s">
        <v>626</v>
      </c>
      <c r="I44" s="15">
        <v>42896</v>
      </c>
      <c r="J44" s="12" t="s">
        <v>791</v>
      </c>
      <c r="K44" s="75" t="s">
        <v>792</v>
      </c>
    </row>
    <row r="45" spans="1:11" ht="36.75" customHeight="1" x14ac:dyDescent="0.2">
      <c r="A45" s="12"/>
      <c r="B45" s="17"/>
      <c r="C45" s="17"/>
      <c r="D45" s="18"/>
      <c r="E45" s="17"/>
      <c r="F45" s="17"/>
      <c r="G45" s="17"/>
      <c r="H45" s="17"/>
      <c r="I45" s="20"/>
      <c r="J45" s="17"/>
      <c r="K45" s="75"/>
    </row>
    <row r="46" spans="1:11" ht="36.75" customHeight="1" x14ac:dyDescent="0.2">
      <c r="A46" s="12"/>
      <c r="B46" s="17"/>
      <c r="C46" s="17"/>
      <c r="D46" s="18"/>
      <c r="E46" s="17"/>
      <c r="F46" s="17"/>
      <c r="G46" s="17"/>
      <c r="H46" s="17"/>
      <c r="I46" s="20"/>
      <c r="J46" s="17"/>
      <c r="K46" s="75"/>
    </row>
    <row r="47" spans="1:11" ht="36.75" customHeight="1" x14ac:dyDescent="0.2">
      <c r="A47" s="12"/>
      <c r="B47" s="17"/>
      <c r="C47" s="17"/>
      <c r="D47" s="18"/>
      <c r="E47" s="146">
        <f>SUM(E38:E44)</f>
        <v>38</v>
      </c>
      <c r="F47" s="17"/>
      <c r="G47" s="17"/>
      <c r="H47" s="17"/>
      <c r="I47" s="20"/>
      <c r="J47" s="17"/>
      <c r="K47" s="151"/>
    </row>
    <row r="48" spans="1:11" ht="36.75" customHeight="1" x14ac:dyDescent="0.2">
      <c r="A48" s="12"/>
      <c r="B48" s="17"/>
      <c r="C48" s="17"/>
      <c r="D48" s="18"/>
      <c r="E48" s="17"/>
      <c r="F48" s="17"/>
      <c r="G48" s="17"/>
      <c r="H48" s="17"/>
      <c r="I48" s="20"/>
      <c r="J48" s="17"/>
      <c r="K48" s="151"/>
    </row>
    <row r="49" spans="1:11" ht="36.75" customHeight="1" x14ac:dyDescent="0.2">
      <c r="A49" s="12"/>
      <c r="B49" s="17"/>
      <c r="C49" s="17"/>
      <c r="D49" s="18"/>
      <c r="E49" s="17"/>
      <c r="F49" s="17"/>
      <c r="G49" s="17"/>
      <c r="H49" s="17"/>
      <c r="I49" s="20"/>
      <c r="J49" s="17"/>
      <c r="K49" s="151"/>
    </row>
    <row r="50" spans="1:11" ht="36.75" customHeight="1" x14ac:dyDescent="0.2">
      <c r="A50" s="12"/>
      <c r="B50" s="17"/>
      <c r="C50" s="17"/>
      <c r="D50" s="18"/>
      <c r="E50" s="17"/>
      <c r="F50" s="17"/>
      <c r="G50" s="17"/>
      <c r="H50" s="17"/>
      <c r="I50" s="20"/>
      <c r="J50" s="17"/>
      <c r="K50" s="151"/>
    </row>
  </sheetData>
  <customSheetViews>
    <customSheetView guid="{66544F1C-DA3A-E34B-BF6F-61699673D02F}" scale="80" topLeftCell="A13">
      <selection activeCell="D21" sqref="D21"/>
      <pageMargins left="0.7" right="0.7" top="0.75" bottom="0.75" header="0.3" footer="0.3"/>
      <pageSetup paperSize="9" orientation="portrait" r:id="rId1"/>
    </customSheetView>
    <customSheetView guid="{F03C1FCC-71D5-4071-A1B2-B70B2D3F8D44}" scale="80" topLeftCell="A13">
      <selection activeCell="D21" sqref="D21"/>
      <pageMargins left="0.7" right="0.7" top="0.75" bottom="0.75" header="0.3" footer="0.3"/>
      <pageSetup paperSize="9" orientation="portrait" r:id="rId2"/>
    </customSheetView>
    <customSheetView guid="{1482F023-ED3F-4B1F-B352-A368F0648545}" scale="80" topLeftCell="A13">
      <selection activeCell="D21" sqref="D21"/>
      <pageMargins left="0.7" right="0.7" top="0.75" bottom="0.75" header="0.3" footer="0.3"/>
      <pageSetup paperSize="9" orientation="portrait" r:id="rId3"/>
    </customSheetView>
    <customSheetView guid="{8056BB49-52E6-4DF6-BFBA-F59258C1D3BE}" scale="80" topLeftCell="A7">
      <selection activeCell="D20" sqref="D20"/>
      <pageMargins left="0.7" right="0.7" top="0.75" bottom="0.75" header="0.3" footer="0.3"/>
      <pageSetup paperSize="9" orientation="portrait" r:id="rId4"/>
    </customSheetView>
    <customSheetView guid="{B9EB7F83-C410-48EB-B273-247299899CEB}" scale="80" topLeftCell="A13">
      <selection activeCell="D21" sqref="D21"/>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selection activeCell="I24" sqref="I24"/>
    </sheetView>
  </sheetViews>
  <sheetFormatPr baseColWidth="10" defaultColWidth="8.83203125" defaultRowHeight="21" x14ac:dyDescent="0.25"/>
  <cols>
    <col min="1" max="1" width="26" style="169" customWidth="1"/>
    <col min="2" max="2" width="13.33203125" style="169" customWidth="1"/>
    <col min="3" max="3" width="50.1640625" style="169" customWidth="1"/>
    <col min="4" max="9" width="14.6640625" style="340" customWidth="1"/>
    <col min="10" max="10" width="52.5" style="169" bestFit="1" customWidth="1"/>
    <col min="11" max="11" width="9.83203125" style="341" customWidth="1"/>
    <col min="12" max="12" width="9.6640625" style="341" customWidth="1"/>
    <col min="13" max="13" width="8.1640625" style="341" customWidth="1"/>
    <col min="14" max="14" width="10.5" style="341" customWidth="1"/>
    <col min="15" max="15" width="12.83203125" style="341" customWidth="1"/>
    <col min="16" max="16" width="11" style="169" customWidth="1"/>
    <col min="17" max="17" width="10.83203125" style="169" customWidth="1"/>
    <col min="18" max="18" width="13.5" style="169" bestFit="1" customWidth="1"/>
    <col min="19" max="19" width="13" style="169" customWidth="1"/>
    <col min="20" max="20" width="48.33203125" style="342" customWidth="1"/>
    <col min="21" max="21" width="47.5" style="169" customWidth="1"/>
    <col min="22" max="16384" width="8.83203125" style="169"/>
  </cols>
  <sheetData>
    <row r="1" spans="1:21" ht="23" x14ac:dyDescent="0.25">
      <c r="A1" s="157"/>
      <c r="B1" s="158" t="s">
        <v>953</v>
      </c>
      <c r="C1" s="159">
        <v>42896</v>
      </c>
      <c r="D1" s="160" t="s">
        <v>196</v>
      </c>
      <c r="E1" s="161"/>
      <c r="F1" s="160" t="s">
        <v>152</v>
      </c>
      <c r="G1" s="162"/>
      <c r="H1" s="160" t="s">
        <v>574</v>
      </c>
      <c r="I1" s="160"/>
      <c r="J1" s="161"/>
      <c r="K1" s="163"/>
      <c r="L1" s="164"/>
      <c r="M1" s="164"/>
      <c r="N1" s="165"/>
      <c r="O1" s="166"/>
      <c r="P1" s="164"/>
      <c r="Q1" s="164"/>
      <c r="R1" s="165"/>
      <c r="S1" s="165"/>
      <c r="T1" s="167"/>
      <c r="U1" s="168"/>
    </row>
    <row r="2" spans="1:21" x14ac:dyDescent="0.25">
      <c r="A2" s="157"/>
      <c r="B2" s="170"/>
      <c r="C2" s="171" t="s">
        <v>954</v>
      </c>
      <c r="D2" s="172" t="s">
        <v>955</v>
      </c>
      <c r="E2" s="172"/>
      <c r="F2" s="173" t="s">
        <v>956</v>
      </c>
      <c r="G2" s="174"/>
      <c r="H2" s="175" t="s">
        <v>957</v>
      </c>
      <c r="I2" s="175"/>
      <c r="J2" s="175"/>
      <c r="K2" s="176"/>
      <c r="L2" s="177"/>
      <c r="M2" s="177"/>
      <c r="N2" s="178"/>
      <c r="O2" s="179"/>
      <c r="P2" s="177"/>
      <c r="Q2" s="177"/>
      <c r="R2" s="178"/>
      <c r="S2" s="178"/>
      <c r="T2" s="180"/>
      <c r="U2" s="181"/>
    </row>
    <row r="3" spans="1:21" ht="22" thickBot="1" x14ac:dyDescent="0.3">
      <c r="A3" s="157"/>
      <c r="B3" s="170"/>
      <c r="C3" s="171" t="s">
        <v>958</v>
      </c>
      <c r="D3" s="182" t="s">
        <v>959</v>
      </c>
      <c r="E3" s="183"/>
      <c r="F3" s="183" t="s">
        <v>960</v>
      </c>
      <c r="G3" s="184"/>
      <c r="H3" s="185" t="s">
        <v>961</v>
      </c>
      <c r="I3" s="186"/>
      <c r="J3" s="187"/>
      <c r="K3" s="176"/>
      <c r="L3" s="177"/>
      <c r="M3" s="177"/>
      <c r="N3" s="178"/>
      <c r="O3" s="179"/>
      <c r="P3" s="177"/>
      <c r="Q3" s="177"/>
      <c r="R3" s="178"/>
      <c r="S3" s="178"/>
      <c r="T3" s="180"/>
      <c r="U3" s="181"/>
    </row>
    <row r="4" spans="1:21" ht="25" x14ac:dyDescent="0.25">
      <c r="A4" s="860" t="s">
        <v>962</v>
      </c>
      <c r="B4" s="861"/>
      <c r="C4" s="862"/>
      <c r="D4" s="188"/>
      <c r="E4" s="189"/>
      <c r="F4" s="190"/>
      <c r="G4" s="189"/>
      <c r="H4" s="190"/>
      <c r="I4" s="191"/>
      <c r="J4" s="192"/>
      <c r="K4" s="193"/>
      <c r="L4" s="193"/>
      <c r="M4" s="194"/>
      <c r="N4" s="195"/>
      <c r="O4" s="193"/>
      <c r="P4" s="194"/>
      <c r="Q4" s="194"/>
      <c r="R4" s="196"/>
      <c r="S4" s="196"/>
      <c r="T4" s="197"/>
      <c r="U4" s="198"/>
    </row>
    <row r="5" spans="1:21" x14ac:dyDescent="0.25">
      <c r="A5" s="199" t="s">
        <v>11</v>
      </c>
      <c r="B5" s="200" t="s">
        <v>963</v>
      </c>
      <c r="C5" s="201" t="s">
        <v>964</v>
      </c>
      <c r="D5" s="202" t="s">
        <v>965</v>
      </c>
      <c r="E5" s="202" t="s">
        <v>966</v>
      </c>
      <c r="F5" s="202" t="s">
        <v>965</v>
      </c>
      <c r="G5" s="202" t="s">
        <v>966</v>
      </c>
      <c r="H5" s="202" t="s">
        <v>965</v>
      </c>
      <c r="I5" s="202" t="s">
        <v>966</v>
      </c>
      <c r="J5" s="203" t="s">
        <v>967</v>
      </c>
      <c r="K5" s="204" t="s">
        <v>968</v>
      </c>
      <c r="L5" s="200" t="s">
        <v>969</v>
      </c>
      <c r="M5" s="200" t="s">
        <v>970</v>
      </c>
      <c r="N5" s="205" t="s">
        <v>971</v>
      </c>
      <c r="O5" s="204" t="s">
        <v>972</v>
      </c>
      <c r="P5" s="200" t="s">
        <v>969</v>
      </c>
      <c r="Q5" s="200" t="s">
        <v>970</v>
      </c>
      <c r="R5" s="205" t="s">
        <v>971</v>
      </c>
      <c r="S5" s="205" t="s">
        <v>973</v>
      </c>
      <c r="T5" s="206" t="s">
        <v>974</v>
      </c>
      <c r="U5" s="200" t="s">
        <v>975</v>
      </c>
    </row>
    <row r="6" spans="1:21" s="215" customFormat="1" ht="36" x14ac:dyDescent="0.25">
      <c r="A6" s="207" t="s">
        <v>976</v>
      </c>
      <c r="B6" s="208" t="s">
        <v>977</v>
      </c>
      <c r="C6" s="209" t="s">
        <v>978</v>
      </c>
      <c r="D6" s="210">
        <v>3</v>
      </c>
      <c r="E6" s="211">
        <v>1</v>
      </c>
      <c r="F6" s="210"/>
      <c r="G6" s="211"/>
      <c r="H6" s="210"/>
      <c r="I6" s="211"/>
      <c r="J6" s="209" t="s">
        <v>979</v>
      </c>
      <c r="K6" s="212">
        <v>42896</v>
      </c>
      <c r="L6" s="209" t="s">
        <v>980</v>
      </c>
      <c r="M6" s="209"/>
      <c r="N6" s="213">
        <v>0.33333333333333331</v>
      </c>
      <c r="O6" s="212">
        <v>42900</v>
      </c>
      <c r="P6" s="209"/>
      <c r="Q6" s="209"/>
      <c r="R6" s="213"/>
      <c r="S6" s="209" t="s">
        <v>981</v>
      </c>
      <c r="T6" s="209"/>
      <c r="U6" s="214" t="s">
        <v>982</v>
      </c>
    </row>
    <row r="7" spans="1:21" x14ac:dyDescent="0.25">
      <c r="A7" s="216"/>
      <c r="B7" s="217"/>
      <c r="C7" s="218"/>
      <c r="D7" s="219"/>
      <c r="E7" s="219"/>
      <c r="F7" s="220"/>
      <c r="G7" s="220"/>
      <c r="H7" s="220"/>
      <c r="I7" s="220"/>
      <c r="J7" s="221"/>
      <c r="K7" s="222"/>
      <c r="L7" s="223"/>
      <c r="M7" s="223"/>
      <c r="N7" s="224"/>
      <c r="O7" s="222"/>
      <c r="P7" s="223"/>
      <c r="Q7" s="223"/>
      <c r="R7" s="224"/>
      <c r="S7" s="223"/>
      <c r="T7" s="225"/>
      <c r="U7" s="226"/>
    </row>
    <row r="8" spans="1:21" s="236" customFormat="1" ht="25" thickBot="1" x14ac:dyDescent="0.35">
      <c r="A8" s="227"/>
      <c r="B8" s="228" t="s">
        <v>983</v>
      </c>
      <c r="C8" s="229"/>
      <c r="D8" s="230">
        <f>SUM(D6:D6)</f>
        <v>3</v>
      </c>
      <c r="E8" s="230">
        <f>SUM(E6:E7)</f>
        <v>1</v>
      </c>
      <c r="F8" s="230">
        <f>SUM(F6:F6)</f>
        <v>0</v>
      </c>
      <c r="G8" s="230">
        <f>SUM(G6:G7)</f>
        <v>0</v>
      </c>
      <c r="H8" s="230">
        <f>SUM(H6:H6)</f>
        <v>0</v>
      </c>
      <c r="I8" s="230">
        <f>SUM(I6:I6)</f>
        <v>0</v>
      </c>
      <c r="J8" s="231"/>
      <c r="K8" s="232"/>
      <c r="L8" s="232"/>
      <c r="M8" s="232"/>
      <c r="N8" s="232"/>
      <c r="O8" s="232"/>
      <c r="P8" s="227"/>
      <c r="Q8" s="227"/>
      <c r="R8" s="233"/>
      <c r="S8" s="233"/>
      <c r="T8" s="234"/>
      <c r="U8" s="235"/>
    </row>
    <row r="9" spans="1:21" ht="22" thickBot="1" x14ac:dyDescent="0.3">
      <c r="A9" s="237"/>
      <c r="B9" s="238"/>
      <c r="C9" s="238"/>
      <c r="D9" s="239"/>
      <c r="E9" s="239"/>
      <c r="F9" s="240"/>
      <c r="G9" s="240"/>
      <c r="H9" s="240"/>
      <c r="I9" s="240"/>
      <c r="J9" s="238"/>
      <c r="K9" s="241"/>
      <c r="L9" s="241"/>
      <c r="M9" s="241"/>
      <c r="N9" s="241"/>
      <c r="O9" s="241"/>
      <c r="P9" s="238"/>
      <c r="Q9" s="238"/>
      <c r="R9" s="238"/>
      <c r="S9" s="238"/>
      <c r="T9" s="242"/>
      <c r="U9" s="243"/>
    </row>
    <row r="10" spans="1:21" ht="25" x14ac:dyDescent="0.25">
      <c r="A10" s="863" t="s">
        <v>984</v>
      </c>
      <c r="B10" s="864"/>
      <c r="C10" s="865"/>
      <c r="D10" s="244"/>
      <c r="E10" s="244"/>
      <c r="F10" s="244"/>
      <c r="G10" s="244"/>
      <c r="H10" s="245"/>
      <c r="I10" s="246"/>
      <c r="J10" s="247"/>
      <c r="K10" s="248"/>
      <c r="L10" s="249"/>
      <c r="M10" s="249"/>
      <c r="N10" s="249"/>
      <c r="O10" s="249"/>
      <c r="P10" s="249"/>
      <c r="Q10" s="249"/>
      <c r="R10" s="250"/>
      <c r="S10" s="250"/>
      <c r="T10" s="251"/>
      <c r="U10" s="252"/>
    </row>
    <row r="11" spans="1:21" s="253" customFormat="1" ht="54" x14ac:dyDescent="0.25">
      <c r="A11" s="207" t="s">
        <v>985</v>
      </c>
      <c r="B11" s="208" t="s">
        <v>986</v>
      </c>
      <c r="C11" s="209" t="s">
        <v>987</v>
      </c>
      <c r="D11" s="210">
        <v>4</v>
      </c>
      <c r="E11" s="211">
        <v>1</v>
      </c>
      <c r="F11" s="210"/>
      <c r="G11" s="211"/>
      <c r="H11" s="210"/>
      <c r="I11" s="211"/>
      <c r="J11" s="209" t="s">
        <v>979</v>
      </c>
      <c r="K11" s="212">
        <v>42896</v>
      </c>
      <c r="L11" s="209" t="s">
        <v>156</v>
      </c>
      <c r="M11" s="209"/>
      <c r="N11" s="213">
        <v>0.29166666666666669</v>
      </c>
      <c r="O11" s="212">
        <v>42900</v>
      </c>
      <c r="P11" s="209"/>
      <c r="Q11" s="209"/>
      <c r="R11" s="213"/>
      <c r="S11" s="209" t="s">
        <v>981</v>
      </c>
      <c r="T11" s="209"/>
      <c r="U11" s="214" t="s">
        <v>988</v>
      </c>
    </row>
    <row r="12" spans="1:21" s="253" customFormat="1" ht="19" x14ac:dyDescent="0.25">
      <c r="A12" s="207" t="s">
        <v>989</v>
      </c>
      <c r="B12" s="208" t="s">
        <v>990</v>
      </c>
      <c r="C12" s="209" t="s">
        <v>991</v>
      </c>
      <c r="D12" s="254"/>
      <c r="E12" s="254"/>
      <c r="F12" s="210">
        <v>1</v>
      </c>
      <c r="G12" s="211">
        <v>0.1</v>
      </c>
      <c r="H12" s="254"/>
      <c r="I12" s="254"/>
      <c r="J12" s="209" t="s">
        <v>992</v>
      </c>
      <c r="K12" s="212">
        <v>42896</v>
      </c>
      <c r="L12" s="209" t="s">
        <v>156</v>
      </c>
      <c r="M12" s="209"/>
      <c r="N12" s="213">
        <v>0.29166666666666669</v>
      </c>
      <c r="O12" s="212">
        <v>42900</v>
      </c>
      <c r="P12" s="209"/>
      <c r="Q12" s="209"/>
      <c r="R12" s="213"/>
      <c r="S12" s="209" t="s">
        <v>993</v>
      </c>
      <c r="T12" s="209"/>
      <c r="U12" s="255" t="s">
        <v>994</v>
      </c>
    </row>
    <row r="13" spans="1:21" s="253" customFormat="1" ht="19" x14ac:dyDescent="0.25">
      <c r="A13" s="256"/>
      <c r="B13" s="257"/>
      <c r="C13" s="210"/>
      <c r="D13" s="258"/>
      <c r="E13" s="258"/>
      <c r="F13" s="258"/>
      <c r="G13" s="258"/>
      <c r="H13" s="258"/>
      <c r="I13" s="258"/>
      <c r="J13" s="210"/>
      <c r="K13" s="259"/>
      <c r="L13" s="210"/>
      <c r="M13" s="210"/>
      <c r="N13" s="260"/>
      <c r="O13" s="259"/>
      <c r="P13" s="210"/>
      <c r="Q13" s="210"/>
      <c r="R13" s="260"/>
      <c r="S13" s="210"/>
      <c r="T13" s="210"/>
      <c r="U13" s="210"/>
    </row>
    <row r="14" spans="1:21" s="215" customFormat="1" ht="19" x14ac:dyDescent="0.25">
      <c r="A14" s="261"/>
      <c r="B14" s="262"/>
      <c r="C14" s="263"/>
      <c r="D14" s="264"/>
      <c r="E14" s="264"/>
      <c r="F14" s="264"/>
      <c r="G14" s="264"/>
      <c r="H14" s="265"/>
      <c r="I14" s="265"/>
      <c r="J14" s="266"/>
      <c r="K14" s="267"/>
      <c r="L14" s="268"/>
      <c r="M14" s="268"/>
      <c r="N14" s="269"/>
      <c r="O14" s="267"/>
      <c r="P14" s="268"/>
      <c r="Q14" s="268"/>
      <c r="R14" s="269"/>
      <c r="S14" s="268"/>
      <c r="T14" s="270"/>
      <c r="U14" s="271"/>
    </row>
    <row r="15" spans="1:21" ht="22" thickBot="1" x14ac:dyDescent="0.3">
      <c r="A15" s="272"/>
      <c r="B15" s="273" t="s">
        <v>983</v>
      </c>
      <c r="C15" s="274"/>
      <c r="D15" s="275">
        <f t="shared" ref="D15:I15" si="0">SUM(D11:D14)</f>
        <v>4</v>
      </c>
      <c r="E15" s="275">
        <f t="shared" si="0"/>
        <v>1</v>
      </c>
      <c r="F15" s="275">
        <f t="shared" si="0"/>
        <v>1</v>
      </c>
      <c r="G15" s="275">
        <f t="shared" si="0"/>
        <v>0.1</v>
      </c>
      <c r="H15" s="275">
        <f t="shared" si="0"/>
        <v>0</v>
      </c>
      <c r="I15" s="275">
        <f t="shared" si="0"/>
        <v>0</v>
      </c>
      <c r="J15" s="276"/>
      <c r="K15" s="277"/>
      <c r="L15" s="278"/>
      <c r="M15" s="278"/>
      <c r="N15" s="278"/>
      <c r="O15" s="278"/>
      <c r="P15" s="272"/>
      <c r="Q15" s="272"/>
      <c r="R15" s="279"/>
      <c r="S15" s="279"/>
      <c r="T15" s="280"/>
      <c r="U15" s="281"/>
    </row>
    <row r="16" spans="1:21" ht="22" thickBot="1" x14ac:dyDescent="0.3">
      <c r="A16" s="282"/>
      <c r="B16" s="283"/>
      <c r="C16" s="866"/>
      <c r="D16" s="867"/>
      <c r="E16" s="867"/>
      <c r="F16" s="867"/>
      <c r="G16" s="867"/>
      <c r="H16" s="867"/>
      <c r="I16" s="867"/>
      <c r="J16" s="867"/>
      <c r="K16" s="868"/>
      <c r="L16" s="284"/>
      <c r="M16" s="284"/>
      <c r="N16" s="284"/>
      <c r="O16" s="284"/>
      <c r="P16" s="285"/>
      <c r="Q16" s="285"/>
      <c r="R16" s="238"/>
      <c r="S16" s="238"/>
      <c r="T16" s="242"/>
      <c r="U16" s="243"/>
    </row>
    <row r="17" spans="1:21" ht="25" x14ac:dyDescent="0.25">
      <c r="A17" s="863" t="s">
        <v>995</v>
      </c>
      <c r="B17" s="864"/>
      <c r="C17" s="865"/>
      <c r="D17" s="286"/>
      <c r="E17" s="286"/>
      <c r="F17" s="286"/>
      <c r="G17" s="286"/>
      <c r="H17" s="286"/>
      <c r="I17" s="287"/>
      <c r="J17" s="288"/>
      <c r="K17" s="289"/>
      <c r="L17" s="290"/>
      <c r="M17" s="290"/>
      <c r="N17" s="290"/>
      <c r="O17" s="290"/>
      <c r="P17" s="290"/>
      <c r="Q17" s="290"/>
      <c r="R17" s="291"/>
      <c r="S17" s="291"/>
      <c r="T17" s="292"/>
      <c r="U17" s="291"/>
    </row>
    <row r="18" spans="1:21" s="215" customFormat="1" ht="19" x14ac:dyDescent="0.25">
      <c r="A18" s="207" t="s">
        <v>996</v>
      </c>
      <c r="B18" s="208" t="s">
        <v>997</v>
      </c>
      <c r="C18" s="209" t="s">
        <v>998</v>
      </c>
      <c r="D18" s="210"/>
      <c r="E18" s="211"/>
      <c r="F18" s="210"/>
      <c r="G18" s="211"/>
      <c r="H18" s="210">
        <v>1</v>
      </c>
      <c r="I18" s="211">
        <v>1</v>
      </c>
      <c r="J18" s="209" t="s">
        <v>999</v>
      </c>
      <c r="K18" s="212">
        <v>42896</v>
      </c>
      <c r="L18" s="209" t="s">
        <v>1000</v>
      </c>
      <c r="M18" s="209"/>
      <c r="N18" s="213">
        <v>0.29166666666666669</v>
      </c>
      <c r="O18" s="212">
        <v>42900</v>
      </c>
      <c r="P18" s="209"/>
      <c r="Q18" s="209"/>
      <c r="R18" s="213"/>
      <c r="S18" s="209" t="s">
        <v>1001</v>
      </c>
      <c r="T18" s="209"/>
      <c r="U18" s="255" t="s">
        <v>1002</v>
      </c>
    </row>
    <row r="19" spans="1:21" s="215" customFormat="1" ht="19" x14ac:dyDescent="0.25">
      <c r="A19" s="293"/>
      <c r="B19" s="294"/>
      <c r="C19" s="295"/>
      <c r="D19" s="258"/>
      <c r="E19" s="258"/>
      <c r="F19" s="258"/>
      <c r="G19" s="258"/>
      <c r="H19" s="258"/>
      <c r="I19" s="258"/>
      <c r="J19" s="296"/>
      <c r="K19" s="297"/>
      <c r="L19" s="298"/>
      <c r="M19" s="298"/>
      <c r="N19" s="299"/>
      <c r="O19" s="297"/>
      <c r="P19" s="298"/>
      <c r="Q19" s="298"/>
      <c r="R19" s="300"/>
      <c r="S19" s="295"/>
      <c r="T19" s="301"/>
      <c r="U19" s="295"/>
    </row>
    <row r="20" spans="1:21" s="215" customFormat="1" ht="19" x14ac:dyDescent="0.25">
      <c r="A20" s="207"/>
      <c r="B20" s="208"/>
      <c r="C20" s="209"/>
      <c r="D20" s="258"/>
      <c r="E20" s="258"/>
      <c r="F20" s="258"/>
      <c r="G20" s="258"/>
      <c r="H20" s="258"/>
      <c r="I20" s="258"/>
      <c r="J20" s="209"/>
      <c r="K20" s="212"/>
      <c r="L20" s="209"/>
      <c r="M20" s="209"/>
      <c r="N20" s="213"/>
      <c r="O20" s="212"/>
      <c r="P20" s="209"/>
      <c r="Q20" s="209"/>
      <c r="R20" s="213"/>
      <c r="S20" s="209"/>
      <c r="T20" s="209"/>
      <c r="U20" s="302"/>
    </row>
    <row r="21" spans="1:21" x14ac:dyDescent="0.25">
      <c r="A21" s="303"/>
      <c r="B21" s="304"/>
      <c r="C21" s="305"/>
      <c r="D21" s="258"/>
      <c r="E21" s="258"/>
      <c r="F21" s="258"/>
      <c r="G21" s="258"/>
      <c r="H21" s="258"/>
      <c r="I21" s="306"/>
      <c r="J21" s="307"/>
      <c r="K21" s="308"/>
      <c r="L21" s="309"/>
      <c r="M21" s="309"/>
      <c r="N21" s="310"/>
      <c r="O21" s="308"/>
      <c r="P21" s="309"/>
      <c r="Q21" s="309"/>
      <c r="R21" s="310"/>
      <c r="S21" s="309"/>
      <c r="T21" s="309"/>
      <c r="U21" s="311"/>
    </row>
    <row r="22" spans="1:21" ht="22" thickBot="1" x14ac:dyDescent="0.3">
      <c r="A22" s="272"/>
      <c r="B22" s="273" t="s">
        <v>983</v>
      </c>
      <c r="C22" s="312"/>
      <c r="D22" s="313">
        <f t="shared" ref="D22:I22" si="1">SUM(D18:D21)</f>
        <v>0</v>
      </c>
      <c r="E22" s="313">
        <f t="shared" si="1"/>
        <v>0</v>
      </c>
      <c r="F22" s="313">
        <f t="shared" si="1"/>
        <v>0</v>
      </c>
      <c r="G22" s="313">
        <f t="shared" si="1"/>
        <v>0</v>
      </c>
      <c r="H22" s="313">
        <f t="shared" si="1"/>
        <v>1</v>
      </c>
      <c r="I22" s="313">
        <f t="shared" si="1"/>
        <v>1</v>
      </c>
      <c r="J22" s="276"/>
      <c r="K22" s="278"/>
      <c r="L22" s="278"/>
      <c r="M22" s="278"/>
      <c r="N22" s="278"/>
      <c r="O22" s="278"/>
      <c r="P22" s="272"/>
      <c r="Q22" s="272"/>
      <c r="R22" s="279"/>
      <c r="S22" s="279"/>
      <c r="T22" s="314"/>
      <c r="U22" s="279"/>
    </row>
    <row r="23" spans="1:21" ht="22" thickBot="1" x14ac:dyDescent="0.3">
      <c r="A23" s="282"/>
      <c r="B23" s="283"/>
      <c r="C23" s="283"/>
      <c r="D23" s="315"/>
      <c r="E23" s="316"/>
      <c r="F23" s="317"/>
      <c r="G23" s="317"/>
      <c r="H23" s="317"/>
      <c r="I23" s="317"/>
      <c r="J23" s="318"/>
      <c r="K23" s="284"/>
      <c r="L23" s="284"/>
      <c r="M23" s="284"/>
      <c r="N23" s="284"/>
      <c r="O23" s="284"/>
      <c r="P23" s="285"/>
      <c r="Q23" s="285"/>
      <c r="R23" s="238"/>
      <c r="S23" s="238"/>
      <c r="T23" s="242"/>
      <c r="U23" s="243"/>
    </row>
    <row r="24" spans="1:21" ht="25" x14ac:dyDescent="0.25">
      <c r="A24" s="863" t="s">
        <v>1003</v>
      </c>
      <c r="B24" s="864"/>
      <c r="C24" s="865"/>
      <c r="D24" s="258"/>
      <c r="E24" s="286"/>
      <c r="F24" s="286"/>
      <c r="G24" s="286"/>
      <c r="H24" s="286"/>
      <c r="I24" s="287"/>
      <c r="J24" s="288"/>
      <c r="K24" s="319"/>
      <c r="L24" s="290"/>
      <c r="M24" s="290"/>
      <c r="N24" s="290"/>
      <c r="O24" s="290"/>
      <c r="P24" s="290"/>
      <c r="Q24" s="290"/>
      <c r="R24" s="291"/>
      <c r="S24" s="291"/>
      <c r="T24" s="292"/>
      <c r="U24" s="281"/>
    </row>
    <row r="25" spans="1:21" s="215" customFormat="1" ht="19" x14ac:dyDescent="0.25">
      <c r="A25" s="207"/>
      <c r="B25" s="257"/>
      <c r="C25" s="209"/>
      <c r="D25" s="210"/>
      <c r="E25" s="258"/>
      <c r="F25" s="258"/>
      <c r="G25" s="258"/>
      <c r="H25" s="258"/>
      <c r="I25" s="258"/>
      <c r="J25" s="209"/>
      <c r="K25" s="212"/>
      <c r="L25" s="209"/>
      <c r="M25" s="209"/>
      <c r="N25" s="213"/>
      <c r="O25" s="212"/>
      <c r="P25" s="209"/>
      <c r="Q25" s="209"/>
      <c r="R25" s="213"/>
      <c r="S25" s="209"/>
      <c r="T25" s="209"/>
      <c r="U25" s="302"/>
    </row>
    <row r="26" spans="1:21" s="215" customFormat="1" ht="19" x14ac:dyDescent="0.25">
      <c r="A26" s="207"/>
      <c r="B26" s="257"/>
      <c r="C26" s="255"/>
      <c r="D26" s="258"/>
      <c r="E26" s="258"/>
      <c r="F26" s="258"/>
      <c r="G26" s="258"/>
      <c r="H26" s="258"/>
      <c r="I26" s="258"/>
      <c r="J26" s="255"/>
      <c r="K26" s="320"/>
      <c r="L26" s="255"/>
      <c r="M26" s="255"/>
      <c r="N26" s="321"/>
      <c r="O26" s="320"/>
      <c r="P26" s="255"/>
      <c r="Q26" s="255"/>
      <c r="R26" s="321"/>
      <c r="S26" s="255"/>
      <c r="T26" s="255"/>
      <c r="U26" s="255"/>
    </row>
    <row r="27" spans="1:21" s="215" customFormat="1" ht="19" x14ac:dyDescent="0.25">
      <c r="A27" s="322"/>
      <c r="B27" s="323"/>
      <c r="C27" s="296"/>
      <c r="D27" s="258"/>
      <c r="E27" s="258"/>
      <c r="F27" s="258"/>
      <c r="G27" s="258"/>
      <c r="H27" s="258"/>
      <c r="I27" s="258"/>
      <c r="J27" s="296"/>
      <c r="K27" s="259"/>
      <c r="L27" s="210"/>
      <c r="M27" s="210"/>
      <c r="N27" s="260"/>
      <c r="O27" s="259"/>
      <c r="P27" s="296"/>
      <c r="Q27" s="296"/>
      <c r="R27" s="324"/>
      <c r="S27" s="296"/>
      <c r="T27" s="296"/>
      <c r="U27" s="296"/>
    </row>
    <row r="28" spans="1:21" s="215" customFormat="1" ht="19" x14ac:dyDescent="0.25">
      <c r="A28" s="325"/>
      <c r="B28" s="208"/>
      <c r="C28" s="326"/>
      <c r="D28" s="258"/>
      <c r="E28" s="258"/>
      <c r="F28" s="258"/>
      <c r="G28" s="258"/>
      <c r="H28" s="258"/>
      <c r="I28" s="258"/>
      <c r="J28" s="209"/>
      <c r="K28" s="212"/>
      <c r="L28" s="209"/>
      <c r="M28" s="209"/>
      <c r="N28" s="213"/>
      <c r="O28" s="212"/>
      <c r="P28" s="209"/>
      <c r="Q28" s="209"/>
      <c r="R28" s="213"/>
      <c r="S28" s="209"/>
      <c r="T28" s="209"/>
      <c r="U28" s="214"/>
    </row>
    <row r="29" spans="1:21" ht="22" thickBot="1" x14ac:dyDescent="0.3">
      <c r="A29" s="327"/>
      <c r="B29" s="328" t="s">
        <v>983</v>
      </c>
      <c r="C29" s="329"/>
      <c r="D29" s="330">
        <f>SUM(D25:D28)</f>
        <v>0</v>
      </c>
      <c r="E29" s="330">
        <f t="shared" ref="E29:I29" si="2">SUM(E25:E28)</f>
        <v>0</v>
      </c>
      <c r="F29" s="330">
        <f t="shared" si="2"/>
        <v>0</v>
      </c>
      <c r="G29" s="330">
        <f t="shared" si="2"/>
        <v>0</v>
      </c>
      <c r="H29" s="330">
        <f t="shared" si="2"/>
        <v>0</v>
      </c>
      <c r="I29" s="330">
        <f t="shared" si="2"/>
        <v>0</v>
      </c>
      <c r="J29" s="331"/>
      <c r="K29" s="332"/>
      <c r="L29" s="332"/>
      <c r="M29" s="332"/>
      <c r="N29" s="332"/>
      <c r="O29" s="332"/>
      <c r="P29" s="327"/>
      <c r="Q29" s="327"/>
      <c r="R29" s="281"/>
      <c r="S29" s="281"/>
      <c r="T29" s="333"/>
      <c r="U29" s="281"/>
    </row>
    <row r="30" spans="1:21" ht="25" x14ac:dyDescent="0.25">
      <c r="A30" s="334"/>
      <c r="B30" s="335" t="s">
        <v>1004</v>
      </c>
      <c r="C30" s="336"/>
      <c r="D30" s="245"/>
      <c r="E30" s="245"/>
      <c r="F30" s="337"/>
      <c r="G30" s="337"/>
      <c r="H30" s="337"/>
      <c r="I30" s="337"/>
      <c r="J30" s="338"/>
      <c r="K30" s="319"/>
      <c r="L30" s="290"/>
      <c r="M30" s="290"/>
      <c r="N30" s="290"/>
      <c r="O30" s="290"/>
      <c r="P30" s="290"/>
      <c r="Q30" s="290"/>
      <c r="R30" s="291"/>
      <c r="S30" s="291"/>
      <c r="T30" s="292"/>
      <c r="U30" s="281"/>
    </row>
    <row r="31" spans="1:21" s="215" customFormat="1" ht="19" x14ac:dyDescent="0.25">
      <c r="A31" s="207"/>
      <c r="B31" s="257"/>
      <c r="C31" s="210"/>
      <c r="D31" s="211"/>
      <c r="E31" s="211"/>
      <c r="F31" s="258"/>
      <c r="G31" s="258"/>
      <c r="H31" s="258"/>
      <c r="I31" s="258"/>
      <c r="J31" s="210"/>
      <c r="K31" s="259"/>
      <c r="L31" s="210"/>
      <c r="M31" s="210"/>
      <c r="N31" s="260"/>
      <c r="O31" s="259"/>
      <c r="P31" s="210"/>
      <c r="Q31" s="210"/>
      <c r="R31" s="260"/>
      <c r="S31" s="339"/>
      <c r="T31" s="339"/>
      <c r="U31" s="339"/>
    </row>
    <row r="32" spans="1:21" x14ac:dyDescent="0.25">
      <c r="A32" s="327"/>
      <c r="B32" s="328" t="s">
        <v>983</v>
      </c>
      <c r="C32" s="329"/>
      <c r="D32" s="330">
        <f>D31</f>
        <v>0</v>
      </c>
      <c r="E32" s="330">
        <f>E31</f>
        <v>0</v>
      </c>
      <c r="F32" s="330">
        <f t="shared" ref="F32:I32" si="3">F31</f>
        <v>0</v>
      </c>
      <c r="G32" s="330">
        <f t="shared" si="3"/>
        <v>0</v>
      </c>
      <c r="H32" s="330">
        <f t="shared" si="3"/>
        <v>0</v>
      </c>
      <c r="I32" s="330">
        <f t="shared" si="3"/>
        <v>0</v>
      </c>
      <c r="J32" s="331"/>
      <c r="K32" s="332"/>
      <c r="L32" s="332"/>
      <c r="M32" s="332"/>
      <c r="N32" s="332"/>
      <c r="O32" s="332"/>
      <c r="P32" s="327"/>
      <c r="Q32" s="327"/>
      <c r="R32" s="281"/>
      <c r="S32" s="281"/>
      <c r="T32" s="333"/>
      <c r="U32" s="281"/>
    </row>
  </sheetData>
  <customSheetViews>
    <customSheetView guid="{66544F1C-DA3A-E34B-BF6F-61699673D02F}">
      <selection activeCell="I24" sqref="I24"/>
      <pageMargins left="0.7" right="0.7" top="0.75" bottom="0.75" header="0.3" footer="0.3"/>
    </customSheetView>
    <customSheetView guid="{F03C1FCC-71D5-4071-A1B2-B70B2D3F8D44}">
      <selection activeCell="I24" sqref="I24"/>
      <pageMargins left="0.7" right="0.7" top="0.75" bottom="0.75" header="0.3" footer="0.3"/>
    </customSheetView>
    <customSheetView guid="{1482F023-ED3F-4B1F-B352-A368F0648545}">
      <selection activeCell="I24" sqref="I24"/>
      <pageMargins left="0.7" right="0.7" top="0.75" bottom="0.75" header="0.3" footer="0.3"/>
    </customSheetView>
    <customSheetView guid="{8056BB49-52E6-4DF6-BFBA-F59258C1D3BE}">
      <selection activeCell="I24" sqref="I24"/>
      <pageMargins left="0.7" right="0.7" top="0.75" bottom="0.75" header="0.3" footer="0.3"/>
    </customSheetView>
    <customSheetView guid="{B9EB7F83-C410-48EB-B273-247299899CEB}">
      <selection activeCell="I24" sqref="I24"/>
      <pageMargins left="0.7" right="0.7" top="0.75" bottom="0.75" header="0.3" footer="0.3"/>
    </customSheetView>
  </customSheetViews>
  <mergeCells count="5">
    <mergeCell ref="A4:C4"/>
    <mergeCell ref="A10:C10"/>
    <mergeCell ref="C16:K16"/>
    <mergeCell ref="A17:C17"/>
    <mergeCell ref="A24:C2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workbookViewId="0">
      <selection activeCell="F17" sqref="F17"/>
    </sheetView>
  </sheetViews>
  <sheetFormatPr baseColWidth="10" defaultColWidth="8.83203125" defaultRowHeight="19" x14ac:dyDescent="0.25"/>
  <cols>
    <col min="1" max="1" width="16.33203125" customWidth="1"/>
    <col min="2" max="2" width="44.6640625" customWidth="1"/>
    <col min="3" max="3" width="47" customWidth="1"/>
    <col min="4" max="4" width="38" customWidth="1"/>
    <col min="5" max="5" width="10.5" customWidth="1"/>
    <col min="6" max="6" width="9" customWidth="1"/>
    <col min="7" max="7" width="13.6640625" customWidth="1"/>
    <col min="8" max="8" width="14.33203125" customWidth="1"/>
    <col min="9" max="9" width="13.5" bestFit="1" customWidth="1"/>
    <col min="10" max="10" width="37.5" customWidth="1"/>
    <col min="11" max="11" width="33.6640625" customWidth="1"/>
    <col min="13" max="13" width="18.1640625" style="343" customWidth="1"/>
    <col min="14" max="14" width="10.5" style="343" customWidth="1"/>
    <col min="17" max="17" width="10.6640625" bestFit="1" customWidth="1"/>
  </cols>
  <sheetData>
    <row r="1" spans="1:15" ht="38" thickBot="1" x14ac:dyDescent="0.5">
      <c r="A1" s="852" t="s">
        <v>1005</v>
      </c>
      <c r="B1" s="853"/>
      <c r="C1" s="853"/>
      <c r="D1" s="853"/>
      <c r="E1" s="853"/>
      <c r="F1" s="853"/>
      <c r="G1" s="853" t="s">
        <v>1006</v>
      </c>
      <c r="H1" s="853"/>
      <c r="I1" s="853"/>
      <c r="J1" s="854"/>
      <c r="K1" s="855"/>
    </row>
    <row r="2" spans="1:15" ht="22" thickBot="1" x14ac:dyDescent="0.3">
      <c r="A2" s="1" t="s">
        <v>2</v>
      </c>
      <c r="B2" s="2" t="s">
        <v>3</v>
      </c>
      <c r="C2" s="2" t="s">
        <v>4</v>
      </c>
      <c r="D2" s="3" t="s">
        <v>5</v>
      </c>
      <c r="E2" s="2" t="s">
        <v>6</v>
      </c>
      <c r="F2" s="2" t="s">
        <v>7</v>
      </c>
      <c r="G2" s="2" t="s">
        <v>8</v>
      </c>
      <c r="H2" s="2" t="s">
        <v>9</v>
      </c>
      <c r="I2" s="2" t="s">
        <v>10</v>
      </c>
      <c r="J2" s="2" t="s">
        <v>11</v>
      </c>
      <c r="K2" s="4" t="s">
        <v>12</v>
      </c>
      <c r="M2" s="344" t="s">
        <v>13</v>
      </c>
      <c r="N2" s="345">
        <v>56</v>
      </c>
    </row>
    <row r="3" spans="1:15" ht="26" x14ac:dyDescent="0.3">
      <c r="A3" s="346"/>
      <c r="B3" s="347" t="s">
        <v>1007</v>
      </c>
      <c r="C3" s="346"/>
      <c r="D3" s="348"/>
      <c r="E3" s="346"/>
      <c r="F3" s="346"/>
      <c r="G3" s="346"/>
      <c r="H3" s="346"/>
      <c r="I3" s="349"/>
      <c r="J3" s="346"/>
      <c r="K3" s="346"/>
      <c r="M3" s="350" t="s">
        <v>17</v>
      </c>
      <c r="N3" s="351">
        <f>N2-N14</f>
        <v>33</v>
      </c>
      <c r="O3" s="352"/>
    </row>
    <row r="4" spans="1:15" s="343" customFormat="1" ht="54" x14ac:dyDescent="0.25">
      <c r="A4" s="353" t="s">
        <v>1008</v>
      </c>
      <c r="B4" s="354" t="s">
        <v>979</v>
      </c>
      <c r="C4" s="354" t="s">
        <v>1009</v>
      </c>
      <c r="D4" s="355" t="s">
        <v>1010</v>
      </c>
      <c r="E4" s="354">
        <v>1</v>
      </c>
      <c r="F4" s="354">
        <v>1</v>
      </c>
      <c r="G4" s="354" t="s">
        <v>16</v>
      </c>
      <c r="H4" s="354" t="s">
        <v>1011</v>
      </c>
      <c r="I4" s="356">
        <v>42896</v>
      </c>
      <c r="J4" s="322" t="s">
        <v>1012</v>
      </c>
      <c r="K4" s="354"/>
      <c r="M4" s="357" t="s">
        <v>23</v>
      </c>
      <c r="N4" s="358">
        <f>SUMIFS(E:E,G:G,"CTT")</f>
        <v>6</v>
      </c>
    </row>
    <row r="5" spans="1:15" s="343" customFormat="1" ht="21" x14ac:dyDescent="0.25">
      <c r="A5" s="353" t="s">
        <v>1013</v>
      </c>
      <c r="B5" s="354" t="s">
        <v>1014</v>
      </c>
      <c r="C5" s="359" t="s">
        <v>1015</v>
      </c>
      <c r="D5" s="360" t="s">
        <v>1016</v>
      </c>
      <c r="E5" s="354">
        <v>4</v>
      </c>
      <c r="F5" s="354">
        <v>2</v>
      </c>
      <c r="G5" s="354" t="s">
        <v>33</v>
      </c>
      <c r="H5" s="360" t="s">
        <v>1011</v>
      </c>
      <c r="I5" s="356">
        <v>42896</v>
      </c>
      <c r="J5" s="361" t="s">
        <v>1017</v>
      </c>
      <c r="K5" s="362"/>
      <c r="M5" s="357" t="s">
        <v>29</v>
      </c>
      <c r="N5" s="358">
        <f>SUMIFS(E:E,G:G,"FLU")</f>
        <v>3</v>
      </c>
    </row>
    <row r="6" spans="1:15" s="343" customFormat="1" ht="54" x14ac:dyDescent="0.25">
      <c r="A6" s="353" t="s">
        <v>1011</v>
      </c>
      <c r="B6" s="354" t="s">
        <v>979</v>
      </c>
      <c r="C6" s="354" t="s">
        <v>1018</v>
      </c>
      <c r="D6" s="355" t="s">
        <v>1019</v>
      </c>
      <c r="E6" s="354">
        <v>2</v>
      </c>
      <c r="F6" s="354">
        <v>1</v>
      </c>
      <c r="G6" s="354" t="s">
        <v>312</v>
      </c>
      <c r="H6" s="360" t="s">
        <v>1011</v>
      </c>
      <c r="I6" s="356">
        <v>42896</v>
      </c>
      <c r="J6" s="322" t="s">
        <v>1020</v>
      </c>
      <c r="K6" s="363"/>
      <c r="M6" s="357" t="s">
        <v>36</v>
      </c>
      <c r="N6" s="358">
        <f>SUMIFS(E:E,G:G,"JCC")</f>
        <v>8</v>
      </c>
    </row>
    <row r="7" spans="1:15" s="343" customFormat="1" ht="21" x14ac:dyDescent="0.25">
      <c r="A7" s="353" t="s">
        <v>1021</v>
      </c>
      <c r="B7" s="354" t="s">
        <v>1022</v>
      </c>
      <c r="C7" s="354" t="s">
        <v>1023</v>
      </c>
      <c r="D7" s="364" t="s">
        <v>1024</v>
      </c>
      <c r="E7" s="354">
        <v>2</v>
      </c>
      <c r="F7" s="354">
        <v>1</v>
      </c>
      <c r="G7" s="354" t="s">
        <v>16</v>
      </c>
      <c r="H7" s="364" t="s">
        <v>1011</v>
      </c>
      <c r="I7" s="356">
        <v>42896</v>
      </c>
      <c r="J7" s="322" t="s">
        <v>1025</v>
      </c>
      <c r="K7" s="364"/>
      <c r="M7" s="357" t="s">
        <v>1026</v>
      </c>
      <c r="N7" s="358">
        <f>SUMIFS(E:E,G:G,"EDI")</f>
        <v>0</v>
      </c>
    </row>
    <row r="8" spans="1:15" s="343" customFormat="1" ht="21" x14ac:dyDescent="0.25">
      <c r="A8" s="353" t="s">
        <v>1027</v>
      </c>
      <c r="B8" s="354" t="s">
        <v>1028</v>
      </c>
      <c r="C8" s="354" t="s">
        <v>1029</v>
      </c>
      <c r="D8" s="364" t="s">
        <v>1030</v>
      </c>
      <c r="E8" s="354">
        <v>2</v>
      </c>
      <c r="F8" s="354">
        <v>1</v>
      </c>
      <c r="G8" s="354" t="s">
        <v>110</v>
      </c>
      <c r="H8" s="364" t="s">
        <v>1011</v>
      </c>
      <c r="I8" s="356">
        <v>42896</v>
      </c>
      <c r="J8" s="322" t="s">
        <v>1031</v>
      </c>
      <c r="K8" s="364"/>
      <c r="M8" s="357" t="s">
        <v>44</v>
      </c>
      <c r="N8" s="358">
        <f>SUMIFS(E:E,G:G,"PAR")</f>
        <v>2</v>
      </c>
    </row>
    <row r="9" spans="1:15" s="343" customFormat="1" ht="21" x14ac:dyDescent="0.25">
      <c r="A9" s="353" t="s">
        <v>1032</v>
      </c>
      <c r="B9" s="354" t="s">
        <v>1033</v>
      </c>
      <c r="C9" s="354" t="s">
        <v>1034</v>
      </c>
      <c r="D9" s="365" t="s">
        <v>1035</v>
      </c>
      <c r="E9" s="354">
        <v>1</v>
      </c>
      <c r="F9" s="354">
        <v>0.1</v>
      </c>
      <c r="G9" s="354" t="s">
        <v>110</v>
      </c>
      <c r="H9" s="360" t="s">
        <v>1011</v>
      </c>
      <c r="I9" s="356">
        <v>42896</v>
      </c>
      <c r="J9" s="361" t="s">
        <v>1036</v>
      </c>
      <c r="K9" s="364"/>
      <c r="M9" s="357" t="s">
        <v>47</v>
      </c>
      <c r="N9" s="358">
        <f>SUMIFS(E:E,G:G,"phi")</f>
        <v>0</v>
      </c>
    </row>
    <row r="10" spans="1:15" s="343" customFormat="1" ht="21" x14ac:dyDescent="0.25">
      <c r="A10" s="353" t="s">
        <v>1037</v>
      </c>
      <c r="B10" s="354" t="s">
        <v>1022</v>
      </c>
      <c r="C10" s="354" t="s">
        <v>1038</v>
      </c>
      <c r="D10" s="360" t="s">
        <v>1039</v>
      </c>
      <c r="E10" s="354">
        <v>3</v>
      </c>
      <c r="F10" s="354">
        <v>1</v>
      </c>
      <c r="G10" s="354" t="s">
        <v>110</v>
      </c>
      <c r="H10" s="360" t="s">
        <v>1021</v>
      </c>
      <c r="I10" s="356">
        <v>42896</v>
      </c>
      <c r="J10" s="322" t="s">
        <v>1040</v>
      </c>
      <c r="K10" s="360"/>
      <c r="M10" s="357" t="s">
        <v>50</v>
      </c>
      <c r="N10" s="358">
        <f>SUMIFS(E:E,G:G,"BRK")</f>
        <v>4</v>
      </c>
    </row>
    <row r="11" spans="1:15" s="343" customFormat="1" ht="21" x14ac:dyDescent="0.25">
      <c r="A11" s="353" t="s">
        <v>1041</v>
      </c>
      <c r="B11" s="354" t="s">
        <v>1042</v>
      </c>
      <c r="C11" s="354" t="s">
        <v>1043</v>
      </c>
      <c r="D11" s="360" t="s">
        <v>1044</v>
      </c>
      <c r="E11" s="354">
        <v>1</v>
      </c>
      <c r="F11" s="354">
        <v>1</v>
      </c>
      <c r="G11" s="354" t="s">
        <v>16</v>
      </c>
      <c r="H11" s="360" t="s">
        <v>1021</v>
      </c>
      <c r="I11" s="356">
        <v>42896</v>
      </c>
      <c r="J11" s="322" t="s">
        <v>1045</v>
      </c>
      <c r="K11" s="360"/>
      <c r="M11" s="366" t="s">
        <v>54</v>
      </c>
      <c r="N11" s="367">
        <v>0</v>
      </c>
    </row>
    <row r="12" spans="1:15" s="343" customFormat="1" ht="54" x14ac:dyDescent="0.25">
      <c r="A12" s="353" t="s">
        <v>1046</v>
      </c>
      <c r="B12" s="354" t="s">
        <v>1047</v>
      </c>
      <c r="C12" s="354" t="s">
        <v>1048</v>
      </c>
      <c r="D12" s="360" t="s">
        <v>1049</v>
      </c>
      <c r="E12" s="354">
        <v>3</v>
      </c>
      <c r="F12" s="354">
        <v>2</v>
      </c>
      <c r="G12" s="354" t="s">
        <v>156</v>
      </c>
      <c r="H12" s="364" t="s">
        <v>1021</v>
      </c>
      <c r="I12" s="356">
        <v>42896</v>
      </c>
      <c r="J12" s="322" t="s">
        <v>1050</v>
      </c>
      <c r="K12" s="360" t="s">
        <v>1051</v>
      </c>
      <c r="M12" s="368" t="s">
        <v>57</v>
      </c>
      <c r="N12" s="369">
        <f>SUMIFS(E:E,G:G,"H")</f>
        <v>0</v>
      </c>
    </row>
    <row r="13" spans="1:15" s="343" customFormat="1" ht="21" x14ac:dyDescent="0.25">
      <c r="A13" s="353" t="s">
        <v>1052</v>
      </c>
      <c r="B13" s="354" t="s">
        <v>1053</v>
      </c>
      <c r="C13" s="359" t="s">
        <v>1054</v>
      </c>
      <c r="D13" s="364" t="s">
        <v>1055</v>
      </c>
      <c r="E13" s="354">
        <v>2</v>
      </c>
      <c r="F13" s="354">
        <v>1</v>
      </c>
      <c r="G13" s="354" t="s">
        <v>16</v>
      </c>
      <c r="H13" s="364" t="s">
        <v>1021</v>
      </c>
      <c r="I13" s="356">
        <v>42896</v>
      </c>
      <c r="J13" s="361" t="s">
        <v>1056</v>
      </c>
      <c r="K13" s="364"/>
      <c r="M13" s="368"/>
      <c r="N13" s="369"/>
    </row>
    <row r="14" spans="1:15" s="343" customFormat="1" ht="54" x14ac:dyDescent="0.25">
      <c r="A14" s="353" t="s">
        <v>1057</v>
      </c>
      <c r="B14" s="354" t="s">
        <v>979</v>
      </c>
      <c r="C14" s="359" t="s">
        <v>1058</v>
      </c>
      <c r="D14" s="360" t="s">
        <v>1059</v>
      </c>
      <c r="E14" s="354">
        <v>2</v>
      </c>
      <c r="F14" s="354">
        <v>1</v>
      </c>
      <c r="G14" s="354" t="s">
        <v>110</v>
      </c>
      <c r="H14" s="364" t="s">
        <v>1021</v>
      </c>
      <c r="I14" s="356">
        <v>42896</v>
      </c>
      <c r="J14" s="322" t="s">
        <v>1060</v>
      </c>
      <c r="K14" s="364"/>
      <c r="M14" s="370" t="s">
        <v>62</v>
      </c>
      <c r="N14" s="371">
        <f>SUM(M4:N12)</f>
        <v>23</v>
      </c>
    </row>
    <row r="15" spans="1:15" x14ac:dyDescent="0.25">
      <c r="A15" s="372"/>
      <c r="B15" s="373"/>
      <c r="C15" s="373"/>
      <c r="D15" s="374"/>
      <c r="E15" s="375"/>
      <c r="F15" s="376"/>
      <c r="G15" s="373"/>
      <c r="H15" s="374"/>
      <c r="I15" s="377"/>
      <c r="J15" s="378"/>
      <c r="K15" s="374"/>
    </row>
    <row r="16" spans="1:15" x14ac:dyDescent="0.25">
      <c r="A16" s="372"/>
      <c r="B16" s="373"/>
      <c r="C16" s="373"/>
      <c r="D16" s="379"/>
      <c r="E16" s="375"/>
      <c r="F16" s="376"/>
      <c r="G16" s="373"/>
      <c r="H16" s="379"/>
      <c r="I16" s="377"/>
      <c r="J16" s="380"/>
      <c r="K16" s="379"/>
    </row>
    <row r="17" spans="1:11" customFormat="1" ht="16" x14ac:dyDescent="0.2">
      <c r="A17" s="372"/>
      <c r="B17" s="373"/>
      <c r="C17" s="373"/>
      <c r="D17" s="379"/>
      <c r="E17" s="375"/>
      <c r="F17" s="376"/>
      <c r="G17" s="373"/>
      <c r="H17" s="379"/>
      <c r="I17" s="377"/>
      <c r="J17" s="380"/>
      <c r="K17" s="379"/>
    </row>
    <row r="18" spans="1:11" customFormat="1" ht="16" x14ac:dyDescent="0.2">
      <c r="A18" s="372"/>
      <c r="B18" s="373"/>
      <c r="C18" s="381"/>
      <c r="D18" s="379"/>
      <c r="E18" s="375"/>
      <c r="F18" s="376"/>
      <c r="G18" s="373"/>
      <c r="H18" s="382"/>
      <c r="I18" s="377"/>
      <c r="J18" s="380"/>
      <c r="K18" s="383"/>
    </row>
    <row r="19" spans="1:11" customFormat="1" ht="16" x14ac:dyDescent="0.2">
      <c r="A19" s="372"/>
      <c r="B19" s="373"/>
      <c r="C19" s="373"/>
      <c r="D19" s="384"/>
      <c r="E19" s="375"/>
      <c r="F19" s="376"/>
      <c r="G19" s="373"/>
      <c r="H19" s="385"/>
      <c r="I19" s="377"/>
      <c r="J19" s="386"/>
      <c r="K19" s="384"/>
    </row>
    <row r="20" spans="1:11" customFormat="1" ht="16" x14ac:dyDescent="0.2">
      <c r="A20" s="372"/>
      <c r="B20" s="373"/>
      <c r="C20" s="373"/>
      <c r="D20" s="382"/>
      <c r="E20" s="375"/>
      <c r="F20" s="376"/>
      <c r="G20" s="373"/>
      <c r="H20" s="382"/>
      <c r="I20" s="377"/>
      <c r="J20" s="380"/>
      <c r="K20" s="379"/>
    </row>
    <row r="21" spans="1:11" customFormat="1" x14ac:dyDescent="0.25">
      <c r="A21" s="387"/>
      <c r="B21" s="388"/>
      <c r="C21" s="389"/>
      <c r="D21" s="390"/>
      <c r="E21" s="391"/>
      <c r="F21" s="391"/>
      <c r="G21" s="392"/>
      <c r="H21" s="393"/>
      <c r="I21" s="394"/>
      <c r="J21" s="395"/>
      <c r="K21" s="396"/>
    </row>
    <row r="22" spans="1:11" customFormat="1" ht="15" x14ac:dyDescent="0.2">
      <c r="A22" s="11"/>
      <c r="B22" s="397"/>
      <c r="C22" s="12"/>
      <c r="D22" s="13"/>
      <c r="E22" s="12"/>
      <c r="F22" s="12"/>
      <c r="G22" s="12"/>
      <c r="H22" s="17"/>
      <c r="I22" s="20"/>
      <c r="J22" s="17"/>
      <c r="K22" s="12"/>
    </row>
    <row r="23" spans="1:11" customFormat="1" ht="15" x14ac:dyDescent="0.2">
      <c r="A23" s="41"/>
      <c r="B23" s="39"/>
      <c r="C23" s="39"/>
      <c r="D23" s="398"/>
      <c r="E23" s="39"/>
      <c r="F23" s="39"/>
      <c r="G23" s="39"/>
      <c r="H23" s="38"/>
      <c r="I23" s="40"/>
      <c r="J23" s="38"/>
      <c r="K23" s="41"/>
    </row>
    <row r="24" spans="1:11" customFormat="1" ht="31" x14ac:dyDescent="0.35">
      <c r="A24" s="11"/>
      <c r="B24" s="12"/>
      <c r="C24" s="12"/>
      <c r="D24" s="399"/>
      <c r="E24" s="400">
        <f>SUM(E4:E23)</f>
        <v>23</v>
      </c>
      <c r="F24" s="400">
        <f>SUM(F4:F23)</f>
        <v>12.1</v>
      </c>
      <c r="G24" s="12"/>
      <c r="H24" s="17"/>
      <c r="I24" s="20"/>
      <c r="J24" s="17"/>
      <c r="K24" s="11"/>
    </row>
    <row r="25" spans="1:11" customFormat="1" ht="15" x14ac:dyDescent="0.2">
      <c r="A25" s="11"/>
      <c r="B25" s="12"/>
      <c r="C25" s="12"/>
      <c r="D25" s="13"/>
      <c r="E25" s="12"/>
      <c r="F25" s="12"/>
      <c r="G25" s="12"/>
      <c r="H25" s="17"/>
      <c r="I25" s="20"/>
      <c r="J25" s="17"/>
      <c r="K25" s="11"/>
    </row>
    <row r="26" spans="1:11" customFormat="1" ht="15" x14ac:dyDescent="0.2">
      <c r="A26" s="11"/>
      <c r="B26" s="12"/>
      <c r="C26" s="12"/>
      <c r="D26" s="13"/>
      <c r="E26" s="12"/>
      <c r="F26" s="12"/>
      <c r="G26" s="12"/>
      <c r="H26" s="17"/>
      <c r="I26" s="20"/>
      <c r="J26" s="17"/>
      <c r="K26" s="11"/>
    </row>
    <row r="27" spans="1:11" customFormat="1" ht="15" x14ac:dyDescent="0.2">
      <c r="A27" s="11"/>
      <c r="B27" s="12"/>
      <c r="C27" s="12"/>
      <c r="D27" s="13"/>
      <c r="E27" s="12"/>
      <c r="F27" s="12"/>
      <c r="G27" s="12"/>
      <c r="H27" s="17"/>
      <c r="I27" s="20"/>
      <c r="J27" s="17"/>
      <c r="K27" s="11"/>
    </row>
    <row r="29" spans="1:11" customFormat="1" ht="20" x14ac:dyDescent="0.25">
      <c r="A29" s="401"/>
      <c r="B29" s="401"/>
      <c r="G29" s="402"/>
      <c r="H29" s="402"/>
      <c r="I29" s="402"/>
      <c r="J29" s="403"/>
      <c r="K29" s="403"/>
    </row>
    <row r="30" spans="1:11" customFormat="1" ht="168" x14ac:dyDescent="0.3">
      <c r="A30" s="404" t="s">
        <v>1061</v>
      </c>
      <c r="B30" s="404"/>
      <c r="C30" s="404"/>
      <c r="D30" s="404"/>
      <c r="E30" s="404"/>
      <c r="F30" s="404"/>
      <c r="G30" s="404"/>
      <c r="H30" s="404"/>
      <c r="I30" s="404"/>
      <c r="J30" s="404"/>
      <c r="K30" s="404"/>
    </row>
    <row r="31" spans="1:11" customFormat="1" ht="24" x14ac:dyDescent="0.3">
      <c r="A31" s="885" t="s">
        <v>1062</v>
      </c>
      <c r="B31" s="886"/>
      <c r="C31" s="886"/>
      <c r="D31" s="886"/>
      <c r="E31" s="886"/>
      <c r="F31" s="887"/>
      <c r="G31" s="405"/>
      <c r="H31" s="406"/>
      <c r="I31" s="406"/>
      <c r="J31" s="406"/>
      <c r="K31" s="406"/>
    </row>
    <row r="32" spans="1:11" customFormat="1" ht="24" x14ac:dyDescent="0.3">
      <c r="A32" s="407" t="s">
        <v>1063</v>
      </c>
      <c r="B32" s="882" t="s">
        <v>1064</v>
      </c>
      <c r="C32" s="883"/>
      <c r="D32" s="883"/>
      <c r="E32" s="883"/>
      <c r="F32" s="884"/>
      <c r="G32" s="408"/>
      <c r="H32" s="409"/>
      <c r="I32" s="409"/>
      <c r="J32" s="409"/>
      <c r="K32" s="409"/>
    </row>
    <row r="33" spans="1:18" ht="28.5" customHeight="1" thickBot="1" x14ac:dyDescent="0.35">
      <c r="A33" s="410" t="s">
        <v>1065</v>
      </c>
      <c r="B33" s="873" t="s">
        <v>1066</v>
      </c>
      <c r="C33" s="874"/>
      <c r="D33" s="874"/>
      <c r="E33" s="874"/>
      <c r="F33" s="875"/>
      <c r="G33" s="411"/>
      <c r="H33" s="412"/>
      <c r="I33" s="412"/>
      <c r="J33" s="412"/>
      <c r="K33" s="412"/>
    </row>
    <row r="34" spans="1:18" ht="28.5" customHeight="1" x14ac:dyDescent="0.3">
      <c r="A34" s="407" t="s">
        <v>1065</v>
      </c>
      <c r="B34" s="882" t="s">
        <v>1067</v>
      </c>
      <c r="C34" s="883"/>
      <c r="D34" s="883"/>
      <c r="E34" s="883"/>
      <c r="F34" s="884"/>
      <c r="G34" s="408"/>
      <c r="H34" s="409"/>
      <c r="I34" s="409"/>
      <c r="J34" s="409"/>
      <c r="K34" s="409"/>
      <c r="L34" s="403"/>
      <c r="M34" s="869" t="s">
        <v>1068</v>
      </c>
      <c r="N34" s="870"/>
      <c r="O34" s="871" t="s">
        <v>1069</v>
      </c>
      <c r="P34" s="871"/>
      <c r="Q34" s="872"/>
    </row>
    <row r="35" spans="1:18" ht="28.5" customHeight="1" thickBot="1" x14ac:dyDescent="0.35">
      <c r="A35" s="410" t="s">
        <v>1065</v>
      </c>
      <c r="B35" s="873" t="s">
        <v>1070</v>
      </c>
      <c r="C35" s="874"/>
      <c r="D35" s="874"/>
      <c r="E35" s="874"/>
      <c r="F35" s="875"/>
      <c r="G35" s="411"/>
      <c r="H35" s="412"/>
      <c r="I35" s="412"/>
      <c r="J35" s="412"/>
      <c r="K35" s="412"/>
      <c r="L35" s="404"/>
      <c r="M35" s="413"/>
      <c r="N35" s="413"/>
      <c r="O35" s="404"/>
      <c r="P35" s="414" t="s">
        <v>1071</v>
      </c>
      <c r="Q35" s="414" t="s">
        <v>1072</v>
      </c>
    </row>
    <row r="36" spans="1:18" ht="28.5" customHeight="1" thickTop="1" x14ac:dyDescent="0.3">
      <c r="A36" s="876" t="s">
        <v>1073</v>
      </c>
      <c r="B36" s="877"/>
      <c r="C36" s="877"/>
      <c r="D36" s="877"/>
      <c r="E36" s="877"/>
      <c r="F36" s="878"/>
      <c r="G36" s="415"/>
      <c r="H36" s="416"/>
      <c r="I36" s="416"/>
      <c r="J36" s="416"/>
      <c r="K36" s="416"/>
      <c r="L36" s="406"/>
      <c r="M36" s="402"/>
      <c r="N36" s="402"/>
      <c r="O36" s="406"/>
      <c r="P36" s="417">
        <v>23</v>
      </c>
      <c r="Q36" s="418">
        <v>12</v>
      </c>
    </row>
    <row r="37" spans="1:18" ht="28.5" customHeight="1" x14ac:dyDescent="0.3">
      <c r="A37" s="879" t="s">
        <v>1074</v>
      </c>
      <c r="B37" s="880"/>
      <c r="C37" s="880"/>
      <c r="D37" s="880"/>
      <c r="E37" s="880"/>
      <c r="F37" s="881"/>
      <c r="G37" s="419" t="s">
        <v>1075</v>
      </c>
      <c r="H37" s="420"/>
      <c r="I37" s="420"/>
      <c r="J37" s="420"/>
      <c r="K37" s="420"/>
      <c r="L37" s="409"/>
      <c r="M37" s="421"/>
      <c r="N37" s="421"/>
      <c r="O37" s="409"/>
      <c r="P37" s="422"/>
      <c r="Q37" s="423"/>
    </row>
    <row r="38" spans="1:18" ht="28.5" customHeight="1" x14ac:dyDescent="0.3">
      <c r="A38" s="424" t="s">
        <v>1076</v>
      </c>
      <c r="B38" s="134"/>
      <c r="C38" s="134"/>
      <c r="D38" s="134"/>
      <c r="E38" s="134"/>
      <c r="F38" s="134"/>
      <c r="G38" s="425"/>
      <c r="H38" s="425"/>
      <c r="I38" s="425"/>
      <c r="J38" s="425"/>
      <c r="K38" s="425"/>
      <c r="L38" s="412"/>
      <c r="M38" s="426"/>
      <c r="N38" s="426"/>
      <c r="O38" s="412"/>
      <c r="P38" s="427"/>
      <c r="Q38" s="428"/>
    </row>
    <row r="39" spans="1:18" ht="28.5" customHeight="1" x14ac:dyDescent="0.3">
      <c r="L39" s="409"/>
      <c r="M39" s="421"/>
      <c r="N39" s="421"/>
      <c r="O39" s="409"/>
      <c r="P39" s="429" t="s">
        <v>1077</v>
      </c>
      <c r="Q39" s="430">
        <v>1</v>
      </c>
    </row>
    <row r="40" spans="1:18" ht="28.5" customHeight="1" x14ac:dyDescent="0.3">
      <c r="L40" s="412"/>
      <c r="M40" s="426"/>
      <c r="N40" s="426"/>
      <c r="O40" s="412"/>
      <c r="P40" s="427" t="s">
        <v>1078</v>
      </c>
      <c r="Q40" s="428">
        <v>0</v>
      </c>
    </row>
    <row r="41" spans="1:18" ht="28.5" customHeight="1" thickBot="1" x14ac:dyDescent="0.35">
      <c r="L41" s="416"/>
      <c r="M41" s="431"/>
      <c r="N41" s="431"/>
      <c r="O41" s="416"/>
      <c r="P41" s="432">
        <f>SUM(P36:P40)</f>
        <v>23</v>
      </c>
      <c r="Q41" s="432">
        <f>SUM(Q36:Q40)</f>
        <v>13</v>
      </c>
      <c r="R41" s="433"/>
    </row>
    <row r="42" spans="1:18" ht="28.5" customHeight="1" thickTop="1" x14ac:dyDescent="0.3">
      <c r="L42" s="420"/>
      <c r="M42" s="434"/>
      <c r="N42" s="434"/>
      <c r="O42" s="420"/>
      <c r="P42" s="435"/>
      <c r="Q42" s="436"/>
    </row>
    <row r="43" spans="1:18" ht="28.5" customHeight="1" x14ac:dyDescent="0.3">
      <c r="L43" s="425"/>
      <c r="M43" s="437"/>
      <c r="N43" s="437"/>
      <c r="O43" s="425"/>
      <c r="P43" s="425"/>
      <c r="Q43" s="438"/>
    </row>
  </sheetData>
  <customSheetViews>
    <customSheetView guid="{66544F1C-DA3A-E34B-BF6F-61699673D02F}">
      <selection activeCell="F17" sqref="F17"/>
      <pageMargins left="0.7" right="0.7" top="0.75" bottom="0.75" header="0.3" footer="0.3"/>
    </customSheetView>
    <customSheetView guid="{F03C1FCC-71D5-4071-A1B2-B70B2D3F8D44}">
      <selection activeCell="F17" sqref="F17"/>
      <pageMargins left="0.7" right="0.7" top="0.75" bottom="0.75" header="0.3" footer="0.3"/>
    </customSheetView>
    <customSheetView guid="{1482F023-ED3F-4B1F-B352-A368F0648545}">
      <selection activeCell="F17" sqref="F17"/>
      <pageMargins left="0.7" right="0.7" top="0.75" bottom="0.75" header="0.3" footer="0.3"/>
    </customSheetView>
    <customSheetView guid="{8056BB49-52E6-4DF6-BFBA-F59258C1D3BE}">
      <selection activeCell="F17" sqref="F17"/>
      <pageMargins left="0.7" right="0.7" top="0.75" bottom="0.75" header="0.3" footer="0.3"/>
    </customSheetView>
    <customSheetView guid="{B9EB7F83-C410-48EB-B273-247299899CEB}">
      <selection activeCell="F17" sqref="F17"/>
      <pageMargins left="0.7" right="0.7" top="0.75" bottom="0.75" header="0.3" footer="0.3"/>
    </customSheetView>
  </customSheetViews>
  <mergeCells count="11">
    <mergeCell ref="A1:F1"/>
    <mergeCell ref="G1:K1"/>
    <mergeCell ref="A31:F31"/>
    <mergeCell ref="B32:F32"/>
    <mergeCell ref="B33:F33"/>
    <mergeCell ref="M34:N34"/>
    <mergeCell ref="O34:Q34"/>
    <mergeCell ref="B35:F35"/>
    <mergeCell ref="A36:F36"/>
    <mergeCell ref="A37:F37"/>
    <mergeCell ref="B34:F3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8"/>
  <sheetViews>
    <sheetView topLeftCell="A118" workbookViewId="0">
      <selection activeCell="F149" sqref="F149"/>
    </sheetView>
  </sheetViews>
  <sheetFormatPr baseColWidth="10" defaultColWidth="8.83203125" defaultRowHeight="15" x14ac:dyDescent="0.2"/>
  <cols>
    <col min="15" max="15" width="34.1640625" customWidth="1"/>
    <col min="16" max="16" width="22.5" customWidth="1"/>
    <col min="18" max="18" width="33.33203125" customWidth="1"/>
  </cols>
  <sheetData>
    <row r="1" spans="1:18" ht="23" x14ac:dyDescent="0.2">
      <c r="A1" s="439">
        <v>42896</v>
      </c>
      <c r="Q1" s="440"/>
      <c r="R1" s="440"/>
    </row>
    <row r="2" spans="1:18" x14ac:dyDescent="0.2">
      <c r="Q2" s="440"/>
      <c r="R2" s="440"/>
    </row>
    <row r="3" spans="1:18" ht="26" x14ac:dyDescent="0.3">
      <c r="A3" s="441" t="s">
        <v>1082</v>
      </c>
      <c r="Q3" s="440"/>
      <c r="R3" s="440"/>
    </row>
    <row r="4" spans="1:18" ht="16" thickBot="1" x14ac:dyDescent="0.25">
      <c r="Q4" s="440"/>
      <c r="R4" s="440"/>
    </row>
    <row r="5" spans="1:18" ht="31" x14ac:dyDescent="0.2">
      <c r="A5" s="442" t="s">
        <v>1083</v>
      </c>
      <c r="B5" s="443"/>
      <c r="C5" s="444"/>
      <c r="D5" s="445"/>
      <c r="E5" s="446"/>
      <c r="F5" s="446"/>
      <c r="G5" s="445"/>
      <c r="H5" s="446"/>
      <c r="I5" s="446"/>
      <c r="J5" s="447"/>
      <c r="K5" s="448"/>
      <c r="L5" s="449"/>
      <c r="M5" s="446"/>
      <c r="N5" s="446"/>
      <c r="O5" s="450" t="s">
        <v>1084</v>
      </c>
      <c r="P5" s="451"/>
      <c r="Q5" s="452"/>
      <c r="R5" s="453"/>
    </row>
    <row r="6" spans="1:18" x14ac:dyDescent="0.2">
      <c r="A6" s="454" t="s">
        <v>963</v>
      </c>
      <c r="B6" s="455" t="s">
        <v>964</v>
      </c>
      <c r="C6" s="456" t="s">
        <v>1085</v>
      </c>
      <c r="D6" s="457" t="s">
        <v>1086</v>
      </c>
      <c r="E6" s="457" t="s">
        <v>967</v>
      </c>
      <c r="F6" s="458" t="s">
        <v>968</v>
      </c>
      <c r="G6" s="457" t="s">
        <v>969</v>
      </c>
      <c r="H6" s="457" t="s">
        <v>970</v>
      </c>
      <c r="I6" s="459" t="s">
        <v>971</v>
      </c>
      <c r="J6" s="458" t="s">
        <v>972</v>
      </c>
      <c r="K6" s="460" t="s">
        <v>969</v>
      </c>
      <c r="L6" s="457" t="s">
        <v>970</v>
      </c>
      <c r="M6" s="459" t="s">
        <v>971</v>
      </c>
      <c r="N6" s="459" t="s">
        <v>973</v>
      </c>
      <c r="O6" s="461" t="s">
        <v>974</v>
      </c>
      <c r="P6" s="462" t="s">
        <v>975</v>
      </c>
      <c r="Q6" s="461" t="s">
        <v>1087</v>
      </c>
      <c r="R6" s="463" t="s">
        <v>1088</v>
      </c>
    </row>
    <row r="7" spans="1:18" ht="24" x14ac:dyDescent="0.2">
      <c r="A7" s="464" t="s">
        <v>1089</v>
      </c>
      <c r="B7" s="465"/>
      <c r="C7" s="466"/>
      <c r="D7" s="466"/>
      <c r="E7" s="440"/>
      <c r="F7" s="440"/>
      <c r="G7" s="440"/>
      <c r="H7" s="440"/>
      <c r="I7" s="440"/>
      <c r="J7" s="440"/>
      <c r="K7" s="440"/>
      <c r="L7" s="440"/>
      <c r="M7" s="440"/>
      <c r="N7" s="440"/>
      <c r="O7" s="440"/>
      <c r="P7" s="465"/>
      <c r="Q7" s="467"/>
      <c r="R7" s="468"/>
    </row>
    <row r="8" spans="1:18" x14ac:dyDescent="0.2">
      <c r="A8" s="469" t="s">
        <v>1090</v>
      </c>
      <c r="B8" s="470" t="s">
        <v>1091</v>
      </c>
      <c r="C8" s="471">
        <v>2</v>
      </c>
      <c r="D8" s="472">
        <v>1</v>
      </c>
      <c r="E8" s="470" t="s">
        <v>999</v>
      </c>
      <c r="F8" s="473">
        <v>42895</v>
      </c>
      <c r="G8" s="470" t="s">
        <v>980</v>
      </c>
      <c r="H8" s="470"/>
      <c r="I8" s="474">
        <v>0.75</v>
      </c>
      <c r="J8" s="473">
        <v>42899</v>
      </c>
      <c r="K8" s="470"/>
      <c r="L8" s="470"/>
      <c r="M8" s="474"/>
      <c r="N8" s="475" t="s">
        <v>1092</v>
      </c>
      <c r="O8" s="475"/>
      <c r="P8" s="475" t="s">
        <v>1093</v>
      </c>
      <c r="Q8" s="470" t="s">
        <v>1094</v>
      </c>
      <c r="R8" s="476" t="s">
        <v>1095</v>
      </c>
    </row>
    <row r="9" spans="1:18" x14ac:dyDescent="0.2">
      <c r="A9" s="469" t="s">
        <v>1096</v>
      </c>
      <c r="B9" s="470" t="s">
        <v>1097</v>
      </c>
      <c r="C9" s="470">
        <v>2</v>
      </c>
      <c r="D9" s="472">
        <v>1</v>
      </c>
      <c r="E9" s="470" t="s">
        <v>1098</v>
      </c>
      <c r="F9" s="473">
        <v>42895</v>
      </c>
      <c r="G9" s="470" t="s">
        <v>1099</v>
      </c>
      <c r="H9" s="470" t="s">
        <v>1100</v>
      </c>
      <c r="I9" s="474">
        <v>0.76041666666666663</v>
      </c>
      <c r="J9" s="473">
        <v>42901</v>
      </c>
      <c r="K9" s="470" t="s">
        <v>156</v>
      </c>
      <c r="L9" s="470"/>
      <c r="M9" s="474"/>
      <c r="N9" s="470" t="s">
        <v>1101</v>
      </c>
      <c r="O9" s="470"/>
      <c r="P9" s="470"/>
      <c r="Q9" s="470" t="s">
        <v>1094</v>
      </c>
      <c r="R9" s="476" t="s">
        <v>1095</v>
      </c>
    </row>
    <row r="10" spans="1:18" ht="26" x14ac:dyDescent="0.2">
      <c r="A10" s="469" t="s">
        <v>1102</v>
      </c>
      <c r="B10" s="470" t="s">
        <v>1103</v>
      </c>
      <c r="C10" s="470">
        <v>6</v>
      </c>
      <c r="D10" s="472">
        <v>2</v>
      </c>
      <c r="E10" s="470" t="s">
        <v>1104</v>
      </c>
      <c r="F10" s="473">
        <v>42895</v>
      </c>
      <c r="G10" s="475" t="s">
        <v>1105</v>
      </c>
      <c r="H10" s="475" t="s">
        <v>1106</v>
      </c>
      <c r="I10" s="477">
        <v>0.3263888888888889</v>
      </c>
      <c r="J10" s="473">
        <v>42901</v>
      </c>
      <c r="K10" s="475" t="s">
        <v>1105</v>
      </c>
      <c r="L10" s="475" t="s">
        <v>1107</v>
      </c>
      <c r="M10" s="477">
        <v>0.83333333333333337</v>
      </c>
      <c r="N10" s="470" t="s">
        <v>1101</v>
      </c>
      <c r="O10" s="475" t="s">
        <v>1108</v>
      </c>
      <c r="P10" s="470" t="s">
        <v>1109</v>
      </c>
      <c r="Q10" s="470" t="s">
        <v>1094</v>
      </c>
      <c r="R10" s="476" t="s">
        <v>1095</v>
      </c>
    </row>
    <row r="11" spans="1:18" x14ac:dyDescent="0.2">
      <c r="A11" s="469" t="s">
        <v>1110</v>
      </c>
      <c r="B11" s="470" t="s">
        <v>1111</v>
      </c>
      <c r="C11" s="470"/>
      <c r="D11" s="472"/>
      <c r="E11" s="470"/>
      <c r="F11" s="473">
        <v>42895</v>
      </c>
      <c r="G11" s="475" t="s">
        <v>1099</v>
      </c>
      <c r="H11" s="475" t="s">
        <v>1112</v>
      </c>
      <c r="I11" s="477">
        <v>0.44791666666666669</v>
      </c>
      <c r="J11" s="473">
        <v>42901</v>
      </c>
      <c r="K11" s="475" t="s">
        <v>1113</v>
      </c>
      <c r="L11" s="475" t="s">
        <v>1114</v>
      </c>
      <c r="M11" s="477">
        <v>0.58680555555555558</v>
      </c>
      <c r="N11" s="470" t="s">
        <v>1101</v>
      </c>
      <c r="O11" s="475"/>
      <c r="P11" s="470"/>
      <c r="Q11" s="470" t="s">
        <v>1094</v>
      </c>
      <c r="R11" s="476" t="s">
        <v>1095</v>
      </c>
    </row>
    <row r="12" spans="1:18" x14ac:dyDescent="0.2">
      <c r="A12" s="469" t="s">
        <v>1115</v>
      </c>
      <c r="B12" s="470" t="s">
        <v>1116</v>
      </c>
      <c r="C12" s="470">
        <v>1</v>
      </c>
      <c r="D12" s="472">
        <v>1</v>
      </c>
      <c r="E12" s="470" t="s">
        <v>1117</v>
      </c>
      <c r="F12" s="473">
        <v>42895</v>
      </c>
      <c r="G12" s="470" t="s">
        <v>1099</v>
      </c>
      <c r="H12" s="470" t="s">
        <v>1118</v>
      </c>
      <c r="I12" s="474">
        <v>0.44513888888888892</v>
      </c>
      <c r="J12" s="473">
        <v>42901</v>
      </c>
      <c r="K12" s="470" t="s">
        <v>1113</v>
      </c>
      <c r="L12" s="470" t="s">
        <v>1114</v>
      </c>
      <c r="M12" s="474">
        <v>0.58680555555555558</v>
      </c>
      <c r="N12" s="475" t="s">
        <v>1101</v>
      </c>
      <c r="O12" s="475"/>
      <c r="P12" s="475" t="s">
        <v>1119</v>
      </c>
      <c r="Q12" s="470" t="s">
        <v>1094</v>
      </c>
      <c r="R12" s="476" t="s">
        <v>1095</v>
      </c>
    </row>
    <row r="13" spans="1:18" x14ac:dyDescent="0.2">
      <c r="A13" s="469" t="s">
        <v>1120</v>
      </c>
      <c r="B13" s="470" t="s">
        <v>1121</v>
      </c>
      <c r="C13" s="470">
        <v>3</v>
      </c>
      <c r="D13" s="472">
        <v>1</v>
      </c>
      <c r="E13" s="470" t="s">
        <v>1122</v>
      </c>
      <c r="F13" s="473">
        <v>42895</v>
      </c>
      <c r="G13" s="470" t="s">
        <v>156</v>
      </c>
      <c r="H13" s="470"/>
      <c r="I13" s="474">
        <v>0.70833333333333337</v>
      </c>
      <c r="J13" s="473">
        <v>42902</v>
      </c>
      <c r="K13" s="470" t="s">
        <v>156</v>
      </c>
      <c r="L13" s="470"/>
      <c r="M13" s="474"/>
      <c r="N13" s="470" t="s">
        <v>1123</v>
      </c>
      <c r="O13" s="470"/>
      <c r="P13" s="470" t="s">
        <v>1124</v>
      </c>
      <c r="Q13" s="470" t="s">
        <v>1094</v>
      </c>
      <c r="R13" s="476" t="s">
        <v>1095</v>
      </c>
    </row>
    <row r="14" spans="1:18" ht="24" x14ac:dyDescent="0.2">
      <c r="A14" s="464" t="s">
        <v>1125</v>
      </c>
      <c r="B14" s="465"/>
      <c r="C14" s="466"/>
      <c r="D14" s="466"/>
      <c r="E14" s="440"/>
      <c r="F14" s="440"/>
      <c r="G14" s="440"/>
      <c r="H14" s="440"/>
      <c r="I14" s="440"/>
      <c r="J14" s="440"/>
      <c r="K14" s="440"/>
      <c r="L14" s="440"/>
      <c r="M14" s="440"/>
      <c r="N14" s="440"/>
      <c r="O14" s="440"/>
      <c r="P14" s="465"/>
      <c r="Q14" s="467"/>
      <c r="R14" s="468"/>
    </row>
    <row r="15" spans="1:18" ht="39" x14ac:dyDescent="0.2">
      <c r="A15" s="469" t="s">
        <v>1126</v>
      </c>
      <c r="B15" s="470" t="s">
        <v>1127</v>
      </c>
      <c r="C15" s="470">
        <v>3</v>
      </c>
      <c r="D15" s="472">
        <v>1</v>
      </c>
      <c r="E15" s="470" t="s">
        <v>1128</v>
      </c>
      <c r="F15" s="473">
        <v>42895</v>
      </c>
      <c r="G15" s="470" t="s">
        <v>1129</v>
      </c>
      <c r="H15" s="470" t="s">
        <v>1130</v>
      </c>
      <c r="I15" s="474">
        <v>0.47222222222222227</v>
      </c>
      <c r="J15" s="473">
        <v>42903</v>
      </c>
      <c r="K15" s="470" t="s">
        <v>1129</v>
      </c>
      <c r="L15" s="470"/>
      <c r="M15" s="474"/>
      <c r="N15" s="470" t="s">
        <v>1131</v>
      </c>
      <c r="O15" s="475" t="s">
        <v>1132</v>
      </c>
      <c r="P15" s="470" t="s">
        <v>1133</v>
      </c>
      <c r="Q15" s="470" t="s">
        <v>1094</v>
      </c>
      <c r="R15" s="476" t="s">
        <v>1095</v>
      </c>
    </row>
    <row r="16" spans="1:18" ht="26" x14ac:dyDescent="0.2">
      <c r="A16" s="469" t="s">
        <v>1134</v>
      </c>
      <c r="B16" s="470" t="s">
        <v>1135</v>
      </c>
      <c r="C16" s="470">
        <v>16</v>
      </c>
      <c r="D16" s="472">
        <v>4</v>
      </c>
      <c r="E16" s="470" t="s">
        <v>979</v>
      </c>
      <c r="F16" s="473">
        <v>42895</v>
      </c>
      <c r="G16" s="470" t="s">
        <v>1129</v>
      </c>
      <c r="H16" s="470" t="s">
        <v>1136</v>
      </c>
      <c r="I16" s="474">
        <v>0.54861111111111105</v>
      </c>
      <c r="J16" s="473">
        <v>42903</v>
      </c>
      <c r="K16" s="470" t="s">
        <v>1129</v>
      </c>
      <c r="L16" s="470" t="s">
        <v>1137</v>
      </c>
      <c r="M16" s="474">
        <v>0.81597222222222221</v>
      </c>
      <c r="N16" s="470" t="s">
        <v>1131</v>
      </c>
      <c r="O16" s="470"/>
      <c r="P16" s="475" t="s">
        <v>1138</v>
      </c>
      <c r="Q16" s="470" t="s">
        <v>1094</v>
      </c>
      <c r="R16" s="476" t="s">
        <v>1095</v>
      </c>
    </row>
    <row r="17" spans="1:18" x14ac:dyDescent="0.2">
      <c r="A17" s="469" t="s">
        <v>1139</v>
      </c>
      <c r="B17" s="470" t="s">
        <v>1140</v>
      </c>
      <c r="C17" s="470">
        <v>2</v>
      </c>
      <c r="D17" s="472">
        <v>1</v>
      </c>
      <c r="E17" s="470" t="s">
        <v>1141</v>
      </c>
      <c r="F17" s="473">
        <v>42895</v>
      </c>
      <c r="G17" s="470" t="s">
        <v>1129</v>
      </c>
      <c r="H17" s="470" t="s">
        <v>1142</v>
      </c>
      <c r="I17" s="474">
        <v>0.29166666666666669</v>
      </c>
      <c r="J17" s="473">
        <v>42903</v>
      </c>
      <c r="K17" s="470" t="s">
        <v>1129</v>
      </c>
      <c r="L17" s="470" t="s">
        <v>1143</v>
      </c>
      <c r="M17" s="474">
        <v>0.91319444444444453</v>
      </c>
      <c r="N17" s="470" t="s">
        <v>1131</v>
      </c>
      <c r="O17" s="470"/>
      <c r="P17" s="470" t="s">
        <v>1144</v>
      </c>
      <c r="Q17" s="470" t="s">
        <v>1094</v>
      </c>
      <c r="R17" s="476" t="s">
        <v>1095</v>
      </c>
    </row>
    <row r="18" spans="1:18" ht="24" x14ac:dyDescent="0.2">
      <c r="A18" s="464" t="s">
        <v>1089</v>
      </c>
      <c r="B18" s="465"/>
      <c r="C18" s="466"/>
      <c r="D18" s="466"/>
      <c r="E18" s="440"/>
      <c r="F18" s="440"/>
      <c r="G18" s="440"/>
      <c r="H18" s="440"/>
      <c r="I18" s="440"/>
      <c r="J18" s="440"/>
      <c r="K18" s="440"/>
      <c r="L18" s="440"/>
      <c r="M18" s="440"/>
      <c r="N18" s="440"/>
      <c r="O18" s="440"/>
      <c r="P18" s="465"/>
      <c r="Q18" s="467"/>
      <c r="R18" s="468"/>
    </row>
    <row r="19" spans="1:18" x14ac:dyDescent="0.2">
      <c r="A19" s="469" t="s">
        <v>1145</v>
      </c>
      <c r="B19" s="470" t="s">
        <v>1146</v>
      </c>
      <c r="C19" s="470">
        <v>3</v>
      </c>
      <c r="D19" s="472">
        <v>1</v>
      </c>
      <c r="E19" s="470" t="s">
        <v>1147</v>
      </c>
      <c r="F19" s="473">
        <v>42895</v>
      </c>
      <c r="G19" s="470" t="s">
        <v>1099</v>
      </c>
      <c r="H19" s="470" t="s">
        <v>1148</v>
      </c>
      <c r="I19" s="474">
        <v>0.56388888888888888</v>
      </c>
      <c r="J19" s="473">
        <v>42902</v>
      </c>
      <c r="K19" s="470" t="s">
        <v>1099</v>
      </c>
      <c r="L19" s="470" t="s">
        <v>1149</v>
      </c>
      <c r="M19" s="474">
        <v>0.82986111111111116</v>
      </c>
      <c r="N19" s="470" t="s">
        <v>1123</v>
      </c>
      <c r="O19" s="470"/>
      <c r="P19" s="470" t="s">
        <v>1150</v>
      </c>
      <c r="Q19" s="470" t="s">
        <v>1094</v>
      </c>
      <c r="R19" s="476" t="s">
        <v>1095</v>
      </c>
    </row>
    <row r="20" spans="1:18" x14ac:dyDescent="0.2">
      <c r="A20" s="478"/>
      <c r="B20" s="479"/>
      <c r="C20" s="479"/>
      <c r="D20" s="479"/>
      <c r="E20" s="479"/>
      <c r="F20" s="479"/>
      <c r="G20" s="479"/>
      <c r="H20" s="479"/>
      <c r="I20" s="479"/>
      <c r="J20" s="479"/>
      <c r="K20" s="479"/>
      <c r="L20" s="479"/>
      <c r="M20" s="479"/>
      <c r="N20" s="479"/>
      <c r="O20" s="479"/>
      <c r="P20" s="479"/>
      <c r="Q20" s="479"/>
      <c r="R20" s="480"/>
    </row>
    <row r="21" spans="1:18" x14ac:dyDescent="0.2">
      <c r="A21" s="481"/>
      <c r="B21" s="482"/>
      <c r="C21" s="482"/>
      <c r="D21" s="482"/>
      <c r="E21" s="482"/>
      <c r="F21" s="482"/>
      <c r="G21" s="482"/>
      <c r="H21" s="482"/>
      <c r="I21" s="482"/>
      <c r="J21" s="482"/>
      <c r="K21" s="482"/>
      <c r="L21" s="482"/>
      <c r="M21" s="482"/>
      <c r="N21" s="482"/>
      <c r="O21" s="482"/>
      <c r="P21" s="482"/>
      <c r="Q21" s="482"/>
      <c r="R21" s="480"/>
    </row>
    <row r="22" spans="1:18" ht="16" thickBot="1" x14ac:dyDescent="0.25">
      <c r="A22" s="483" t="s">
        <v>983</v>
      </c>
      <c r="B22" s="484"/>
      <c r="C22" s="485">
        <f>SUM(C8:C20)</f>
        <v>38</v>
      </c>
      <c r="D22" s="486">
        <f>SUM(D8:D19)</f>
        <v>13</v>
      </c>
      <c r="E22" s="487"/>
      <c r="F22" s="488"/>
      <c r="G22" s="487"/>
      <c r="H22" s="487"/>
      <c r="I22" s="487"/>
      <c r="J22" s="488"/>
      <c r="K22" s="487"/>
      <c r="L22" s="487"/>
      <c r="M22" s="487"/>
      <c r="N22" s="487"/>
      <c r="O22" s="487"/>
      <c r="P22" s="487"/>
      <c r="Q22" s="489"/>
      <c r="R22" s="490"/>
    </row>
    <row r="23" spans="1:18" ht="16" thickBot="1" x14ac:dyDescent="0.25"/>
    <row r="24" spans="1:18" ht="31" x14ac:dyDescent="0.2">
      <c r="A24" s="442" t="s">
        <v>1151</v>
      </c>
      <c r="B24" s="443"/>
      <c r="C24" s="444"/>
      <c r="D24" s="445"/>
      <c r="E24" s="446"/>
      <c r="F24" s="446"/>
      <c r="G24" s="445"/>
      <c r="H24" s="446"/>
      <c r="I24" s="446"/>
      <c r="J24" s="447"/>
      <c r="K24" s="448"/>
      <c r="L24" s="449"/>
      <c r="M24" s="446"/>
      <c r="N24" s="446"/>
      <c r="O24" s="450" t="s">
        <v>1084</v>
      </c>
      <c r="P24" s="451"/>
      <c r="Q24" s="452"/>
      <c r="R24" s="453"/>
    </row>
    <row r="25" spans="1:18" x14ac:dyDescent="0.2">
      <c r="A25" s="454" t="s">
        <v>963</v>
      </c>
      <c r="B25" s="455" t="s">
        <v>964</v>
      </c>
      <c r="C25" s="456" t="s">
        <v>1085</v>
      </c>
      <c r="D25" s="457" t="s">
        <v>1086</v>
      </c>
      <c r="E25" s="457" t="s">
        <v>967</v>
      </c>
      <c r="F25" s="458" t="s">
        <v>968</v>
      </c>
      <c r="G25" s="457" t="s">
        <v>969</v>
      </c>
      <c r="H25" s="457" t="s">
        <v>970</v>
      </c>
      <c r="I25" s="459" t="s">
        <v>971</v>
      </c>
      <c r="J25" s="458" t="s">
        <v>972</v>
      </c>
      <c r="K25" s="460" t="s">
        <v>969</v>
      </c>
      <c r="L25" s="457" t="s">
        <v>970</v>
      </c>
      <c r="M25" s="459" t="s">
        <v>971</v>
      </c>
      <c r="N25" s="459" t="s">
        <v>973</v>
      </c>
      <c r="O25" s="461" t="s">
        <v>974</v>
      </c>
      <c r="P25" s="462" t="s">
        <v>975</v>
      </c>
      <c r="Q25" s="461" t="s">
        <v>1087</v>
      </c>
      <c r="R25" s="463" t="s">
        <v>1088</v>
      </c>
    </row>
    <row r="26" spans="1:18" ht="24" x14ac:dyDescent="0.2">
      <c r="A26" s="464" t="s">
        <v>1152</v>
      </c>
      <c r="B26" s="465"/>
      <c r="C26" s="466"/>
      <c r="D26" s="466"/>
      <c r="E26" s="440"/>
      <c r="F26" s="440"/>
      <c r="G26" s="440"/>
      <c r="H26" s="440"/>
      <c r="I26" s="440"/>
      <c r="J26" s="440"/>
      <c r="K26" s="440"/>
      <c r="L26" s="440"/>
      <c r="M26" s="440"/>
      <c r="N26" s="440"/>
      <c r="O26" s="440"/>
      <c r="P26" s="465"/>
      <c r="Q26" s="467"/>
      <c r="R26" s="468"/>
    </row>
    <row r="27" spans="1:18" x14ac:dyDescent="0.2">
      <c r="A27" s="469" t="s">
        <v>1153</v>
      </c>
      <c r="B27" s="470" t="s">
        <v>1154</v>
      </c>
      <c r="C27" s="470">
        <v>3</v>
      </c>
      <c r="D27" s="472">
        <v>1</v>
      </c>
      <c r="E27" s="470" t="s">
        <v>1155</v>
      </c>
      <c r="F27" s="473">
        <v>42889</v>
      </c>
      <c r="G27" s="470" t="s">
        <v>1129</v>
      </c>
      <c r="H27" s="470" t="s">
        <v>1156</v>
      </c>
      <c r="I27" s="474">
        <v>0.59722222222222221</v>
      </c>
      <c r="J27" s="473">
        <v>42896</v>
      </c>
      <c r="K27" s="470" t="s">
        <v>1129</v>
      </c>
      <c r="L27" s="470" t="s">
        <v>1157</v>
      </c>
      <c r="M27" s="474">
        <v>0.79166666666666663</v>
      </c>
      <c r="N27" s="470" t="s">
        <v>1123</v>
      </c>
      <c r="O27" s="470"/>
      <c r="P27" s="470" t="s">
        <v>1158</v>
      </c>
      <c r="Q27" s="470" t="s">
        <v>1095</v>
      </c>
      <c r="R27" s="476" t="s">
        <v>1095</v>
      </c>
    </row>
    <row r="28" spans="1:18" x14ac:dyDescent="0.2">
      <c r="A28" s="469" t="s">
        <v>1159</v>
      </c>
      <c r="B28" s="470" t="s">
        <v>1160</v>
      </c>
      <c r="C28" s="470">
        <v>7</v>
      </c>
      <c r="D28" s="472">
        <v>2</v>
      </c>
      <c r="E28" s="470" t="s">
        <v>1161</v>
      </c>
      <c r="F28" s="473">
        <v>42889</v>
      </c>
      <c r="G28" s="470" t="s">
        <v>1129</v>
      </c>
      <c r="H28" s="470"/>
      <c r="I28" s="474">
        <v>0.22916666666666666</v>
      </c>
      <c r="J28" s="473">
        <v>42896</v>
      </c>
      <c r="K28" s="470"/>
      <c r="L28" s="470"/>
      <c r="M28" s="474"/>
      <c r="N28" s="470" t="s">
        <v>1123</v>
      </c>
      <c r="O28" s="470"/>
      <c r="P28" s="470" t="s">
        <v>1162</v>
      </c>
      <c r="Q28" s="470" t="s">
        <v>1095</v>
      </c>
      <c r="R28" s="476" t="s">
        <v>1095</v>
      </c>
    </row>
    <row r="29" spans="1:18" x14ac:dyDescent="0.2">
      <c r="A29" s="469" t="s">
        <v>1163</v>
      </c>
      <c r="B29" s="470" t="s">
        <v>1164</v>
      </c>
      <c r="C29" s="470">
        <v>1</v>
      </c>
      <c r="D29" s="472">
        <v>0.1</v>
      </c>
      <c r="E29" s="470" t="s">
        <v>1165</v>
      </c>
      <c r="F29" s="473">
        <v>42889</v>
      </c>
      <c r="G29" s="470" t="s">
        <v>1129</v>
      </c>
      <c r="H29" s="470" t="s">
        <v>1142</v>
      </c>
      <c r="I29" s="474">
        <v>0.35416666666666669</v>
      </c>
      <c r="J29" s="473">
        <v>42896</v>
      </c>
      <c r="K29" s="470" t="s">
        <v>1129</v>
      </c>
      <c r="L29" s="470" t="s">
        <v>1143</v>
      </c>
      <c r="M29" s="474">
        <v>0.91319444444444453</v>
      </c>
      <c r="N29" s="475" t="s">
        <v>1123</v>
      </c>
      <c r="O29" s="475"/>
      <c r="P29" s="475" t="s">
        <v>1166</v>
      </c>
      <c r="Q29" s="470" t="s">
        <v>1095</v>
      </c>
      <c r="R29" s="476" t="s">
        <v>1095</v>
      </c>
    </row>
    <row r="30" spans="1:18" ht="26" x14ac:dyDescent="0.2">
      <c r="A30" s="469" t="s">
        <v>1167</v>
      </c>
      <c r="B30" s="470" t="s">
        <v>1168</v>
      </c>
      <c r="C30" s="470">
        <v>2</v>
      </c>
      <c r="D30" s="472">
        <v>1</v>
      </c>
      <c r="E30" s="470" t="s">
        <v>1104</v>
      </c>
      <c r="F30" s="473">
        <v>42888</v>
      </c>
      <c r="G30" s="470" t="s">
        <v>980</v>
      </c>
      <c r="H30" s="470"/>
      <c r="I30" s="474">
        <v>0.75</v>
      </c>
      <c r="J30" s="473">
        <v>42896</v>
      </c>
      <c r="K30" s="470" t="s">
        <v>980</v>
      </c>
      <c r="L30" s="470"/>
      <c r="M30" s="474"/>
      <c r="N30" s="470" t="s">
        <v>1169</v>
      </c>
      <c r="O30" s="470"/>
      <c r="P30" s="475" t="s">
        <v>1170</v>
      </c>
      <c r="Q30" s="470" t="s">
        <v>1171</v>
      </c>
      <c r="R30" s="476" t="s">
        <v>1095</v>
      </c>
    </row>
    <row r="31" spans="1:18" ht="24" x14ac:dyDescent="0.2">
      <c r="A31" s="464" t="s">
        <v>1172</v>
      </c>
      <c r="B31" s="470"/>
      <c r="C31" s="470"/>
      <c r="D31" s="472"/>
      <c r="E31" s="470"/>
      <c r="F31" s="473"/>
      <c r="G31" s="470"/>
      <c r="H31" s="470"/>
      <c r="I31" s="474"/>
      <c r="J31" s="473"/>
      <c r="K31" s="470"/>
      <c r="L31" s="470"/>
      <c r="M31" s="474"/>
      <c r="N31" s="470"/>
      <c r="O31" s="470"/>
      <c r="P31" s="475"/>
      <c r="Q31" s="470"/>
      <c r="R31" s="476"/>
    </row>
    <row r="32" spans="1:18" ht="65" x14ac:dyDescent="0.2">
      <c r="A32" s="469" t="s">
        <v>1173</v>
      </c>
      <c r="B32" s="475" t="s">
        <v>1174</v>
      </c>
      <c r="C32" s="470">
        <v>2</v>
      </c>
      <c r="D32" s="472">
        <v>1</v>
      </c>
      <c r="E32" s="470" t="s">
        <v>1175</v>
      </c>
      <c r="F32" s="473">
        <v>42889</v>
      </c>
      <c r="G32" s="491" t="s">
        <v>1099</v>
      </c>
      <c r="H32" s="470" t="s">
        <v>1176</v>
      </c>
      <c r="I32" s="474" t="s">
        <v>1177</v>
      </c>
      <c r="J32" s="473">
        <v>42897</v>
      </c>
      <c r="K32" s="470" t="s">
        <v>980</v>
      </c>
      <c r="L32" s="470"/>
      <c r="M32" s="474"/>
      <c r="N32" s="470" t="s">
        <v>1178</v>
      </c>
      <c r="O32" s="475" t="s">
        <v>1179</v>
      </c>
      <c r="P32" s="470" t="s">
        <v>1180</v>
      </c>
      <c r="Q32" s="470" t="s">
        <v>1095</v>
      </c>
      <c r="R32" s="476" t="s">
        <v>1095</v>
      </c>
    </row>
    <row r="33" spans="1:18" ht="26" x14ac:dyDescent="0.2">
      <c r="A33" s="469" t="s">
        <v>1181</v>
      </c>
      <c r="B33" s="470" t="s">
        <v>1182</v>
      </c>
      <c r="C33" s="470">
        <v>2</v>
      </c>
      <c r="D33" s="472">
        <v>1</v>
      </c>
      <c r="E33" s="470" t="s">
        <v>1183</v>
      </c>
      <c r="F33" s="473">
        <v>42889</v>
      </c>
      <c r="G33" s="470" t="s">
        <v>1129</v>
      </c>
      <c r="H33" s="470" t="s">
        <v>1184</v>
      </c>
      <c r="I33" s="474">
        <v>0.30833333333333335</v>
      </c>
      <c r="J33" s="473">
        <v>42897</v>
      </c>
      <c r="K33" s="470" t="s">
        <v>980</v>
      </c>
      <c r="L33" s="470"/>
      <c r="M33" s="474"/>
      <c r="N33" s="475" t="s">
        <v>1178</v>
      </c>
      <c r="O33" s="475" t="s">
        <v>1185</v>
      </c>
      <c r="P33" s="475" t="s">
        <v>1186</v>
      </c>
      <c r="Q33" s="470" t="s">
        <v>1095</v>
      </c>
      <c r="R33" s="476" t="s">
        <v>1095</v>
      </c>
    </row>
    <row r="34" spans="1:18" x14ac:dyDescent="0.2">
      <c r="A34" s="469" t="s">
        <v>1187</v>
      </c>
      <c r="B34" s="470" t="s">
        <v>1188</v>
      </c>
      <c r="C34" s="470">
        <v>2</v>
      </c>
      <c r="D34" s="472">
        <v>1</v>
      </c>
      <c r="E34" s="470" t="s">
        <v>1189</v>
      </c>
      <c r="F34" s="473">
        <v>42889</v>
      </c>
      <c r="G34" s="470" t="s">
        <v>980</v>
      </c>
      <c r="H34" s="470"/>
      <c r="I34" s="474">
        <v>0.75</v>
      </c>
      <c r="J34" s="473">
        <v>42897</v>
      </c>
      <c r="K34" s="470"/>
      <c r="L34" s="470"/>
      <c r="M34" s="474"/>
      <c r="N34" s="475" t="s">
        <v>1178</v>
      </c>
      <c r="O34" s="475"/>
      <c r="P34" s="475" t="s">
        <v>1190</v>
      </c>
      <c r="Q34" s="470" t="s">
        <v>1095</v>
      </c>
      <c r="R34" s="476" t="s">
        <v>1095</v>
      </c>
    </row>
    <row r="35" spans="1:18" x14ac:dyDescent="0.2">
      <c r="A35" s="481"/>
      <c r="B35" s="482"/>
      <c r="C35" s="482"/>
      <c r="D35" s="482"/>
      <c r="E35" s="482"/>
      <c r="F35" s="482"/>
      <c r="G35" s="482"/>
      <c r="H35" s="482"/>
      <c r="I35" s="482"/>
      <c r="J35" s="482"/>
      <c r="K35" s="482"/>
      <c r="L35" s="482"/>
      <c r="M35" s="482"/>
      <c r="N35" s="482"/>
      <c r="O35" s="482"/>
      <c r="P35" s="482"/>
      <c r="Q35" s="482"/>
      <c r="R35" s="480"/>
    </row>
    <row r="36" spans="1:18" x14ac:dyDescent="0.2">
      <c r="A36" s="481"/>
      <c r="B36" s="482"/>
      <c r="C36" s="482"/>
      <c r="D36" s="482"/>
      <c r="E36" s="482"/>
      <c r="F36" s="482"/>
      <c r="G36" s="482"/>
      <c r="H36" s="482"/>
      <c r="I36" s="482"/>
      <c r="J36" s="482"/>
      <c r="K36" s="482"/>
      <c r="L36" s="482"/>
      <c r="M36" s="482"/>
      <c r="N36" s="482"/>
      <c r="O36" s="482"/>
      <c r="P36" s="482"/>
      <c r="Q36" s="482"/>
      <c r="R36" s="480"/>
    </row>
    <row r="37" spans="1:18" ht="16" thickBot="1" x14ac:dyDescent="0.25">
      <c r="A37" s="483" t="s">
        <v>983</v>
      </c>
      <c r="B37" s="484"/>
      <c r="C37" s="485">
        <f>SUM(C27:C36)</f>
        <v>19</v>
      </c>
      <c r="D37" s="486">
        <f>SUM(D23:D36)</f>
        <v>7.1</v>
      </c>
      <c r="E37" s="487"/>
      <c r="F37" s="488"/>
      <c r="G37" s="487"/>
      <c r="H37" s="487"/>
      <c r="I37" s="487"/>
      <c r="J37" s="488"/>
      <c r="K37" s="487"/>
      <c r="L37" s="487"/>
      <c r="M37" s="487"/>
      <c r="N37" s="487"/>
      <c r="O37" s="487"/>
      <c r="P37" s="487"/>
      <c r="Q37" s="489"/>
      <c r="R37" s="490"/>
    </row>
    <row r="38" spans="1:18" x14ac:dyDescent="0.2">
      <c r="A38" s="492"/>
      <c r="B38" s="492"/>
      <c r="C38" s="493"/>
      <c r="D38" s="494"/>
      <c r="E38" s="495"/>
      <c r="F38" s="496"/>
      <c r="G38" s="495"/>
      <c r="H38" s="495"/>
      <c r="I38" s="495"/>
      <c r="J38" s="496"/>
      <c r="K38" s="495"/>
      <c r="L38" s="495"/>
      <c r="M38" s="495"/>
      <c r="N38" s="495"/>
      <c r="O38" s="495"/>
      <c r="P38" s="495"/>
      <c r="Q38" s="497"/>
      <c r="R38" s="440"/>
    </row>
    <row r="39" spans="1:18" ht="26" x14ac:dyDescent="0.3">
      <c r="A39" s="441" t="s">
        <v>1191</v>
      </c>
      <c r="Q39" s="440"/>
      <c r="R39" s="440"/>
    </row>
    <row r="40" spans="1:18" ht="16" thickBot="1" x14ac:dyDescent="0.25">
      <c r="Q40" s="440"/>
      <c r="R40" s="440"/>
    </row>
    <row r="41" spans="1:18" ht="31" x14ac:dyDescent="0.2">
      <c r="A41" s="442" t="s">
        <v>1192</v>
      </c>
      <c r="B41" s="443"/>
      <c r="C41" s="444"/>
      <c r="D41" s="445"/>
      <c r="E41" s="446"/>
      <c r="F41" s="446"/>
      <c r="G41" s="445"/>
      <c r="H41" s="446"/>
      <c r="I41" s="446"/>
      <c r="J41" s="447"/>
      <c r="K41" s="448"/>
      <c r="L41" s="449"/>
      <c r="M41" s="446"/>
      <c r="N41" s="446"/>
      <c r="O41" s="450" t="s">
        <v>1193</v>
      </c>
      <c r="P41" s="451"/>
      <c r="Q41" s="452"/>
      <c r="R41" s="453"/>
    </row>
    <row r="42" spans="1:18" x14ac:dyDescent="0.2">
      <c r="A42" s="454" t="s">
        <v>963</v>
      </c>
      <c r="B42" s="455" t="s">
        <v>964</v>
      </c>
      <c r="C42" s="456" t="s">
        <v>1085</v>
      </c>
      <c r="D42" s="457" t="s">
        <v>1086</v>
      </c>
      <c r="E42" s="457" t="s">
        <v>967</v>
      </c>
      <c r="F42" s="458" t="s">
        <v>968</v>
      </c>
      <c r="G42" s="457" t="s">
        <v>969</v>
      </c>
      <c r="H42" s="457" t="s">
        <v>970</v>
      </c>
      <c r="I42" s="459" t="s">
        <v>971</v>
      </c>
      <c r="J42" s="458" t="s">
        <v>972</v>
      </c>
      <c r="K42" s="460" t="s">
        <v>969</v>
      </c>
      <c r="L42" s="457" t="s">
        <v>970</v>
      </c>
      <c r="M42" s="459" t="s">
        <v>971</v>
      </c>
      <c r="N42" s="459" t="s">
        <v>973</v>
      </c>
      <c r="O42" s="461" t="s">
        <v>974</v>
      </c>
      <c r="P42" s="462" t="s">
        <v>975</v>
      </c>
      <c r="Q42" s="461" t="s">
        <v>1087</v>
      </c>
      <c r="R42" s="463" t="s">
        <v>1088</v>
      </c>
    </row>
    <row r="43" spans="1:18" ht="24" x14ac:dyDescent="0.2">
      <c r="A43" s="464" t="s">
        <v>1152</v>
      </c>
      <c r="B43" s="465"/>
      <c r="C43" s="466"/>
      <c r="D43" s="466"/>
      <c r="E43" s="440"/>
      <c r="F43" s="440"/>
      <c r="G43" s="440"/>
      <c r="H43" s="440"/>
      <c r="I43" s="440"/>
      <c r="J43" s="440"/>
      <c r="K43" s="440"/>
      <c r="L43" s="440"/>
      <c r="M43" s="440"/>
      <c r="N43" s="440"/>
      <c r="O43" s="440"/>
      <c r="P43" s="465"/>
      <c r="Q43" s="467"/>
      <c r="R43" s="468"/>
    </row>
    <row r="44" spans="1:18" x14ac:dyDescent="0.2">
      <c r="A44" s="469" t="s">
        <v>1194</v>
      </c>
      <c r="B44" s="470" t="s">
        <v>1195</v>
      </c>
      <c r="C44" s="470">
        <v>3</v>
      </c>
      <c r="D44" s="472">
        <v>1</v>
      </c>
      <c r="E44" s="470" t="s">
        <v>1104</v>
      </c>
      <c r="F44" s="473">
        <v>42890</v>
      </c>
      <c r="G44" s="470" t="s">
        <v>1105</v>
      </c>
      <c r="H44" s="470" t="s">
        <v>1196</v>
      </c>
      <c r="I44" s="474">
        <v>0.71875</v>
      </c>
      <c r="J44" s="473">
        <v>42896</v>
      </c>
      <c r="K44" s="470" t="s">
        <v>1105</v>
      </c>
      <c r="L44" s="470" t="s">
        <v>1197</v>
      </c>
      <c r="M44" s="474">
        <v>0.82986111111111116</v>
      </c>
      <c r="N44" s="470" t="s">
        <v>1198</v>
      </c>
      <c r="O44" s="470"/>
      <c r="P44" s="470" t="s">
        <v>1199</v>
      </c>
      <c r="Q44" s="470" t="s">
        <v>1171</v>
      </c>
      <c r="R44" s="476" t="s">
        <v>1171</v>
      </c>
    </row>
    <row r="45" spans="1:18" ht="26" x14ac:dyDescent="0.2">
      <c r="A45" s="469" t="s">
        <v>1200</v>
      </c>
      <c r="B45" s="470" t="s">
        <v>1201</v>
      </c>
      <c r="C45" s="470">
        <v>3</v>
      </c>
      <c r="D45" s="472">
        <v>1</v>
      </c>
      <c r="E45" s="470" t="s">
        <v>1104</v>
      </c>
      <c r="F45" s="473">
        <v>42890</v>
      </c>
      <c r="G45" s="470" t="s">
        <v>1129</v>
      </c>
      <c r="H45" s="470" t="s">
        <v>1202</v>
      </c>
      <c r="I45" s="474">
        <v>0.41666666666666669</v>
      </c>
      <c r="J45" s="473">
        <v>42896</v>
      </c>
      <c r="K45" s="470" t="s">
        <v>1129</v>
      </c>
      <c r="L45" s="470" t="s">
        <v>1203</v>
      </c>
      <c r="M45" s="474">
        <v>0.80555555555555547</v>
      </c>
      <c r="N45" s="470" t="s">
        <v>1198</v>
      </c>
      <c r="O45" s="470"/>
      <c r="P45" s="475" t="s">
        <v>1204</v>
      </c>
      <c r="Q45" s="470" t="s">
        <v>1171</v>
      </c>
      <c r="R45" s="476" t="s">
        <v>1171</v>
      </c>
    </row>
    <row r="46" spans="1:18" ht="156" x14ac:dyDescent="0.2">
      <c r="A46" s="469" t="s">
        <v>1205</v>
      </c>
      <c r="B46" s="475" t="s">
        <v>1206</v>
      </c>
      <c r="C46" s="470">
        <v>1</v>
      </c>
      <c r="D46" s="472">
        <v>1</v>
      </c>
      <c r="E46" s="470" t="s">
        <v>1207</v>
      </c>
      <c r="F46" s="473">
        <v>42890</v>
      </c>
      <c r="G46" s="470" t="s">
        <v>1129</v>
      </c>
      <c r="H46" s="470" t="s">
        <v>1208</v>
      </c>
      <c r="I46" s="474">
        <v>0.21875</v>
      </c>
      <c r="J46" s="473">
        <v>42896</v>
      </c>
      <c r="K46" s="470"/>
      <c r="L46" s="470"/>
      <c r="M46" s="474"/>
      <c r="N46" s="470" t="s">
        <v>1198</v>
      </c>
      <c r="O46" s="475" t="s">
        <v>1209</v>
      </c>
      <c r="P46" s="470" t="s">
        <v>1210</v>
      </c>
      <c r="Q46" s="470" t="s">
        <v>1171</v>
      </c>
      <c r="R46" s="476" t="s">
        <v>1171</v>
      </c>
    </row>
    <row r="47" spans="1:18" x14ac:dyDescent="0.2">
      <c r="A47" s="498" t="s">
        <v>1211</v>
      </c>
      <c r="B47" s="470" t="s">
        <v>1212</v>
      </c>
      <c r="C47" s="470">
        <v>5</v>
      </c>
      <c r="D47" s="470">
        <v>2</v>
      </c>
      <c r="E47" s="470" t="s">
        <v>1213</v>
      </c>
      <c r="F47" s="473">
        <v>42891</v>
      </c>
      <c r="G47" s="470" t="s">
        <v>1214</v>
      </c>
      <c r="H47" s="470"/>
      <c r="I47" s="474">
        <v>0.36458333333333331</v>
      </c>
      <c r="J47" s="473">
        <v>42896</v>
      </c>
      <c r="K47" s="470"/>
      <c r="L47" s="470"/>
      <c r="M47" s="474"/>
      <c r="N47" s="499" t="s">
        <v>1215</v>
      </c>
      <c r="O47" s="499" t="s">
        <v>1216</v>
      </c>
      <c r="P47" s="499" t="s">
        <v>1217</v>
      </c>
      <c r="Q47" s="470" t="s">
        <v>1171</v>
      </c>
      <c r="R47" s="476" t="s">
        <v>1171</v>
      </c>
    </row>
    <row r="48" spans="1:18" x14ac:dyDescent="0.2">
      <c r="A48" s="500"/>
      <c r="B48" s="501"/>
      <c r="C48" s="501"/>
      <c r="D48" s="502"/>
      <c r="E48" s="501"/>
      <c r="F48" s="503"/>
      <c r="G48" s="501"/>
      <c r="H48" s="501"/>
      <c r="I48" s="504"/>
      <c r="J48" s="503"/>
      <c r="K48" s="501"/>
      <c r="L48" s="501"/>
      <c r="M48" s="504"/>
      <c r="N48" s="501"/>
      <c r="O48" s="501"/>
      <c r="P48" s="501"/>
      <c r="Q48" s="505"/>
      <c r="R48" s="506"/>
    </row>
    <row r="49" spans="1:18" ht="16" thickBot="1" x14ac:dyDescent="0.25">
      <c r="A49" s="483" t="s">
        <v>983</v>
      </c>
      <c r="B49" s="484"/>
      <c r="C49" s="485">
        <f>SUM(C42:C47)</f>
        <v>12</v>
      </c>
      <c r="D49" s="486">
        <f>SUM(D42:D47)</f>
        <v>5</v>
      </c>
      <c r="E49" s="487"/>
      <c r="F49" s="488"/>
      <c r="G49" s="487"/>
      <c r="H49" s="487"/>
      <c r="I49" s="487"/>
      <c r="J49" s="488"/>
      <c r="K49" s="487"/>
      <c r="L49" s="487"/>
      <c r="M49" s="487"/>
      <c r="N49" s="487"/>
      <c r="O49" s="487"/>
      <c r="P49" s="487"/>
      <c r="Q49" s="489"/>
      <c r="R49" s="490"/>
    </row>
    <row r="50" spans="1:18" ht="16" thickBot="1" x14ac:dyDescent="0.25">
      <c r="A50" s="492"/>
      <c r="B50" s="492"/>
      <c r="C50" s="493"/>
      <c r="D50" s="494"/>
      <c r="E50" s="495"/>
      <c r="F50" s="496"/>
      <c r="G50" s="495"/>
      <c r="H50" s="495"/>
      <c r="I50" s="495"/>
      <c r="J50" s="496"/>
      <c r="K50" s="495"/>
      <c r="L50" s="495"/>
      <c r="M50" s="495"/>
      <c r="N50" s="495"/>
      <c r="O50" s="495"/>
      <c r="P50" s="495"/>
      <c r="Q50" s="497"/>
      <c r="R50" s="440"/>
    </row>
    <row r="51" spans="1:18" ht="31" x14ac:dyDescent="0.2">
      <c r="A51" s="442" t="s">
        <v>1218</v>
      </c>
      <c r="B51" s="443"/>
      <c r="C51" s="444"/>
      <c r="D51" s="445"/>
      <c r="E51" s="446"/>
      <c r="F51" s="446"/>
      <c r="G51" s="445"/>
      <c r="H51" s="446"/>
      <c r="I51" s="446"/>
      <c r="J51" s="447"/>
      <c r="K51" s="448"/>
      <c r="L51" s="449"/>
      <c r="M51" s="446"/>
      <c r="N51" s="446"/>
      <c r="O51" s="450" t="s">
        <v>1219</v>
      </c>
      <c r="P51" s="451"/>
      <c r="Q51" s="452"/>
      <c r="R51" s="453"/>
    </row>
    <row r="52" spans="1:18" x14ac:dyDescent="0.2">
      <c r="A52" s="454" t="s">
        <v>963</v>
      </c>
      <c r="B52" s="455" t="s">
        <v>964</v>
      </c>
      <c r="C52" s="456" t="s">
        <v>1085</v>
      </c>
      <c r="D52" s="457" t="s">
        <v>1086</v>
      </c>
      <c r="E52" s="457" t="s">
        <v>967</v>
      </c>
      <c r="F52" s="458" t="s">
        <v>968</v>
      </c>
      <c r="G52" s="457" t="s">
        <v>969</v>
      </c>
      <c r="H52" s="457" t="s">
        <v>970</v>
      </c>
      <c r="I52" s="459" t="s">
        <v>971</v>
      </c>
      <c r="J52" s="458" t="s">
        <v>972</v>
      </c>
      <c r="K52" s="460" t="s">
        <v>969</v>
      </c>
      <c r="L52" s="457" t="s">
        <v>970</v>
      </c>
      <c r="M52" s="459" t="s">
        <v>971</v>
      </c>
      <c r="N52" s="459" t="s">
        <v>973</v>
      </c>
      <c r="O52" s="461" t="s">
        <v>974</v>
      </c>
      <c r="P52" s="462" t="s">
        <v>975</v>
      </c>
      <c r="Q52" s="461" t="s">
        <v>1087</v>
      </c>
      <c r="R52" s="463" t="s">
        <v>1088</v>
      </c>
    </row>
    <row r="53" spans="1:18" ht="24" x14ac:dyDescent="0.2">
      <c r="A53" s="464" t="s">
        <v>1152</v>
      </c>
      <c r="B53" s="465"/>
      <c r="C53" s="466"/>
      <c r="D53" s="466"/>
      <c r="E53" s="440"/>
      <c r="F53" s="440"/>
      <c r="G53" s="440"/>
      <c r="H53" s="440"/>
      <c r="I53" s="440"/>
      <c r="J53" s="440"/>
      <c r="K53" s="440"/>
      <c r="L53" s="440"/>
      <c r="M53" s="440"/>
      <c r="N53" s="440"/>
      <c r="O53" s="440"/>
      <c r="P53" s="465"/>
      <c r="Q53" s="467"/>
      <c r="R53" s="468"/>
    </row>
    <row r="54" spans="1:18" x14ac:dyDescent="0.2">
      <c r="A54" s="498" t="s">
        <v>1220</v>
      </c>
      <c r="B54" s="507" t="s">
        <v>1221</v>
      </c>
      <c r="C54" s="507">
        <v>2</v>
      </c>
      <c r="D54" s="508">
        <v>1</v>
      </c>
      <c r="E54" s="507" t="s">
        <v>1104</v>
      </c>
      <c r="F54" s="509">
        <v>42892</v>
      </c>
      <c r="G54" s="507" t="s">
        <v>1214</v>
      </c>
      <c r="H54" s="507"/>
      <c r="I54" s="510">
        <v>0.36458333333333331</v>
      </c>
      <c r="J54" s="509">
        <v>42896</v>
      </c>
      <c r="K54" s="507"/>
      <c r="L54" s="507"/>
      <c r="M54" s="510"/>
      <c r="N54" s="507" t="s">
        <v>1222</v>
      </c>
      <c r="O54" s="507"/>
      <c r="P54" s="507" t="s">
        <v>1223</v>
      </c>
      <c r="Q54" s="470" t="s">
        <v>1224</v>
      </c>
      <c r="R54" s="476" t="s">
        <v>1225</v>
      </c>
    </row>
    <row r="55" spans="1:18" ht="24" x14ac:dyDescent="0.2">
      <c r="A55" s="464" t="s">
        <v>1226</v>
      </c>
      <c r="B55" s="507"/>
      <c r="C55" s="507"/>
      <c r="D55" s="508"/>
      <c r="E55" s="507"/>
      <c r="F55" s="509"/>
      <c r="G55" s="507"/>
      <c r="H55" s="507"/>
      <c r="I55" s="510"/>
      <c r="J55" s="509"/>
      <c r="K55" s="507"/>
      <c r="L55" s="507"/>
      <c r="M55" s="510"/>
      <c r="N55" s="507"/>
      <c r="O55" s="507"/>
      <c r="P55" s="507"/>
      <c r="Q55" s="470"/>
      <c r="R55" s="476"/>
    </row>
    <row r="56" spans="1:18" ht="26" x14ac:dyDescent="0.2">
      <c r="A56" s="469" t="s">
        <v>1227</v>
      </c>
      <c r="B56" s="507" t="s">
        <v>1228</v>
      </c>
      <c r="C56" s="507">
        <v>8</v>
      </c>
      <c r="D56" s="508">
        <v>2</v>
      </c>
      <c r="E56" s="507" t="s">
        <v>979</v>
      </c>
      <c r="F56" s="509">
        <v>42893</v>
      </c>
      <c r="G56" s="507" t="s">
        <v>1229</v>
      </c>
      <c r="H56" s="507"/>
      <c r="I56" s="510">
        <v>0.28125</v>
      </c>
      <c r="J56" s="509">
        <v>42897</v>
      </c>
      <c r="K56" s="507"/>
      <c r="L56" s="507"/>
      <c r="M56" s="510"/>
      <c r="N56" s="507" t="s">
        <v>1230</v>
      </c>
      <c r="O56" s="507"/>
      <c r="P56" s="511" t="s">
        <v>1231</v>
      </c>
      <c r="Q56" s="470" t="s">
        <v>1224</v>
      </c>
      <c r="R56" s="476" t="s">
        <v>1225</v>
      </c>
    </row>
    <row r="57" spans="1:18" x14ac:dyDescent="0.2">
      <c r="A57" s="481"/>
      <c r="B57" s="482"/>
      <c r="C57" s="482"/>
      <c r="D57" s="482"/>
      <c r="E57" s="482"/>
      <c r="F57" s="482"/>
      <c r="G57" s="482"/>
      <c r="H57" s="482"/>
      <c r="I57" s="482"/>
      <c r="J57" s="482"/>
      <c r="K57" s="482"/>
      <c r="L57" s="482"/>
      <c r="M57" s="482"/>
      <c r="N57" s="482"/>
      <c r="O57" s="482"/>
      <c r="P57" s="482"/>
      <c r="Q57" s="482"/>
      <c r="R57" s="480"/>
    </row>
    <row r="58" spans="1:18" ht="16" thickBot="1" x14ac:dyDescent="0.25">
      <c r="A58" s="483" t="s">
        <v>983</v>
      </c>
      <c r="B58" s="484"/>
      <c r="C58" s="485">
        <f>SUM(C52:C57)</f>
        <v>10</v>
      </c>
      <c r="D58" s="486">
        <f>SUM(D52:D57)</f>
        <v>3</v>
      </c>
      <c r="E58" s="487"/>
      <c r="F58" s="488"/>
      <c r="G58" s="487"/>
      <c r="H58" s="487"/>
      <c r="I58" s="487"/>
      <c r="J58" s="488"/>
      <c r="K58" s="487"/>
      <c r="L58" s="487"/>
      <c r="M58" s="487"/>
      <c r="N58" s="487"/>
      <c r="O58" s="487"/>
      <c r="P58" s="487"/>
      <c r="Q58" s="489"/>
      <c r="R58" s="490"/>
    </row>
    <row r="59" spans="1:18" ht="16" thickBot="1" x14ac:dyDescent="0.25">
      <c r="A59" s="492"/>
      <c r="B59" s="492"/>
      <c r="C59" s="493"/>
      <c r="D59" s="494"/>
      <c r="E59" s="495"/>
      <c r="F59" s="496"/>
      <c r="G59" s="495"/>
      <c r="H59" s="495"/>
      <c r="I59" s="495"/>
      <c r="J59" s="496"/>
      <c r="K59" s="495"/>
      <c r="L59" s="495"/>
      <c r="M59" s="495"/>
      <c r="N59" s="495"/>
      <c r="O59" s="495"/>
      <c r="P59" s="495"/>
      <c r="Q59" s="497"/>
      <c r="R59" s="440"/>
    </row>
    <row r="60" spans="1:18" ht="31" x14ac:dyDescent="0.2">
      <c r="A60" s="442" t="s">
        <v>1192</v>
      </c>
      <c r="B60" s="443"/>
      <c r="C60" s="444"/>
      <c r="D60" s="445"/>
      <c r="E60" s="446"/>
      <c r="F60" s="446"/>
      <c r="G60" s="445"/>
      <c r="H60" s="446"/>
      <c r="I60" s="446"/>
      <c r="J60" s="447"/>
      <c r="K60" s="448"/>
      <c r="L60" s="449"/>
      <c r="M60" s="446"/>
      <c r="N60" s="446"/>
      <c r="O60" s="450" t="s">
        <v>1219</v>
      </c>
      <c r="P60" s="451"/>
      <c r="Q60" s="452"/>
      <c r="R60" s="453"/>
    </row>
    <row r="61" spans="1:18" x14ac:dyDescent="0.2">
      <c r="A61" s="454" t="s">
        <v>963</v>
      </c>
      <c r="B61" s="455" t="s">
        <v>964</v>
      </c>
      <c r="C61" s="456" t="s">
        <v>1085</v>
      </c>
      <c r="D61" s="457" t="s">
        <v>1086</v>
      </c>
      <c r="E61" s="457" t="s">
        <v>967</v>
      </c>
      <c r="F61" s="458" t="s">
        <v>968</v>
      </c>
      <c r="G61" s="457" t="s">
        <v>969</v>
      </c>
      <c r="H61" s="457" t="s">
        <v>970</v>
      </c>
      <c r="I61" s="459" t="s">
        <v>971</v>
      </c>
      <c r="J61" s="458" t="s">
        <v>972</v>
      </c>
      <c r="K61" s="460" t="s">
        <v>969</v>
      </c>
      <c r="L61" s="457" t="s">
        <v>970</v>
      </c>
      <c r="M61" s="459" t="s">
        <v>971</v>
      </c>
      <c r="N61" s="459" t="s">
        <v>973</v>
      </c>
      <c r="O61" s="461" t="s">
        <v>974</v>
      </c>
      <c r="P61" s="462" t="s">
        <v>975</v>
      </c>
      <c r="Q61" s="461" t="s">
        <v>1087</v>
      </c>
      <c r="R61" s="463" t="s">
        <v>1088</v>
      </c>
    </row>
    <row r="62" spans="1:18" ht="24" x14ac:dyDescent="0.2">
      <c r="A62" s="464" t="s">
        <v>1152</v>
      </c>
      <c r="B62" s="465"/>
      <c r="C62" s="466"/>
      <c r="D62" s="466"/>
      <c r="E62" s="440"/>
      <c r="F62" s="440"/>
      <c r="G62" s="440"/>
      <c r="H62" s="440"/>
      <c r="I62" s="440"/>
      <c r="J62" s="440"/>
      <c r="K62" s="440"/>
      <c r="L62" s="440"/>
      <c r="M62" s="440"/>
      <c r="N62" s="440"/>
      <c r="O62" s="440"/>
      <c r="P62" s="465"/>
      <c r="Q62" s="467"/>
      <c r="R62" s="468"/>
    </row>
    <row r="63" spans="1:18" x14ac:dyDescent="0.2">
      <c r="A63" s="469" t="s">
        <v>1232</v>
      </c>
      <c r="B63" s="470" t="s">
        <v>1233</v>
      </c>
      <c r="C63" s="470">
        <v>2</v>
      </c>
      <c r="D63" s="472">
        <v>1</v>
      </c>
      <c r="E63" s="470" t="s">
        <v>1234</v>
      </c>
      <c r="F63" s="473">
        <v>42891</v>
      </c>
      <c r="G63" s="470" t="s">
        <v>1105</v>
      </c>
      <c r="H63" s="470" t="s">
        <v>1235</v>
      </c>
      <c r="I63" s="474">
        <v>0.55208333333333337</v>
      </c>
      <c r="J63" s="473">
        <v>42896</v>
      </c>
      <c r="K63" s="470"/>
      <c r="L63" s="470"/>
      <c r="M63" s="474"/>
      <c r="N63" s="470" t="s">
        <v>1236</v>
      </c>
      <c r="O63" s="470"/>
      <c r="P63" s="470" t="s">
        <v>1237</v>
      </c>
      <c r="Q63" s="470" t="s">
        <v>1238</v>
      </c>
      <c r="R63" s="476" t="s">
        <v>1225</v>
      </c>
    </row>
    <row r="64" spans="1:18" x14ac:dyDescent="0.2">
      <c r="A64" s="481"/>
      <c r="B64" s="482"/>
      <c r="C64" s="482"/>
      <c r="D64" s="482"/>
      <c r="E64" s="482"/>
      <c r="F64" s="482"/>
      <c r="G64" s="482"/>
      <c r="H64" s="482"/>
      <c r="I64" s="482"/>
      <c r="J64" s="482"/>
      <c r="K64" s="482"/>
      <c r="L64" s="482"/>
      <c r="M64" s="482"/>
      <c r="N64" s="482"/>
      <c r="O64" s="482"/>
      <c r="P64" s="482"/>
      <c r="Q64" s="482"/>
      <c r="R64" s="480"/>
    </row>
    <row r="65" spans="1:18" ht="16" thickBot="1" x14ac:dyDescent="0.25">
      <c r="A65" s="483" t="s">
        <v>983</v>
      </c>
      <c r="B65" s="484"/>
      <c r="C65" s="485">
        <f>SUM(C60:C64)</f>
        <v>2</v>
      </c>
      <c r="D65" s="486">
        <f>SUM(D60:D64)</f>
        <v>1</v>
      </c>
      <c r="E65" s="487"/>
      <c r="F65" s="488"/>
      <c r="G65" s="487"/>
      <c r="H65" s="487"/>
      <c r="I65" s="487"/>
      <c r="J65" s="488"/>
      <c r="K65" s="487"/>
      <c r="L65" s="487"/>
      <c r="M65" s="487"/>
      <c r="N65" s="487"/>
      <c r="O65" s="487"/>
      <c r="P65" s="487"/>
      <c r="Q65" s="489"/>
      <c r="R65" s="490"/>
    </row>
    <row r="66" spans="1:18" x14ac:dyDescent="0.2">
      <c r="A66" s="492"/>
      <c r="B66" s="492"/>
      <c r="C66" s="493"/>
      <c r="D66" s="494"/>
      <c r="E66" s="495"/>
      <c r="F66" s="496"/>
      <c r="G66" s="495"/>
      <c r="H66" s="495"/>
      <c r="I66" s="495"/>
      <c r="J66" s="496"/>
      <c r="K66" s="495"/>
      <c r="L66" s="495"/>
      <c r="M66" s="495"/>
      <c r="N66" s="495"/>
      <c r="O66" s="495"/>
      <c r="P66" s="495"/>
      <c r="Q66" s="497"/>
      <c r="R66" s="440"/>
    </row>
    <row r="67" spans="1:18" ht="16" thickBot="1" x14ac:dyDescent="0.25">
      <c r="A67" s="492"/>
      <c r="B67" s="492"/>
      <c r="C67" s="493"/>
      <c r="D67" s="494"/>
      <c r="E67" s="495"/>
      <c r="F67" s="496"/>
      <c r="G67" s="495"/>
      <c r="H67" s="495"/>
      <c r="I67" s="495"/>
      <c r="J67" s="496"/>
      <c r="K67" s="495"/>
      <c r="L67" s="495"/>
      <c r="M67" s="495"/>
      <c r="N67" s="495"/>
      <c r="O67" s="495"/>
      <c r="P67" s="495"/>
      <c r="Q67" s="497"/>
      <c r="R67" s="440"/>
    </row>
    <row r="68" spans="1:18" ht="31" x14ac:dyDescent="0.2">
      <c r="A68" s="442" t="s">
        <v>1239</v>
      </c>
      <c r="B68" s="443"/>
      <c r="C68" s="444"/>
      <c r="D68" s="445"/>
      <c r="E68" s="446"/>
      <c r="F68" s="446"/>
      <c r="G68" s="445"/>
      <c r="H68" s="446"/>
      <c r="I68" s="446"/>
      <c r="J68" s="447"/>
      <c r="K68" s="448"/>
      <c r="L68" s="449"/>
      <c r="M68" s="446"/>
      <c r="N68" s="446"/>
      <c r="O68" s="450" t="s">
        <v>1240</v>
      </c>
      <c r="P68" s="451"/>
      <c r="Q68" s="452"/>
      <c r="R68" s="453"/>
    </row>
    <row r="69" spans="1:18" x14ac:dyDescent="0.2">
      <c r="A69" s="454" t="s">
        <v>963</v>
      </c>
      <c r="B69" s="455" t="s">
        <v>964</v>
      </c>
      <c r="C69" s="456" t="s">
        <v>1085</v>
      </c>
      <c r="D69" s="457" t="s">
        <v>1086</v>
      </c>
      <c r="E69" s="457" t="s">
        <v>967</v>
      </c>
      <c r="F69" s="458" t="s">
        <v>968</v>
      </c>
      <c r="G69" s="457" t="s">
        <v>969</v>
      </c>
      <c r="H69" s="457" t="s">
        <v>970</v>
      </c>
      <c r="I69" s="459" t="s">
        <v>971</v>
      </c>
      <c r="J69" s="458" t="s">
        <v>972</v>
      </c>
      <c r="K69" s="460" t="s">
        <v>969</v>
      </c>
      <c r="L69" s="457" t="s">
        <v>970</v>
      </c>
      <c r="M69" s="459" t="s">
        <v>971</v>
      </c>
      <c r="N69" s="459" t="s">
        <v>973</v>
      </c>
      <c r="O69" s="461" t="s">
        <v>974</v>
      </c>
      <c r="P69" s="462" t="s">
        <v>975</v>
      </c>
      <c r="Q69" s="461" t="s">
        <v>1087</v>
      </c>
      <c r="R69" s="463" t="s">
        <v>1088</v>
      </c>
    </row>
    <row r="70" spans="1:18" ht="24" x14ac:dyDescent="0.2">
      <c r="A70" s="464" t="s">
        <v>1152</v>
      </c>
      <c r="B70" s="465"/>
      <c r="C70" s="466"/>
      <c r="D70" s="466"/>
      <c r="E70" s="440"/>
      <c r="F70" s="440"/>
      <c r="G70" s="440"/>
      <c r="H70" s="440"/>
      <c r="I70" s="440"/>
      <c r="J70" s="440"/>
      <c r="K70" s="440"/>
      <c r="L70" s="440"/>
      <c r="M70" s="440"/>
      <c r="N70" s="440"/>
      <c r="O70" s="440"/>
      <c r="P70" s="465"/>
      <c r="Q70" s="467"/>
      <c r="R70" s="468"/>
    </row>
    <row r="71" spans="1:18" x14ac:dyDescent="0.2">
      <c r="A71" s="498" t="s">
        <v>1241</v>
      </c>
      <c r="B71" s="470" t="s">
        <v>1242</v>
      </c>
      <c r="C71" s="470">
        <v>1</v>
      </c>
      <c r="D71" s="470">
        <v>0.1</v>
      </c>
      <c r="E71" s="470" t="s">
        <v>1243</v>
      </c>
      <c r="F71" s="473">
        <v>42891</v>
      </c>
      <c r="G71" s="470" t="s">
        <v>1214</v>
      </c>
      <c r="H71" s="470"/>
      <c r="I71" s="474">
        <v>0.36458333333333331</v>
      </c>
      <c r="J71" s="473">
        <v>42896</v>
      </c>
      <c r="K71" s="470"/>
      <c r="L71" s="470"/>
      <c r="M71" s="474"/>
      <c r="N71" s="499" t="s">
        <v>1215</v>
      </c>
      <c r="O71" s="499"/>
      <c r="P71" s="499" t="s">
        <v>1244</v>
      </c>
      <c r="Q71" s="470" t="s">
        <v>1171</v>
      </c>
      <c r="R71" s="476" t="s">
        <v>1245</v>
      </c>
    </row>
    <row r="72" spans="1:18" ht="26" x14ac:dyDescent="0.2">
      <c r="A72" s="498" t="s">
        <v>1246</v>
      </c>
      <c r="B72" s="512" t="s">
        <v>1247</v>
      </c>
      <c r="C72" s="470">
        <v>2</v>
      </c>
      <c r="D72" s="470">
        <v>1</v>
      </c>
      <c r="E72" s="470" t="s">
        <v>979</v>
      </c>
      <c r="F72" s="473">
        <v>42891</v>
      </c>
      <c r="G72" s="470" t="s">
        <v>1214</v>
      </c>
      <c r="H72" s="470"/>
      <c r="I72" s="474">
        <v>0.36458333333333331</v>
      </c>
      <c r="J72" s="473">
        <v>42896</v>
      </c>
      <c r="K72" s="470"/>
      <c r="L72" s="470"/>
      <c r="M72" s="474"/>
      <c r="N72" s="499" t="s">
        <v>1215</v>
      </c>
      <c r="O72" s="513"/>
      <c r="P72" s="513" t="s">
        <v>1248</v>
      </c>
      <c r="Q72" s="470" t="s">
        <v>1171</v>
      </c>
      <c r="R72" s="476" t="s">
        <v>1245</v>
      </c>
    </row>
    <row r="73" spans="1:18" ht="39" x14ac:dyDescent="0.2">
      <c r="A73" s="469" t="s">
        <v>1249</v>
      </c>
      <c r="B73" s="475" t="s">
        <v>1250</v>
      </c>
      <c r="C73" s="470">
        <v>3</v>
      </c>
      <c r="D73" s="472">
        <v>1</v>
      </c>
      <c r="E73" s="470" t="s">
        <v>1251</v>
      </c>
      <c r="F73" s="473">
        <v>42890</v>
      </c>
      <c r="G73" s="470" t="s">
        <v>1252</v>
      </c>
      <c r="H73" s="470"/>
      <c r="I73" s="474"/>
      <c r="J73" s="473">
        <v>42896</v>
      </c>
      <c r="K73" s="470" t="s">
        <v>156</v>
      </c>
      <c r="L73" s="470"/>
      <c r="M73" s="474"/>
      <c r="N73" s="470" t="s">
        <v>1253</v>
      </c>
      <c r="O73" s="475" t="s">
        <v>1254</v>
      </c>
      <c r="P73" s="475" t="s">
        <v>1255</v>
      </c>
      <c r="Q73" s="470" t="s">
        <v>1171</v>
      </c>
      <c r="R73" s="476" t="s">
        <v>1245</v>
      </c>
    </row>
    <row r="74" spans="1:18" x14ac:dyDescent="0.2">
      <c r="A74" s="469" t="s">
        <v>1256</v>
      </c>
      <c r="B74" s="470" t="s">
        <v>1257</v>
      </c>
      <c r="C74" s="514">
        <v>2</v>
      </c>
      <c r="D74" s="514">
        <v>1</v>
      </c>
      <c r="E74" s="470" t="s">
        <v>1258</v>
      </c>
      <c r="F74" s="473">
        <v>42892</v>
      </c>
      <c r="G74" s="470" t="s">
        <v>1259</v>
      </c>
      <c r="H74" s="470"/>
      <c r="I74" s="474">
        <v>0.28125</v>
      </c>
      <c r="J74" s="473">
        <v>42896</v>
      </c>
      <c r="K74" s="470"/>
      <c r="L74" s="470"/>
      <c r="M74" s="474"/>
      <c r="N74" s="499" t="s">
        <v>1260</v>
      </c>
      <c r="O74" s="499"/>
      <c r="P74" s="499" t="s">
        <v>1261</v>
      </c>
      <c r="Q74" s="470" t="s">
        <v>1171</v>
      </c>
      <c r="R74" s="476" t="s">
        <v>1245</v>
      </c>
    </row>
    <row r="75" spans="1:18" x14ac:dyDescent="0.2">
      <c r="A75" s="500"/>
      <c r="B75" s="501"/>
      <c r="C75" s="515"/>
      <c r="D75" s="515"/>
      <c r="E75" s="501"/>
      <c r="F75" s="503"/>
      <c r="G75" s="501"/>
      <c r="H75" s="501"/>
      <c r="I75" s="504"/>
      <c r="J75" s="503"/>
      <c r="K75" s="501"/>
      <c r="L75" s="501"/>
      <c r="M75" s="504"/>
      <c r="N75" s="516"/>
      <c r="O75" s="516"/>
      <c r="P75" s="516"/>
      <c r="Q75" s="501"/>
      <c r="R75" s="517"/>
    </row>
    <row r="76" spans="1:18" ht="16" thickBot="1" x14ac:dyDescent="0.25">
      <c r="A76" s="483" t="s">
        <v>983</v>
      </c>
      <c r="B76" s="484"/>
      <c r="C76" s="485">
        <f>SUM(C68:C74)</f>
        <v>8</v>
      </c>
      <c r="D76" s="486">
        <f>SUM(D68:D74)</f>
        <v>3.1</v>
      </c>
      <c r="E76" s="487"/>
      <c r="F76" s="488"/>
      <c r="G76" s="487"/>
      <c r="H76" s="487"/>
      <c r="I76" s="487"/>
      <c r="J76" s="488"/>
      <c r="K76" s="487"/>
      <c r="L76" s="487"/>
      <c r="M76" s="487"/>
      <c r="N76" s="487"/>
      <c r="O76" s="487"/>
      <c r="P76" s="487"/>
      <c r="Q76" s="489"/>
      <c r="R76" s="490"/>
    </row>
    <row r="77" spans="1:18" ht="16" thickBot="1" x14ac:dyDescent="0.25">
      <c r="A77" s="492"/>
      <c r="B77" s="492"/>
      <c r="C77" s="493"/>
      <c r="D77" s="494"/>
      <c r="E77" s="495"/>
      <c r="F77" s="496"/>
      <c r="G77" s="495"/>
      <c r="H77" s="495"/>
      <c r="I77" s="495"/>
      <c r="J77" s="496"/>
      <c r="K77" s="495"/>
      <c r="L77" s="495"/>
      <c r="M77" s="495"/>
      <c r="N77" s="495"/>
      <c r="O77" s="495"/>
      <c r="P77" s="495"/>
      <c r="Q77" s="497"/>
      <c r="R77" s="440"/>
    </row>
    <row r="78" spans="1:18" ht="31" x14ac:dyDescent="0.2">
      <c r="A78" s="442" t="s">
        <v>1262</v>
      </c>
      <c r="B78" s="443"/>
      <c r="C78" s="444"/>
      <c r="D78" s="445"/>
      <c r="E78" s="446"/>
      <c r="F78" s="446"/>
      <c r="G78" s="445"/>
      <c r="H78" s="446"/>
      <c r="I78" s="446"/>
      <c r="J78" s="447"/>
      <c r="K78" s="448"/>
      <c r="L78" s="449"/>
      <c r="M78" s="446"/>
      <c r="N78" s="446"/>
      <c r="O78" s="450" t="s">
        <v>1240</v>
      </c>
      <c r="P78" s="451"/>
      <c r="Q78" s="452"/>
      <c r="R78" s="453"/>
    </row>
    <row r="79" spans="1:18" x14ac:dyDescent="0.2">
      <c r="A79" s="454" t="s">
        <v>963</v>
      </c>
      <c r="B79" s="455" t="s">
        <v>964</v>
      </c>
      <c r="C79" s="456" t="s">
        <v>1085</v>
      </c>
      <c r="D79" s="457" t="s">
        <v>1086</v>
      </c>
      <c r="E79" s="457" t="s">
        <v>967</v>
      </c>
      <c r="F79" s="458" t="s">
        <v>968</v>
      </c>
      <c r="G79" s="457" t="s">
        <v>969</v>
      </c>
      <c r="H79" s="457" t="s">
        <v>970</v>
      </c>
      <c r="I79" s="459" t="s">
        <v>971</v>
      </c>
      <c r="J79" s="458" t="s">
        <v>972</v>
      </c>
      <c r="K79" s="460" t="s">
        <v>969</v>
      </c>
      <c r="L79" s="457" t="s">
        <v>970</v>
      </c>
      <c r="M79" s="459" t="s">
        <v>971</v>
      </c>
      <c r="N79" s="459" t="s">
        <v>973</v>
      </c>
      <c r="O79" s="461" t="s">
        <v>974</v>
      </c>
      <c r="P79" s="462" t="s">
        <v>975</v>
      </c>
      <c r="Q79" s="461" t="s">
        <v>1087</v>
      </c>
      <c r="R79" s="463" t="s">
        <v>1088</v>
      </c>
    </row>
    <row r="80" spans="1:18" ht="24" x14ac:dyDescent="0.2">
      <c r="A80" s="464" t="s">
        <v>1152</v>
      </c>
      <c r="B80" s="465"/>
      <c r="C80" s="466"/>
      <c r="D80" s="466"/>
      <c r="E80" s="440"/>
      <c r="F80" s="440"/>
      <c r="G80" s="440"/>
      <c r="H80" s="440"/>
      <c r="I80" s="440"/>
      <c r="J80" s="440"/>
      <c r="K80" s="440"/>
      <c r="L80" s="440"/>
      <c r="M80" s="440"/>
      <c r="N80" s="440"/>
      <c r="O80" s="440"/>
      <c r="P80" s="465"/>
      <c r="Q80" s="467"/>
      <c r="R80" s="468"/>
    </row>
    <row r="81" spans="1:18" ht="52" x14ac:dyDescent="0.2">
      <c r="A81" s="518" t="s">
        <v>1263</v>
      </c>
      <c r="B81" s="519" t="s">
        <v>1264</v>
      </c>
      <c r="C81" s="514">
        <v>2</v>
      </c>
      <c r="D81" s="520">
        <v>1</v>
      </c>
      <c r="E81" s="514" t="s">
        <v>1104</v>
      </c>
      <c r="F81" s="521">
        <v>42892</v>
      </c>
      <c r="G81" s="514" t="s">
        <v>1252</v>
      </c>
      <c r="H81" s="514"/>
      <c r="I81" s="522"/>
      <c r="J81" s="521">
        <v>42896</v>
      </c>
      <c r="K81" s="514"/>
      <c r="L81" s="514"/>
      <c r="M81" s="522"/>
      <c r="N81" s="519" t="s">
        <v>1265</v>
      </c>
      <c r="O81" s="523"/>
      <c r="P81" s="523" t="s">
        <v>1266</v>
      </c>
      <c r="Q81" s="475" t="s">
        <v>1267</v>
      </c>
      <c r="R81" s="476" t="s">
        <v>1245</v>
      </c>
    </row>
    <row r="82" spans="1:18" x14ac:dyDescent="0.2">
      <c r="A82" s="481"/>
      <c r="B82" s="482"/>
      <c r="C82" s="482"/>
      <c r="D82" s="482"/>
      <c r="E82" s="482"/>
      <c r="F82" s="482"/>
      <c r="G82" s="482"/>
      <c r="H82" s="482"/>
      <c r="I82" s="482"/>
      <c r="J82" s="482"/>
      <c r="K82" s="482"/>
      <c r="L82" s="482"/>
      <c r="M82" s="482"/>
      <c r="N82" s="482"/>
      <c r="O82" s="482"/>
      <c r="P82" s="482"/>
      <c r="Q82" s="482"/>
      <c r="R82" s="480"/>
    </row>
    <row r="83" spans="1:18" ht="16" thickBot="1" x14ac:dyDescent="0.25">
      <c r="A83" s="483" t="s">
        <v>983</v>
      </c>
      <c r="B83" s="484"/>
      <c r="C83" s="485">
        <f>SUM(C78:C82)</f>
        <v>2</v>
      </c>
      <c r="D83" s="486">
        <f>SUM(D78:D82)</f>
        <v>1</v>
      </c>
      <c r="E83" s="487"/>
      <c r="F83" s="488"/>
      <c r="G83" s="487"/>
      <c r="H83" s="487"/>
      <c r="I83" s="487"/>
      <c r="J83" s="488"/>
      <c r="K83" s="487"/>
      <c r="L83" s="487"/>
      <c r="M83" s="487"/>
      <c r="N83" s="487"/>
      <c r="O83" s="487"/>
      <c r="P83" s="487"/>
      <c r="Q83" s="489"/>
      <c r="R83" s="490"/>
    </row>
    <row r="84" spans="1:18" x14ac:dyDescent="0.2">
      <c r="A84" s="492"/>
      <c r="B84" s="492"/>
      <c r="C84" s="493"/>
      <c r="D84" s="494"/>
      <c r="E84" s="495"/>
      <c r="F84" s="496"/>
      <c r="G84" s="495"/>
      <c r="H84" s="495"/>
      <c r="I84" s="495"/>
      <c r="J84" s="496"/>
      <c r="K84" s="495"/>
      <c r="L84" s="495"/>
      <c r="M84" s="495"/>
      <c r="N84" s="495"/>
      <c r="O84" s="495"/>
      <c r="P84" s="495"/>
      <c r="Q84" s="497"/>
      <c r="R84" s="440"/>
    </row>
    <row r="85" spans="1:18" ht="26" x14ac:dyDescent="0.3">
      <c r="A85" s="441" t="s">
        <v>1268</v>
      </c>
    </row>
    <row r="86" spans="1:18" ht="27" thickBot="1" x14ac:dyDescent="0.35">
      <c r="A86" s="441"/>
    </row>
    <row r="87" spans="1:18" ht="31" x14ac:dyDescent="0.2">
      <c r="A87" s="442" t="s">
        <v>1269</v>
      </c>
      <c r="B87" s="443"/>
      <c r="C87" s="444"/>
      <c r="D87" s="445"/>
      <c r="E87" s="446"/>
      <c r="F87" s="446"/>
      <c r="G87" s="445"/>
      <c r="H87" s="446"/>
      <c r="I87" s="446"/>
      <c r="J87" s="447"/>
      <c r="K87" s="448"/>
      <c r="L87" s="449"/>
      <c r="M87" s="446"/>
      <c r="N87" s="446"/>
      <c r="O87" s="524"/>
      <c r="P87" s="451"/>
      <c r="Q87" s="452"/>
      <c r="R87" s="453"/>
    </row>
    <row r="88" spans="1:18" x14ac:dyDescent="0.2">
      <c r="A88" s="454" t="s">
        <v>963</v>
      </c>
      <c r="B88" s="455" t="s">
        <v>964</v>
      </c>
      <c r="C88" s="456" t="s">
        <v>1085</v>
      </c>
      <c r="D88" s="457" t="s">
        <v>1086</v>
      </c>
      <c r="E88" s="457" t="s">
        <v>967</v>
      </c>
      <c r="F88" s="458" t="s">
        <v>968</v>
      </c>
      <c r="G88" s="457" t="s">
        <v>969</v>
      </c>
      <c r="H88" s="457" t="s">
        <v>970</v>
      </c>
      <c r="I88" s="459" t="s">
        <v>971</v>
      </c>
      <c r="J88" s="458" t="s">
        <v>972</v>
      </c>
      <c r="K88" s="460" t="s">
        <v>969</v>
      </c>
      <c r="L88" s="457" t="s">
        <v>970</v>
      </c>
      <c r="M88" s="459" t="s">
        <v>971</v>
      </c>
      <c r="N88" s="459" t="s">
        <v>973</v>
      </c>
      <c r="O88" s="461" t="s">
        <v>974</v>
      </c>
      <c r="P88" s="462" t="s">
        <v>975</v>
      </c>
      <c r="Q88" s="461" t="s">
        <v>1087</v>
      </c>
      <c r="R88" s="463" t="s">
        <v>1088</v>
      </c>
    </row>
    <row r="89" spans="1:18" ht="24" x14ac:dyDescent="0.2">
      <c r="A89" s="464" t="s">
        <v>1270</v>
      </c>
      <c r="B89" s="465"/>
      <c r="C89" s="466"/>
      <c r="D89" s="466"/>
      <c r="E89" s="440"/>
      <c r="F89" s="440"/>
      <c r="G89" s="440"/>
      <c r="H89" s="440"/>
      <c r="I89" s="440"/>
      <c r="J89" s="440"/>
      <c r="K89" s="440"/>
      <c r="L89" s="440"/>
      <c r="M89" s="440"/>
      <c r="N89" s="440"/>
      <c r="O89" s="440"/>
      <c r="P89" s="465"/>
      <c r="Q89" s="467"/>
      <c r="R89" s="468"/>
    </row>
    <row r="90" spans="1:18" ht="26" x14ac:dyDescent="0.2">
      <c r="A90" s="469" t="s">
        <v>1271</v>
      </c>
      <c r="B90" s="470" t="s">
        <v>1272</v>
      </c>
      <c r="C90" s="470">
        <v>2</v>
      </c>
      <c r="D90" s="472">
        <v>1</v>
      </c>
      <c r="E90" s="470" t="s">
        <v>1104</v>
      </c>
      <c r="F90" s="473">
        <v>42895</v>
      </c>
      <c r="G90" s="470" t="s">
        <v>1129</v>
      </c>
      <c r="H90" s="470" t="s">
        <v>1273</v>
      </c>
      <c r="I90" s="474">
        <v>0.30208333333333331</v>
      </c>
      <c r="J90" s="473">
        <v>42902</v>
      </c>
      <c r="K90" s="470" t="s">
        <v>1129</v>
      </c>
      <c r="L90" s="470" t="s">
        <v>1274</v>
      </c>
      <c r="M90" s="474">
        <v>0.33680555555555558</v>
      </c>
      <c r="N90" s="470" t="s">
        <v>1275</v>
      </c>
      <c r="O90" s="475" t="s">
        <v>1276</v>
      </c>
      <c r="P90" s="475" t="s">
        <v>1277</v>
      </c>
      <c r="Q90" s="470" t="s">
        <v>1094</v>
      </c>
      <c r="R90" s="525" t="s">
        <v>1278</v>
      </c>
    </row>
    <row r="91" spans="1:18" ht="39" x14ac:dyDescent="0.2">
      <c r="A91" s="469" t="s">
        <v>1279</v>
      </c>
      <c r="B91" s="470" t="s">
        <v>1280</v>
      </c>
      <c r="C91" s="470">
        <v>3</v>
      </c>
      <c r="D91" s="472">
        <v>1.01</v>
      </c>
      <c r="E91" s="470" t="s">
        <v>1281</v>
      </c>
      <c r="F91" s="473">
        <v>42895</v>
      </c>
      <c r="G91" s="470" t="s">
        <v>1252</v>
      </c>
      <c r="H91" s="470"/>
      <c r="I91" s="474"/>
      <c r="J91" s="473">
        <v>42902</v>
      </c>
      <c r="K91" s="470" t="s">
        <v>1113</v>
      </c>
      <c r="L91" s="470" t="s">
        <v>1282</v>
      </c>
      <c r="M91" s="474">
        <v>0.66319444444444442</v>
      </c>
      <c r="N91" s="470" t="s">
        <v>1283</v>
      </c>
      <c r="O91" s="475" t="s">
        <v>1284</v>
      </c>
      <c r="P91" s="470" t="s">
        <v>1285</v>
      </c>
      <c r="Q91" s="470" t="s">
        <v>1094</v>
      </c>
      <c r="R91" s="525" t="s">
        <v>1278</v>
      </c>
    </row>
    <row r="92" spans="1:18" x14ac:dyDescent="0.2">
      <c r="A92" s="481"/>
      <c r="B92" s="505"/>
      <c r="C92" s="505"/>
      <c r="D92" s="505"/>
      <c r="E92" s="505"/>
      <c r="F92" s="505"/>
      <c r="G92" s="505"/>
      <c r="H92" s="505"/>
      <c r="I92" s="505"/>
      <c r="J92" s="505"/>
      <c r="K92" s="505"/>
      <c r="L92" s="505"/>
      <c r="M92" s="505"/>
      <c r="N92" s="505"/>
      <c r="O92" s="505"/>
      <c r="P92" s="505"/>
      <c r="Q92" s="505"/>
      <c r="R92" s="506"/>
    </row>
    <row r="93" spans="1:18" ht="16" thickBot="1" x14ac:dyDescent="0.25">
      <c r="A93" s="483" t="s">
        <v>983</v>
      </c>
      <c r="B93" s="484"/>
      <c r="C93" s="485">
        <f>SUM(C88:C91)</f>
        <v>5</v>
      </c>
      <c r="D93" s="486">
        <f>SUM(D88:D91)</f>
        <v>2.0099999999999998</v>
      </c>
      <c r="E93" s="487"/>
      <c r="F93" s="488"/>
      <c r="G93" s="487"/>
      <c r="H93" s="487"/>
      <c r="I93" s="487"/>
      <c r="J93" s="488"/>
      <c r="K93" s="487"/>
      <c r="L93" s="487"/>
      <c r="M93" s="487"/>
      <c r="N93" s="487"/>
      <c r="O93" s="487"/>
      <c r="P93" s="487"/>
      <c r="Q93" s="489"/>
      <c r="R93" s="490"/>
    </row>
    <row r="94" spans="1:18" ht="16" thickBot="1" x14ac:dyDescent="0.25"/>
    <row r="95" spans="1:18" ht="31" x14ac:dyDescent="0.2">
      <c r="A95" s="442" t="s">
        <v>1286</v>
      </c>
      <c r="B95" s="443"/>
      <c r="C95" s="444"/>
      <c r="D95" s="445"/>
      <c r="E95" s="446"/>
      <c r="F95" s="446"/>
      <c r="G95" s="445"/>
      <c r="H95" s="446"/>
      <c r="I95" s="446"/>
      <c r="J95" s="447"/>
      <c r="K95" s="448"/>
      <c r="L95" s="449"/>
      <c r="M95" s="446"/>
      <c r="N95" s="446"/>
      <c r="O95" s="524"/>
      <c r="P95" s="451"/>
      <c r="Q95" s="452"/>
      <c r="R95" s="453"/>
    </row>
    <row r="96" spans="1:18" x14ac:dyDescent="0.2">
      <c r="A96" s="454" t="s">
        <v>963</v>
      </c>
      <c r="B96" s="455" t="s">
        <v>964</v>
      </c>
      <c r="C96" s="456" t="s">
        <v>1085</v>
      </c>
      <c r="D96" s="457" t="s">
        <v>1086</v>
      </c>
      <c r="E96" s="457" t="s">
        <v>967</v>
      </c>
      <c r="F96" s="458" t="s">
        <v>968</v>
      </c>
      <c r="G96" s="457" t="s">
        <v>969</v>
      </c>
      <c r="H96" s="457" t="s">
        <v>970</v>
      </c>
      <c r="I96" s="459" t="s">
        <v>971</v>
      </c>
      <c r="J96" s="458" t="s">
        <v>972</v>
      </c>
      <c r="K96" s="460" t="s">
        <v>969</v>
      </c>
      <c r="L96" s="457" t="s">
        <v>970</v>
      </c>
      <c r="M96" s="459" t="s">
        <v>971</v>
      </c>
      <c r="N96" s="459" t="s">
        <v>973</v>
      </c>
      <c r="O96" s="461" t="s">
        <v>974</v>
      </c>
      <c r="P96" s="462" t="s">
        <v>975</v>
      </c>
      <c r="Q96" s="461" t="s">
        <v>1087</v>
      </c>
      <c r="R96" s="463" t="s">
        <v>1088</v>
      </c>
    </row>
    <row r="97" spans="1:18" ht="24" x14ac:dyDescent="0.2">
      <c r="A97" s="464" t="s">
        <v>1270</v>
      </c>
      <c r="B97" s="465"/>
      <c r="C97" s="466"/>
      <c r="D97" s="466"/>
      <c r="E97" s="440"/>
      <c r="F97" s="440"/>
      <c r="G97" s="440"/>
      <c r="H97" s="440"/>
      <c r="I97" s="440"/>
      <c r="J97" s="440"/>
      <c r="K97" s="440"/>
      <c r="L97" s="440"/>
      <c r="M97" s="440"/>
      <c r="N97" s="440"/>
      <c r="O97" s="440"/>
      <c r="P97" s="465"/>
      <c r="Q97" s="467"/>
      <c r="R97" s="468"/>
    </row>
    <row r="98" spans="1:18" ht="26" x14ac:dyDescent="0.2">
      <c r="A98" s="469" t="s">
        <v>1287</v>
      </c>
      <c r="B98" s="470" t="s">
        <v>1288</v>
      </c>
      <c r="C98" s="471">
        <v>2</v>
      </c>
      <c r="D98" s="472">
        <v>1</v>
      </c>
      <c r="E98" s="470" t="s">
        <v>1289</v>
      </c>
      <c r="F98" s="473">
        <v>42895</v>
      </c>
      <c r="G98" s="470" t="s">
        <v>1105</v>
      </c>
      <c r="H98" s="470" t="s">
        <v>1290</v>
      </c>
      <c r="I98" s="474">
        <v>0.80347222222222225</v>
      </c>
      <c r="J98" s="473">
        <v>42899</v>
      </c>
      <c r="K98" s="470" t="s">
        <v>1291</v>
      </c>
      <c r="L98" s="470" t="s">
        <v>1292</v>
      </c>
      <c r="M98" s="474">
        <v>0.73263888888888884</v>
      </c>
      <c r="N98" s="475" t="s">
        <v>1293</v>
      </c>
      <c r="O98" s="475" t="s">
        <v>1294</v>
      </c>
      <c r="P98" s="475" t="s">
        <v>1295</v>
      </c>
      <c r="Q98" s="470" t="s">
        <v>1094</v>
      </c>
      <c r="R98" s="525" t="s">
        <v>1278</v>
      </c>
    </row>
    <row r="99" spans="1:18" ht="39" x14ac:dyDescent="0.2">
      <c r="A99" s="469" t="s">
        <v>1296</v>
      </c>
      <c r="B99" s="470" t="s">
        <v>1297</v>
      </c>
      <c r="C99" s="470">
        <v>3</v>
      </c>
      <c r="D99" s="472">
        <v>1</v>
      </c>
      <c r="E99" s="470" t="s">
        <v>1298</v>
      </c>
      <c r="F99" s="473">
        <v>42895</v>
      </c>
      <c r="G99" s="470" t="s">
        <v>156</v>
      </c>
      <c r="H99" s="470"/>
      <c r="I99" s="474">
        <v>0.70833333333333337</v>
      </c>
      <c r="J99" s="473">
        <v>42902</v>
      </c>
      <c r="K99" s="470" t="s">
        <v>1113</v>
      </c>
      <c r="L99" s="470"/>
      <c r="M99" s="474">
        <v>0.47222222222222227</v>
      </c>
      <c r="N99" s="470" t="s">
        <v>1299</v>
      </c>
      <c r="O99" s="475" t="s">
        <v>1300</v>
      </c>
      <c r="P99" s="475" t="s">
        <v>1301</v>
      </c>
      <c r="Q99" s="470" t="s">
        <v>1094</v>
      </c>
      <c r="R99" s="525" t="s">
        <v>1278</v>
      </c>
    </row>
    <row r="100" spans="1:18" x14ac:dyDescent="0.2">
      <c r="A100" s="500"/>
      <c r="B100" s="526"/>
      <c r="C100" s="526"/>
      <c r="D100" s="527"/>
      <c r="E100" s="526"/>
      <c r="F100" s="528"/>
      <c r="G100" s="526"/>
      <c r="H100" s="526"/>
      <c r="I100" s="529"/>
      <c r="J100" s="528"/>
      <c r="K100" s="526"/>
      <c r="L100" s="526"/>
      <c r="M100" s="529"/>
      <c r="N100" s="526"/>
      <c r="O100" s="530"/>
      <c r="P100" s="530"/>
      <c r="Q100" s="505"/>
      <c r="R100" s="506"/>
    </row>
    <row r="101" spans="1:18" x14ac:dyDescent="0.2">
      <c r="A101" s="500"/>
      <c r="B101" s="526"/>
      <c r="C101" s="526"/>
      <c r="D101" s="527"/>
      <c r="E101" s="526"/>
      <c r="F101" s="528"/>
      <c r="G101" s="526"/>
      <c r="H101" s="526"/>
      <c r="I101" s="529"/>
      <c r="J101" s="528"/>
      <c r="K101" s="526"/>
      <c r="L101" s="526"/>
      <c r="M101" s="529"/>
      <c r="N101" s="526"/>
      <c r="O101" s="530"/>
      <c r="P101" s="530"/>
      <c r="Q101" s="505"/>
      <c r="R101" s="506"/>
    </row>
    <row r="102" spans="1:18" x14ac:dyDescent="0.2">
      <c r="A102" s="500"/>
      <c r="B102" s="526"/>
      <c r="C102" s="526"/>
      <c r="D102" s="527"/>
      <c r="E102" s="526"/>
      <c r="F102" s="528"/>
      <c r="G102" s="526"/>
      <c r="H102" s="526"/>
      <c r="I102" s="529"/>
      <c r="J102" s="528"/>
      <c r="K102" s="526"/>
      <c r="L102" s="526"/>
      <c r="M102" s="529"/>
      <c r="N102" s="526"/>
      <c r="O102" s="530"/>
      <c r="P102" s="530"/>
      <c r="Q102" s="505"/>
      <c r="R102" s="506"/>
    </row>
    <row r="103" spans="1:18" ht="16" thickBot="1" x14ac:dyDescent="0.25">
      <c r="A103" s="483" t="s">
        <v>983</v>
      </c>
      <c r="B103" s="484"/>
      <c r="C103" s="485">
        <f>SUM(C96:C99)</f>
        <v>5</v>
      </c>
      <c r="D103" s="486">
        <f>SUM(D96:D99)</f>
        <v>2</v>
      </c>
      <c r="E103" s="487"/>
      <c r="F103" s="488"/>
      <c r="G103" s="487"/>
      <c r="H103" s="487"/>
      <c r="I103" s="487"/>
      <c r="J103" s="488"/>
      <c r="K103" s="487"/>
      <c r="L103" s="487"/>
      <c r="M103" s="487"/>
      <c r="N103" s="487"/>
      <c r="O103" s="487"/>
      <c r="P103" s="487"/>
      <c r="Q103" s="489"/>
      <c r="R103" s="490"/>
    </row>
    <row r="104" spans="1:18" ht="16" thickBot="1" x14ac:dyDescent="0.25"/>
    <row r="105" spans="1:18" ht="31" x14ac:dyDescent="0.2">
      <c r="A105" s="442" t="s">
        <v>1302</v>
      </c>
      <c r="B105" s="443"/>
      <c r="C105" s="444"/>
      <c r="D105" s="445"/>
      <c r="E105" s="446"/>
      <c r="F105" s="446"/>
      <c r="G105" s="445"/>
      <c r="H105" s="446"/>
      <c r="I105" s="446"/>
      <c r="J105" s="447"/>
      <c r="K105" s="448"/>
      <c r="L105" s="449"/>
      <c r="M105" s="446"/>
      <c r="N105" s="446"/>
      <c r="O105" s="524"/>
      <c r="P105" s="451"/>
      <c r="Q105" s="452"/>
      <c r="R105" s="453"/>
    </row>
    <row r="106" spans="1:18" x14ac:dyDescent="0.2">
      <c r="A106" s="454" t="s">
        <v>963</v>
      </c>
      <c r="B106" s="455" t="s">
        <v>964</v>
      </c>
      <c r="C106" s="456" t="s">
        <v>1085</v>
      </c>
      <c r="D106" s="457" t="s">
        <v>1086</v>
      </c>
      <c r="E106" s="457" t="s">
        <v>967</v>
      </c>
      <c r="F106" s="458" t="s">
        <v>968</v>
      </c>
      <c r="G106" s="457" t="s">
        <v>969</v>
      </c>
      <c r="H106" s="457" t="s">
        <v>970</v>
      </c>
      <c r="I106" s="459" t="s">
        <v>971</v>
      </c>
      <c r="J106" s="458" t="s">
        <v>972</v>
      </c>
      <c r="K106" s="460" t="s">
        <v>969</v>
      </c>
      <c r="L106" s="457" t="s">
        <v>970</v>
      </c>
      <c r="M106" s="459" t="s">
        <v>971</v>
      </c>
      <c r="N106" s="459" t="s">
        <v>973</v>
      </c>
      <c r="O106" s="461" t="s">
        <v>974</v>
      </c>
      <c r="P106" s="462" t="s">
        <v>975</v>
      </c>
      <c r="Q106" s="461" t="s">
        <v>1087</v>
      </c>
      <c r="R106" s="463" t="s">
        <v>1088</v>
      </c>
    </row>
    <row r="107" spans="1:18" ht="24" x14ac:dyDescent="0.2">
      <c r="A107" s="464" t="s">
        <v>1303</v>
      </c>
      <c r="B107" s="465"/>
      <c r="C107" s="466"/>
      <c r="D107" s="466"/>
      <c r="E107" s="440"/>
      <c r="F107" s="440"/>
      <c r="G107" s="440"/>
      <c r="H107" s="440"/>
      <c r="I107" s="440"/>
      <c r="J107" s="440"/>
      <c r="K107" s="440"/>
      <c r="L107" s="440"/>
      <c r="M107" s="440"/>
      <c r="N107" s="440"/>
      <c r="O107" s="440"/>
      <c r="P107" s="465"/>
      <c r="Q107" s="467"/>
      <c r="R107" s="468"/>
    </row>
    <row r="108" spans="1:18" ht="52" x14ac:dyDescent="0.2">
      <c r="A108" s="469" t="s">
        <v>1304</v>
      </c>
      <c r="B108" s="507" t="s">
        <v>1305</v>
      </c>
      <c r="C108" s="507">
        <v>2</v>
      </c>
      <c r="D108" s="508">
        <v>1</v>
      </c>
      <c r="E108" s="507" t="s">
        <v>979</v>
      </c>
      <c r="F108" s="509">
        <v>42895</v>
      </c>
      <c r="G108" s="507" t="s">
        <v>1129</v>
      </c>
      <c r="H108" s="507" t="s">
        <v>1306</v>
      </c>
      <c r="I108" s="510">
        <v>0.50347222222222221</v>
      </c>
      <c r="J108" s="509">
        <v>42901</v>
      </c>
      <c r="K108" s="507"/>
      <c r="L108" s="507"/>
      <c r="M108" s="510"/>
      <c r="N108" s="507" t="s">
        <v>1307</v>
      </c>
      <c r="O108" s="507"/>
      <c r="P108" s="511" t="s">
        <v>1308</v>
      </c>
      <c r="Q108" s="470" t="s">
        <v>1094</v>
      </c>
      <c r="R108" s="525" t="s">
        <v>1309</v>
      </c>
    </row>
    <row r="109" spans="1:18" x14ac:dyDescent="0.2">
      <c r="A109" s="481"/>
      <c r="B109" s="482"/>
      <c r="C109" s="482"/>
      <c r="D109" s="482"/>
      <c r="E109" s="482"/>
      <c r="F109" s="482"/>
      <c r="G109" s="482"/>
      <c r="H109" s="482"/>
      <c r="I109" s="482"/>
      <c r="J109" s="482"/>
      <c r="K109" s="482"/>
      <c r="L109" s="482"/>
      <c r="M109" s="482"/>
      <c r="N109" s="482"/>
      <c r="O109" s="482"/>
      <c r="P109" s="482"/>
      <c r="Q109" s="482"/>
      <c r="R109" s="480"/>
    </row>
    <row r="110" spans="1:18" ht="16" thickBot="1" x14ac:dyDescent="0.25">
      <c r="A110" s="483" t="s">
        <v>983</v>
      </c>
      <c r="B110" s="484"/>
      <c r="C110" s="485">
        <f>SUM(C106:C109)</f>
        <v>2</v>
      </c>
      <c r="D110" s="486">
        <f>SUM(D106:D109)</f>
        <v>1</v>
      </c>
      <c r="E110" s="487"/>
      <c r="F110" s="488"/>
      <c r="G110" s="487"/>
      <c r="H110" s="487"/>
      <c r="I110" s="487"/>
      <c r="J110" s="488"/>
      <c r="K110" s="487"/>
      <c r="L110" s="487"/>
      <c r="M110" s="487"/>
      <c r="N110" s="487"/>
      <c r="O110" s="487"/>
      <c r="P110" s="487"/>
      <c r="Q110" s="489"/>
      <c r="R110" s="490"/>
    </row>
    <row r="111" spans="1:18" ht="16" thickBot="1" x14ac:dyDescent="0.25"/>
    <row r="112" spans="1:18" ht="31" x14ac:dyDescent="0.2">
      <c r="A112" s="442" t="s">
        <v>1310</v>
      </c>
      <c r="B112" s="443"/>
      <c r="C112" s="444"/>
      <c r="D112" s="445"/>
      <c r="E112" s="446"/>
      <c r="F112" s="446"/>
      <c r="G112" s="445"/>
      <c r="H112" s="446"/>
      <c r="I112" s="446"/>
      <c r="J112" s="447"/>
      <c r="K112" s="448"/>
      <c r="L112" s="449"/>
      <c r="M112" s="446"/>
      <c r="N112" s="446"/>
      <c r="O112" s="524"/>
      <c r="P112" s="451"/>
      <c r="Q112" s="452"/>
      <c r="R112" s="453"/>
    </row>
    <row r="113" spans="1:18" x14ac:dyDescent="0.2">
      <c r="A113" s="454" t="s">
        <v>963</v>
      </c>
      <c r="B113" s="455" t="s">
        <v>964</v>
      </c>
      <c r="C113" s="456" t="s">
        <v>1085</v>
      </c>
      <c r="D113" s="457" t="s">
        <v>1086</v>
      </c>
      <c r="E113" s="457" t="s">
        <v>967</v>
      </c>
      <c r="F113" s="458" t="s">
        <v>968</v>
      </c>
      <c r="G113" s="457" t="s">
        <v>969</v>
      </c>
      <c r="H113" s="457" t="s">
        <v>970</v>
      </c>
      <c r="I113" s="459" t="s">
        <v>971</v>
      </c>
      <c r="J113" s="458" t="s">
        <v>972</v>
      </c>
      <c r="K113" s="460" t="s">
        <v>969</v>
      </c>
      <c r="L113" s="457" t="s">
        <v>970</v>
      </c>
      <c r="M113" s="459" t="s">
        <v>971</v>
      </c>
      <c r="N113" s="459" t="s">
        <v>973</v>
      </c>
      <c r="O113" s="461" t="s">
        <v>974</v>
      </c>
      <c r="P113" s="462" t="s">
        <v>975</v>
      </c>
      <c r="Q113" s="461" t="s">
        <v>1087</v>
      </c>
      <c r="R113" s="463" t="s">
        <v>1088</v>
      </c>
    </row>
    <row r="114" spans="1:18" ht="24" x14ac:dyDescent="0.2">
      <c r="A114" s="464" t="s">
        <v>1311</v>
      </c>
      <c r="B114" s="465"/>
      <c r="C114" s="466"/>
      <c r="D114" s="466"/>
      <c r="E114" s="440"/>
      <c r="F114" s="440"/>
      <c r="G114" s="440"/>
      <c r="H114" s="440"/>
      <c r="I114" s="440"/>
      <c r="J114" s="440"/>
      <c r="K114" s="440"/>
      <c r="L114" s="440"/>
      <c r="M114" s="440"/>
      <c r="N114" s="440"/>
      <c r="O114" s="440"/>
      <c r="P114" s="465"/>
      <c r="Q114" s="467"/>
      <c r="R114" s="468"/>
    </row>
    <row r="115" spans="1:18" x14ac:dyDescent="0.2">
      <c r="A115" s="469" t="s">
        <v>1312</v>
      </c>
      <c r="B115" s="470" t="s">
        <v>1313</v>
      </c>
      <c r="C115" s="470">
        <v>2</v>
      </c>
      <c r="D115" s="472">
        <v>1</v>
      </c>
      <c r="E115" s="470" t="s">
        <v>1314</v>
      </c>
      <c r="F115" s="473">
        <v>42895</v>
      </c>
      <c r="G115" s="470" t="s">
        <v>1129</v>
      </c>
      <c r="H115" s="470" t="s">
        <v>1315</v>
      </c>
      <c r="I115" s="474">
        <v>0.58333333333333337</v>
      </c>
      <c r="J115" s="473">
        <v>42900</v>
      </c>
      <c r="K115" s="470"/>
      <c r="L115" s="470"/>
      <c r="M115" s="474"/>
      <c r="N115" s="470" t="s">
        <v>1316</v>
      </c>
      <c r="O115" s="470"/>
      <c r="P115" s="470" t="s">
        <v>1317</v>
      </c>
      <c r="Q115" s="470" t="s">
        <v>1318</v>
      </c>
      <c r="R115" s="525" t="s">
        <v>1278</v>
      </c>
    </row>
    <row r="116" spans="1:18" ht="26" x14ac:dyDescent="0.2">
      <c r="A116" s="469" t="s">
        <v>1319</v>
      </c>
      <c r="B116" s="470" t="s">
        <v>1320</v>
      </c>
      <c r="C116" s="470">
        <v>3</v>
      </c>
      <c r="D116" s="472">
        <v>1</v>
      </c>
      <c r="E116" s="470" t="s">
        <v>1321</v>
      </c>
      <c r="F116" s="473">
        <v>42895</v>
      </c>
      <c r="G116" s="470" t="s">
        <v>1129</v>
      </c>
      <c r="H116" s="470" t="s">
        <v>1322</v>
      </c>
      <c r="I116" s="474">
        <v>0.3263888888888889</v>
      </c>
      <c r="J116" s="473">
        <v>42900</v>
      </c>
      <c r="K116" s="470" t="s">
        <v>1129</v>
      </c>
      <c r="L116" s="470" t="s">
        <v>1323</v>
      </c>
      <c r="M116" s="474">
        <v>0.78819444444444453</v>
      </c>
      <c r="N116" s="470" t="s">
        <v>1316</v>
      </c>
      <c r="O116" s="475" t="s">
        <v>1324</v>
      </c>
      <c r="P116" s="470"/>
      <c r="Q116" s="470" t="s">
        <v>1318</v>
      </c>
      <c r="R116" s="525" t="s">
        <v>1278</v>
      </c>
    </row>
    <row r="117" spans="1:18" x14ac:dyDescent="0.2">
      <c r="A117" s="469" t="s">
        <v>1325</v>
      </c>
      <c r="B117" s="470" t="s">
        <v>1326</v>
      </c>
      <c r="C117" s="470">
        <v>3</v>
      </c>
      <c r="D117" s="472">
        <v>1</v>
      </c>
      <c r="E117" s="470" t="s">
        <v>1327</v>
      </c>
      <c r="F117" s="473">
        <v>42895</v>
      </c>
      <c r="G117" s="470" t="s">
        <v>1129</v>
      </c>
      <c r="H117" s="470" t="s">
        <v>1328</v>
      </c>
      <c r="I117" s="474">
        <v>0.44791666666666669</v>
      </c>
      <c r="J117" s="473">
        <v>42900</v>
      </c>
      <c r="K117" s="470"/>
      <c r="L117" s="470"/>
      <c r="M117" s="474"/>
      <c r="N117" s="470" t="s">
        <v>1316</v>
      </c>
      <c r="O117" s="470"/>
      <c r="P117" s="470"/>
      <c r="Q117" s="470" t="s">
        <v>1318</v>
      </c>
      <c r="R117" s="525" t="s">
        <v>1278</v>
      </c>
    </row>
    <row r="118" spans="1:18" x14ac:dyDescent="0.2">
      <c r="A118" s="478"/>
      <c r="B118" s="479"/>
      <c r="C118" s="479"/>
      <c r="D118" s="479"/>
      <c r="E118" s="479"/>
      <c r="F118" s="479"/>
      <c r="G118" s="479"/>
      <c r="H118" s="479"/>
      <c r="I118" s="479"/>
      <c r="J118" s="479"/>
      <c r="K118" s="479"/>
      <c r="L118" s="479"/>
      <c r="M118" s="479"/>
      <c r="N118" s="479"/>
      <c r="O118" s="479"/>
      <c r="P118" s="479"/>
      <c r="Q118" s="482"/>
      <c r="R118" s="480"/>
    </row>
    <row r="119" spans="1:18" x14ac:dyDescent="0.2">
      <c r="A119" s="481"/>
      <c r="B119" s="482"/>
      <c r="C119" s="482"/>
      <c r="D119" s="482"/>
      <c r="E119" s="482"/>
      <c r="F119" s="482"/>
      <c r="G119" s="482"/>
      <c r="H119" s="482"/>
      <c r="I119" s="482"/>
      <c r="J119" s="482"/>
      <c r="K119" s="482"/>
      <c r="L119" s="482"/>
      <c r="M119" s="482"/>
      <c r="N119" s="482"/>
      <c r="O119" s="482"/>
      <c r="P119" s="482"/>
      <c r="Q119" s="482"/>
      <c r="R119" s="480"/>
    </row>
    <row r="120" spans="1:18" x14ac:dyDescent="0.2">
      <c r="A120" s="481"/>
      <c r="B120" s="482"/>
      <c r="C120" s="482"/>
      <c r="D120" s="482"/>
      <c r="E120" s="482"/>
      <c r="F120" s="482"/>
      <c r="G120" s="482"/>
      <c r="H120" s="482"/>
      <c r="I120" s="482"/>
      <c r="J120" s="482"/>
      <c r="K120" s="482"/>
      <c r="L120" s="482"/>
      <c r="M120" s="482"/>
      <c r="N120" s="482"/>
      <c r="O120" s="482"/>
      <c r="P120" s="482"/>
      <c r="Q120" s="482"/>
      <c r="R120" s="480"/>
    </row>
    <row r="121" spans="1:18" ht="16" thickBot="1" x14ac:dyDescent="0.25">
      <c r="A121" s="483" t="s">
        <v>983</v>
      </c>
      <c r="B121" s="484"/>
      <c r="C121" s="485">
        <f>SUM(C113:C120)</f>
        <v>8</v>
      </c>
      <c r="D121" s="486">
        <f>SUM(D113:D120)</f>
        <v>3</v>
      </c>
      <c r="E121" s="487"/>
      <c r="F121" s="488"/>
      <c r="G121" s="487"/>
      <c r="H121" s="487"/>
      <c r="I121" s="487"/>
      <c r="J121" s="488"/>
      <c r="K121" s="487"/>
      <c r="L121" s="487"/>
      <c r="M121" s="487"/>
      <c r="N121" s="487"/>
      <c r="O121" s="487"/>
      <c r="P121" s="487"/>
      <c r="Q121" s="489"/>
      <c r="R121" s="490"/>
    </row>
    <row r="122" spans="1:18" ht="16" thickBot="1" x14ac:dyDescent="0.25"/>
    <row r="123" spans="1:18" ht="31" x14ac:dyDescent="0.2">
      <c r="A123" s="442" t="s">
        <v>1329</v>
      </c>
      <c r="B123" s="443"/>
      <c r="C123" s="444"/>
      <c r="D123" s="445"/>
      <c r="E123" s="446"/>
      <c r="F123" s="446"/>
      <c r="G123" s="445"/>
      <c r="H123" s="446"/>
      <c r="I123" s="446"/>
      <c r="J123" s="447"/>
      <c r="K123" s="448"/>
      <c r="L123" s="449"/>
      <c r="M123" s="446"/>
      <c r="N123" s="446"/>
      <c r="O123" s="524"/>
      <c r="P123" s="451"/>
      <c r="Q123" s="452"/>
      <c r="R123" s="453"/>
    </row>
    <row r="124" spans="1:18" x14ac:dyDescent="0.2">
      <c r="A124" s="454" t="s">
        <v>963</v>
      </c>
      <c r="B124" s="455" t="s">
        <v>964</v>
      </c>
      <c r="C124" s="456" t="s">
        <v>1085</v>
      </c>
      <c r="D124" s="457" t="s">
        <v>1086</v>
      </c>
      <c r="E124" s="457" t="s">
        <v>967</v>
      </c>
      <c r="F124" s="458" t="s">
        <v>968</v>
      </c>
      <c r="G124" s="457" t="s">
        <v>969</v>
      </c>
      <c r="H124" s="457" t="s">
        <v>970</v>
      </c>
      <c r="I124" s="459" t="s">
        <v>971</v>
      </c>
      <c r="J124" s="458" t="s">
        <v>972</v>
      </c>
      <c r="K124" s="460" t="s">
        <v>969</v>
      </c>
      <c r="L124" s="457" t="s">
        <v>970</v>
      </c>
      <c r="M124" s="459" t="s">
        <v>971</v>
      </c>
      <c r="N124" s="459" t="s">
        <v>973</v>
      </c>
      <c r="O124" s="461" t="s">
        <v>974</v>
      </c>
      <c r="P124" s="462" t="s">
        <v>975</v>
      </c>
      <c r="Q124" s="461" t="s">
        <v>1087</v>
      </c>
      <c r="R124" s="463" t="s">
        <v>1088</v>
      </c>
    </row>
    <row r="125" spans="1:18" ht="24" x14ac:dyDescent="0.2">
      <c r="A125" s="464" t="s">
        <v>1330</v>
      </c>
      <c r="B125" s="465"/>
      <c r="C125" s="466"/>
      <c r="D125" s="466"/>
      <c r="E125" s="440"/>
      <c r="F125" s="440"/>
      <c r="G125" s="440"/>
      <c r="H125" s="440"/>
      <c r="I125" s="440"/>
      <c r="J125" s="440"/>
      <c r="K125" s="440"/>
      <c r="L125" s="440"/>
      <c r="M125" s="440"/>
      <c r="N125" s="440"/>
      <c r="O125" s="440"/>
      <c r="P125" s="465"/>
      <c r="Q125" s="467"/>
      <c r="R125" s="468"/>
    </row>
    <row r="126" spans="1:18" x14ac:dyDescent="0.2">
      <c r="A126" s="518" t="s">
        <v>846</v>
      </c>
      <c r="B126" s="514" t="s">
        <v>1331</v>
      </c>
      <c r="C126" s="514">
        <v>1</v>
      </c>
      <c r="D126" s="520">
        <v>1</v>
      </c>
      <c r="E126" s="514" t="s">
        <v>1332</v>
      </c>
      <c r="F126" s="521">
        <v>42895</v>
      </c>
      <c r="G126" s="514" t="s">
        <v>1129</v>
      </c>
      <c r="H126" s="514" t="s">
        <v>1333</v>
      </c>
      <c r="I126" s="522">
        <v>0.87777777777777777</v>
      </c>
      <c r="J126" s="521">
        <v>42899</v>
      </c>
      <c r="K126" s="514" t="s">
        <v>1334</v>
      </c>
      <c r="L126" s="514"/>
      <c r="M126" s="522"/>
      <c r="N126" s="519" t="s">
        <v>1265</v>
      </c>
      <c r="O126" s="531"/>
      <c r="P126" s="531" t="s">
        <v>849</v>
      </c>
      <c r="Q126" s="514" t="s">
        <v>1335</v>
      </c>
      <c r="R126" s="532" t="s">
        <v>1336</v>
      </c>
    </row>
    <row r="127" spans="1:18" x14ac:dyDescent="0.2">
      <c r="A127" s="533"/>
      <c r="B127" s="515"/>
      <c r="C127" s="515"/>
      <c r="D127" s="534"/>
      <c r="E127" s="515"/>
      <c r="F127" s="535"/>
      <c r="G127" s="515"/>
      <c r="H127" s="515"/>
      <c r="I127" s="536"/>
      <c r="J127" s="535"/>
      <c r="K127" s="515"/>
      <c r="L127" s="515"/>
      <c r="M127" s="536"/>
      <c r="N127" s="537"/>
      <c r="O127" s="538"/>
      <c r="P127" s="539"/>
      <c r="Q127" s="538"/>
      <c r="R127" s="540"/>
    </row>
    <row r="128" spans="1:18" ht="16" thickBot="1" x14ac:dyDescent="0.25">
      <c r="A128" s="483" t="s">
        <v>983</v>
      </c>
      <c r="B128" s="484"/>
      <c r="C128" s="485">
        <f>SUM(C126)</f>
        <v>1</v>
      </c>
      <c r="D128" s="486">
        <f>SUM(D126)</f>
        <v>1</v>
      </c>
      <c r="E128" s="487"/>
      <c r="F128" s="488"/>
      <c r="G128" s="487"/>
      <c r="H128" s="487"/>
      <c r="I128" s="487"/>
      <c r="J128" s="488"/>
      <c r="K128" s="487"/>
      <c r="L128" s="487"/>
      <c r="M128" s="487"/>
      <c r="N128" s="487"/>
      <c r="O128" s="487"/>
      <c r="P128" s="487"/>
      <c r="Q128" s="489"/>
      <c r="R128" s="490"/>
    </row>
  </sheetData>
  <customSheetViews>
    <customSheetView guid="{66544F1C-DA3A-E34B-BF6F-61699673D02F}" topLeftCell="A118">
      <selection activeCell="F149" sqref="F149"/>
      <pageMargins left="0.7" right="0.7" top="0.75" bottom="0.75" header="0.3" footer="0.3"/>
    </customSheetView>
    <customSheetView guid="{1482F023-ED3F-4B1F-B352-A368F0648545}" topLeftCell="A109">
      <selection activeCell="O119" sqref="O119"/>
      <pageMargins left="0.7" right="0.7" top="0.75" bottom="0.75" header="0.3" footer="0.3"/>
    </customSheetView>
    <customSheetView guid="{B9EB7F83-C410-48EB-B273-247299899CEB}" topLeftCell="A118">
      <selection activeCell="F149" sqref="F149"/>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H7" sqref="H7"/>
    </sheetView>
  </sheetViews>
  <sheetFormatPr baseColWidth="10" defaultColWidth="8.83203125" defaultRowHeight="30.75" customHeight="1" x14ac:dyDescent="0.2"/>
  <cols>
    <col min="2" max="2" width="17.6640625" customWidth="1"/>
    <col min="3" max="3" width="22.33203125" customWidth="1"/>
    <col min="4" max="4" width="26.6640625" customWidth="1"/>
    <col min="5" max="5" width="10.5" customWidth="1"/>
    <col min="6" max="6" width="10.33203125" customWidth="1"/>
    <col min="7" max="7" width="15.1640625" customWidth="1"/>
    <col min="9" max="9" width="16" customWidth="1"/>
    <col min="10" max="10" width="15.1640625" customWidth="1"/>
    <col min="11" max="11" width="45.6640625" customWidth="1"/>
    <col min="13" max="13" width="18.1640625" customWidth="1"/>
  </cols>
  <sheetData>
    <row r="1" spans="1:14" ht="48" customHeight="1" thickBot="1" x14ac:dyDescent="0.4">
      <c r="A1" s="848" t="s">
        <v>490</v>
      </c>
      <c r="B1" s="849"/>
      <c r="C1" s="849"/>
      <c r="D1" s="849"/>
      <c r="E1" s="849"/>
      <c r="F1" s="849"/>
      <c r="G1" s="849" t="s">
        <v>939</v>
      </c>
      <c r="H1" s="849"/>
      <c r="I1" s="849"/>
      <c r="J1" s="850"/>
      <c r="K1" s="851"/>
    </row>
    <row r="2" spans="1:14" ht="30.75" customHeight="1" thickBot="1" x14ac:dyDescent="0.3">
      <c r="A2" s="1" t="s">
        <v>2</v>
      </c>
      <c r="B2" s="2" t="s">
        <v>3</v>
      </c>
      <c r="C2" s="2" t="s">
        <v>4</v>
      </c>
      <c r="D2" s="3" t="s">
        <v>5</v>
      </c>
      <c r="E2" s="2" t="s">
        <v>6</v>
      </c>
      <c r="F2" s="2" t="s">
        <v>7</v>
      </c>
      <c r="G2" s="2" t="s">
        <v>8</v>
      </c>
      <c r="H2" s="2" t="s">
        <v>9</v>
      </c>
      <c r="I2" s="2" t="s">
        <v>10</v>
      </c>
      <c r="J2" s="2" t="s">
        <v>11</v>
      </c>
      <c r="K2" s="4" t="s">
        <v>12</v>
      </c>
      <c r="M2" s="5" t="s">
        <v>13</v>
      </c>
      <c r="N2" s="5">
        <v>55</v>
      </c>
    </row>
    <row r="3" spans="1:14" ht="30.75" customHeight="1" x14ac:dyDescent="0.3">
      <c r="A3" s="6"/>
      <c r="B3" s="6" t="s">
        <v>940</v>
      </c>
      <c r="C3" s="154"/>
      <c r="D3" s="8"/>
      <c r="E3" s="6"/>
      <c r="F3" s="6"/>
      <c r="G3" s="6"/>
      <c r="H3" s="6"/>
      <c r="I3" s="155"/>
      <c r="J3" s="6"/>
      <c r="K3" s="6"/>
      <c r="M3" s="9" t="s">
        <v>17</v>
      </c>
      <c r="N3" s="9">
        <f>N2-N14</f>
        <v>48</v>
      </c>
    </row>
    <row r="4" spans="1:14" ht="30.75" customHeight="1" x14ac:dyDescent="0.2">
      <c r="A4" s="11">
        <v>1</v>
      </c>
      <c r="B4" s="12" t="s">
        <v>941</v>
      </c>
      <c r="C4" s="12">
        <v>105111</v>
      </c>
      <c r="D4" s="13" t="s">
        <v>942</v>
      </c>
      <c r="E4" s="12">
        <v>1</v>
      </c>
      <c r="F4" s="12">
        <v>0</v>
      </c>
      <c r="G4" s="12" t="s">
        <v>156</v>
      </c>
      <c r="H4" s="12" t="s">
        <v>943</v>
      </c>
      <c r="I4" s="15">
        <v>42896</v>
      </c>
      <c r="J4" s="12"/>
      <c r="K4" s="11"/>
      <c r="M4" t="s">
        <v>23</v>
      </c>
      <c r="N4">
        <f>SUMIFS(E:E,G:G,"CTT")</f>
        <v>4</v>
      </c>
    </row>
    <row r="5" spans="1:14" ht="30.75" customHeight="1" x14ac:dyDescent="0.2">
      <c r="A5" s="16">
        <v>2</v>
      </c>
      <c r="B5" s="17" t="s">
        <v>37</v>
      </c>
      <c r="C5" s="17" t="s">
        <v>944</v>
      </c>
      <c r="D5" s="18" t="s">
        <v>945</v>
      </c>
      <c r="E5" s="17">
        <v>4</v>
      </c>
      <c r="F5" s="17">
        <v>0</v>
      </c>
      <c r="G5" s="17" t="s">
        <v>16</v>
      </c>
      <c r="H5" s="17" t="s">
        <v>943</v>
      </c>
      <c r="I5" s="20">
        <v>42896</v>
      </c>
      <c r="J5" s="17" t="s">
        <v>40</v>
      </c>
      <c r="K5" s="16"/>
      <c r="M5" t="s">
        <v>29</v>
      </c>
      <c r="N5">
        <f>SUMIFS(E:E,G:G,"FLU")</f>
        <v>3</v>
      </c>
    </row>
    <row r="6" spans="1:14" ht="30.75" customHeight="1" x14ac:dyDescent="0.2">
      <c r="A6" s="16">
        <v>3</v>
      </c>
      <c r="B6" s="17" t="s">
        <v>946</v>
      </c>
      <c r="C6" s="17" t="s">
        <v>947</v>
      </c>
      <c r="D6" s="18" t="s">
        <v>948</v>
      </c>
      <c r="E6" s="17">
        <v>2</v>
      </c>
      <c r="F6" s="17">
        <v>0</v>
      </c>
      <c r="G6" s="17" t="s">
        <v>156</v>
      </c>
      <c r="H6" s="17" t="s">
        <v>943</v>
      </c>
      <c r="I6" s="20">
        <v>42896</v>
      </c>
      <c r="J6" s="17"/>
      <c r="K6" s="16"/>
      <c r="M6" t="s">
        <v>36</v>
      </c>
      <c r="N6">
        <f>SUMIFS(E:E,G:G,"JCC")</f>
        <v>0</v>
      </c>
    </row>
    <row r="7" spans="1:14" ht="30.75" customHeight="1" x14ac:dyDescent="0.2">
      <c r="A7" s="11"/>
      <c r="B7" s="12"/>
      <c r="C7" s="12"/>
      <c r="D7" s="13"/>
      <c r="E7" s="12"/>
      <c r="F7" s="12"/>
      <c r="G7" s="12"/>
      <c r="H7" s="12"/>
      <c r="I7" s="12"/>
      <c r="J7" s="12"/>
      <c r="K7" s="76"/>
      <c r="M7" t="s">
        <v>41</v>
      </c>
      <c r="N7">
        <f>SUMIFS(E:E,G:G,"EDI")</f>
        <v>0</v>
      </c>
    </row>
    <row r="8" spans="1:14" ht="30.75" customHeight="1" x14ac:dyDescent="0.2">
      <c r="A8" s="16"/>
      <c r="B8" s="17"/>
      <c r="C8" s="17"/>
      <c r="D8" s="18"/>
      <c r="E8" s="17"/>
      <c r="F8" s="17"/>
      <c r="G8" s="17"/>
      <c r="H8" s="17"/>
      <c r="I8" s="17"/>
      <c r="J8" s="17"/>
      <c r="K8" s="16"/>
      <c r="M8" t="s">
        <v>44</v>
      </c>
      <c r="N8">
        <f>SUMIFS(E:E,G:G,"par")</f>
        <v>0</v>
      </c>
    </row>
    <row r="9" spans="1:14" ht="30.75" customHeight="1" x14ac:dyDescent="0.2">
      <c r="A9" s="11"/>
      <c r="B9" s="12"/>
      <c r="C9" s="12"/>
      <c r="D9" s="13"/>
      <c r="E9" s="12"/>
      <c r="F9" s="12"/>
      <c r="G9" s="12"/>
      <c r="H9" s="12"/>
      <c r="I9" s="15"/>
      <c r="J9" s="15"/>
      <c r="K9" s="11"/>
      <c r="M9" t="s">
        <v>47</v>
      </c>
      <c r="N9">
        <f>SUMIFS(E:E,G:G,"phi")</f>
        <v>0</v>
      </c>
    </row>
    <row r="10" spans="1:14" ht="30.75" customHeight="1" x14ac:dyDescent="0.2">
      <c r="A10" s="11"/>
      <c r="B10" s="12"/>
      <c r="C10" s="12"/>
      <c r="D10" s="13"/>
      <c r="E10" s="12"/>
      <c r="F10" s="12"/>
      <c r="G10" s="11"/>
      <c r="H10" s="12"/>
      <c r="I10" s="12"/>
      <c r="J10" s="12"/>
      <c r="K10" s="11"/>
      <c r="M10" t="s">
        <v>50</v>
      </c>
      <c r="N10">
        <f>SUMIFS(E:E,G:G,"BRK")</f>
        <v>0</v>
      </c>
    </row>
    <row r="11" spans="1:14" ht="30.75" customHeight="1" x14ac:dyDescent="0.2">
      <c r="A11" s="11"/>
      <c r="B11" s="12"/>
      <c r="C11" s="12"/>
      <c r="D11" s="13"/>
      <c r="E11" s="12"/>
      <c r="F11" s="12"/>
      <c r="G11" s="11"/>
      <c r="H11" s="12"/>
      <c r="I11" s="12"/>
      <c r="J11" s="12"/>
      <c r="K11" s="11"/>
      <c r="M11" s="24" t="s">
        <v>54</v>
      </c>
      <c r="N11" s="24">
        <f>SUMIFS(E:E,G:G,"SPC")</f>
        <v>0</v>
      </c>
    </row>
    <row r="12" spans="1:14" ht="30.75" customHeight="1" x14ac:dyDescent="0.2">
      <c r="A12" s="11"/>
      <c r="B12" s="12"/>
      <c r="C12" s="12"/>
      <c r="E12" s="12"/>
      <c r="F12" s="12"/>
      <c r="G12" s="11"/>
      <c r="H12" s="12"/>
      <c r="I12" s="12"/>
      <c r="J12" s="12"/>
      <c r="K12" s="11"/>
      <c r="M12" s="25" t="s">
        <v>57</v>
      </c>
      <c r="N12" s="25">
        <f>SUMIFS(E:E,G:G,"H")</f>
        <v>0</v>
      </c>
    </row>
    <row r="13" spans="1:14" ht="30.75" customHeight="1" x14ac:dyDescent="0.2">
      <c r="A13" s="11"/>
      <c r="B13" s="12"/>
      <c r="C13" s="12"/>
      <c r="D13" s="13"/>
      <c r="E13" s="12"/>
      <c r="F13" s="12"/>
      <c r="G13" s="11"/>
      <c r="H13" s="12"/>
      <c r="I13" s="12"/>
      <c r="J13" s="17"/>
      <c r="K13" s="16"/>
      <c r="M13" s="25"/>
      <c r="N13" s="25"/>
    </row>
    <row r="14" spans="1:14" ht="30.75" customHeight="1" x14ac:dyDescent="0.2">
      <c r="A14" s="16"/>
      <c r="B14" s="17"/>
      <c r="C14" s="17"/>
      <c r="D14" s="18"/>
      <c r="E14" s="17"/>
      <c r="F14" s="17"/>
      <c r="G14" s="17"/>
      <c r="H14" s="17"/>
      <c r="I14" s="17"/>
      <c r="J14" s="17"/>
      <c r="K14" s="16"/>
      <c r="M14" s="26" t="s">
        <v>62</v>
      </c>
      <c r="N14" s="26">
        <f>SUM(M4:N12)</f>
        <v>7</v>
      </c>
    </row>
    <row r="15" spans="1:14" ht="30.75" customHeight="1" x14ac:dyDescent="0.2">
      <c r="A15" s="16"/>
      <c r="B15" s="17"/>
      <c r="C15" s="17"/>
      <c r="D15" s="18"/>
      <c r="E15" s="17"/>
      <c r="F15" s="17"/>
      <c r="G15" s="17"/>
      <c r="H15" s="17"/>
      <c r="I15" s="17"/>
      <c r="J15" s="17"/>
      <c r="K15" s="16"/>
    </row>
    <row r="16" spans="1:14" ht="30.75" customHeight="1" x14ac:dyDescent="0.25">
      <c r="A16" s="11"/>
      <c r="B16" s="12"/>
      <c r="C16" s="12"/>
      <c r="D16" s="13"/>
      <c r="E16" s="12"/>
      <c r="F16" s="12"/>
      <c r="G16" s="12"/>
      <c r="H16" s="12"/>
      <c r="I16" s="15"/>
      <c r="J16" s="12"/>
      <c r="K16" s="11"/>
      <c r="M16" s="156"/>
    </row>
    <row r="17" spans="1:11" ht="30.75" customHeight="1" x14ac:dyDescent="0.2">
      <c r="A17" s="16"/>
      <c r="B17" s="17"/>
      <c r="C17" s="17"/>
      <c r="D17" s="18"/>
      <c r="E17" s="17"/>
      <c r="F17" s="17"/>
      <c r="G17" s="17"/>
      <c r="H17" s="17"/>
      <c r="I17" s="17"/>
      <c r="J17" s="17"/>
      <c r="K17" s="16"/>
    </row>
    <row r="18" spans="1:11" ht="30.75" customHeight="1" x14ac:dyDescent="0.2">
      <c r="A18" s="16"/>
      <c r="B18" s="17"/>
      <c r="C18" s="17"/>
      <c r="D18" s="18"/>
      <c r="E18" s="17"/>
      <c r="F18" s="17"/>
      <c r="G18" s="17"/>
      <c r="H18" s="17"/>
      <c r="I18" s="17"/>
      <c r="J18" s="17"/>
      <c r="K18" s="16"/>
    </row>
    <row r="19" spans="1:11" ht="30.75" customHeight="1" x14ac:dyDescent="0.2">
      <c r="A19" s="11"/>
      <c r="B19" s="12"/>
      <c r="C19" s="12"/>
      <c r="D19" s="13"/>
      <c r="E19" s="12"/>
      <c r="F19" s="12"/>
      <c r="G19" s="11"/>
      <c r="H19" s="12"/>
      <c r="I19" s="12"/>
      <c r="J19" s="12"/>
      <c r="K19" s="11"/>
    </row>
    <row r="20" spans="1:11" ht="30.75" customHeight="1" x14ac:dyDescent="0.2">
      <c r="A20" s="11"/>
      <c r="B20" s="12"/>
      <c r="C20" s="12"/>
      <c r="D20" s="13"/>
      <c r="E20" s="12"/>
      <c r="F20" s="12"/>
      <c r="G20" s="12"/>
      <c r="H20" s="12"/>
      <c r="I20" s="15"/>
      <c r="J20" s="15"/>
      <c r="K20" s="11"/>
    </row>
    <row r="21" spans="1:11" ht="30.75" customHeight="1" x14ac:dyDescent="0.2">
      <c r="A21" s="11"/>
      <c r="B21" s="12"/>
      <c r="C21" s="12"/>
      <c r="D21" s="13"/>
      <c r="E21" s="12"/>
      <c r="F21" s="12"/>
      <c r="G21" s="12"/>
      <c r="H21" s="12"/>
      <c r="I21" s="15"/>
      <c r="J21" s="15"/>
      <c r="K21" s="11"/>
    </row>
    <row r="22" spans="1:11" ht="30.75" customHeight="1" x14ac:dyDescent="0.2">
      <c r="A22" s="11"/>
      <c r="B22" s="12"/>
      <c r="C22" s="12"/>
      <c r="D22" s="13"/>
      <c r="E22" s="12"/>
      <c r="F22" s="12"/>
      <c r="G22" s="11"/>
      <c r="H22" s="12"/>
      <c r="I22" s="12"/>
      <c r="J22" s="12"/>
      <c r="K22" s="11"/>
    </row>
  </sheetData>
  <customSheetViews>
    <customSheetView guid="{66544F1C-DA3A-E34B-BF6F-61699673D02F}">
      <selection activeCell="H7" sqref="H7"/>
      <pageMargins left="0.7" right="0.7" top="0.75" bottom="0.75" header="0.3" footer="0.3"/>
    </customSheetView>
    <customSheetView guid="{F03C1FCC-71D5-4071-A1B2-B70B2D3F8D44}">
      <selection activeCell="C18" sqref="C18"/>
      <pageMargins left="0.7" right="0.7" top="0.75" bottom="0.75" header="0.3" footer="0.3"/>
    </customSheetView>
    <customSheetView guid="{1482F023-ED3F-4B1F-B352-A368F0648545}">
      <selection activeCell="C18" sqref="C18"/>
      <pageMargins left="0.7" right="0.7" top="0.75" bottom="0.75" header="0.3" footer="0.3"/>
    </customSheetView>
    <customSheetView guid="{8056BB49-52E6-4DF6-BFBA-F59258C1D3BE}" topLeftCell="E1">
      <selection activeCell="C18" sqref="C18"/>
      <pageMargins left="0.7" right="0.7" top="0.75" bottom="0.75" header="0.3" footer="0.3"/>
    </customSheetView>
    <customSheetView guid="{B9EB7F83-C410-48EB-B273-247299899CEB}">
      <selection activeCell="H7" sqref="H7"/>
      <pageMargins left="0.7" right="0.7" top="0.75" bottom="0.75" header="0.3" footer="0.3"/>
    </customSheetView>
  </customSheetViews>
  <mergeCells count="2">
    <mergeCell ref="A1:F1"/>
    <mergeCell ref="G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80" zoomScaleNormal="80" workbookViewId="0">
      <selection activeCell="F13" sqref="F13"/>
    </sheetView>
  </sheetViews>
  <sheetFormatPr baseColWidth="10" defaultColWidth="8.83203125" defaultRowHeight="41.25" customHeight="1" x14ac:dyDescent="0.2"/>
  <cols>
    <col min="1" max="1" width="11.5" customWidth="1"/>
    <col min="2" max="2" width="30" customWidth="1"/>
    <col min="3" max="3" width="37.5" customWidth="1"/>
    <col min="4" max="4" width="40.5" customWidth="1"/>
    <col min="5" max="5" width="10.5" customWidth="1"/>
    <col min="6" max="6" width="10.33203125" customWidth="1"/>
    <col min="7" max="7" width="15.1640625" customWidth="1"/>
    <col min="8" max="8" width="18.83203125" customWidth="1"/>
    <col min="9" max="9" width="16" customWidth="1"/>
    <col min="10" max="10" width="15.1640625" customWidth="1"/>
    <col min="11" max="11" width="39.83203125" customWidth="1"/>
    <col min="13" max="13" width="18.1640625" customWidth="1"/>
  </cols>
  <sheetData>
    <row r="1" spans="1:14" ht="41.25" customHeight="1" thickBot="1" x14ac:dyDescent="0.4">
      <c r="A1" s="848" t="s">
        <v>490</v>
      </c>
      <c r="B1" s="849"/>
      <c r="C1" s="849"/>
      <c r="D1" s="849"/>
      <c r="E1" s="849"/>
      <c r="F1" s="849"/>
      <c r="G1" s="849" t="s">
        <v>491</v>
      </c>
      <c r="H1" s="849"/>
      <c r="I1" s="849"/>
      <c r="J1" s="850"/>
      <c r="K1" s="851"/>
    </row>
    <row r="2" spans="1:14" ht="41.25" customHeight="1" thickBot="1" x14ac:dyDescent="0.3">
      <c r="A2" s="1" t="s">
        <v>2</v>
      </c>
      <c r="B2" s="2" t="s">
        <v>3</v>
      </c>
      <c r="C2" s="2" t="s">
        <v>4</v>
      </c>
      <c r="D2" s="3" t="s">
        <v>5</v>
      </c>
      <c r="E2" s="2" t="s">
        <v>6</v>
      </c>
      <c r="F2" s="2" t="s">
        <v>7</v>
      </c>
      <c r="G2" s="2" t="s">
        <v>8</v>
      </c>
      <c r="H2" s="2" t="s">
        <v>9</v>
      </c>
      <c r="I2" s="2" t="s">
        <v>10</v>
      </c>
      <c r="J2" s="2" t="s">
        <v>11</v>
      </c>
      <c r="K2" s="4" t="s">
        <v>12</v>
      </c>
      <c r="M2" s="5" t="s">
        <v>13</v>
      </c>
      <c r="N2" s="5">
        <v>56</v>
      </c>
    </row>
    <row r="3" spans="1:14" ht="41.25" customHeight="1" x14ac:dyDescent="0.3">
      <c r="A3" s="6">
        <v>56</v>
      </c>
      <c r="B3" s="6" t="s">
        <v>574</v>
      </c>
      <c r="C3" s="6" t="s">
        <v>526</v>
      </c>
      <c r="D3" s="8"/>
      <c r="E3" s="6"/>
      <c r="F3" s="6"/>
      <c r="G3" s="6"/>
      <c r="H3" s="6"/>
      <c r="I3" s="6"/>
      <c r="J3" s="6"/>
      <c r="K3" s="6"/>
      <c r="M3" s="9" t="s">
        <v>17</v>
      </c>
      <c r="N3" s="9">
        <f>N2-N14</f>
        <v>2</v>
      </c>
    </row>
    <row r="4" spans="1:14" ht="41.25" customHeight="1" x14ac:dyDescent="0.2">
      <c r="A4" s="11">
        <v>1</v>
      </c>
      <c r="B4" s="12" t="s">
        <v>37</v>
      </c>
      <c r="C4" s="12" t="s">
        <v>575</v>
      </c>
      <c r="D4" s="13" t="s">
        <v>576</v>
      </c>
      <c r="E4" s="12">
        <v>2</v>
      </c>
      <c r="F4" s="12">
        <v>1</v>
      </c>
      <c r="G4" s="54" t="s">
        <v>33</v>
      </c>
      <c r="H4" s="12" t="s">
        <v>526</v>
      </c>
      <c r="I4" s="15">
        <v>42896</v>
      </c>
      <c r="J4" s="12" t="s">
        <v>40</v>
      </c>
      <c r="K4" s="11"/>
      <c r="M4" t="s">
        <v>23</v>
      </c>
      <c r="N4">
        <f>SUMIFS(E:E,G:G,"CTT")</f>
        <v>18</v>
      </c>
    </row>
    <row r="5" spans="1:14" ht="41.25" customHeight="1" x14ac:dyDescent="0.2">
      <c r="A5" s="11">
        <v>2</v>
      </c>
      <c r="B5" s="12" t="s">
        <v>37</v>
      </c>
      <c r="C5" s="12" t="s">
        <v>577</v>
      </c>
      <c r="D5" s="13" t="s">
        <v>578</v>
      </c>
      <c r="E5" s="12">
        <v>4</v>
      </c>
      <c r="F5" s="12">
        <v>1</v>
      </c>
      <c r="G5" s="12" t="s">
        <v>110</v>
      </c>
      <c r="H5" s="12" t="s">
        <v>526</v>
      </c>
      <c r="I5" s="15">
        <v>42896</v>
      </c>
      <c r="J5" s="12" t="s">
        <v>40</v>
      </c>
      <c r="K5" s="11"/>
      <c r="M5" t="s">
        <v>29</v>
      </c>
      <c r="N5">
        <f>SUMIFS(E:E,G:G,"FLU")</f>
        <v>0</v>
      </c>
    </row>
    <row r="6" spans="1:14" ht="41.25" customHeight="1" x14ac:dyDescent="0.2">
      <c r="A6" s="11">
        <v>3</v>
      </c>
      <c r="B6" s="12" t="s">
        <v>37</v>
      </c>
      <c r="C6" s="12" t="s">
        <v>579</v>
      </c>
      <c r="D6" s="13" t="s">
        <v>580</v>
      </c>
      <c r="E6" s="12">
        <v>3</v>
      </c>
      <c r="F6" s="12">
        <v>1</v>
      </c>
      <c r="G6" s="54" t="s">
        <v>110</v>
      </c>
      <c r="H6" s="12" t="s">
        <v>526</v>
      </c>
      <c r="I6" s="15">
        <v>42896</v>
      </c>
      <c r="J6" s="12" t="s">
        <v>40</v>
      </c>
      <c r="K6" s="11"/>
      <c r="M6" t="s">
        <v>36</v>
      </c>
      <c r="N6">
        <f>SUMIFS(E:E,G:G,"JCC")</f>
        <v>26</v>
      </c>
    </row>
    <row r="7" spans="1:14" ht="41.25" customHeight="1" x14ac:dyDescent="0.2">
      <c r="A7" s="11">
        <v>4</v>
      </c>
      <c r="B7" s="12" t="s">
        <v>30</v>
      </c>
      <c r="C7" s="79" t="s">
        <v>581</v>
      </c>
      <c r="D7" s="13" t="s">
        <v>582</v>
      </c>
      <c r="E7" s="12">
        <v>2</v>
      </c>
      <c r="F7" s="12">
        <v>1</v>
      </c>
      <c r="G7" s="12" t="s">
        <v>16</v>
      </c>
      <c r="H7" s="12" t="s">
        <v>526</v>
      </c>
      <c r="I7" s="15">
        <v>42896</v>
      </c>
      <c r="J7" s="12" t="s">
        <v>583</v>
      </c>
      <c r="K7" s="76"/>
      <c r="M7" t="s">
        <v>41</v>
      </c>
      <c r="N7">
        <f>SUMIFS(E:E,G:G,"EDI")</f>
        <v>0</v>
      </c>
    </row>
    <row r="8" spans="1:14" ht="41.25" customHeight="1" x14ac:dyDescent="0.2">
      <c r="A8" s="11">
        <v>5</v>
      </c>
      <c r="B8" s="17" t="s">
        <v>37</v>
      </c>
      <c r="C8" s="17" t="s">
        <v>584</v>
      </c>
      <c r="D8" s="18" t="s">
        <v>585</v>
      </c>
      <c r="E8" s="17">
        <v>2</v>
      </c>
      <c r="F8" s="17">
        <v>1</v>
      </c>
      <c r="G8" s="17" t="s">
        <v>16</v>
      </c>
      <c r="H8" s="17" t="s">
        <v>526</v>
      </c>
      <c r="I8" s="20">
        <v>42896</v>
      </c>
      <c r="J8" s="17" t="s">
        <v>40</v>
      </c>
      <c r="K8" s="16"/>
      <c r="M8" t="s">
        <v>44</v>
      </c>
      <c r="N8">
        <f>SUMIFS(E:E,G:G,"par")</f>
        <v>0</v>
      </c>
    </row>
    <row r="9" spans="1:14" ht="41.25" customHeight="1" x14ac:dyDescent="0.2">
      <c r="A9" s="11">
        <v>6</v>
      </c>
      <c r="B9" s="43" t="s">
        <v>74</v>
      </c>
      <c r="C9" s="12" t="s">
        <v>586</v>
      </c>
      <c r="D9" s="13" t="s">
        <v>587</v>
      </c>
      <c r="E9" s="12">
        <v>4</v>
      </c>
      <c r="F9" s="12">
        <v>1</v>
      </c>
      <c r="G9" s="12" t="s">
        <v>16</v>
      </c>
      <c r="H9" s="12" t="s">
        <v>526</v>
      </c>
      <c r="I9" s="15">
        <v>42896</v>
      </c>
      <c r="J9" s="12" t="s">
        <v>588</v>
      </c>
      <c r="K9" s="12"/>
      <c r="M9" t="s">
        <v>47</v>
      </c>
      <c r="N9">
        <f>SUMIFS(E:E,G:G,"phi")</f>
        <v>0</v>
      </c>
    </row>
    <row r="10" spans="1:14" ht="41.25" customHeight="1" x14ac:dyDescent="0.2">
      <c r="A10" s="11">
        <v>7</v>
      </c>
      <c r="B10" s="17" t="s">
        <v>37</v>
      </c>
      <c r="C10" s="12" t="s">
        <v>589</v>
      </c>
      <c r="D10" s="13" t="s">
        <v>590</v>
      </c>
      <c r="E10" s="12">
        <v>3</v>
      </c>
      <c r="F10" s="12">
        <v>1</v>
      </c>
      <c r="G10" s="11" t="s">
        <v>16</v>
      </c>
      <c r="H10" s="99" t="s">
        <v>591</v>
      </c>
      <c r="I10" s="20">
        <v>42896</v>
      </c>
      <c r="J10" s="17" t="s">
        <v>40</v>
      </c>
      <c r="K10" s="11"/>
      <c r="M10" t="s">
        <v>50</v>
      </c>
      <c r="N10">
        <f>SUMIFS(E:E,G:G,"BRK")</f>
        <v>10</v>
      </c>
    </row>
    <row r="11" spans="1:14" ht="41.25" customHeight="1" x14ac:dyDescent="0.2">
      <c r="A11" s="11">
        <v>8</v>
      </c>
      <c r="B11" s="12" t="s">
        <v>37</v>
      </c>
      <c r="C11" s="12" t="s">
        <v>592</v>
      </c>
      <c r="D11" s="13" t="s">
        <v>593</v>
      </c>
      <c r="E11" s="12">
        <v>5</v>
      </c>
      <c r="F11" s="12">
        <v>2</v>
      </c>
      <c r="G11" s="11" t="s">
        <v>110</v>
      </c>
      <c r="H11" s="12" t="s">
        <v>526</v>
      </c>
      <c r="I11" s="15">
        <v>42896</v>
      </c>
      <c r="J11" s="12" t="s">
        <v>40</v>
      </c>
      <c r="K11" s="11"/>
      <c r="M11" s="24" t="s">
        <v>54</v>
      </c>
      <c r="N11" s="24">
        <f>SUMIFS(E:E,G:G,"SPC")</f>
        <v>0</v>
      </c>
    </row>
    <row r="12" spans="1:14" ht="41.25" customHeight="1" x14ac:dyDescent="0.2">
      <c r="A12" s="11">
        <v>9</v>
      </c>
      <c r="B12" s="12" t="s">
        <v>74</v>
      </c>
      <c r="C12" s="12" t="s">
        <v>594</v>
      </c>
      <c r="D12" s="13" t="s">
        <v>595</v>
      </c>
      <c r="E12" s="12">
        <v>3</v>
      </c>
      <c r="F12" s="12">
        <v>1</v>
      </c>
      <c r="G12" s="11" t="s">
        <v>110</v>
      </c>
      <c r="H12" s="12" t="s">
        <v>526</v>
      </c>
      <c r="I12" s="15">
        <v>42896</v>
      </c>
      <c r="J12" s="12" t="s">
        <v>596</v>
      </c>
      <c r="K12" s="11"/>
      <c r="M12" s="25" t="s">
        <v>57</v>
      </c>
      <c r="N12" s="25">
        <f>SUMIFS(E:E,G:G,"H")</f>
        <v>0</v>
      </c>
    </row>
    <row r="13" spans="1:14" ht="41.25" customHeight="1" x14ac:dyDescent="0.2">
      <c r="A13" s="11">
        <v>10</v>
      </c>
      <c r="B13" s="17" t="s">
        <v>37</v>
      </c>
      <c r="C13" s="17" t="s">
        <v>597</v>
      </c>
      <c r="D13" s="18" t="s">
        <v>598</v>
      </c>
      <c r="E13" s="17">
        <v>3</v>
      </c>
      <c r="F13" s="17">
        <v>1</v>
      </c>
      <c r="G13" s="17" t="s">
        <v>110</v>
      </c>
      <c r="H13" s="17" t="s">
        <v>526</v>
      </c>
      <c r="I13" s="20">
        <v>42896</v>
      </c>
      <c r="J13" s="17" t="s">
        <v>40</v>
      </c>
      <c r="K13" s="16"/>
      <c r="M13" s="25"/>
      <c r="N13" s="25"/>
    </row>
    <row r="14" spans="1:14" ht="41.25" customHeight="1" x14ac:dyDescent="0.2">
      <c r="A14" s="11">
        <v>11</v>
      </c>
      <c r="B14" s="12" t="s">
        <v>74</v>
      </c>
      <c r="C14" s="12" t="s">
        <v>560</v>
      </c>
      <c r="D14" s="13" t="s">
        <v>561</v>
      </c>
      <c r="E14" s="12">
        <v>3</v>
      </c>
      <c r="F14" s="12">
        <v>1</v>
      </c>
      <c r="G14" s="54" t="s">
        <v>16</v>
      </c>
      <c r="H14" s="12" t="s">
        <v>526</v>
      </c>
      <c r="I14" s="15">
        <v>42896</v>
      </c>
      <c r="J14" s="12" t="s">
        <v>562</v>
      </c>
      <c r="K14" s="11"/>
      <c r="M14" s="26" t="s">
        <v>62</v>
      </c>
      <c r="N14" s="26">
        <f>SUM(M4:N12)</f>
        <v>54</v>
      </c>
    </row>
    <row r="15" spans="1:14" ht="41.25" customHeight="1" x14ac:dyDescent="0.2">
      <c r="A15" s="11">
        <v>12</v>
      </c>
      <c r="B15" s="17" t="s">
        <v>37</v>
      </c>
      <c r="C15" s="17" t="s">
        <v>602</v>
      </c>
      <c r="D15" s="18" t="s">
        <v>603</v>
      </c>
      <c r="E15" s="17">
        <v>2</v>
      </c>
      <c r="F15" s="17">
        <v>1</v>
      </c>
      <c r="G15" s="17" t="s">
        <v>110</v>
      </c>
      <c r="H15" s="17" t="s">
        <v>526</v>
      </c>
      <c r="I15" s="20">
        <v>42896</v>
      </c>
      <c r="J15" s="17" t="s">
        <v>40</v>
      </c>
      <c r="K15" s="16"/>
    </row>
    <row r="16" spans="1:14" ht="41.25" customHeight="1" x14ac:dyDescent="0.2">
      <c r="A16" s="11">
        <v>13</v>
      </c>
      <c r="B16" s="17" t="s">
        <v>37</v>
      </c>
      <c r="C16" s="17" t="s">
        <v>604</v>
      </c>
      <c r="D16" s="18" t="s">
        <v>605</v>
      </c>
      <c r="E16" s="17">
        <v>5</v>
      </c>
      <c r="F16" s="17">
        <v>2</v>
      </c>
      <c r="G16" s="17" t="s">
        <v>110</v>
      </c>
      <c r="H16" s="99" t="s">
        <v>591</v>
      </c>
      <c r="I16" s="20">
        <v>42896</v>
      </c>
      <c r="J16" s="17" t="s">
        <v>40</v>
      </c>
      <c r="K16" s="16"/>
      <c r="M16" s="77" t="s">
        <v>524</v>
      </c>
    </row>
    <row r="17" spans="1:13" ht="41.25" customHeight="1" x14ac:dyDescent="0.2">
      <c r="A17" s="54">
        <v>14</v>
      </c>
      <c r="B17" s="17" t="s">
        <v>606</v>
      </c>
      <c r="C17" s="17" t="s">
        <v>607</v>
      </c>
      <c r="D17" s="18" t="s">
        <v>608</v>
      </c>
      <c r="E17" s="17">
        <v>4</v>
      </c>
      <c r="F17" s="17">
        <v>1</v>
      </c>
      <c r="G17" s="17" t="s">
        <v>33</v>
      </c>
      <c r="H17" s="17" t="s">
        <v>526</v>
      </c>
      <c r="I17" s="20">
        <v>42896</v>
      </c>
      <c r="J17" s="17" t="s">
        <v>609</v>
      </c>
      <c r="K17" s="16"/>
      <c r="M17" s="77" t="s">
        <v>525</v>
      </c>
    </row>
    <row r="18" spans="1:13" ht="41.25" customHeight="1" x14ac:dyDescent="0.2">
      <c r="A18" s="54">
        <v>15</v>
      </c>
      <c r="B18" s="17" t="s">
        <v>610</v>
      </c>
      <c r="C18" s="17" t="s">
        <v>611</v>
      </c>
      <c r="D18" s="18" t="s">
        <v>612</v>
      </c>
      <c r="E18" s="17">
        <v>4</v>
      </c>
      <c r="F18" s="17">
        <v>1</v>
      </c>
      <c r="G18" s="17" t="s">
        <v>33</v>
      </c>
      <c r="H18" s="100" t="s">
        <v>591</v>
      </c>
      <c r="I18" s="20">
        <v>42896</v>
      </c>
      <c r="J18" s="17" t="s">
        <v>613</v>
      </c>
      <c r="K18" s="70" t="s">
        <v>614</v>
      </c>
      <c r="M18" s="92"/>
    </row>
    <row r="19" spans="1:13" ht="41.25" customHeight="1" x14ac:dyDescent="0.2">
      <c r="A19" s="54">
        <v>16</v>
      </c>
      <c r="B19" s="17" t="s">
        <v>615</v>
      </c>
      <c r="C19" s="17" t="s">
        <v>616</v>
      </c>
      <c r="D19" s="18" t="s">
        <v>617</v>
      </c>
      <c r="E19" s="17">
        <v>4</v>
      </c>
      <c r="F19" s="17">
        <v>1</v>
      </c>
      <c r="G19" s="17" t="s">
        <v>16</v>
      </c>
      <c r="H19" s="27" t="s">
        <v>526</v>
      </c>
      <c r="I19" s="20">
        <v>42896</v>
      </c>
      <c r="J19" s="17" t="s">
        <v>618</v>
      </c>
      <c r="K19" s="70" t="s">
        <v>619</v>
      </c>
    </row>
    <row r="20" spans="1:13" ht="41.25" customHeight="1" x14ac:dyDescent="0.2">
      <c r="A20" s="54">
        <v>17</v>
      </c>
      <c r="B20" s="17" t="s">
        <v>37</v>
      </c>
      <c r="C20" s="17" t="s">
        <v>620</v>
      </c>
      <c r="D20" s="18" t="s">
        <v>621</v>
      </c>
      <c r="E20" s="17">
        <v>1</v>
      </c>
      <c r="F20" s="17">
        <v>1</v>
      </c>
      <c r="G20" s="17" t="s">
        <v>110</v>
      </c>
      <c r="H20" s="27" t="s">
        <v>526</v>
      </c>
      <c r="I20" s="20">
        <v>42896</v>
      </c>
      <c r="J20" s="17" t="s">
        <v>40</v>
      </c>
      <c r="K20" s="17"/>
    </row>
    <row r="21" spans="1:13" ht="41.25" customHeight="1" x14ac:dyDescent="0.2">
      <c r="A21" s="54"/>
      <c r="B21" s="17"/>
      <c r="C21" s="17"/>
      <c r="D21" s="18"/>
      <c r="E21" s="17"/>
      <c r="F21" s="17"/>
      <c r="G21" s="17"/>
      <c r="H21" s="27"/>
      <c r="I21" s="20"/>
      <c r="J21" s="17"/>
      <c r="K21" s="17"/>
    </row>
    <row r="22" spans="1:13" ht="41.25" customHeight="1" x14ac:dyDescent="0.2">
      <c r="A22" s="11"/>
      <c r="B22" s="12"/>
      <c r="C22" s="12"/>
      <c r="D22" s="13"/>
      <c r="E22" s="14">
        <f>SUM(E4:E20)</f>
        <v>54</v>
      </c>
      <c r="F22" s="14">
        <f>SUM(F4:F20)</f>
        <v>19</v>
      </c>
      <c r="G22" s="11"/>
      <c r="H22" s="12"/>
      <c r="I22" s="12"/>
      <c r="J22" s="12"/>
      <c r="K22" s="11"/>
    </row>
    <row r="23" spans="1:13" ht="41.25" customHeight="1" x14ac:dyDescent="0.2">
      <c r="A23" s="12"/>
      <c r="B23" s="12"/>
      <c r="C23" s="79"/>
      <c r="D23" s="13"/>
      <c r="E23" s="12"/>
      <c r="F23" s="12"/>
      <c r="G23" s="12"/>
      <c r="H23" s="12"/>
      <c r="I23" s="15"/>
      <c r="J23" s="12"/>
      <c r="K23" s="101"/>
    </row>
    <row r="24" spans="1:13" ht="41.25" customHeight="1" x14ac:dyDescent="0.2">
      <c r="A24" s="12"/>
      <c r="B24" s="12"/>
      <c r="C24" s="12"/>
      <c r="D24" s="13"/>
      <c r="E24" s="12"/>
      <c r="F24" s="12"/>
      <c r="G24" s="12"/>
      <c r="H24" s="39"/>
      <c r="I24" s="15"/>
      <c r="J24" s="12"/>
      <c r="K24" s="12"/>
    </row>
    <row r="25" spans="1:13" ht="41.25" customHeight="1" x14ac:dyDescent="0.2">
      <c r="A25" s="12"/>
      <c r="B25" s="12"/>
      <c r="C25" s="12"/>
      <c r="D25" s="13"/>
      <c r="E25" s="12"/>
      <c r="F25" s="12"/>
      <c r="G25" s="12"/>
      <c r="H25" s="12"/>
      <c r="I25" s="15"/>
      <c r="J25" s="17"/>
      <c r="K25" s="101"/>
    </row>
  </sheetData>
  <customSheetViews>
    <customSheetView guid="{66544F1C-DA3A-E34B-BF6F-61699673D02F}" scale="80">
      <selection activeCell="F13" sqref="F13"/>
      <pageMargins left="0.7" right="0.7" top="0.75" bottom="0.75" header="0.3" footer="0.3"/>
    </customSheetView>
    <customSheetView guid="{F03C1FCC-71D5-4071-A1B2-B70B2D3F8D44}" scale="80">
      <selection activeCell="C18" sqref="C18"/>
      <pageMargins left="0.7" right="0.7" top="0.75" bottom="0.75" header="0.3" footer="0.3"/>
    </customSheetView>
    <customSheetView guid="{1482F023-ED3F-4B1F-B352-A368F0648545}" scale="80">
      <selection activeCell="C18" sqref="C18"/>
      <pageMargins left="0.7" right="0.7" top="0.75" bottom="0.75" header="0.3" footer="0.3"/>
    </customSheetView>
    <customSheetView guid="{8056BB49-52E6-4DF6-BFBA-F59258C1D3BE}" scale="80" topLeftCell="D1">
      <selection activeCell="K18" sqref="K18"/>
      <pageMargins left="0.7" right="0.7" top="0.75" bottom="0.75" header="0.3" footer="0.3"/>
    </customSheetView>
    <customSheetView guid="{B9EB7F83-C410-48EB-B273-247299899CEB}" scale="80">
      <selection activeCell="F13" sqref="F13"/>
      <pageMargins left="0.7" right="0.7" top="0.75" bottom="0.75" header="0.3" footer="0.3"/>
    </customSheetView>
  </customSheetViews>
  <mergeCells count="2">
    <mergeCell ref="A1:F1"/>
    <mergeCell ref="G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90" zoomScaleNormal="90" workbookViewId="0">
      <selection activeCell="C19" sqref="C19"/>
    </sheetView>
  </sheetViews>
  <sheetFormatPr baseColWidth="10" defaultColWidth="8.83203125" defaultRowHeight="36" customHeight="1" x14ac:dyDescent="0.2"/>
  <cols>
    <col min="1" max="1" width="12.83203125" customWidth="1"/>
    <col min="2" max="2" width="30" customWidth="1"/>
    <col min="3" max="3" width="37.5" customWidth="1"/>
    <col min="4" max="4" width="40.5" customWidth="1"/>
    <col min="5" max="5" width="10.5" customWidth="1"/>
    <col min="6" max="6" width="10.33203125" customWidth="1"/>
    <col min="7" max="7" width="15.1640625" customWidth="1"/>
    <col min="8" max="8" width="18.83203125" customWidth="1"/>
    <col min="9" max="9" width="16" customWidth="1"/>
    <col min="10" max="10" width="15.1640625" customWidth="1"/>
    <col min="11" max="11" width="42.83203125" customWidth="1"/>
    <col min="13" max="13" width="18.1640625" customWidth="1"/>
  </cols>
  <sheetData>
    <row r="1" spans="1:14" ht="36" customHeight="1" thickBot="1" x14ac:dyDescent="0.4">
      <c r="A1" s="848" t="s">
        <v>490</v>
      </c>
      <c r="B1" s="849"/>
      <c r="C1" s="849"/>
      <c r="D1" s="849"/>
      <c r="E1" s="849"/>
      <c r="F1" s="849"/>
      <c r="G1" s="849" t="s">
        <v>491</v>
      </c>
      <c r="H1" s="849"/>
      <c r="I1" s="849"/>
      <c r="J1" s="850"/>
      <c r="K1" s="851"/>
    </row>
    <row r="2" spans="1:14" ht="36" customHeight="1" thickBot="1" x14ac:dyDescent="0.3">
      <c r="A2" s="1" t="s">
        <v>2</v>
      </c>
      <c r="B2" s="2" t="s">
        <v>3</v>
      </c>
      <c r="C2" s="2" t="s">
        <v>4</v>
      </c>
      <c r="D2" s="3" t="s">
        <v>5</v>
      </c>
      <c r="E2" s="2" t="s">
        <v>6</v>
      </c>
      <c r="F2" s="2" t="s">
        <v>7</v>
      </c>
      <c r="G2" s="2" t="s">
        <v>8</v>
      </c>
      <c r="H2" s="2" t="s">
        <v>9</v>
      </c>
      <c r="I2" s="2" t="s">
        <v>10</v>
      </c>
      <c r="J2" s="2" t="s">
        <v>11</v>
      </c>
      <c r="K2" s="4" t="s">
        <v>12</v>
      </c>
      <c r="M2" s="5" t="s">
        <v>13</v>
      </c>
      <c r="N2" s="5">
        <v>55</v>
      </c>
    </row>
    <row r="3" spans="1:14" ht="36" customHeight="1" x14ac:dyDescent="0.3">
      <c r="A3" s="6">
        <v>55</v>
      </c>
      <c r="B3" s="6" t="s">
        <v>14</v>
      </c>
      <c r="C3" s="6" t="s">
        <v>526</v>
      </c>
      <c r="D3" s="8"/>
      <c r="E3" s="6"/>
      <c r="F3" s="6"/>
      <c r="G3" s="6"/>
      <c r="H3" s="6"/>
      <c r="I3" s="94"/>
      <c r="J3" s="6"/>
      <c r="K3" s="6"/>
      <c r="M3" s="9" t="s">
        <v>17</v>
      </c>
      <c r="N3" s="9">
        <f>N2-N14</f>
        <v>2</v>
      </c>
    </row>
    <row r="4" spans="1:14" ht="36" customHeight="1" x14ac:dyDescent="0.2">
      <c r="A4" s="49">
        <v>1</v>
      </c>
      <c r="B4" s="59" t="s">
        <v>37</v>
      </c>
      <c r="C4" s="59" t="s">
        <v>527</v>
      </c>
      <c r="D4" s="60" t="s">
        <v>528</v>
      </c>
      <c r="E4" s="59">
        <v>4</v>
      </c>
      <c r="F4" s="59">
        <v>1</v>
      </c>
      <c r="G4" s="59" t="s">
        <v>200</v>
      </c>
      <c r="H4" s="59" t="s">
        <v>526</v>
      </c>
      <c r="I4" s="62">
        <v>42896</v>
      </c>
      <c r="J4" s="59" t="s">
        <v>40</v>
      </c>
      <c r="K4" s="49"/>
      <c r="M4" t="s">
        <v>23</v>
      </c>
      <c r="N4">
        <f>SUMIFS(E:E,G:G,"CTT")</f>
        <v>7</v>
      </c>
    </row>
    <row r="5" spans="1:14" ht="36" customHeight="1" x14ac:dyDescent="0.2">
      <c r="A5" s="49">
        <v>2</v>
      </c>
      <c r="B5" s="27" t="s">
        <v>74</v>
      </c>
      <c r="C5" s="27" t="s">
        <v>529</v>
      </c>
      <c r="D5" s="28" t="s">
        <v>530</v>
      </c>
      <c r="E5" s="27">
        <v>3</v>
      </c>
      <c r="F5" s="27">
        <v>1</v>
      </c>
      <c r="G5" s="27" t="s">
        <v>200</v>
      </c>
      <c r="H5" s="27" t="s">
        <v>526</v>
      </c>
      <c r="I5" s="62">
        <v>42896</v>
      </c>
      <c r="J5" s="27" t="s">
        <v>531</v>
      </c>
      <c r="K5" s="95" t="s">
        <v>532</v>
      </c>
      <c r="M5" t="s">
        <v>29</v>
      </c>
      <c r="N5">
        <f>SUMIFS(E:E,G:G,"FLU")</f>
        <v>26</v>
      </c>
    </row>
    <row r="6" spans="1:14" ht="36" customHeight="1" x14ac:dyDescent="0.2">
      <c r="A6" s="49">
        <v>3</v>
      </c>
      <c r="B6" s="59" t="s">
        <v>37</v>
      </c>
      <c r="C6" s="59" t="s">
        <v>533</v>
      </c>
      <c r="D6" s="60" t="s">
        <v>534</v>
      </c>
      <c r="E6" s="59">
        <v>3</v>
      </c>
      <c r="F6" s="59">
        <v>1</v>
      </c>
      <c r="G6" s="49" t="s">
        <v>200</v>
      </c>
      <c r="H6" s="59" t="s">
        <v>526</v>
      </c>
      <c r="I6" s="62">
        <v>42896</v>
      </c>
      <c r="J6" s="27" t="s">
        <v>40</v>
      </c>
      <c r="K6" s="95"/>
      <c r="M6" t="s">
        <v>36</v>
      </c>
      <c r="N6">
        <f>SUMIFS(E:E,G:G,"JCC")</f>
        <v>0</v>
      </c>
    </row>
    <row r="7" spans="1:14" ht="36" customHeight="1" x14ac:dyDescent="0.2">
      <c r="A7" s="49">
        <v>4</v>
      </c>
      <c r="B7" s="59" t="s">
        <v>37</v>
      </c>
      <c r="C7" s="59" t="s">
        <v>535</v>
      </c>
      <c r="D7" s="60" t="s">
        <v>536</v>
      </c>
      <c r="E7" s="59">
        <v>2</v>
      </c>
      <c r="F7" s="59">
        <v>1</v>
      </c>
      <c r="G7" s="49" t="s">
        <v>200</v>
      </c>
      <c r="H7" s="59" t="s">
        <v>526</v>
      </c>
      <c r="I7" s="62">
        <v>42896</v>
      </c>
      <c r="J7" s="59" t="s">
        <v>40</v>
      </c>
      <c r="K7" s="49"/>
      <c r="M7" t="s">
        <v>41</v>
      </c>
      <c r="N7">
        <f>SUMIFS(E:E,G:G,"EDI")</f>
        <v>20</v>
      </c>
    </row>
    <row r="8" spans="1:14" ht="36" customHeight="1" x14ac:dyDescent="0.2">
      <c r="A8" s="11">
        <v>5</v>
      </c>
      <c r="B8" s="17" t="s">
        <v>278</v>
      </c>
      <c r="C8" s="17">
        <v>274646</v>
      </c>
      <c r="D8" s="18" t="s">
        <v>537</v>
      </c>
      <c r="E8" s="17">
        <v>1</v>
      </c>
      <c r="F8" s="17">
        <v>1</v>
      </c>
      <c r="G8" s="17" t="s">
        <v>156</v>
      </c>
      <c r="H8" s="17" t="s">
        <v>526</v>
      </c>
      <c r="I8" s="20">
        <v>42896</v>
      </c>
      <c r="J8" s="17" t="s">
        <v>538</v>
      </c>
      <c r="K8" s="16"/>
      <c r="M8" t="s">
        <v>44</v>
      </c>
      <c r="N8">
        <f>SUMIFS(E:E,G:G,"par")</f>
        <v>0</v>
      </c>
    </row>
    <row r="9" spans="1:14" ht="36" customHeight="1" x14ac:dyDescent="0.2">
      <c r="A9" s="11">
        <v>6</v>
      </c>
      <c r="B9" s="12" t="s">
        <v>74</v>
      </c>
      <c r="C9" s="12" t="s">
        <v>539</v>
      </c>
      <c r="D9" s="13" t="s">
        <v>540</v>
      </c>
      <c r="E9" s="12">
        <v>2</v>
      </c>
      <c r="F9" s="17">
        <v>1</v>
      </c>
      <c r="G9" s="12" t="s">
        <v>156</v>
      </c>
      <c r="H9" s="12" t="s">
        <v>526</v>
      </c>
      <c r="I9" s="15">
        <v>42896</v>
      </c>
      <c r="J9" s="15" t="s">
        <v>541</v>
      </c>
      <c r="K9" s="11"/>
      <c r="M9" t="s">
        <v>47</v>
      </c>
      <c r="N9">
        <f>SUMIFS(E:E,G:G,"phi")</f>
        <v>0</v>
      </c>
    </row>
    <row r="10" spans="1:14" ht="36" customHeight="1" x14ac:dyDescent="0.2">
      <c r="A10" s="11">
        <v>7</v>
      </c>
      <c r="B10" s="12" t="s">
        <v>542</v>
      </c>
      <c r="C10" s="12" t="s">
        <v>543</v>
      </c>
      <c r="D10" s="13" t="s">
        <v>544</v>
      </c>
      <c r="E10" s="12">
        <v>2</v>
      </c>
      <c r="F10" s="12">
        <v>1</v>
      </c>
      <c r="G10" s="12" t="s">
        <v>156</v>
      </c>
      <c r="H10" s="12" t="s">
        <v>526</v>
      </c>
      <c r="I10" s="15">
        <v>42896</v>
      </c>
      <c r="J10" s="12" t="s">
        <v>545</v>
      </c>
      <c r="K10" s="75" t="s">
        <v>546</v>
      </c>
      <c r="M10" t="s">
        <v>50</v>
      </c>
      <c r="N10">
        <f>SUMIFS(E:E,G:G,"BRK")</f>
        <v>0</v>
      </c>
    </row>
    <row r="11" spans="1:14" ht="36" customHeight="1" x14ac:dyDescent="0.2">
      <c r="A11" s="11">
        <v>8</v>
      </c>
      <c r="B11" s="12" t="s">
        <v>547</v>
      </c>
      <c r="C11" s="12" t="s">
        <v>548</v>
      </c>
      <c r="D11" s="13" t="s">
        <v>549</v>
      </c>
      <c r="E11" s="12">
        <v>4</v>
      </c>
      <c r="F11" s="12">
        <v>1</v>
      </c>
      <c r="G11" s="54" t="s">
        <v>156</v>
      </c>
      <c r="H11" s="12" t="s">
        <v>526</v>
      </c>
      <c r="I11" s="15">
        <v>42896</v>
      </c>
      <c r="J11" s="12" t="s">
        <v>550</v>
      </c>
      <c r="K11" s="41"/>
      <c r="M11" s="24" t="s">
        <v>54</v>
      </c>
      <c r="N11" s="24">
        <f>SUMIFS(E:E,G:G,"SPC")</f>
        <v>0</v>
      </c>
    </row>
    <row r="12" spans="1:14" ht="36" customHeight="1" x14ac:dyDescent="0.2">
      <c r="A12" s="11">
        <v>9</v>
      </c>
      <c r="B12" s="12" t="s">
        <v>37</v>
      </c>
      <c r="C12" s="12" t="s">
        <v>551</v>
      </c>
      <c r="D12" s="13" t="s">
        <v>552</v>
      </c>
      <c r="E12" s="12">
        <v>4</v>
      </c>
      <c r="F12" s="12">
        <v>1</v>
      </c>
      <c r="G12" s="54" t="s">
        <v>156</v>
      </c>
      <c r="H12" s="12" t="s">
        <v>526</v>
      </c>
      <c r="I12" s="15">
        <v>42896</v>
      </c>
      <c r="J12" s="12" t="s">
        <v>40</v>
      </c>
      <c r="K12" s="11"/>
      <c r="M12" s="25" t="s">
        <v>57</v>
      </c>
      <c r="N12" s="25">
        <f>SUMIFS(E:E,G:G,"H")</f>
        <v>0</v>
      </c>
    </row>
    <row r="13" spans="1:14" ht="36" customHeight="1" x14ac:dyDescent="0.2">
      <c r="A13" s="11">
        <v>10</v>
      </c>
      <c r="B13" s="17" t="s">
        <v>553</v>
      </c>
      <c r="C13" s="17" t="s">
        <v>554</v>
      </c>
      <c r="D13" s="18" t="s">
        <v>555</v>
      </c>
      <c r="E13" s="17">
        <v>6</v>
      </c>
      <c r="F13" s="17">
        <v>2</v>
      </c>
      <c r="G13" s="17" t="s">
        <v>156</v>
      </c>
      <c r="H13" s="17" t="s">
        <v>526</v>
      </c>
      <c r="I13" s="20">
        <v>42896</v>
      </c>
      <c r="J13" s="17" t="s">
        <v>556</v>
      </c>
      <c r="K13" s="70" t="s">
        <v>557</v>
      </c>
      <c r="M13" s="25"/>
      <c r="N13" s="25"/>
    </row>
    <row r="14" spans="1:14" ht="36" customHeight="1" x14ac:dyDescent="0.2">
      <c r="A14" s="54">
        <v>11</v>
      </c>
      <c r="B14" s="96" t="s">
        <v>37</v>
      </c>
      <c r="C14" s="96" t="s">
        <v>558</v>
      </c>
      <c r="D14" s="97" t="s">
        <v>559</v>
      </c>
      <c r="E14" s="17">
        <v>3</v>
      </c>
      <c r="F14" s="17">
        <v>1</v>
      </c>
      <c r="G14" s="17" t="s">
        <v>156</v>
      </c>
      <c r="H14" s="17" t="s">
        <v>526</v>
      </c>
      <c r="I14" s="20">
        <v>42896</v>
      </c>
      <c r="J14" s="96" t="s">
        <v>40</v>
      </c>
      <c r="K14" s="96"/>
      <c r="M14" s="26" t="s">
        <v>62</v>
      </c>
      <c r="N14" s="26">
        <f>SUM(M4:N12)</f>
        <v>53</v>
      </c>
    </row>
    <row r="15" spans="1:14" ht="36" customHeight="1" x14ac:dyDescent="0.2">
      <c r="A15" s="11">
        <v>12</v>
      </c>
      <c r="B15" s="17" t="s">
        <v>74</v>
      </c>
      <c r="C15" s="17" t="s">
        <v>599</v>
      </c>
      <c r="D15" s="18" t="s">
        <v>600</v>
      </c>
      <c r="E15" s="17">
        <v>4</v>
      </c>
      <c r="F15" s="17">
        <v>1</v>
      </c>
      <c r="G15" s="17" t="s">
        <v>16</v>
      </c>
      <c r="H15" s="17" t="s">
        <v>526</v>
      </c>
      <c r="I15" s="20">
        <v>42896</v>
      </c>
      <c r="J15" s="17" t="s">
        <v>601</v>
      </c>
      <c r="K15" s="16"/>
    </row>
    <row r="16" spans="1:14" ht="36" customHeight="1" x14ac:dyDescent="0.2">
      <c r="A16" s="54">
        <v>13</v>
      </c>
      <c r="B16" s="17" t="s">
        <v>114</v>
      </c>
      <c r="C16" s="17">
        <v>3676</v>
      </c>
      <c r="D16" s="18" t="s">
        <v>563</v>
      </c>
      <c r="E16" s="17">
        <v>2</v>
      </c>
      <c r="F16" s="17">
        <v>1</v>
      </c>
      <c r="G16" s="17" t="s">
        <v>200</v>
      </c>
      <c r="H16" s="17" t="s">
        <v>526</v>
      </c>
      <c r="I16" s="20">
        <v>42896</v>
      </c>
      <c r="J16" s="17" t="s">
        <v>564</v>
      </c>
      <c r="K16" s="95"/>
      <c r="M16" s="77" t="s">
        <v>524</v>
      </c>
    </row>
    <row r="17" spans="1:13" ht="36" customHeight="1" x14ac:dyDescent="0.2">
      <c r="A17" s="54">
        <v>14</v>
      </c>
      <c r="B17" s="17" t="s">
        <v>74</v>
      </c>
      <c r="C17" s="17" t="s">
        <v>565</v>
      </c>
      <c r="D17" s="18" t="s">
        <v>566</v>
      </c>
      <c r="E17" s="17">
        <v>3</v>
      </c>
      <c r="F17" s="17">
        <v>1</v>
      </c>
      <c r="G17" s="17" t="s">
        <v>16</v>
      </c>
      <c r="H17" s="17" t="s">
        <v>526</v>
      </c>
      <c r="I17" s="20">
        <v>42896</v>
      </c>
      <c r="J17" s="17" t="s">
        <v>567</v>
      </c>
      <c r="K17" s="98"/>
      <c r="M17" s="77" t="s">
        <v>525</v>
      </c>
    </row>
    <row r="18" spans="1:13" ht="36" customHeight="1" x14ac:dyDescent="0.2">
      <c r="A18" s="11">
        <v>15</v>
      </c>
      <c r="B18" s="17" t="s">
        <v>74</v>
      </c>
      <c r="C18" s="17" t="s">
        <v>568</v>
      </c>
      <c r="D18" s="18" t="s">
        <v>569</v>
      </c>
      <c r="E18" s="17">
        <v>4</v>
      </c>
      <c r="F18" s="17">
        <v>1</v>
      </c>
      <c r="G18" s="17" t="s">
        <v>156</v>
      </c>
      <c r="H18" s="17" t="s">
        <v>526</v>
      </c>
      <c r="I18" s="20">
        <v>42896</v>
      </c>
      <c r="J18" s="17" t="s">
        <v>570</v>
      </c>
      <c r="K18" s="23" t="s">
        <v>571</v>
      </c>
      <c r="M18" s="92"/>
    </row>
    <row r="19" spans="1:13" ht="36" customHeight="1" x14ac:dyDescent="0.2">
      <c r="A19" s="11">
        <v>16</v>
      </c>
      <c r="B19" s="17" t="s">
        <v>37</v>
      </c>
      <c r="C19" s="17" t="s">
        <v>572</v>
      </c>
      <c r="D19" s="18" t="s">
        <v>573</v>
      </c>
      <c r="E19" s="17">
        <v>6</v>
      </c>
      <c r="F19" s="17">
        <v>2</v>
      </c>
      <c r="G19" s="17" t="s">
        <v>200</v>
      </c>
      <c r="H19" s="17" t="s">
        <v>526</v>
      </c>
      <c r="I19" s="20">
        <v>42896</v>
      </c>
      <c r="J19" s="17" t="s">
        <v>40</v>
      </c>
      <c r="K19" s="16"/>
    </row>
    <row r="20" spans="1:13" ht="36" customHeight="1" x14ac:dyDescent="0.2">
      <c r="A20" s="16"/>
      <c r="B20" s="17"/>
      <c r="C20" s="17"/>
      <c r="D20" s="18"/>
      <c r="E20" s="17"/>
      <c r="F20" s="17"/>
      <c r="G20" s="17"/>
      <c r="H20" s="17"/>
      <c r="I20" s="20"/>
      <c r="J20" s="17"/>
      <c r="K20" s="16"/>
    </row>
    <row r="21" spans="1:13" ht="36" customHeight="1" x14ac:dyDescent="0.2">
      <c r="A21" s="16"/>
      <c r="B21" s="17"/>
      <c r="C21" s="17"/>
      <c r="D21" s="18"/>
      <c r="E21" s="17"/>
      <c r="F21" s="17"/>
      <c r="G21" s="17"/>
      <c r="H21" s="17"/>
      <c r="I21" s="20"/>
      <c r="J21" s="17"/>
      <c r="K21" s="16"/>
    </row>
    <row r="22" spans="1:13" ht="36" customHeight="1" x14ac:dyDescent="0.2">
      <c r="A22" s="12"/>
      <c r="B22" s="12"/>
      <c r="C22" s="12"/>
      <c r="D22" s="13"/>
      <c r="E22" s="14">
        <f>SUM(E4:E21)</f>
        <v>53</v>
      </c>
      <c r="F22" s="14">
        <f>SUM(F4:F21)</f>
        <v>18</v>
      </c>
      <c r="G22" s="12"/>
      <c r="H22" s="12"/>
      <c r="I22" s="15"/>
      <c r="J22" s="17"/>
      <c r="K22" s="101"/>
    </row>
    <row r="23" spans="1:13" ht="36" customHeight="1" x14ac:dyDescent="0.2">
      <c r="A23" s="12"/>
      <c r="B23" s="12"/>
      <c r="C23" s="79"/>
      <c r="D23" s="13"/>
      <c r="E23" s="12"/>
      <c r="F23" s="12"/>
      <c r="G23" s="12"/>
      <c r="H23" s="12"/>
      <c r="I23" s="15"/>
      <c r="J23" s="12"/>
      <c r="K23" s="101"/>
    </row>
    <row r="24" spans="1:13" ht="36" customHeight="1" x14ac:dyDescent="0.2">
      <c r="A24" s="12"/>
      <c r="B24" s="12"/>
      <c r="C24" s="12"/>
      <c r="D24" s="13"/>
      <c r="E24" s="12"/>
      <c r="F24" s="12"/>
      <c r="G24" s="12"/>
      <c r="H24" s="39"/>
      <c r="I24" s="15"/>
      <c r="J24" s="12"/>
      <c r="K24" s="12"/>
    </row>
    <row r="25" spans="1:13" ht="36" customHeight="1" x14ac:dyDescent="0.2">
      <c r="A25" s="12"/>
      <c r="B25" s="12"/>
      <c r="C25" s="12"/>
      <c r="D25" s="13"/>
      <c r="E25" s="12"/>
      <c r="F25" s="12"/>
      <c r="G25" s="12"/>
      <c r="H25" s="12"/>
      <c r="I25" s="15"/>
      <c r="J25" s="17"/>
      <c r="K25" s="101"/>
    </row>
  </sheetData>
  <customSheetViews>
    <customSheetView guid="{66544F1C-DA3A-E34B-BF6F-61699673D02F}" scale="90">
      <selection activeCell="C19" sqref="C19"/>
      <pageMargins left="0.7" right="0.7" top="0.75" bottom="0.75" header="0.3" footer="0.3"/>
    </customSheetView>
    <customSheetView guid="{F03C1FCC-71D5-4071-A1B2-B70B2D3F8D44}" scale="90">
      <selection activeCell="C19" sqref="C19"/>
      <pageMargins left="0.7" right="0.7" top="0.75" bottom="0.75" header="0.3" footer="0.3"/>
    </customSheetView>
    <customSheetView guid="{1482F023-ED3F-4B1F-B352-A368F0648545}" scale="90">
      <selection activeCell="C19" sqref="C19"/>
      <pageMargins left="0.7" right="0.7" top="0.75" bottom="0.75" header="0.3" footer="0.3"/>
    </customSheetView>
    <customSheetView guid="{8056BB49-52E6-4DF6-BFBA-F59258C1D3BE}" scale="90" topLeftCell="E1">
      <selection activeCell="K15" sqref="K15"/>
      <pageMargins left="0.7" right="0.7" top="0.75" bottom="0.75" header="0.3" footer="0.3"/>
    </customSheetView>
    <customSheetView guid="{B9EB7F83-C410-48EB-B273-247299899CEB}" scale="90">
      <selection activeCell="C19" sqref="C19"/>
      <pageMargins left="0.7" right="0.7" top="0.75" bottom="0.75" header="0.3" footer="0.3"/>
    </customSheetView>
  </customSheetViews>
  <mergeCells count="2">
    <mergeCell ref="A1:F1"/>
    <mergeCell ref="G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zoomScale="80" zoomScaleNormal="80" workbookViewId="0">
      <selection activeCell="G14" sqref="G14"/>
    </sheetView>
  </sheetViews>
  <sheetFormatPr baseColWidth="10" defaultColWidth="8.83203125" defaultRowHeight="42" customHeight="1" x14ac:dyDescent="0.2"/>
  <cols>
    <col min="2" max="2" width="30" customWidth="1"/>
    <col min="3" max="3" width="37.5" customWidth="1"/>
    <col min="4" max="4" width="40.5" customWidth="1"/>
    <col min="5" max="5" width="10.5" customWidth="1"/>
    <col min="6" max="6" width="10.33203125" customWidth="1"/>
    <col min="7" max="7" width="15.1640625" customWidth="1"/>
    <col min="8" max="8" width="18.83203125" customWidth="1"/>
    <col min="9" max="9" width="16" customWidth="1"/>
    <col min="10" max="10" width="15.1640625" customWidth="1"/>
    <col min="11" max="11" width="45.6640625" customWidth="1"/>
    <col min="13" max="13" width="18.1640625" customWidth="1"/>
  </cols>
  <sheetData>
    <row r="1" spans="1:21" ht="42" customHeight="1" thickBot="1" x14ac:dyDescent="0.4">
      <c r="A1" s="848" t="s">
        <v>490</v>
      </c>
      <c r="B1" s="849"/>
      <c r="C1" s="849"/>
      <c r="D1" s="849"/>
      <c r="E1" s="849"/>
      <c r="F1" s="849"/>
      <c r="G1" s="849" t="s">
        <v>491</v>
      </c>
      <c r="H1" s="849"/>
      <c r="I1" s="849"/>
      <c r="J1" s="850"/>
      <c r="K1" s="851"/>
    </row>
    <row r="2" spans="1:21" ht="42" customHeight="1" thickBot="1" x14ac:dyDescent="0.3">
      <c r="A2" s="1" t="s">
        <v>2</v>
      </c>
      <c r="B2" s="2" t="s">
        <v>3</v>
      </c>
      <c r="C2" s="2" t="s">
        <v>4</v>
      </c>
      <c r="D2" s="3" t="s">
        <v>5</v>
      </c>
      <c r="E2" s="2" t="s">
        <v>6</v>
      </c>
      <c r="F2" s="2" t="s">
        <v>7</v>
      </c>
      <c r="G2" s="2" t="s">
        <v>8</v>
      </c>
      <c r="H2" s="2" t="s">
        <v>9</v>
      </c>
      <c r="I2" s="2" t="s">
        <v>10</v>
      </c>
      <c r="J2" s="2" t="s">
        <v>11</v>
      </c>
      <c r="K2" s="4" t="s">
        <v>12</v>
      </c>
      <c r="M2" s="5" t="s">
        <v>13</v>
      </c>
      <c r="N2" s="5">
        <v>27</v>
      </c>
    </row>
    <row r="3" spans="1:21" ht="42" customHeight="1" x14ac:dyDescent="0.3">
      <c r="A3" s="89"/>
      <c r="B3" s="6" t="s">
        <v>492</v>
      </c>
      <c r="C3" s="90" t="s">
        <v>493</v>
      </c>
      <c r="D3" s="91"/>
      <c r="E3" s="89"/>
      <c r="F3" s="89"/>
      <c r="G3" s="89"/>
      <c r="H3" s="89"/>
      <c r="I3" s="89"/>
      <c r="J3" s="89"/>
      <c r="K3" s="89"/>
      <c r="M3" s="9" t="s">
        <v>17</v>
      </c>
      <c r="N3" s="9">
        <f>N2-N14</f>
        <v>5</v>
      </c>
    </row>
    <row r="4" spans="1:21" ht="42" customHeight="1" x14ac:dyDescent="0.2">
      <c r="A4" s="11">
        <v>1</v>
      </c>
      <c r="B4" s="17" t="s">
        <v>278</v>
      </c>
      <c r="C4" s="12">
        <v>275555</v>
      </c>
      <c r="D4" s="13" t="s">
        <v>494</v>
      </c>
      <c r="E4" s="12">
        <v>2</v>
      </c>
      <c r="F4" s="12">
        <v>1</v>
      </c>
      <c r="G4" s="12" t="s">
        <v>16</v>
      </c>
      <c r="H4" s="39" t="s">
        <v>493</v>
      </c>
      <c r="I4" s="15">
        <v>42896</v>
      </c>
      <c r="J4" s="12" t="s">
        <v>495</v>
      </c>
      <c r="K4" s="11"/>
      <c r="M4" t="s">
        <v>23</v>
      </c>
      <c r="N4">
        <f>SUMIFS(E:E,G:G,"CTT")</f>
        <v>12</v>
      </c>
    </row>
    <row r="5" spans="1:21" ht="42" customHeight="1" x14ac:dyDescent="0.2">
      <c r="A5" s="17">
        <v>2</v>
      </c>
      <c r="B5" s="43" t="s">
        <v>37</v>
      </c>
      <c r="C5" s="43" t="s">
        <v>496</v>
      </c>
      <c r="D5" s="44" t="s">
        <v>497</v>
      </c>
      <c r="E5" s="43">
        <v>2</v>
      </c>
      <c r="F5" s="43">
        <v>1</v>
      </c>
      <c r="G5" s="43" t="s">
        <v>16</v>
      </c>
      <c r="H5" s="39" t="s">
        <v>493</v>
      </c>
      <c r="I5" s="46">
        <v>42896</v>
      </c>
      <c r="J5" s="46" t="s">
        <v>40</v>
      </c>
      <c r="K5" s="43"/>
      <c r="M5" t="s">
        <v>29</v>
      </c>
      <c r="N5">
        <f>SUMIFS(E:E,G:G,"FLU")</f>
        <v>4</v>
      </c>
    </row>
    <row r="6" spans="1:21" ht="42" customHeight="1" x14ac:dyDescent="0.2">
      <c r="A6" s="11">
        <v>3</v>
      </c>
      <c r="B6" s="43" t="s">
        <v>498</v>
      </c>
      <c r="C6" s="43" t="s">
        <v>499</v>
      </c>
      <c r="D6" s="44" t="s">
        <v>500</v>
      </c>
      <c r="E6" s="43">
        <v>3</v>
      </c>
      <c r="F6" s="43">
        <v>1</v>
      </c>
      <c r="G6" s="43" t="s">
        <v>16</v>
      </c>
      <c r="H6" s="39" t="s">
        <v>493</v>
      </c>
      <c r="I6" s="46">
        <v>42896</v>
      </c>
      <c r="J6" s="46" t="s">
        <v>501</v>
      </c>
      <c r="K6" s="43" t="s">
        <v>350</v>
      </c>
      <c r="M6" t="s">
        <v>36</v>
      </c>
      <c r="N6">
        <f>SUMIFS(E:E,G:G,"JCC")</f>
        <v>2</v>
      </c>
    </row>
    <row r="7" spans="1:21" ht="42" customHeight="1" x14ac:dyDescent="0.2">
      <c r="A7" s="17">
        <v>4</v>
      </c>
      <c r="B7" s="17" t="s">
        <v>498</v>
      </c>
      <c r="C7" s="17" t="s">
        <v>502</v>
      </c>
      <c r="D7" s="18" t="s">
        <v>503</v>
      </c>
      <c r="E7" s="17">
        <v>5</v>
      </c>
      <c r="F7" s="17">
        <v>2</v>
      </c>
      <c r="G7" s="17" t="s">
        <v>16</v>
      </c>
      <c r="H7" s="39" t="s">
        <v>493</v>
      </c>
      <c r="I7" s="20">
        <v>42896</v>
      </c>
      <c r="J7" s="17" t="s">
        <v>504</v>
      </c>
      <c r="K7" s="17" t="s">
        <v>505</v>
      </c>
      <c r="M7" t="s">
        <v>41</v>
      </c>
      <c r="N7">
        <f>SUMIFS(E:E,G:G,"EDI")</f>
        <v>0</v>
      </c>
      <c r="U7" t="s">
        <v>506</v>
      </c>
    </row>
    <row r="8" spans="1:21" ht="42" customHeight="1" x14ac:dyDescent="0.2">
      <c r="A8" s="54">
        <v>5</v>
      </c>
      <c r="B8" s="17" t="s">
        <v>507</v>
      </c>
      <c r="C8" s="17" t="s">
        <v>508</v>
      </c>
      <c r="D8" s="18" t="s">
        <v>509</v>
      </c>
      <c r="E8" s="17">
        <v>3</v>
      </c>
      <c r="F8" s="17">
        <v>1</v>
      </c>
      <c r="G8" s="17" t="s">
        <v>156</v>
      </c>
      <c r="H8" s="39" t="s">
        <v>493</v>
      </c>
      <c r="I8" s="20">
        <v>42896</v>
      </c>
      <c r="J8" s="17" t="s">
        <v>510</v>
      </c>
      <c r="K8" s="17" t="s">
        <v>511</v>
      </c>
      <c r="M8" t="s">
        <v>44</v>
      </c>
      <c r="N8">
        <f>SUMIFS(E:E,G:G,"par")</f>
        <v>0</v>
      </c>
    </row>
    <row r="9" spans="1:21" ht="42" customHeight="1" x14ac:dyDescent="0.2">
      <c r="A9" s="17">
        <v>6</v>
      </c>
      <c r="B9" s="12" t="s">
        <v>512</v>
      </c>
      <c r="C9" s="12" t="s">
        <v>513</v>
      </c>
      <c r="D9" s="13" t="s">
        <v>514</v>
      </c>
      <c r="E9" s="12">
        <v>1</v>
      </c>
      <c r="F9" s="17">
        <v>1</v>
      </c>
      <c r="G9" s="12" t="s">
        <v>156</v>
      </c>
      <c r="H9" s="39" t="s">
        <v>493</v>
      </c>
      <c r="I9" s="20">
        <v>42896</v>
      </c>
      <c r="J9" s="15" t="s">
        <v>515</v>
      </c>
      <c r="K9" s="12" t="s">
        <v>516</v>
      </c>
      <c r="M9" t="s">
        <v>47</v>
      </c>
      <c r="N9">
        <f>SUMIFS(E:E,G:G,"phi")</f>
        <v>0</v>
      </c>
    </row>
    <row r="10" spans="1:21" ht="42" customHeight="1" x14ac:dyDescent="0.2">
      <c r="A10" s="11">
        <v>7</v>
      </c>
      <c r="B10" s="12" t="s">
        <v>404</v>
      </c>
      <c r="C10" s="12" t="s">
        <v>517</v>
      </c>
      <c r="D10" s="13" t="s">
        <v>518</v>
      </c>
      <c r="E10" s="12">
        <v>4</v>
      </c>
      <c r="F10" s="12">
        <v>1</v>
      </c>
      <c r="G10" s="12" t="s">
        <v>33</v>
      </c>
      <c r="H10" s="39" t="s">
        <v>493</v>
      </c>
      <c r="I10" s="15">
        <v>42896</v>
      </c>
      <c r="J10" s="12" t="s">
        <v>519</v>
      </c>
      <c r="K10" s="12" t="s">
        <v>520</v>
      </c>
      <c r="M10" t="s">
        <v>50</v>
      </c>
      <c r="N10">
        <f>SUMIFS(E:E,G:G,"BRK")</f>
        <v>4</v>
      </c>
    </row>
    <row r="11" spans="1:21" ht="42" customHeight="1" x14ac:dyDescent="0.2">
      <c r="A11" s="17">
        <v>8</v>
      </c>
      <c r="B11" s="17" t="s">
        <v>114</v>
      </c>
      <c r="C11" s="12" t="s">
        <v>521</v>
      </c>
      <c r="D11" s="13" t="s">
        <v>522</v>
      </c>
      <c r="E11" s="12">
        <v>2</v>
      </c>
      <c r="F11" s="12">
        <v>1</v>
      </c>
      <c r="G11" s="12" t="s">
        <v>110</v>
      </c>
      <c r="H11" s="39" t="s">
        <v>493</v>
      </c>
      <c r="I11" s="15">
        <v>42896</v>
      </c>
      <c r="J11" s="12" t="s">
        <v>523</v>
      </c>
      <c r="K11" s="11"/>
      <c r="M11" s="24" t="s">
        <v>54</v>
      </c>
      <c r="N11" s="24">
        <f>SUMIFS(E:E,G:G,"SPC")</f>
        <v>0</v>
      </c>
    </row>
    <row r="12" spans="1:21" ht="42" customHeight="1" x14ac:dyDescent="0.2">
      <c r="A12" s="11"/>
      <c r="B12" s="12"/>
      <c r="C12" s="12"/>
      <c r="D12" s="13"/>
      <c r="E12" s="12"/>
      <c r="F12" s="12"/>
      <c r="G12" s="12"/>
      <c r="H12" s="39"/>
      <c r="I12" s="15"/>
      <c r="J12" s="12"/>
      <c r="K12" s="12"/>
      <c r="M12" s="25" t="s">
        <v>57</v>
      </c>
      <c r="N12" s="25">
        <f>SUMIFS(E:E,G:G,"H")</f>
        <v>0</v>
      </c>
    </row>
    <row r="13" spans="1:21" ht="42" customHeight="1" x14ac:dyDescent="0.2">
      <c r="A13" s="11"/>
      <c r="B13" s="12"/>
      <c r="C13" s="12"/>
      <c r="D13" s="13"/>
      <c r="E13" s="12"/>
      <c r="F13" s="12"/>
      <c r="G13" s="11"/>
      <c r="H13" s="12"/>
      <c r="I13" s="15"/>
      <c r="J13" s="17"/>
      <c r="K13" s="76"/>
      <c r="M13" s="25"/>
      <c r="N13" s="25"/>
    </row>
    <row r="14" spans="1:21" ht="42" customHeight="1" x14ac:dyDescent="0.2">
      <c r="A14" s="11"/>
      <c r="B14" s="12"/>
      <c r="C14" s="79"/>
      <c r="D14" s="13"/>
      <c r="E14" s="12"/>
      <c r="F14" s="12"/>
      <c r="G14" s="12"/>
      <c r="H14" s="12"/>
      <c r="I14" s="15"/>
      <c r="J14" s="12"/>
      <c r="K14" s="76"/>
      <c r="M14" s="26" t="s">
        <v>62</v>
      </c>
      <c r="N14" s="26">
        <f>SUM(M4:N12)</f>
        <v>22</v>
      </c>
    </row>
    <row r="15" spans="1:21" ht="42" customHeight="1" x14ac:dyDescent="0.3">
      <c r="A15" s="16"/>
      <c r="B15" s="17"/>
      <c r="C15" s="17"/>
      <c r="D15" s="18"/>
      <c r="E15" s="19"/>
      <c r="F15" s="19"/>
      <c r="G15" s="17"/>
      <c r="H15" s="80"/>
      <c r="I15" s="20"/>
      <c r="J15" s="17"/>
      <c r="K15" s="16"/>
    </row>
    <row r="16" spans="1:21" ht="42" customHeight="1" x14ac:dyDescent="0.3">
      <c r="A16" s="16"/>
      <c r="B16" s="17"/>
      <c r="C16" s="17"/>
      <c r="D16" s="18"/>
      <c r="E16" s="19">
        <f>SUM(E4:E15)</f>
        <v>22</v>
      </c>
      <c r="F16" s="19">
        <f>SUM(F4:F15)</f>
        <v>9</v>
      </c>
      <c r="G16" s="17"/>
      <c r="H16" s="80"/>
      <c r="I16" s="20"/>
      <c r="J16" s="17"/>
      <c r="K16" s="16"/>
      <c r="M16" s="77" t="s">
        <v>524</v>
      </c>
      <c r="R16" s="92"/>
    </row>
    <row r="17" spans="1:13" ht="42" customHeight="1" x14ac:dyDescent="0.2">
      <c r="A17" s="17"/>
      <c r="B17" s="17"/>
      <c r="C17" s="17"/>
      <c r="D17" s="18"/>
      <c r="E17" s="17"/>
      <c r="F17" s="17"/>
      <c r="G17" s="17"/>
      <c r="H17" s="70"/>
      <c r="I17" s="20"/>
      <c r="J17" s="17"/>
      <c r="K17" s="17"/>
      <c r="M17" s="77" t="s">
        <v>525</v>
      </c>
    </row>
    <row r="18" spans="1:13" ht="42" customHeight="1" x14ac:dyDescent="0.2">
      <c r="A18" s="17"/>
      <c r="B18" s="17"/>
      <c r="C18" s="17"/>
      <c r="D18" s="18"/>
      <c r="E18" s="17"/>
      <c r="F18" s="17"/>
      <c r="G18" s="17"/>
      <c r="H18" s="70"/>
      <c r="I18" s="20"/>
      <c r="J18" s="17"/>
      <c r="K18" s="17"/>
      <c r="M18" s="92"/>
    </row>
    <row r="19" spans="1:13" ht="42" customHeight="1" x14ac:dyDescent="0.2">
      <c r="A19" s="11"/>
      <c r="B19" s="12"/>
      <c r="C19" s="12"/>
      <c r="D19" s="13"/>
      <c r="E19" s="12"/>
      <c r="F19" s="12"/>
      <c r="G19" s="11"/>
      <c r="H19" s="12"/>
      <c r="I19" s="12"/>
      <c r="J19" s="12"/>
      <c r="K19" s="11"/>
    </row>
  </sheetData>
  <customSheetViews>
    <customSheetView guid="{66544F1C-DA3A-E34B-BF6F-61699673D02F}" scale="80">
      <selection activeCell="G14" sqref="G14"/>
      <pageMargins left="0.7" right="0.7" top="0.75" bottom="0.75" header="0.3" footer="0.3"/>
      <pageSetup scale="25" orientation="portrait" r:id="rId1"/>
    </customSheetView>
    <customSheetView guid="{F03C1FCC-71D5-4071-A1B2-B70B2D3F8D44}" scale="80">
      <selection activeCell="C18" sqref="C18"/>
      <pageMargins left="0.7" right="0.7" top="0.75" bottom="0.75" header="0.3" footer="0.3"/>
      <pageSetup scale="25" orientation="portrait" r:id="rId2"/>
    </customSheetView>
    <customSheetView guid="{1482F023-ED3F-4B1F-B352-A368F0648545}" scale="80">
      <selection activeCell="C18" sqref="C18"/>
      <pageMargins left="0.7" right="0.7" top="0.75" bottom="0.75" header="0.3" footer="0.3"/>
      <pageSetup scale="25" orientation="portrait" r:id="rId3"/>
    </customSheetView>
    <customSheetView guid="{8056BB49-52E6-4DF6-BFBA-F59258C1D3BE}" scale="80">
      <selection activeCell="C18" sqref="C18"/>
      <pageMargins left="0.7" right="0.7" top="0.75" bottom="0.75" header="0.3" footer="0.3"/>
      <pageSetup scale="25" orientation="portrait" r:id="rId4"/>
    </customSheetView>
    <customSheetView guid="{B9EB7F83-C410-48EB-B273-247299899CEB}" scale="80" showPageBreaks="1" printArea="1">
      <selection activeCell="G14" sqref="G14"/>
      <pageMargins left="0.7" right="0.7" top="0.75" bottom="0.75" header="0.3" footer="0.3"/>
      <pageSetup scale="25" orientation="portrait" r:id="rId5"/>
    </customSheetView>
  </customSheetViews>
  <mergeCells count="2">
    <mergeCell ref="A1:F1"/>
    <mergeCell ref="G1:K1"/>
  </mergeCells>
  <pageMargins left="0.7" right="0.7" top="0.75" bottom="0.75" header="0.3" footer="0.3"/>
  <pageSetup scale="25"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zoomScale="80" zoomScaleNormal="80" workbookViewId="0">
      <selection activeCell="D12" sqref="D12"/>
    </sheetView>
  </sheetViews>
  <sheetFormatPr baseColWidth="10" defaultColWidth="8.83203125" defaultRowHeight="48.75" customHeight="1" x14ac:dyDescent="0.2"/>
  <cols>
    <col min="1" max="1" width="9.83203125" customWidth="1"/>
    <col min="2" max="2" width="36" customWidth="1"/>
    <col min="3" max="3" width="37.83203125" customWidth="1"/>
    <col min="4" max="4" width="37.1640625" customWidth="1"/>
    <col min="5" max="5" width="10.5" customWidth="1"/>
    <col min="6" max="6" width="10.33203125" customWidth="1"/>
    <col min="7" max="7" width="15.1640625" customWidth="1"/>
    <col min="9" max="9" width="16" customWidth="1"/>
    <col min="10" max="10" width="15.1640625" customWidth="1"/>
    <col min="11" max="11" width="58" customWidth="1"/>
    <col min="13" max="13" width="18.1640625" customWidth="1"/>
  </cols>
  <sheetData>
    <row r="1" spans="1:15" ht="48.75" customHeight="1" thickBot="1" x14ac:dyDescent="0.5">
      <c r="A1" s="852" t="s">
        <v>376</v>
      </c>
      <c r="B1" s="853"/>
      <c r="C1" s="853"/>
      <c r="D1" s="853"/>
      <c r="E1" s="853"/>
      <c r="F1" s="853"/>
      <c r="G1" s="853" t="s">
        <v>377</v>
      </c>
      <c r="H1" s="853"/>
      <c r="I1" s="853"/>
      <c r="J1" s="854"/>
      <c r="K1" s="855"/>
    </row>
    <row r="2" spans="1:15" ht="48.75" customHeight="1" thickBot="1" x14ac:dyDescent="0.3">
      <c r="A2" s="1" t="s">
        <v>2</v>
      </c>
      <c r="B2" s="2" t="s">
        <v>3</v>
      </c>
      <c r="C2" s="2" t="s">
        <v>4</v>
      </c>
      <c r="D2" s="3" t="s">
        <v>5</v>
      </c>
      <c r="E2" s="2" t="s">
        <v>6</v>
      </c>
      <c r="F2" s="2" t="s">
        <v>7</v>
      </c>
      <c r="G2" s="2" t="s">
        <v>8</v>
      </c>
      <c r="H2" s="2" t="s">
        <v>9</v>
      </c>
      <c r="I2" s="2" t="s">
        <v>10</v>
      </c>
      <c r="J2" s="2" t="s">
        <v>11</v>
      </c>
      <c r="K2" s="4" t="s">
        <v>12</v>
      </c>
      <c r="M2" s="5" t="s">
        <v>13</v>
      </c>
      <c r="N2" s="5">
        <v>58</v>
      </c>
    </row>
    <row r="3" spans="1:15" ht="48.75" customHeight="1" x14ac:dyDescent="0.2">
      <c r="A3" s="16">
        <v>1</v>
      </c>
      <c r="B3" s="17" t="s">
        <v>37</v>
      </c>
      <c r="C3" s="17" t="s">
        <v>378</v>
      </c>
      <c r="D3" s="18" t="s">
        <v>379</v>
      </c>
      <c r="E3" s="17">
        <v>5</v>
      </c>
      <c r="F3" s="17">
        <v>2</v>
      </c>
      <c r="G3" s="17" t="s">
        <v>16</v>
      </c>
      <c r="H3" s="17" t="s">
        <v>380</v>
      </c>
      <c r="I3" s="20">
        <v>42896</v>
      </c>
      <c r="J3" s="17" t="s">
        <v>40</v>
      </c>
      <c r="K3" s="16"/>
      <c r="M3" s="9" t="s">
        <v>17</v>
      </c>
      <c r="N3" s="9">
        <f>N2-N14</f>
        <v>8</v>
      </c>
      <c r="O3" s="10"/>
    </row>
    <row r="4" spans="1:15" ht="48.75" customHeight="1" x14ac:dyDescent="0.2">
      <c r="A4" s="12">
        <v>2</v>
      </c>
      <c r="B4" s="12" t="s">
        <v>381</v>
      </c>
      <c r="C4" s="12" t="s">
        <v>382</v>
      </c>
      <c r="D4" s="22" t="s">
        <v>383</v>
      </c>
      <c r="E4" s="78">
        <v>17</v>
      </c>
      <c r="F4" s="12">
        <v>6</v>
      </c>
      <c r="G4" s="12" t="s">
        <v>156</v>
      </c>
      <c r="H4" s="12" t="s">
        <v>380</v>
      </c>
      <c r="I4" s="15">
        <v>42896</v>
      </c>
      <c r="J4" s="15" t="s">
        <v>384</v>
      </c>
      <c r="K4" s="59" t="s">
        <v>385</v>
      </c>
      <c r="M4" t="s">
        <v>23</v>
      </c>
      <c r="N4">
        <f>SUMIFS(E:E,G:G,"CTT")</f>
        <v>20</v>
      </c>
    </row>
    <row r="5" spans="1:15" ht="48.75" customHeight="1" x14ac:dyDescent="0.2">
      <c r="A5" s="16">
        <v>3</v>
      </c>
      <c r="B5" s="17" t="s">
        <v>386</v>
      </c>
      <c r="C5" s="17" t="s">
        <v>387</v>
      </c>
      <c r="D5" s="18" t="s">
        <v>388</v>
      </c>
      <c r="E5" s="17">
        <v>3</v>
      </c>
      <c r="F5" s="17">
        <v>1</v>
      </c>
      <c r="G5" s="17" t="s">
        <v>156</v>
      </c>
      <c r="H5" s="17" t="s">
        <v>380</v>
      </c>
      <c r="I5" s="20">
        <v>42896</v>
      </c>
      <c r="J5" s="17" t="s">
        <v>389</v>
      </c>
      <c r="K5" s="27" t="s">
        <v>390</v>
      </c>
      <c r="M5" t="s">
        <v>29</v>
      </c>
      <c r="N5">
        <f>SUMIFS(E:E,G:G,"FLU")</f>
        <v>26</v>
      </c>
    </row>
    <row r="6" spans="1:15" ht="48.75" customHeight="1" x14ac:dyDescent="0.2">
      <c r="A6" s="12">
        <v>4</v>
      </c>
      <c r="B6" s="17" t="s">
        <v>391</v>
      </c>
      <c r="C6" s="17" t="s">
        <v>392</v>
      </c>
      <c r="D6" s="18" t="s">
        <v>393</v>
      </c>
      <c r="E6" s="17">
        <v>2</v>
      </c>
      <c r="F6" s="17">
        <v>1</v>
      </c>
      <c r="G6" s="17" t="s">
        <v>33</v>
      </c>
      <c r="H6" s="17" t="s">
        <v>380</v>
      </c>
      <c r="I6" s="20">
        <v>42896</v>
      </c>
      <c r="J6" s="17" t="s">
        <v>394</v>
      </c>
      <c r="K6" s="27" t="s">
        <v>395</v>
      </c>
      <c r="M6" t="s">
        <v>36</v>
      </c>
      <c r="N6">
        <f>SUMIFS(E:E,G:G,"JCC")</f>
        <v>0</v>
      </c>
    </row>
    <row r="7" spans="1:15" ht="48.75" customHeight="1" x14ac:dyDescent="0.2">
      <c r="A7" s="16">
        <v>5</v>
      </c>
      <c r="B7" s="12" t="s">
        <v>396</v>
      </c>
      <c r="C7" s="12" t="s">
        <v>397</v>
      </c>
      <c r="D7" s="13" t="s">
        <v>398</v>
      </c>
      <c r="E7" s="12">
        <v>1</v>
      </c>
      <c r="F7" s="12">
        <v>1</v>
      </c>
      <c r="G7" s="12" t="s">
        <v>156</v>
      </c>
      <c r="H7" s="12" t="s">
        <v>380</v>
      </c>
      <c r="I7" s="15">
        <v>42896</v>
      </c>
      <c r="J7" s="12" t="s">
        <v>399</v>
      </c>
      <c r="K7" s="66"/>
      <c r="M7" t="s">
        <v>41</v>
      </c>
      <c r="N7">
        <f>SUMIFS(E:E,G:G,"EDI")</f>
        <v>0</v>
      </c>
    </row>
    <row r="8" spans="1:15" ht="48.75" customHeight="1" x14ac:dyDescent="0.2">
      <c r="A8" s="12">
        <v>6</v>
      </c>
      <c r="B8" s="17" t="s">
        <v>37</v>
      </c>
      <c r="C8" s="17" t="s">
        <v>400</v>
      </c>
      <c r="D8" s="18" t="s">
        <v>401</v>
      </c>
      <c r="E8" s="17">
        <v>4</v>
      </c>
      <c r="F8" s="17">
        <v>1</v>
      </c>
      <c r="G8" s="17" t="s">
        <v>16</v>
      </c>
      <c r="H8" s="17" t="s">
        <v>380</v>
      </c>
      <c r="I8" s="20">
        <v>42896</v>
      </c>
      <c r="J8" s="17" t="s">
        <v>40</v>
      </c>
      <c r="K8" s="30"/>
      <c r="M8" t="s">
        <v>44</v>
      </c>
      <c r="N8">
        <f>SUMIFS(E:E,G:G,"par")</f>
        <v>0</v>
      </c>
    </row>
    <row r="9" spans="1:15" ht="48.75" customHeight="1" x14ac:dyDescent="0.2">
      <c r="A9" s="16">
        <v>7</v>
      </c>
      <c r="B9" s="12" t="s">
        <v>37</v>
      </c>
      <c r="C9" s="12" t="s">
        <v>402</v>
      </c>
      <c r="D9" s="13" t="s">
        <v>403</v>
      </c>
      <c r="E9" s="12">
        <v>2</v>
      </c>
      <c r="F9" s="12">
        <v>1</v>
      </c>
      <c r="G9" s="11" t="s">
        <v>156</v>
      </c>
      <c r="H9" s="12" t="s">
        <v>380</v>
      </c>
      <c r="I9" s="15">
        <v>42896</v>
      </c>
      <c r="J9" s="12" t="s">
        <v>40</v>
      </c>
      <c r="K9" s="61"/>
      <c r="M9" t="s">
        <v>47</v>
      </c>
      <c r="N9">
        <f>SUMIFS(E:E,G:G,"phi")</f>
        <v>0</v>
      </c>
    </row>
    <row r="10" spans="1:15" ht="48.75" customHeight="1" x14ac:dyDescent="0.2">
      <c r="A10" s="12">
        <v>8</v>
      </c>
      <c r="B10" s="12" t="s">
        <v>404</v>
      </c>
      <c r="C10" s="12" t="s">
        <v>405</v>
      </c>
      <c r="D10" s="13" t="s">
        <v>406</v>
      </c>
      <c r="E10" s="12">
        <v>2</v>
      </c>
      <c r="F10" s="12">
        <v>1</v>
      </c>
      <c r="G10" s="12" t="s">
        <v>16</v>
      </c>
      <c r="H10" s="12" t="s">
        <v>380</v>
      </c>
      <c r="I10" s="15">
        <v>42896</v>
      </c>
      <c r="J10" s="12" t="s">
        <v>407</v>
      </c>
      <c r="K10" s="59" t="s">
        <v>408</v>
      </c>
      <c r="M10" t="s">
        <v>50</v>
      </c>
      <c r="N10">
        <f>SUMIFS(E:E,G:G,"BRK")</f>
        <v>4</v>
      </c>
    </row>
    <row r="11" spans="1:15" ht="48.75" customHeight="1" x14ac:dyDescent="0.2">
      <c r="A11" s="16">
        <v>9</v>
      </c>
      <c r="B11" s="12" t="s">
        <v>30</v>
      </c>
      <c r="C11" s="79" t="s">
        <v>409</v>
      </c>
      <c r="D11" s="13" t="s">
        <v>410</v>
      </c>
      <c r="E11" s="12">
        <v>2</v>
      </c>
      <c r="F11" s="12">
        <v>1</v>
      </c>
      <c r="G11" s="11" t="s">
        <v>16</v>
      </c>
      <c r="H11" s="12" t="s">
        <v>380</v>
      </c>
      <c r="I11" s="15">
        <v>42896</v>
      </c>
      <c r="J11" s="12" t="s">
        <v>411</v>
      </c>
      <c r="K11" s="12"/>
      <c r="M11" s="24" t="s">
        <v>54</v>
      </c>
      <c r="N11" s="24">
        <f>SUMIFS(E:E,G:G,"SPC")</f>
        <v>0</v>
      </c>
    </row>
    <row r="12" spans="1:15" ht="48.75" customHeight="1" x14ac:dyDescent="0.2">
      <c r="A12" s="12">
        <v>10</v>
      </c>
      <c r="B12" s="12" t="s">
        <v>412</v>
      </c>
      <c r="C12" s="12" t="s">
        <v>413</v>
      </c>
      <c r="D12" s="13" t="s">
        <v>414</v>
      </c>
      <c r="E12" s="12">
        <v>2</v>
      </c>
      <c r="F12" s="12">
        <v>1</v>
      </c>
      <c r="G12" s="12" t="s">
        <v>33</v>
      </c>
      <c r="H12" s="12" t="s">
        <v>380</v>
      </c>
      <c r="I12" s="15">
        <v>42896</v>
      </c>
      <c r="J12" s="17" t="s">
        <v>415</v>
      </c>
      <c r="K12" s="17" t="s">
        <v>416</v>
      </c>
      <c r="M12" s="25" t="s">
        <v>57</v>
      </c>
      <c r="N12" s="25">
        <f>SUMIFS(E:E,G:G,"H")</f>
        <v>0</v>
      </c>
    </row>
    <row r="13" spans="1:15" ht="48.75" customHeight="1" x14ac:dyDescent="0.2">
      <c r="A13" s="16">
        <v>11</v>
      </c>
      <c r="B13" s="17" t="s">
        <v>417</v>
      </c>
      <c r="C13" s="17">
        <v>105252</v>
      </c>
      <c r="D13" s="18" t="s">
        <v>418</v>
      </c>
      <c r="E13" s="17">
        <v>3</v>
      </c>
      <c r="F13" s="17">
        <v>1</v>
      </c>
      <c r="G13" s="17" t="s">
        <v>156</v>
      </c>
      <c r="H13" s="17" t="s">
        <v>380</v>
      </c>
      <c r="I13" s="20">
        <v>42896</v>
      </c>
      <c r="J13" s="17" t="s">
        <v>419</v>
      </c>
      <c r="K13" s="17" t="s">
        <v>420</v>
      </c>
      <c r="M13" s="25"/>
      <c r="N13" s="25"/>
    </row>
    <row r="14" spans="1:15" ht="48.75" customHeight="1" x14ac:dyDescent="0.2">
      <c r="A14" s="12">
        <v>12</v>
      </c>
      <c r="B14" s="17" t="s">
        <v>37</v>
      </c>
      <c r="C14" s="17" t="s">
        <v>421</v>
      </c>
      <c r="D14" s="18" t="s">
        <v>422</v>
      </c>
      <c r="E14" s="17">
        <v>3</v>
      </c>
      <c r="F14" s="17">
        <v>1</v>
      </c>
      <c r="G14" s="17" t="s">
        <v>16</v>
      </c>
      <c r="H14" s="17" t="s">
        <v>380</v>
      </c>
      <c r="I14" s="20">
        <v>42896</v>
      </c>
      <c r="J14" s="17" t="s">
        <v>40</v>
      </c>
      <c r="K14" s="17"/>
      <c r="M14" s="26" t="s">
        <v>62</v>
      </c>
      <c r="N14" s="26">
        <f>SUM(M4:N12)</f>
        <v>50</v>
      </c>
    </row>
    <row r="15" spans="1:15" ht="48.75" customHeight="1" x14ac:dyDescent="0.2">
      <c r="A15" s="11">
        <v>13</v>
      </c>
      <c r="B15" s="12" t="s">
        <v>412</v>
      </c>
      <c r="C15" s="12" t="s">
        <v>423</v>
      </c>
      <c r="D15" s="13" t="s">
        <v>424</v>
      </c>
      <c r="E15" s="12">
        <v>3</v>
      </c>
      <c r="F15" s="12">
        <v>1</v>
      </c>
      <c r="G15" s="12" t="s">
        <v>16</v>
      </c>
      <c r="H15" s="12" t="s">
        <v>380</v>
      </c>
      <c r="I15" s="15">
        <v>42896</v>
      </c>
      <c r="J15" s="17" t="s">
        <v>425</v>
      </c>
      <c r="K15" s="17" t="s">
        <v>426</v>
      </c>
    </row>
    <row r="16" spans="1:15" ht="48.75" customHeight="1" x14ac:dyDescent="0.2">
      <c r="A16" s="11">
        <v>14</v>
      </c>
      <c r="B16" s="12" t="s">
        <v>427</v>
      </c>
      <c r="C16" s="12" t="s">
        <v>428</v>
      </c>
      <c r="D16" s="13" t="s">
        <v>429</v>
      </c>
      <c r="E16" s="12">
        <v>1</v>
      </c>
      <c r="F16" s="12">
        <v>1</v>
      </c>
      <c r="G16" s="12" t="s">
        <v>16</v>
      </c>
      <c r="H16" s="12" t="s">
        <v>380</v>
      </c>
      <c r="I16" s="15">
        <v>42896</v>
      </c>
      <c r="J16" s="12" t="s">
        <v>430</v>
      </c>
      <c r="K16" s="12" t="s">
        <v>431</v>
      </c>
    </row>
    <row r="17" spans="1:11" ht="48.75" customHeight="1" x14ac:dyDescent="0.2">
      <c r="A17" s="16"/>
      <c r="B17" s="17"/>
      <c r="C17" s="17"/>
      <c r="D17" s="18"/>
      <c r="E17" s="17"/>
      <c r="F17" s="17"/>
      <c r="G17" s="17"/>
      <c r="H17" s="17"/>
      <c r="I17" s="17"/>
      <c r="J17" s="17"/>
      <c r="K17" s="16"/>
    </row>
    <row r="18" spans="1:11" ht="48.75" customHeight="1" x14ac:dyDescent="0.2">
      <c r="A18" s="16"/>
      <c r="B18" s="17"/>
      <c r="C18" s="17"/>
      <c r="D18" s="18"/>
      <c r="E18" s="17"/>
      <c r="F18" s="17"/>
      <c r="G18" s="17"/>
      <c r="H18" s="17"/>
      <c r="I18" s="17"/>
      <c r="J18" s="17"/>
      <c r="K18" s="16"/>
    </row>
    <row r="19" spans="1:11" ht="48.75" customHeight="1" x14ac:dyDescent="0.3">
      <c r="A19" s="16"/>
      <c r="B19" s="17"/>
      <c r="C19" s="17"/>
      <c r="D19" s="18"/>
      <c r="E19" s="19">
        <f>SUM(E3:E17)</f>
        <v>50</v>
      </c>
      <c r="F19" s="19">
        <f>SUM(F3:F17)</f>
        <v>20</v>
      </c>
      <c r="G19" s="80" t="s">
        <v>432</v>
      </c>
      <c r="H19" s="17"/>
      <c r="I19" s="17"/>
      <c r="J19" s="17"/>
      <c r="K19" s="16"/>
    </row>
    <row r="20" spans="1:11" ht="48.75" customHeight="1" x14ac:dyDescent="0.3">
      <c r="A20" s="16"/>
      <c r="B20" s="17"/>
      <c r="C20" s="17"/>
      <c r="D20" s="18"/>
      <c r="E20" s="19"/>
      <c r="F20" s="19"/>
      <c r="G20" s="80"/>
      <c r="H20" s="17"/>
      <c r="I20" s="17"/>
      <c r="J20" s="17"/>
      <c r="K20" s="16"/>
    </row>
  </sheetData>
  <customSheetViews>
    <customSheetView guid="{66544F1C-DA3A-E34B-BF6F-61699673D02F}" scale="80">
      <selection activeCell="D12" sqref="D12"/>
      <pageMargins left="0.7" right="0.7" top="0.75" bottom="0.75" header="0.3" footer="0.3"/>
      <pageSetup paperSize="9" orientation="portrait" r:id="rId1"/>
    </customSheetView>
    <customSheetView guid="{F03C1FCC-71D5-4071-A1B2-B70B2D3F8D44}" scale="80">
      <selection activeCell="C14" sqref="C14"/>
      <pageMargins left="0.7" right="0.7" top="0.75" bottom="0.75" header="0.3" footer="0.3"/>
      <pageSetup paperSize="9" orientation="portrait" r:id="rId2"/>
    </customSheetView>
    <customSheetView guid="{1482F023-ED3F-4B1F-B352-A368F0648545}" scale="80">
      <selection activeCell="C14" sqref="C14"/>
      <pageMargins left="0.7" right="0.7" top="0.75" bottom="0.75" header="0.3" footer="0.3"/>
      <pageSetup paperSize="9" orientation="portrait" r:id="rId3"/>
    </customSheetView>
    <customSheetView guid="{8056BB49-52E6-4DF6-BFBA-F59258C1D3BE}" scale="80" topLeftCell="A10">
      <selection activeCell="D23" sqref="D23"/>
      <pageMargins left="0.7" right="0.7" top="0.75" bottom="0.75" header="0.3" footer="0.3"/>
      <pageSetup paperSize="9" orientation="portrait" r:id="rId4"/>
    </customSheetView>
    <customSheetView guid="{B9EB7F83-C410-48EB-B273-247299899CEB}" scale="80">
      <selection activeCell="D12" sqref="D12"/>
      <pageMargins left="0.7" right="0.7" top="0.75" bottom="0.75" header="0.3" footer="0.3"/>
      <pageSetup paperSize="9" orientation="portrait" r:id="rId5"/>
    </customSheetView>
  </customSheetViews>
  <mergeCells count="2">
    <mergeCell ref="A1:F1"/>
    <mergeCell ref="G1:K1"/>
  </mergeCell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80" zoomScaleNormal="80" workbookViewId="0">
      <selection activeCell="G12" sqref="G12"/>
    </sheetView>
  </sheetViews>
  <sheetFormatPr baseColWidth="10" defaultColWidth="8.83203125" defaultRowHeight="45.75" customHeight="1" x14ac:dyDescent="0.2"/>
  <cols>
    <col min="2" max="2" width="34.5" customWidth="1"/>
    <col min="3" max="3" width="33.1640625" customWidth="1"/>
    <col min="4" max="4" width="39.6640625" customWidth="1"/>
    <col min="5" max="5" width="10.5" customWidth="1"/>
    <col min="6" max="6" width="10.33203125" customWidth="1"/>
    <col min="7" max="7" width="15.1640625" customWidth="1"/>
    <col min="9" max="9" width="16" customWidth="1"/>
    <col min="10" max="10" width="15.1640625" customWidth="1"/>
    <col min="11" max="11" width="66.1640625" customWidth="1"/>
    <col min="13" max="13" width="18.1640625" customWidth="1"/>
  </cols>
  <sheetData>
    <row r="1" spans="1:14" ht="45.75" customHeight="1" thickBot="1" x14ac:dyDescent="0.4">
      <c r="A1" s="848" t="s">
        <v>0</v>
      </c>
      <c r="B1" s="849"/>
      <c r="C1" s="849"/>
      <c r="D1" s="849"/>
      <c r="E1" s="849"/>
      <c r="F1" s="849"/>
      <c r="G1" s="849" t="s">
        <v>433</v>
      </c>
      <c r="H1" s="849"/>
      <c r="I1" s="849"/>
      <c r="J1" s="850"/>
      <c r="K1" s="851"/>
    </row>
    <row r="2" spans="1:14" ht="45.75" customHeight="1" thickBot="1" x14ac:dyDescent="0.3">
      <c r="A2" s="81" t="s">
        <v>2</v>
      </c>
      <c r="B2" s="82" t="s">
        <v>3</v>
      </c>
      <c r="C2" s="82" t="s">
        <v>4</v>
      </c>
      <c r="D2" s="83" t="s">
        <v>5</v>
      </c>
      <c r="E2" s="82" t="s">
        <v>6</v>
      </c>
      <c r="F2" s="82" t="s">
        <v>7</v>
      </c>
      <c r="G2" s="82" t="s">
        <v>8</v>
      </c>
      <c r="H2" s="82" t="s">
        <v>9</v>
      </c>
      <c r="I2" s="82" t="s">
        <v>10</v>
      </c>
      <c r="J2" s="82" t="s">
        <v>11</v>
      </c>
      <c r="K2" s="84" t="s">
        <v>12</v>
      </c>
      <c r="M2" s="5" t="s">
        <v>13</v>
      </c>
      <c r="N2" s="5">
        <v>59</v>
      </c>
    </row>
    <row r="3" spans="1:14" ht="45.75" customHeight="1" x14ac:dyDescent="0.2">
      <c r="A3" s="85" t="s">
        <v>434</v>
      </c>
      <c r="B3" s="85" t="s">
        <v>435</v>
      </c>
      <c r="C3" s="17" t="s">
        <v>436</v>
      </c>
      <c r="D3" s="18" t="s">
        <v>437</v>
      </c>
      <c r="E3" s="17">
        <v>3</v>
      </c>
      <c r="F3" s="17">
        <v>2</v>
      </c>
      <c r="G3" s="17" t="s">
        <v>156</v>
      </c>
      <c r="H3" s="17" t="s">
        <v>438</v>
      </c>
      <c r="I3" s="20">
        <v>42896</v>
      </c>
      <c r="J3" s="17" t="s">
        <v>439</v>
      </c>
      <c r="K3" s="16" t="s">
        <v>440</v>
      </c>
      <c r="M3" s="9" t="s">
        <v>17</v>
      </c>
      <c r="N3" s="9">
        <f>N2-N14</f>
        <v>16</v>
      </c>
    </row>
    <row r="4" spans="1:14" ht="45.75" customHeight="1" x14ac:dyDescent="0.2">
      <c r="A4" s="86" t="s">
        <v>441</v>
      </c>
      <c r="B4" s="85" t="s">
        <v>442</v>
      </c>
      <c r="C4" s="17" t="s">
        <v>436</v>
      </c>
      <c r="D4" s="13" t="s">
        <v>443</v>
      </c>
      <c r="E4" s="12">
        <v>4</v>
      </c>
      <c r="F4" s="12">
        <v>0</v>
      </c>
      <c r="G4" s="39" t="s">
        <v>200</v>
      </c>
      <c r="H4" s="12" t="s">
        <v>438</v>
      </c>
      <c r="I4" s="15">
        <v>42896</v>
      </c>
      <c r="J4" s="12"/>
      <c r="K4" s="11" t="s">
        <v>444</v>
      </c>
      <c r="M4" t="s">
        <v>23</v>
      </c>
      <c r="N4">
        <f>SUMIFS(E:E,G:G,"CTT")</f>
        <v>25</v>
      </c>
    </row>
    <row r="5" spans="1:14" ht="45.75" customHeight="1" x14ac:dyDescent="0.2">
      <c r="A5" s="86" t="s">
        <v>445</v>
      </c>
      <c r="B5" s="86" t="s">
        <v>446</v>
      </c>
      <c r="C5" s="12" t="s">
        <v>447</v>
      </c>
      <c r="D5" s="13" t="s">
        <v>448</v>
      </c>
      <c r="E5" s="12">
        <v>4</v>
      </c>
      <c r="F5" s="12">
        <v>1</v>
      </c>
      <c r="G5" s="39" t="s">
        <v>200</v>
      </c>
      <c r="H5" s="12" t="s">
        <v>438</v>
      </c>
      <c r="I5" s="15">
        <v>42896</v>
      </c>
      <c r="J5" s="15" t="s">
        <v>449</v>
      </c>
      <c r="K5" s="87" t="s">
        <v>450</v>
      </c>
      <c r="M5" t="s">
        <v>29</v>
      </c>
      <c r="N5">
        <f>SUMIFS(E:E,G:G,"FLU")</f>
        <v>8</v>
      </c>
    </row>
    <row r="6" spans="1:14" ht="45.75" customHeight="1" x14ac:dyDescent="0.2">
      <c r="A6" s="16">
        <v>2</v>
      </c>
      <c r="B6" s="17" t="s">
        <v>451</v>
      </c>
      <c r="C6" s="17" t="s">
        <v>452</v>
      </c>
      <c r="D6" s="18" t="s">
        <v>453</v>
      </c>
      <c r="E6" s="17">
        <v>3</v>
      </c>
      <c r="F6" s="17">
        <v>1</v>
      </c>
      <c r="G6" s="17" t="s">
        <v>156</v>
      </c>
      <c r="H6" s="17" t="s">
        <v>438</v>
      </c>
      <c r="I6" s="20">
        <v>42896</v>
      </c>
      <c r="J6" s="17" t="s">
        <v>454</v>
      </c>
      <c r="K6" s="16" t="s">
        <v>455</v>
      </c>
      <c r="M6" t="s">
        <v>36</v>
      </c>
      <c r="N6">
        <f>SUMIFS(E:E,G:G,"JCC")</f>
        <v>0</v>
      </c>
    </row>
    <row r="7" spans="1:14" ht="45.75" customHeight="1" x14ac:dyDescent="0.2">
      <c r="A7" s="11">
        <v>3</v>
      </c>
      <c r="B7" s="12" t="s">
        <v>456</v>
      </c>
      <c r="C7" s="79" t="s">
        <v>457</v>
      </c>
      <c r="D7" s="13" t="s">
        <v>458</v>
      </c>
      <c r="E7" s="12">
        <v>2</v>
      </c>
      <c r="F7" s="12">
        <v>1</v>
      </c>
      <c r="G7" s="12" t="s">
        <v>16</v>
      </c>
      <c r="H7" s="17" t="s">
        <v>438</v>
      </c>
      <c r="I7" s="20">
        <v>42896</v>
      </c>
      <c r="J7" s="12" t="s">
        <v>459</v>
      </c>
      <c r="K7" s="76"/>
      <c r="M7" t="s">
        <v>41</v>
      </c>
      <c r="N7">
        <f>SUMIFS(E:E,G:G,"EDI")</f>
        <v>8</v>
      </c>
    </row>
    <row r="8" spans="1:14" ht="45.75" customHeight="1" x14ac:dyDescent="0.2">
      <c r="A8" s="16">
        <v>4</v>
      </c>
      <c r="B8" s="17" t="s">
        <v>460</v>
      </c>
      <c r="C8" s="17" t="s">
        <v>461</v>
      </c>
      <c r="D8" s="18" t="s">
        <v>462</v>
      </c>
      <c r="E8" s="17">
        <v>2</v>
      </c>
      <c r="F8" s="17">
        <v>1</v>
      </c>
      <c r="G8" s="17" t="s">
        <v>16</v>
      </c>
      <c r="H8" s="17" t="s">
        <v>438</v>
      </c>
      <c r="I8" s="20">
        <v>42896</v>
      </c>
      <c r="J8" s="17" t="s">
        <v>463</v>
      </c>
      <c r="K8" s="70" t="s">
        <v>464</v>
      </c>
      <c r="M8" t="s">
        <v>44</v>
      </c>
      <c r="N8">
        <f>SUMIFS(E:E,G:G,"par")</f>
        <v>0</v>
      </c>
    </row>
    <row r="9" spans="1:14" ht="45.75" customHeight="1" x14ac:dyDescent="0.2">
      <c r="A9" s="11">
        <v>5</v>
      </c>
      <c r="B9" s="12" t="s">
        <v>386</v>
      </c>
      <c r="C9" s="12" t="s">
        <v>465</v>
      </c>
      <c r="D9" s="13" t="s">
        <v>466</v>
      </c>
      <c r="E9" s="12">
        <v>2</v>
      </c>
      <c r="F9" s="12">
        <v>1</v>
      </c>
      <c r="G9" s="12" t="s">
        <v>156</v>
      </c>
      <c r="H9" s="12" t="s">
        <v>438</v>
      </c>
      <c r="I9" s="15">
        <v>42896</v>
      </c>
      <c r="J9" s="15" t="s">
        <v>467</v>
      </c>
      <c r="K9" s="79" t="s">
        <v>468</v>
      </c>
      <c r="M9" t="s">
        <v>47</v>
      </c>
      <c r="N9">
        <f>SUMIFS(E:E,G:G,"phi")</f>
        <v>0</v>
      </c>
    </row>
    <row r="10" spans="1:14" ht="45.75" customHeight="1" x14ac:dyDescent="0.2">
      <c r="A10" s="16">
        <v>6</v>
      </c>
      <c r="B10" s="12" t="s">
        <v>404</v>
      </c>
      <c r="C10" s="12" t="s">
        <v>469</v>
      </c>
      <c r="D10" s="13" t="s">
        <v>470</v>
      </c>
      <c r="E10" s="12">
        <v>2</v>
      </c>
      <c r="F10" s="12">
        <v>1</v>
      </c>
      <c r="G10" s="12" t="s">
        <v>16</v>
      </c>
      <c r="H10" s="12" t="s">
        <v>438</v>
      </c>
      <c r="I10" s="15">
        <v>42896</v>
      </c>
      <c r="J10" s="12" t="s">
        <v>471</v>
      </c>
      <c r="K10" s="75" t="s">
        <v>472</v>
      </c>
      <c r="M10" t="s">
        <v>50</v>
      </c>
      <c r="N10">
        <f>SUMIFS(E:E,G:G,"BRK")</f>
        <v>2</v>
      </c>
    </row>
    <row r="11" spans="1:14" ht="45.75" customHeight="1" x14ac:dyDescent="0.2">
      <c r="A11" s="11">
        <v>7</v>
      </c>
      <c r="B11" s="12" t="s">
        <v>24</v>
      </c>
      <c r="C11" s="12" t="s">
        <v>473</v>
      </c>
      <c r="D11" s="13" t="s">
        <v>474</v>
      </c>
      <c r="E11" s="12">
        <v>4</v>
      </c>
      <c r="F11" s="12">
        <v>2</v>
      </c>
      <c r="G11" s="12" t="s">
        <v>16</v>
      </c>
      <c r="H11" s="12" t="s">
        <v>438</v>
      </c>
      <c r="I11" s="15">
        <v>42896</v>
      </c>
      <c r="J11" s="12" t="s">
        <v>475</v>
      </c>
      <c r="K11" s="59" t="s">
        <v>476</v>
      </c>
      <c r="M11" s="24" t="s">
        <v>54</v>
      </c>
      <c r="N11" s="24">
        <f>SUMIFS(E:E,G:G,"SPC")</f>
        <v>0</v>
      </c>
    </row>
    <row r="12" spans="1:14" ht="45.75" customHeight="1" x14ac:dyDescent="0.2">
      <c r="A12" s="16">
        <v>8</v>
      </c>
      <c r="B12" s="12" t="s">
        <v>37</v>
      </c>
      <c r="C12" s="12" t="s">
        <v>477</v>
      </c>
      <c r="D12" s="13" t="s">
        <v>478</v>
      </c>
      <c r="E12" s="12">
        <v>6</v>
      </c>
      <c r="F12" s="12">
        <v>2</v>
      </c>
      <c r="G12" s="11" t="s">
        <v>16</v>
      </c>
      <c r="H12" s="12" t="s">
        <v>438</v>
      </c>
      <c r="I12" s="15">
        <v>42896</v>
      </c>
      <c r="J12" s="17" t="s">
        <v>40</v>
      </c>
      <c r="K12" s="16"/>
      <c r="M12" s="25" t="s">
        <v>57</v>
      </c>
      <c r="N12" s="25">
        <f>SUMIFS(E:E,G:G,"H")</f>
        <v>0</v>
      </c>
    </row>
    <row r="13" spans="1:14" ht="45.75" customHeight="1" x14ac:dyDescent="0.2">
      <c r="A13" s="11">
        <v>9</v>
      </c>
      <c r="B13" s="12" t="s">
        <v>37</v>
      </c>
      <c r="C13" s="12" t="s">
        <v>479</v>
      </c>
      <c r="D13" s="13" t="s">
        <v>480</v>
      </c>
      <c r="E13" s="12">
        <v>2</v>
      </c>
      <c r="F13" s="12">
        <v>1</v>
      </c>
      <c r="G13" s="11" t="s">
        <v>16</v>
      </c>
      <c r="H13" s="12" t="s">
        <v>438</v>
      </c>
      <c r="I13" s="15">
        <v>42896</v>
      </c>
      <c r="J13" s="17" t="s">
        <v>40</v>
      </c>
      <c r="K13" s="16"/>
      <c r="M13" s="25"/>
      <c r="N13" s="25"/>
    </row>
    <row r="14" spans="1:14" ht="45.75" customHeight="1" x14ac:dyDescent="0.2">
      <c r="A14" s="16">
        <v>10</v>
      </c>
      <c r="B14" s="17" t="s">
        <v>114</v>
      </c>
      <c r="C14" s="17" t="s">
        <v>481</v>
      </c>
      <c r="D14" s="18" t="s">
        <v>482</v>
      </c>
      <c r="E14" s="17">
        <v>4</v>
      </c>
      <c r="F14" s="17">
        <v>1</v>
      </c>
      <c r="G14" s="17" t="s">
        <v>16</v>
      </c>
      <c r="H14" s="12" t="s">
        <v>438</v>
      </c>
      <c r="I14" s="15">
        <v>42896</v>
      </c>
      <c r="J14" s="17" t="s">
        <v>483</v>
      </c>
      <c r="K14" s="16"/>
      <c r="M14" s="26" t="s">
        <v>62</v>
      </c>
      <c r="N14" s="26">
        <f>SUM(M4:N12)</f>
        <v>43</v>
      </c>
    </row>
    <row r="15" spans="1:14" ht="45.75" customHeight="1" x14ac:dyDescent="0.2">
      <c r="A15" s="11">
        <v>11</v>
      </c>
      <c r="B15" s="12" t="s">
        <v>484</v>
      </c>
      <c r="C15" s="12" t="s">
        <v>485</v>
      </c>
      <c r="D15" s="13" t="s">
        <v>486</v>
      </c>
      <c r="E15" s="12">
        <v>2</v>
      </c>
      <c r="F15" s="12">
        <v>1</v>
      </c>
      <c r="G15" s="12" t="s">
        <v>33</v>
      </c>
      <c r="H15" s="12" t="s">
        <v>438</v>
      </c>
      <c r="I15" s="15">
        <v>42896</v>
      </c>
      <c r="J15" s="12" t="s">
        <v>487</v>
      </c>
      <c r="K15" s="11"/>
    </row>
    <row r="16" spans="1:14" ht="45.75" customHeight="1" x14ac:dyDescent="0.2">
      <c r="A16" s="11">
        <v>12</v>
      </c>
      <c r="B16" s="12" t="s">
        <v>37</v>
      </c>
      <c r="C16" s="12" t="s">
        <v>488</v>
      </c>
      <c r="D16" s="13" t="s">
        <v>489</v>
      </c>
      <c r="E16" s="12">
        <v>2</v>
      </c>
      <c r="F16" s="12">
        <v>1</v>
      </c>
      <c r="G16" s="11" t="s">
        <v>16</v>
      </c>
      <c r="H16" s="12" t="s">
        <v>438</v>
      </c>
      <c r="I16" s="15">
        <v>42896</v>
      </c>
      <c r="J16" s="12" t="s">
        <v>40</v>
      </c>
      <c r="K16" s="11"/>
    </row>
    <row r="17" spans="1:11" ht="45.75" customHeight="1" x14ac:dyDescent="0.2">
      <c r="A17" s="48">
        <v>13</v>
      </c>
      <c r="B17" s="31" t="s">
        <v>37</v>
      </c>
      <c r="C17" s="31" t="s">
        <v>949</v>
      </c>
      <c r="D17" s="32" t="s">
        <v>950</v>
      </c>
      <c r="E17" s="31">
        <v>1</v>
      </c>
      <c r="F17" s="31">
        <v>1</v>
      </c>
      <c r="G17" s="31" t="s">
        <v>16</v>
      </c>
      <c r="H17" s="31" t="s">
        <v>438</v>
      </c>
      <c r="I17" s="33">
        <v>42896</v>
      </c>
      <c r="J17" s="31" t="s">
        <v>40</v>
      </c>
      <c r="K17" s="31"/>
    </row>
    <row r="18" spans="1:11" ht="45.75" customHeight="1" x14ac:dyDescent="0.2">
      <c r="A18" s="11"/>
      <c r="B18" s="12"/>
      <c r="C18" s="12"/>
      <c r="D18" s="13"/>
      <c r="E18" s="12"/>
      <c r="F18" s="12"/>
      <c r="G18" s="11"/>
      <c r="H18" s="12"/>
      <c r="I18" s="12"/>
      <c r="J18" s="12"/>
      <c r="K18" s="11"/>
    </row>
    <row r="19" spans="1:11" ht="45.75" customHeight="1" x14ac:dyDescent="0.2">
      <c r="A19" s="11"/>
      <c r="B19" s="12"/>
      <c r="C19" s="12"/>
      <c r="D19" s="13"/>
      <c r="E19" s="12"/>
      <c r="F19" s="12"/>
      <c r="G19" s="11"/>
      <c r="H19" s="12"/>
      <c r="I19" s="12"/>
      <c r="J19" s="12"/>
      <c r="K19" s="11"/>
    </row>
    <row r="20" spans="1:11" ht="45.75" customHeight="1" x14ac:dyDescent="0.2">
      <c r="A20" s="11"/>
      <c r="B20" s="12"/>
      <c r="C20" s="12"/>
      <c r="D20" s="13"/>
      <c r="E20" s="12"/>
      <c r="F20" s="12"/>
      <c r="G20" s="11"/>
      <c r="H20" s="12"/>
      <c r="I20" s="12"/>
      <c r="J20" s="12"/>
      <c r="K20" s="11"/>
    </row>
    <row r="21" spans="1:11" ht="45.75" customHeight="1" x14ac:dyDescent="0.3">
      <c r="A21" s="11"/>
      <c r="B21" s="12"/>
      <c r="C21" s="12"/>
      <c r="D21" s="13"/>
      <c r="E21" s="14">
        <f>SUM(E3:E20)</f>
        <v>43</v>
      </c>
      <c r="F21" s="14">
        <f>SUM(F3:F20)</f>
        <v>17</v>
      </c>
      <c r="G21" s="12"/>
      <c r="H21" s="88" t="s">
        <v>1606</v>
      </c>
      <c r="I21" s="15"/>
      <c r="J21" s="15"/>
      <c r="K21" s="11"/>
    </row>
    <row r="22" spans="1:11" ht="45.75" customHeight="1" x14ac:dyDescent="0.2">
      <c r="A22" s="11"/>
      <c r="B22" s="12"/>
      <c r="C22" s="12"/>
      <c r="D22" s="13"/>
      <c r="E22" s="12"/>
      <c r="F22" s="12"/>
      <c r="G22" s="12"/>
      <c r="H22" s="12"/>
      <c r="I22" s="15"/>
      <c r="J22" s="15"/>
      <c r="K22" s="11"/>
    </row>
    <row r="23" spans="1:11" ht="45.75" customHeight="1" x14ac:dyDescent="0.2">
      <c r="A23" s="11"/>
      <c r="B23" s="12"/>
      <c r="C23" s="12"/>
      <c r="D23" s="13"/>
      <c r="E23" s="12"/>
      <c r="F23" s="12"/>
      <c r="G23" s="12"/>
      <c r="H23" s="12"/>
      <c r="I23" s="15"/>
      <c r="J23" s="15"/>
      <c r="K23" s="11"/>
    </row>
  </sheetData>
  <customSheetViews>
    <customSheetView guid="{66544F1C-DA3A-E34B-BF6F-61699673D02F}" scale="80">
      <selection activeCell="G12" sqref="G12"/>
      <pageMargins left="0.7" right="0.7" top="0.75" bottom="0.75" header="0.3" footer="0.3"/>
    </customSheetView>
    <customSheetView guid="{F03C1FCC-71D5-4071-A1B2-B70B2D3F8D44}" scale="80" topLeftCell="A4">
      <selection activeCell="C19" sqref="C19"/>
      <pageMargins left="0.7" right="0.7" top="0.75" bottom="0.75" header="0.3" footer="0.3"/>
    </customSheetView>
    <customSheetView guid="{1482F023-ED3F-4B1F-B352-A368F0648545}" scale="80" topLeftCell="A4">
      <selection activeCell="C19" sqref="C19"/>
      <pageMargins left="0.7" right="0.7" top="0.75" bottom="0.75" header="0.3" footer="0.3"/>
    </customSheetView>
    <customSheetView guid="{8056BB49-52E6-4DF6-BFBA-F59258C1D3BE}" scale="80" topLeftCell="A13">
      <selection activeCell="D26" sqref="D26"/>
      <pageMargins left="0.7" right="0.7" top="0.75" bottom="0.75" header="0.3" footer="0.3"/>
    </customSheetView>
    <customSheetView guid="{B9EB7F83-C410-48EB-B273-247299899CEB}" scale="80">
      <selection activeCell="G12" sqref="G12"/>
      <pageMargins left="0.7" right="0.7" top="0.75" bottom="0.75" header="0.3" footer="0.3"/>
    </customSheetView>
  </customSheetViews>
  <mergeCells count="2">
    <mergeCell ref="A1:F1"/>
    <mergeCell ref="G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0" zoomScale="80" zoomScaleNormal="80" workbookViewId="0">
      <selection activeCell="G15" sqref="G15"/>
    </sheetView>
  </sheetViews>
  <sheetFormatPr baseColWidth="10" defaultColWidth="8.83203125" defaultRowHeight="47.25" customHeight="1" x14ac:dyDescent="0.2"/>
  <cols>
    <col min="2" max="2" width="29.33203125" customWidth="1"/>
    <col min="3" max="3" width="28.5" customWidth="1"/>
    <col min="4" max="4" width="38.1640625" customWidth="1"/>
    <col min="5" max="5" width="10.5" customWidth="1"/>
    <col min="6" max="6" width="10.33203125" customWidth="1"/>
    <col min="7" max="7" width="15.1640625" customWidth="1"/>
    <col min="8" max="8" width="12.5" customWidth="1"/>
    <col min="9" max="9" width="16" customWidth="1"/>
    <col min="10" max="10" width="15.1640625" customWidth="1"/>
    <col min="11" max="11" width="53.5" customWidth="1"/>
    <col min="13" max="13" width="18.1640625" customWidth="1"/>
  </cols>
  <sheetData>
    <row r="1" spans="1:15" ht="47.25" customHeight="1" thickBot="1" x14ac:dyDescent="0.4">
      <c r="A1" s="856" t="s">
        <v>0</v>
      </c>
      <c r="B1" s="857"/>
      <c r="C1" s="857"/>
      <c r="D1" s="857"/>
      <c r="E1" s="857"/>
      <c r="F1" s="857"/>
      <c r="G1" s="857" t="s">
        <v>336</v>
      </c>
      <c r="H1" s="857"/>
      <c r="I1" s="857"/>
      <c r="J1" s="858"/>
      <c r="K1" s="859"/>
    </row>
    <row r="2" spans="1:15" ht="47.25" customHeight="1" thickBot="1" x14ac:dyDescent="0.25">
      <c r="A2" s="71" t="s">
        <v>2</v>
      </c>
      <c r="B2" s="72" t="s">
        <v>3</v>
      </c>
      <c r="C2" s="72" t="s">
        <v>4</v>
      </c>
      <c r="D2" s="73" t="s">
        <v>5</v>
      </c>
      <c r="E2" s="72" t="s">
        <v>6</v>
      </c>
      <c r="F2" s="72" t="s">
        <v>7</v>
      </c>
      <c r="G2" s="72" t="s">
        <v>8</v>
      </c>
      <c r="H2" s="72" t="s">
        <v>9</v>
      </c>
      <c r="I2" s="72" t="s">
        <v>10</v>
      </c>
      <c r="J2" s="72" t="s">
        <v>11</v>
      </c>
      <c r="K2" s="74" t="s">
        <v>12</v>
      </c>
      <c r="M2" s="5" t="s">
        <v>13</v>
      </c>
      <c r="N2" s="5">
        <v>55</v>
      </c>
    </row>
    <row r="3" spans="1:15" ht="47.25" customHeight="1" x14ac:dyDescent="0.2">
      <c r="A3" s="16">
        <v>1</v>
      </c>
      <c r="B3" s="17" t="s">
        <v>74</v>
      </c>
      <c r="C3" s="17" t="s">
        <v>337</v>
      </c>
      <c r="D3" s="18" t="s">
        <v>338</v>
      </c>
      <c r="E3" s="17">
        <v>8</v>
      </c>
      <c r="F3" s="17">
        <v>2</v>
      </c>
      <c r="G3" s="17" t="s">
        <v>16</v>
      </c>
      <c r="H3" s="70" t="s">
        <v>339</v>
      </c>
      <c r="I3" s="20">
        <v>42896</v>
      </c>
      <c r="J3" s="17" t="s">
        <v>340</v>
      </c>
      <c r="K3" s="16"/>
      <c r="M3" s="9" t="s">
        <v>17</v>
      </c>
      <c r="N3" s="9">
        <f>N2-N14</f>
        <v>2</v>
      </c>
      <c r="O3" s="10"/>
    </row>
    <row r="4" spans="1:15" ht="47.25" customHeight="1" x14ac:dyDescent="0.2">
      <c r="A4" s="11">
        <v>2</v>
      </c>
      <c r="B4" s="12" t="s">
        <v>37</v>
      </c>
      <c r="C4" s="75" t="s">
        <v>341</v>
      </c>
      <c r="D4" s="13" t="s">
        <v>342</v>
      </c>
      <c r="E4" s="12">
        <v>4</v>
      </c>
      <c r="F4" s="12">
        <v>1</v>
      </c>
      <c r="G4" s="12" t="s">
        <v>156</v>
      </c>
      <c r="H4" s="70" t="s">
        <v>339</v>
      </c>
      <c r="I4" s="15">
        <v>42896</v>
      </c>
      <c r="J4" s="12" t="s">
        <v>40</v>
      </c>
      <c r="K4" s="11"/>
      <c r="M4" t="s">
        <v>23</v>
      </c>
      <c r="N4">
        <f>SUMIFS(E:E,G:G,"CTT")</f>
        <v>16</v>
      </c>
    </row>
    <row r="5" spans="1:15" ht="47.25" customHeight="1" x14ac:dyDescent="0.2">
      <c r="A5" s="16">
        <v>3</v>
      </c>
      <c r="B5" s="12" t="s">
        <v>37</v>
      </c>
      <c r="C5" s="75" t="s">
        <v>343</v>
      </c>
      <c r="D5" s="13" t="s">
        <v>344</v>
      </c>
      <c r="E5" s="12">
        <v>3</v>
      </c>
      <c r="F5" s="12">
        <v>1</v>
      </c>
      <c r="G5" s="12" t="s">
        <v>156</v>
      </c>
      <c r="H5" s="70" t="s">
        <v>339</v>
      </c>
      <c r="I5" s="15">
        <v>42896</v>
      </c>
      <c r="J5" s="12" t="s">
        <v>40</v>
      </c>
      <c r="K5" s="11" t="s">
        <v>345</v>
      </c>
      <c r="M5" t="s">
        <v>29</v>
      </c>
      <c r="N5">
        <f>SUMIFS(E:E,G:G,"FLU")</f>
        <v>10</v>
      </c>
    </row>
    <row r="6" spans="1:15" ht="47.25" customHeight="1" x14ac:dyDescent="0.2">
      <c r="A6" s="11">
        <v>4</v>
      </c>
      <c r="B6" s="12" t="s">
        <v>346</v>
      </c>
      <c r="C6" s="12" t="s">
        <v>347</v>
      </c>
      <c r="D6" s="13" t="s">
        <v>348</v>
      </c>
      <c r="E6" s="12">
        <v>3</v>
      </c>
      <c r="F6" s="12">
        <v>1</v>
      </c>
      <c r="G6" s="12" t="s">
        <v>156</v>
      </c>
      <c r="H6" s="75" t="s">
        <v>339</v>
      </c>
      <c r="I6" s="15">
        <v>42896</v>
      </c>
      <c r="J6" s="15" t="s">
        <v>349</v>
      </c>
      <c r="K6" s="11" t="s">
        <v>350</v>
      </c>
      <c r="M6" t="s">
        <v>36</v>
      </c>
      <c r="N6">
        <f>SUMIFS(E:E,G:G,"JCC")</f>
        <v>27</v>
      </c>
    </row>
    <row r="7" spans="1:15" ht="47.25" customHeight="1" x14ac:dyDescent="0.2">
      <c r="A7" s="16">
        <v>5</v>
      </c>
      <c r="B7" s="12" t="s">
        <v>37</v>
      </c>
      <c r="C7" s="75" t="s">
        <v>351</v>
      </c>
      <c r="D7" s="13" t="s">
        <v>352</v>
      </c>
      <c r="E7" s="12">
        <v>4</v>
      </c>
      <c r="F7" s="12">
        <v>1</v>
      </c>
      <c r="G7" s="12" t="s">
        <v>110</v>
      </c>
      <c r="H7" s="75" t="s">
        <v>339</v>
      </c>
      <c r="I7" s="15">
        <v>42896</v>
      </c>
      <c r="J7" s="12" t="s">
        <v>40</v>
      </c>
      <c r="K7" s="76"/>
      <c r="M7" t="s">
        <v>41</v>
      </c>
      <c r="N7">
        <f>SUMIFS(E:E,G:G,"EDI")</f>
        <v>0</v>
      </c>
    </row>
    <row r="8" spans="1:15" ht="47.25" customHeight="1" x14ac:dyDescent="0.2">
      <c r="A8" s="11">
        <v>6</v>
      </c>
      <c r="B8" s="12" t="s">
        <v>37</v>
      </c>
      <c r="C8" s="70" t="s">
        <v>353</v>
      </c>
      <c r="D8" s="18" t="s">
        <v>354</v>
      </c>
      <c r="E8" s="17">
        <v>3</v>
      </c>
      <c r="F8" s="17">
        <v>1</v>
      </c>
      <c r="G8" s="17" t="s">
        <v>110</v>
      </c>
      <c r="H8" s="75" t="s">
        <v>339</v>
      </c>
      <c r="I8" s="15">
        <v>42896</v>
      </c>
      <c r="J8" s="12" t="s">
        <v>40</v>
      </c>
      <c r="K8" s="16"/>
      <c r="M8" t="s">
        <v>44</v>
      </c>
      <c r="N8">
        <f>SUMIFS(E:E,G:G,"par")</f>
        <v>0</v>
      </c>
    </row>
    <row r="9" spans="1:15" ht="47.25" customHeight="1" x14ac:dyDescent="0.2">
      <c r="A9" s="16">
        <v>7</v>
      </c>
      <c r="B9" s="12" t="s">
        <v>37</v>
      </c>
      <c r="C9" s="75" t="s">
        <v>355</v>
      </c>
      <c r="D9" s="22" t="s">
        <v>356</v>
      </c>
      <c r="E9" s="12">
        <v>4</v>
      </c>
      <c r="F9" s="12">
        <v>1</v>
      </c>
      <c r="G9" s="11" t="s">
        <v>16</v>
      </c>
      <c r="H9" s="75" t="s">
        <v>339</v>
      </c>
      <c r="I9" s="15">
        <v>42896</v>
      </c>
      <c r="J9" s="12" t="s">
        <v>40</v>
      </c>
      <c r="K9" s="11"/>
      <c r="M9" t="s">
        <v>47</v>
      </c>
      <c r="N9">
        <f>SUMIFS(E:E,G:G,"phi")</f>
        <v>0</v>
      </c>
    </row>
    <row r="10" spans="1:15" ht="47.25" customHeight="1" x14ac:dyDescent="0.2">
      <c r="A10" s="11">
        <v>8</v>
      </c>
      <c r="B10" s="12" t="s">
        <v>37</v>
      </c>
      <c r="C10" s="75" t="s">
        <v>357</v>
      </c>
      <c r="D10" s="13" t="s">
        <v>358</v>
      </c>
      <c r="E10" s="12">
        <v>3</v>
      </c>
      <c r="F10" s="12">
        <v>1</v>
      </c>
      <c r="G10" s="11" t="s">
        <v>110</v>
      </c>
      <c r="H10" s="70" t="s">
        <v>339</v>
      </c>
      <c r="I10" s="15">
        <v>42896</v>
      </c>
      <c r="J10" s="12" t="s">
        <v>40</v>
      </c>
      <c r="K10" s="11"/>
      <c r="M10" t="s">
        <v>50</v>
      </c>
      <c r="N10">
        <f>SUMIFS(E:E,G:G,"BRK")</f>
        <v>0</v>
      </c>
    </row>
    <row r="11" spans="1:15" ht="47.25" customHeight="1" x14ac:dyDescent="0.2">
      <c r="A11" s="16">
        <v>9</v>
      </c>
      <c r="B11" s="12" t="s">
        <v>37</v>
      </c>
      <c r="C11" s="75" t="s">
        <v>359</v>
      </c>
      <c r="D11" s="13" t="s">
        <v>360</v>
      </c>
      <c r="E11" s="12">
        <v>2</v>
      </c>
      <c r="F11" s="12">
        <v>1</v>
      </c>
      <c r="G11" s="11" t="s">
        <v>16</v>
      </c>
      <c r="H11" s="70" t="s">
        <v>339</v>
      </c>
      <c r="I11" s="15">
        <v>42896</v>
      </c>
      <c r="J11" s="12" t="s">
        <v>40</v>
      </c>
      <c r="K11" s="11"/>
      <c r="M11" s="24" t="s">
        <v>54</v>
      </c>
      <c r="N11" s="24">
        <f>SUMIFS(E:E,G:G,"SPC")</f>
        <v>0</v>
      </c>
    </row>
    <row r="12" spans="1:15" ht="47.25" customHeight="1" x14ac:dyDescent="0.2">
      <c r="A12" s="11">
        <v>10</v>
      </c>
      <c r="B12" s="17" t="s">
        <v>37</v>
      </c>
      <c r="C12" s="70" t="s">
        <v>361</v>
      </c>
      <c r="D12" s="68" t="s">
        <v>362</v>
      </c>
      <c r="E12" s="17">
        <v>6</v>
      </c>
      <c r="F12" s="17">
        <v>2</v>
      </c>
      <c r="G12" s="17" t="s">
        <v>110</v>
      </c>
      <c r="H12" s="70" t="s">
        <v>339</v>
      </c>
      <c r="I12" s="15">
        <v>42896</v>
      </c>
      <c r="J12" s="12" t="s">
        <v>40</v>
      </c>
      <c r="K12" s="16"/>
      <c r="M12" s="25" t="s">
        <v>57</v>
      </c>
      <c r="N12" s="25">
        <f>SUMIFS(E:E,G:G,"H")</f>
        <v>0</v>
      </c>
    </row>
    <row r="13" spans="1:15" ht="47.25" customHeight="1" x14ac:dyDescent="0.2">
      <c r="A13" s="16">
        <v>11</v>
      </c>
      <c r="B13" s="17" t="s">
        <v>37</v>
      </c>
      <c r="C13" s="70" t="s">
        <v>363</v>
      </c>
      <c r="D13" s="18" t="s">
        <v>364</v>
      </c>
      <c r="E13" s="17">
        <v>3</v>
      </c>
      <c r="F13" s="17">
        <v>1</v>
      </c>
      <c r="G13" s="17" t="s">
        <v>110</v>
      </c>
      <c r="H13" s="70" t="s">
        <v>339</v>
      </c>
      <c r="I13" s="15">
        <v>42896</v>
      </c>
      <c r="J13" s="12" t="s">
        <v>40</v>
      </c>
      <c r="K13" s="21" t="s">
        <v>365</v>
      </c>
      <c r="M13" s="25"/>
      <c r="N13" s="25"/>
    </row>
    <row r="14" spans="1:15" ht="47.25" customHeight="1" x14ac:dyDescent="0.2">
      <c r="A14" s="11">
        <v>12</v>
      </c>
      <c r="B14" s="17" t="s">
        <v>37</v>
      </c>
      <c r="C14" s="70" t="s">
        <v>366</v>
      </c>
      <c r="D14" s="18" t="s">
        <v>367</v>
      </c>
      <c r="E14" s="17">
        <v>3</v>
      </c>
      <c r="F14" s="17">
        <v>1</v>
      </c>
      <c r="G14" s="17" t="s">
        <v>110</v>
      </c>
      <c r="H14" s="70" t="s">
        <v>339</v>
      </c>
      <c r="I14" s="15">
        <v>42896</v>
      </c>
      <c r="J14" s="12" t="s">
        <v>40</v>
      </c>
      <c r="K14" s="16"/>
      <c r="M14" s="26" t="s">
        <v>62</v>
      </c>
      <c r="N14" s="26">
        <f>SUM(M4:N12)</f>
        <v>53</v>
      </c>
    </row>
    <row r="15" spans="1:15" ht="47.25" customHeight="1" x14ac:dyDescent="0.2">
      <c r="A15" s="16">
        <v>13</v>
      </c>
      <c r="B15" s="12" t="s">
        <v>74</v>
      </c>
      <c r="C15" s="12" t="s">
        <v>368</v>
      </c>
      <c r="D15" s="13" t="s">
        <v>369</v>
      </c>
      <c r="E15" s="12">
        <v>2</v>
      </c>
      <c r="F15" s="12">
        <v>1</v>
      </c>
      <c r="G15" s="12" t="s">
        <v>16</v>
      </c>
      <c r="H15" s="70" t="s">
        <v>339</v>
      </c>
      <c r="I15" s="15">
        <v>42896</v>
      </c>
      <c r="J15" s="12" t="s">
        <v>370</v>
      </c>
      <c r="K15" s="11"/>
    </row>
    <row r="16" spans="1:15" ht="47.25" customHeight="1" x14ac:dyDescent="0.2">
      <c r="A16" s="11">
        <v>14</v>
      </c>
      <c r="B16" s="12" t="s">
        <v>37</v>
      </c>
      <c r="C16" s="75" t="s">
        <v>371</v>
      </c>
      <c r="D16" s="13" t="s">
        <v>372</v>
      </c>
      <c r="E16" s="12">
        <v>3</v>
      </c>
      <c r="F16" s="12">
        <v>1</v>
      </c>
      <c r="G16" s="12" t="s">
        <v>110</v>
      </c>
      <c r="H16" s="70" t="s">
        <v>339</v>
      </c>
      <c r="I16" s="15">
        <v>42896</v>
      </c>
      <c r="J16" s="12" t="s">
        <v>40</v>
      </c>
      <c r="K16" s="11"/>
      <c r="M16" s="77" t="s">
        <v>373</v>
      </c>
    </row>
    <row r="17" spans="1:13" ht="47.25" customHeight="1" x14ac:dyDescent="0.2">
      <c r="A17" s="16">
        <v>15</v>
      </c>
      <c r="B17" s="17" t="s">
        <v>37</v>
      </c>
      <c r="C17" s="70" t="s">
        <v>374</v>
      </c>
      <c r="D17" s="18" t="s">
        <v>375</v>
      </c>
      <c r="E17" s="17">
        <v>2</v>
      </c>
      <c r="F17" s="17">
        <v>1</v>
      </c>
      <c r="G17" s="17" t="s">
        <v>110</v>
      </c>
      <c r="H17" s="70" t="s">
        <v>339</v>
      </c>
      <c r="I17" s="20">
        <v>42896</v>
      </c>
      <c r="J17" s="17" t="s">
        <v>40</v>
      </c>
      <c r="K17" s="16"/>
      <c r="M17" s="77"/>
    </row>
    <row r="18" spans="1:13" ht="47.25" customHeight="1" x14ac:dyDescent="0.2">
      <c r="A18" s="16"/>
      <c r="B18" s="17"/>
      <c r="C18" s="17"/>
      <c r="D18" s="18"/>
      <c r="E18" s="17"/>
      <c r="F18" s="17"/>
      <c r="G18" s="17"/>
      <c r="H18" s="70"/>
      <c r="I18" s="20"/>
      <c r="J18" s="17"/>
      <c r="K18" s="16"/>
      <c r="M18" s="77"/>
    </row>
    <row r="19" spans="1:13" ht="47.25" customHeight="1" x14ac:dyDescent="0.2">
      <c r="A19" s="16"/>
      <c r="B19" s="17"/>
      <c r="C19" s="17"/>
      <c r="D19" s="18"/>
      <c r="E19" s="19">
        <f>SUM(E3:E17)</f>
        <v>53</v>
      </c>
      <c r="F19" s="19">
        <f>SUM(F3:F17)</f>
        <v>17</v>
      </c>
      <c r="G19" s="17"/>
      <c r="H19" s="17"/>
      <c r="I19" s="17"/>
      <c r="J19" s="17"/>
      <c r="K19" s="16"/>
      <c r="M19" s="77"/>
    </row>
    <row r="20" spans="1:13" ht="47.25" customHeight="1" x14ac:dyDescent="0.2">
      <c r="A20" s="16"/>
      <c r="B20" s="17"/>
      <c r="C20" s="17"/>
      <c r="D20" s="18"/>
      <c r="E20" s="17"/>
      <c r="F20" s="17"/>
      <c r="G20" s="17"/>
      <c r="H20" s="17"/>
      <c r="I20" s="17"/>
      <c r="J20" s="17"/>
      <c r="K20" s="16"/>
      <c r="M20" s="77"/>
    </row>
    <row r="21" spans="1:13" ht="47.25" customHeight="1" x14ac:dyDescent="0.2">
      <c r="A21" s="11"/>
      <c r="B21" s="12"/>
      <c r="C21" s="12"/>
      <c r="D21" s="13"/>
      <c r="E21" s="12"/>
      <c r="F21" s="12"/>
      <c r="G21" s="11"/>
      <c r="H21" s="12"/>
      <c r="I21" s="12"/>
      <c r="J21" s="12"/>
      <c r="K21" s="11"/>
      <c r="M21" s="77"/>
    </row>
    <row r="22" spans="1:13" ht="47.25" customHeight="1" x14ac:dyDescent="0.2">
      <c r="A22" s="11"/>
      <c r="B22" s="12"/>
      <c r="C22" s="12"/>
      <c r="D22" s="13"/>
      <c r="E22" s="12"/>
      <c r="F22" s="12"/>
      <c r="G22" s="11"/>
      <c r="H22" s="12"/>
      <c r="I22" s="12"/>
      <c r="J22" s="12"/>
      <c r="K22" s="11"/>
    </row>
    <row r="23" spans="1:13" ht="47.25" customHeight="1" x14ac:dyDescent="0.2">
      <c r="A23" s="11"/>
      <c r="B23" s="12"/>
      <c r="C23" s="12"/>
      <c r="D23" s="13"/>
      <c r="E23" s="12"/>
      <c r="F23" s="12"/>
      <c r="G23" s="11"/>
      <c r="H23" s="12"/>
      <c r="I23" s="12"/>
      <c r="J23" s="12"/>
      <c r="K23" s="11"/>
    </row>
  </sheetData>
  <customSheetViews>
    <customSheetView guid="{66544F1C-DA3A-E34B-BF6F-61699673D02F}" scale="80" topLeftCell="A10">
      <selection activeCell="G15" sqref="G15"/>
      <pageMargins left="0.7" right="0.7" top="0.75" bottom="0.75" header="0.3" footer="0.3"/>
      <pageSetup paperSize="9" orientation="portrait" r:id="rId1"/>
    </customSheetView>
    <customSheetView guid="{F03C1FCC-71D5-4071-A1B2-B70B2D3F8D44}" scale="80">
      <selection activeCell="S9" sqref="S9"/>
      <pageMargins left="0.7" right="0.7" top="0.75" bottom="0.75" header="0.3" footer="0.3"/>
      <pageSetup paperSize="9" orientation="portrait" r:id="rId2"/>
    </customSheetView>
    <customSheetView guid="{1482F023-ED3F-4B1F-B352-A368F0648545}" scale="80">
      <selection activeCell="S9" sqref="S9"/>
      <pageMargins left="0.7" right="0.7" top="0.75" bottom="0.75" header="0.3" footer="0.3"/>
      <pageSetup paperSize="9" orientation="portrait" r:id="rId3"/>
    </customSheetView>
    <customSheetView guid="{8056BB49-52E6-4DF6-BFBA-F59258C1D3BE}" scale="80">
      <selection activeCell="S9" sqref="S9"/>
      <pageMargins left="0.7" right="0.7" top="0.75" bottom="0.75" header="0.3" footer="0.3"/>
      <pageSetup paperSize="9" orientation="portrait" r:id="rId4"/>
    </customSheetView>
    <customSheetView guid="{B9EB7F83-C410-48EB-B273-247299899CEB}" scale="80" topLeftCell="A10">
      <selection activeCell="G15" sqref="G15"/>
      <pageMargins left="0.7" right="0.7" top="0.75" bottom="0.75" header="0.3" footer="0.3"/>
      <pageSetup paperSize="9" orientation="portrait" r:id="rId5"/>
    </customSheetView>
  </customSheetViews>
  <mergeCells count="2">
    <mergeCell ref="A1:F1"/>
    <mergeCell ref="G1:K1"/>
  </mergeCell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GUIDE</vt:lpstr>
      <vt:lpstr>WP#1</vt:lpstr>
      <vt:lpstr>NY#1</vt:lpstr>
      <vt:lpstr>DC#1</vt:lpstr>
      <vt:lpstr>DC#2</vt:lpstr>
      <vt:lpstr>DS#3</vt:lpstr>
      <vt:lpstr>BO#1</vt:lpstr>
      <vt:lpstr>MV#1</vt:lpstr>
      <vt:lpstr>NF#1</vt:lpstr>
      <vt:lpstr>NF#2</vt:lpstr>
      <vt:lpstr>NF#3</vt:lpstr>
      <vt:lpstr>NF#4</vt:lpstr>
      <vt:lpstr>NF#5</vt:lpstr>
      <vt:lpstr>NF#6</vt:lpstr>
      <vt:lpstr>NF#7</vt:lpstr>
      <vt:lpstr>NT#8</vt:lpstr>
      <vt:lpstr>NT#9</vt:lpstr>
      <vt:lpstr>NT#10</vt:lpstr>
      <vt:lpstr>DN#1</vt:lpstr>
      <vt:lpstr>DN#2</vt:lpstr>
      <vt:lpstr>BRK+EDI LIST</vt:lpstr>
      <vt:lpstr>EC NY 上车</vt:lpstr>
      <vt:lpstr>小波东 EC BUS#19 NY5C</vt:lpstr>
      <vt:lpstr>美东接驳</vt:lpstr>
    </vt:vector>
  </TitlesOfParts>
  <Company>LL</Company>
  <LinksUpToDate>false</LinksUpToDate>
  <SharedDoc>true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Lee</dc:creator>
  <cp:lastModifiedBy>Microsoft Office User</cp:lastModifiedBy>
  <dcterms:created xsi:type="dcterms:W3CDTF">2017-06-09T21:13:41Z</dcterms:created>
  <dcterms:modified xsi:type="dcterms:W3CDTF">2017-06-10T01:19:22Z</dcterms:modified>
</cp:coreProperties>
</file>