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u1/Desktop/LL/"/>
    </mc:Choice>
  </mc:AlternateContent>
  <bookViews>
    <workbookView xWindow="0" yWindow="460" windowWidth="28720" windowHeight="17540" tabRatio="594"/>
  </bookViews>
  <sheets>
    <sheet name="GUIDE" sheetId="1" r:id="rId1"/>
    <sheet name="WP#1" sheetId="2" r:id="rId2"/>
    <sheet name="NY#1" sheetId="3" r:id="rId3"/>
    <sheet name="DC#1" sheetId="4" r:id="rId4"/>
    <sheet name="DC#2" sheetId="5" r:id="rId5"/>
    <sheet name="DC#3" sheetId="6" r:id="rId6"/>
    <sheet name="DS#4" sheetId="7" r:id="rId7"/>
    <sheet name="BO#1" sheetId="8" r:id="rId8"/>
    <sheet name="BO#2" sheetId="9" r:id="rId9"/>
    <sheet name="MV#1" sheetId="10" r:id="rId10"/>
    <sheet name="NF#1" sheetId="11" r:id="rId11"/>
    <sheet name="NF#2" sheetId="12" r:id="rId12"/>
    <sheet name="NF#3" sheetId="13" r:id="rId13"/>
    <sheet name="NF#4" sheetId="14" r:id="rId14"/>
    <sheet name="NF#5" sheetId="15" r:id="rId15"/>
    <sheet name="NF#6" sheetId="16" r:id="rId16"/>
    <sheet name="NF#7" sheetId="17" r:id="rId17"/>
    <sheet name="NF#8" sheetId="18" r:id="rId18"/>
    <sheet name="NT#9" sheetId="19" r:id="rId19"/>
    <sheet name="NT#10" sheetId="20" r:id="rId20"/>
    <sheet name="NT#11" sheetId="21" r:id="rId21"/>
    <sheet name="NF3#1" sheetId="22" r:id="rId22"/>
    <sheet name="DL#1" sheetId="23" r:id="rId23"/>
    <sheet name="DP#1" sheetId="24" r:id="rId24"/>
    <sheet name="DN#1" sheetId="25" r:id="rId25"/>
    <sheet name="DN#2" sheetId="26" r:id="rId26"/>
    <sheet name="DN#3" sheetId="27" r:id="rId27"/>
    <sheet name="EDI+ BRK LIST" sheetId="28" r:id="rId28"/>
    <sheet name="美东接驳" sheetId="29" r:id="rId29"/>
    <sheet name="EC NY 上车" sheetId="30" r:id="rId30"/>
    <sheet name="#1 小波东BUS#22 NY5C" sheetId="31" r:id="rId31"/>
  </sheets>
  <definedNames>
    <definedName name="_xlnm.Print_Area" localSheetId="10">'NF#1'!$A$1:$R$31</definedName>
    <definedName name="Z_33354DC4_F6A3_4A6E_9B62_8BC44C96640D_.wvu.PrintArea" localSheetId="10" hidden="1">'NF#1'!$A$1:$R$31</definedName>
    <definedName name="Z_7DC097B9_CA40_49DB_9E0D_CAF33A1D74AD_.wvu.PrintArea" localSheetId="10" hidden="1">'NF#1'!$A$1:$R$31</definedName>
    <definedName name="Z_A0DC6B3E_CB99_44AD_9DE4_2694454570A7_.wvu.PrintArea" localSheetId="10" hidden="1">'NF#1'!$A$1:$R$31</definedName>
    <definedName name="Z_A67F6443_CA60_6E4C_B29B_DCA4E70ACF30_.wvu.PrintArea" localSheetId="10" hidden="1">'NF#1'!$A$1:$R$31</definedName>
    <definedName name="Z_D4151BE5_B976_4A24_A98B_85B0F6C8CA18_.wvu.PrintArea" localSheetId="10" hidden="1">'NF#1'!$A$1:$R$31</definedName>
  </definedNames>
  <calcPr calcId="150001" concurrentCalc="0"/>
  <customWorkbookViews>
    <customWorkbookView name="Microsoft Office User - Personal View" guid="{A67F6443-CA60-6E4C-B29B-DCA4E70ACF30}" mergeInterval="0" personalView="1" maximized="1" windowWidth="1436" windowHeight="704" tabRatio="594" activeSheetId="1"/>
    <customWorkbookView name="Rita Li - Personal View" guid="{D4151BE5-B976-4A24-A98B-85B0F6C8CA18}" mergeInterval="0" personalView="1" maximized="1" windowWidth="1916" windowHeight="855" tabRatio="594" activeSheetId="29"/>
    <customWorkbookView name="Janet Liang - Personal View" guid="{A0DC6B3E-CB99-44AD-9DE4-2694454570A7}" mergeInterval="0" personalView="1" maximized="1" windowWidth="1220" windowHeight="793" tabRatio="594" activeSheetId="3"/>
    <customWorkbookView name="Queenie Kuang - Personal View" guid="{7DC097B9-CA40-49DB-9E0D-CAF33A1D74AD}" mergeInterval="0" personalView="1" maximized="1" windowWidth="1916" windowHeight="815" tabRatio="594" activeSheetId="31"/>
    <customWorkbookView name="Frances Lee - Personal View" guid="{33354DC4-F6A3-4A6E-9B62-8BC44C96640D}" mergeInterval="0" personalView="1" maximized="1" windowWidth="1916" windowHeight="855" tabRatio="59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28" l="1"/>
  <c r="F23" i="15"/>
  <c r="E23" i="15"/>
  <c r="F26" i="11"/>
  <c r="F26" i="4"/>
  <c r="E26" i="4"/>
  <c r="Q32" i="31"/>
  <c r="P32" i="31"/>
  <c r="F19" i="31"/>
  <c r="E19" i="31"/>
  <c r="N10" i="31"/>
  <c r="N9" i="31"/>
  <c r="N8" i="31"/>
  <c r="N7" i="31"/>
  <c r="N6" i="31"/>
  <c r="N5" i="31"/>
  <c r="N4" i="31"/>
  <c r="N14" i="31"/>
  <c r="N3" i="31"/>
  <c r="E41" i="30"/>
  <c r="D41" i="30"/>
  <c r="E37" i="30"/>
  <c r="D37" i="30"/>
  <c r="E31" i="30"/>
  <c r="D31" i="30"/>
  <c r="E22" i="30"/>
  <c r="D22" i="30"/>
  <c r="E14" i="30"/>
  <c r="D14" i="30"/>
  <c r="D176" i="29"/>
  <c r="C176" i="29"/>
  <c r="D169" i="29"/>
  <c r="C169" i="29"/>
  <c r="D160" i="29"/>
  <c r="C160" i="29"/>
  <c r="D153" i="29"/>
  <c r="C153" i="29"/>
  <c r="D136" i="29"/>
  <c r="C136" i="29"/>
  <c r="D119" i="29"/>
  <c r="C119" i="29"/>
  <c r="D110" i="29"/>
  <c r="C110" i="29"/>
  <c r="D98" i="29"/>
  <c r="C98" i="29"/>
  <c r="D75" i="29"/>
  <c r="C75" i="29"/>
  <c r="D46" i="29"/>
  <c r="C46" i="29"/>
  <c r="D38" i="29"/>
  <c r="C38" i="29"/>
  <c r="D14" i="29"/>
  <c r="C14" i="29"/>
  <c r="E35" i="28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  <c r="E46" i="28"/>
  <c r="F19" i="26"/>
  <c r="E19" i="26"/>
  <c r="F24" i="25"/>
  <c r="E24" i="25"/>
  <c r="N12" i="26"/>
  <c r="N11" i="26"/>
  <c r="N10" i="26"/>
  <c r="N9" i="26"/>
  <c r="N8" i="26"/>
  <c r="N7" i="26"/>
  <c r="N6" i="26"/>
  <c r="N5" i="26"/>
  <c r="N4" i="26"/>
  <c r="N14" i="26"/>
  <c r="N3" i="26"/>
  <c r="N12" i="25"/>
  <c r="N11" i="25"/>
  <c r="N10" i="25"/>
  <c r="N9" i="25"/>
  <c r="N8" i="25"/>
  <c r="N7" i="25"/>
  <c r="N6" i="25"/>
  <c r="N5" i="25"/>
  <c r="N4" i="25"/>
  <c r="F22" i="27"/>
  <c r="E22" i="27"/>
  <c r="N12" i="27"/>
  <c r="N11" i="27"/>
  <c r="N10" i="27"/>
  <c r="N9" i="27"/>
  <c r="N8" i="27"/>
  <c r="N7" i="27"/>
  <c r="N6" i="27"/>
  <c r="N5" i="27"/>
  <c r="N4" i="27"/>
  <c r="N14" i="25"/>
  <c r="N3" i="25"/>
  <c r="N14" i="27"/>
  <c r="N3" i="27"/>
  <c r="F21" i="19"/>
  <c r="E21" i="19"/>
  <c r="F23" i="20"/>
  <c r="E23" i="20"/>
  <c r="N12" i="20"/>
  <c r="N11" i="20"/>
  <c r="N10" i="20"/>
  <c r="N9" i="20"/>
  <c r="N8" i="20"/>
  <c r="N7" i="20"/>
  <c r="N6" i="20"/>
  <c r="N5" i="20"/>
  <c r="N4" i="20"/>
  <c r="N12" i="19"/>
  <c r="N11" i="19"/>
  <c r="N10" i="19"/>
  <c r="N9" i="19"/>
  <c r="N8" i="19"/>
  <c r="N7" i="19"/>
  <c r="N6" i="19"/>
  <c r="N5" i="19"/>
  <c r="N4" i="19"/>
  <c r="F25" i="21"/>
  <c r="E25" i="21"/>
  <c r="N12" i="21"/>
  <c r="N11" i="21"/>
  <c r="N10" i="21"/>
  <c r="N9" i="21"/>
  <c r="N8" i="21"/>
  <c r="N7" i="21"/>
  <c r="N6" i="21"/>
  <c r="N5" i="21"/>
  <c r="N4" i="21"/>
  <c r="N14" i="20"/>
  <c r="N3" i="20"/>
  <c r="N14" i="19"/>
  <c r="N3" i="19"/>
  <c r="N14" i="21"/>
  <c r="N3" i="21"/>
  <c r="F22" i="18"/>
  <c r="E22" i="18"/>
  <c r="F20" i="17"/>
  <c r="E20" i="17"/>
  <c r="F18" i="14"/>
  <c r="E18" i="14"/>
  <c r="F18" i="13"/>
  <c r="E18" i="13"/>
  <c r="F21" i="12"/>
  <c r="E21" i="12"/>
  <c r="F21" i="16"/>
  <c r="E21" i="16"/>
  <c r="N12" i="18"/>
  <c r="N11" i="18"/>
  <c r="N10" i="18"/>
  <c r="N9" i="18"/>
  <c r="N8" i="18"/>
  <c r="N7" i="18"/>
  <c r="N6" i="18"/>
  <c r="N5" i="18"/>
  <c r="N4" i="18"/>
  <c r="N14" i="18"/>
  <c r="N3" i="18"/>
  <c r="N12" i="17"/>
  <c r="N11" i="17"/>
  <c r="N10" i="17"/>
  <c r="N9" i="17"/>
  <c r="N8" i="17"/>
  <c r="N7" i="17"/>
  <c r="N6" i="17"/>
  <c r="N5" i="17"/>
  <c r="N4" i="17"/>
  <c r="N12" i="16"/>
  <c r="N11" i="16"/>
  <c r="N10" i="16"/>
  <c r="N9" i="16"/>
  <c r="N8" i="16"/>
  <c r="N7" i="16"/>
  <c r="N6" i="16"/>
  <c r="N5" i="16"/>
  <c r="N4" i="16"/>
  <c r="N12" i="15"/>
  <c r="N11" i="15"/>
  <c r="N10" i="15"/>
  <c r="N9" i="15"/>
  <c r="N8" i="15"/>
  <c r="N7" i="15"/>
  <c r="N6" i="15"/>
  <c r="N5" i="15"/>
  <c r="N4" i="15"/>
  <c r="N12" i="14"/>
  <c r="N11" i="14"/>
  <c r="N10" i="14"/>
  <c r="N9" i="14"/>
  <c r="N8" i="14"/>
  <c r="N7" i="14"/>
  <c r="N6" i="14"/>
  <c r="N5" i="14"/>
  <c r="N4" i="14"/>
  <c r="N14" i="14"/>
  <c r="N3" i="14"/>
  <c r="N12" i="13"/>
  <c r="N11" i="13"/>
  <c r="N10" i="13"/>
  <c r="N9" i="13"/>
  <c r="N8" i="13"/>
  <c r="N7" i="13"/>
  <c r="N6" i="13"/>
  <c r="N5" i="13"/>
  <c r="N4" i="13"/>
  <c r="N12" i="12"/>
  <c r="N11" i="12"/>
  <c r="N10" i="12"/>
  <c r="N9" i="12"/>
  <c r="N8" i="12"/>
  <c r="N7" i="12"/>
  <c r="N6" i="12"/>
  <c r="N5" i="12"/>
  <c r="N4" i="12"/>
  <c r="E26" i="11"/>
  <c r="N12" i="11"/>
  <c r="N11" i="11"/>
  <c r="N10" i="11"/>
  <c r="N9" i="11"/>
  <c r="N8" i="11"/>
  <c r="N7" i="11"/>
  <c r="N6" i="11"/>
  <c r="N5" i="11"/>
  <c r="N4" i="11"/>
  <c r="N14" i="15"/>
  <c r="N3" i="15"/>
  <c r="N14" i="17"/>
  <c r="N3" i="17"/>
  <c r="N14" i="13"/>
  <c r="N3" i="13"/>
  <c r="N14" i="12"/>
  <c r="N3" i="12"/>
  <c r="N14" i="16"/>
  <c r="N3" i="16"/>
  <c r="N14" i="11"/>
  <c r="N3" i="11"/>
  <c r="F23" i="22"/>
  <c r="E23" i="22"/>
  <c r="N12" i="22"/>
  <c r="N11" i="22"/>
  <c r="N10" i="22"/>
  <c r="N9" i="22"/>
  <c r="N8" i="22"/>
  <c r="N7" i="22"/>
  <c r="N6" i="22"/>
  <c r="N5" i="22"/>
  <c r="N4" i="22"/>
  <c r="N14" i="22"/>
  <c r="N3" i="22"/>
  <c r="N12" i="24"/>
  <c r="N11" i="24"/>
  <c r="N10" i="24"/>
  <c r="N9" i="24"/>
  <c r="N8" i="24"/>
  <c r="N7" i="24"/>
  <c r="N6" i="24"/>
  <c r="N5" i="24"/>
  <c r="N4" i="24"/>
  <c r="N14" i="24"/>
  <c r="N3" i="24"/>
  <c r="F24" i="23"/>
  <c r="E24" i="23"/>
  <c r="N12" i="23"/>
  <c r="N11" i="23"/>
  <c r="N10" i="23"/>
  <c r="N9" i="23"/>
  <c r="N8" i="23"/>
  <c r="N7" i="23"/>
  <c r="N6" i="23"/>
  <c r="N5" i="23"/>
  <c r="N4" i="23"/>
  <c r="N14" i="23"/>
  <c r="N3" i="23"/>
  <c r="F21" i="10"/>
  <c r="E21" i="10"/>
  <c r="N12" i="10"/>
  <c r="N11" i="10"/>
  <c r="N10" i="10"/>
  <c r="N9" i="10"/>
  <c r="N8" i="10"/>
  <c r="N7" i="10"/>
  <c r="N6" i="10"/>
  <c r="N5" i="10"/>
  <c r="N4" i="10"/>
  <c r="N14" i="10"/>
  <c r="N3" i="10"/>
  <c r="F23" i="8"/>
  <c r="E23" i="8"/>
  <c r="N12" i="8"/>
  <c r="N11" i="8"/>
  <c r="N10" i="8"/>
  <c r="N9" i="8"/>
  <c r="N8" i="8"/>
  <c r="N7" i="8"/>
  <c r="N6" i="8"/>
  <c r="N5" i="8"/>
  <c r="N4" i="8"/>
  <c r="F24" i="9"/>
  <c r="E24" i="9"/>
  <c r="N12" i="9"/>
  <c r="N11" i="9"/>
  <c r="N10" i="9"/>
  <c r="N9" i="9"/>
  <c r="N8" i="9"/>
  <c r="N7" i="9"/>
  <c r="N6" i="9"/>
  <c r="N5" i="9"/>
  <c r="N4" i="9"/>
  <c r="N14" i="9"/>
  <c r="N3" i="9"/>
  <c r="N14" i="8"/>
  <c r="N3" i="8"/>
  <c r="F20" i="5"/>
  <c r="E20" i="5"/>
  <c r="F20" i="6"/>
  <c r="E20" i="6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4" i="5"/>
  <c r="N3" i="5"/>
  <c r="N12" i="4"/>
  <c r="N11" i="4"/>
  <c r="N10" i="4"/>
  <c r="N9" i="4"/>
  <c r="N8" i="4"/>
  <c r="N7" i="4"/>
  <c r="N6" i="4"/>
  <c r="N5" i="4"/>
  <c r="N4" i="4"/>
  <c r="N14" i="4"/>
  <c r="N3" i="4"/>
  <c r="F16" i="7"/>
  <c r="E16" i="7"/>
  <c r="N12" i="7"/>
  <c r="N11" i="7"/>
  <c r="N10" i="7"/>
  <c r="N9" i="7"/>
  <c r="N8" i="7"/>
  <c r="N7" i="7"/>
  <c r="N6" i="7"/>
  <c r="N5" i="7"/>
  <c r="N4" i="7"/>
  <c r="N14" i="7"/>
  <c r="N3" i="7"/>
  <c r="N14" i="6"/>
  <c r="N3" i="6"/>
</calcChain>
</file>

<file path=xl/comments1.xml><?xml version="1.0" encoding="utf-8"?>
<comments xmlns="http://schemas.openxmlformats.org/spreadsheetml/2006/main">
  <authors>
    <author>Ken Fung</author>
    <author>Sally Zhang</author>
  </authors>
  <commentList>
    <comment ref="F18" authorId="0" guid="{FA3A5994-A0A0-4752-94FE-52EFE737F25D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118" authorId="1" guid="{85902660-CF22-45E7-9AAF-AFB4F3BA04D7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</commentList>
</comments>
</file>

<file path=xl/sharedStrings.xml><?xml version="1.0" encoding="utf-8"?>
<sst xmlns="http://schemas.openxmlformats.org/spreadsheetml/2006/main" count="5362" uniqueCount="2267">
  <si>
    <t>日期：8-5</t>
  </si>
  <si>
    <t>團：华盛顿DC2天1夜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</si>
  <si>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</si>
  <si>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</si>
  <si>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</si>
  <si>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</si>
  <si>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</si>
  <si>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</si>
  <si>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</si>
  <si>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</si>
  <si>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</si>
  <si>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</si>
  <si>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</si>
  <si>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</si>
  <si>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BUS#</t>
  </si>
  <si>
    <t>DS2 仙人洞</t>
  </si>
  <si>
    <t>available seats</t>
  </si>
  <si>
    <t>公司LILLIAN</t>
  </si>
  <si>
    <t>110104/A30335</t>
  </si>
  <si>
    <t>347-777-2803</t>
  </si>
  <si>
    <t>CTT</t>
  </si>
  <si>
    <t>DS2仙人洞</t>
  </si>
  <si>
    <t>LL163274</t>
  </si>
  <si>
    <t>SEAT#16-20</t>
  </si>
  <si>
    <t>ChinaTown</t>
  </si>
  <si>
    <t>公司LILY</t>
  </si>
  <si>
    <t xml:space="preserve">110494/ F24132 </t>
  </si>
  <si>
    <t>917-731-8189</t>
  </si>
  <si>
    <t>FLU</t>
  </si>
  <si>
    <t>LL163728</t>
  </si>
  <si>
    <r>
      <t>SEAT#</t>
    </r>
    <r>
      <rPr>
        <b/>
        <sz val="11"/>
        <color rgb="FFFF0000"/>
        <rFont val="Calibri"/>
        <family val="2"/>
      </rPr>
      <t>13-15</t>
    </r>
    <r>
      <rPr>
        <sz val="11"/>
        <color theme="1"/>
        <rFont val="Calibri"/>
        <family val="2"/>
      </rPr>
      <t>.</t>
    </r>
    <r>
      <rPr>
        <b/>
        <sz val="11"/>
        <color theme="1"/>
        <rFont val="Calibri"/>
        <family val="2"/>
      </rPr>
      <t>30-32,</t>
    </r>
    <r>
      <rPr>
        <sz val="11"/>
        <color theme="1"/>
        <rFont val="Calibri"/>
        <family val="2"/>
      </rPr>
      <t xml:space="preserve"> 座位盡量靠前</t>
    </r>
  </si>
  <si>
    <t>Flushing</t>
  </si>
  <si>
    <t>TAKETOURS</t>
  </si>
  <si>
    <t xml:space="preserve"> JT21-497-5137</t>
  </si>
  <si>
    <t>6462517392;9179169464</t>
  </si>
  <si>
    <t>AUTO</t>
  </si>
  <si>
    <t>Jersey city</t>
  </si>
  <si>
    <t>AMERLINK</t>
  </si>
  <si>
    <t>AICT-12407</t>
  </si>
  <si>
    <t>908-670-0405</t>
  </si>
  <si>
    <t>EDI</t>
  </si>
  <si>
    <t>LL164755</t>
  </si>
  <si>
    <r>
      <rPr>
        <b/>
        <sz val="11"/>
        <color rgb="FFFF0000"/>
        <rFont val="Calibri"/>
        <family val="2"/>
      </rPr>
      <t>seat#25.26.29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</rPr>
      <t>(</t>
    </r>
    <r>
      <rPr>
        <sz val="9"/>
        <color theme="1"/>
        <rFont val="Calibri"/>
        <family val="2"/>
      </rPr>
      <t>重了座位37.38.41</t>
    </r>
    <r>
      <rPr>
        <sz val="11"/>
        <color theme="1"/>
        <rFont val="Calibri"/>
        <family val="2"/>
      </rPr>
      <t>)</t>
    </r>
  </si>
  <si>
    <t>East Brunswick</t>
  </si>
  <si>
    <t>Golden Travel Peers</t>
  </si>
  <si>
    <t xml:space="preserve"> 111357； Teng Yuning</t>
  </si>
  <si>
    <t>8478992129</t>
  </si>
  <si>
    <t>LL164743</t>
  </si>
  <si>
    <t>Parsippany</t>
  </si>
  <si>
    <t>FAITH Trading-lilian</t>
  </si>
  <si>
    <t>917-818-6454</t>
  </si>
  <si>
    <t>LL164933</t>
  </si>
  <si>
    <r>
      <rPr>
        <b/>
        <sz val="11"/>
        <color rgb="FFFF0000"/>
        <rFont val="Calibri"/>
        <family val="2"/>
      </rPr>
      <t xml:space="preserve">SEAT# 33-36 </t>
    </r>
    <r>
      <rPr>
        <sz val="11"/>
        <color theme="1"/>
        <rFont val="Calibri"/>
        <family val="2"/>
      </rPr>
      <t xml:space="preserve">  (原#41--44)</t>
    </r>
  </si>
  <si>
    <t>Philadelphia</t>
  </si>
  <si>
    <t>Friendly Iris</t>
  </si>
  <si>
    <t>707 631 4678</t>
  </si>
  <si>
    <t>LL164946</t>
  </si>
  <si>
    <t>seat#37.38</t>
  </si>
  <si>
    <t>Brooklyn</t>
  </si>
  <si>
    <t>飞扬STEPHANIE</t>
  </si>
  <si>
    <t>LI/CHUNMIN</t>
  </si>
  <si>
    <t>646-688-8312</t>
  </si>
  <si>
    <t>LL164600</t>
  </si>
  <si>
    <t>SEAT#41-48</t>
  </si>
  <si>
    <t>Special</t>
  </si>
  <si>
    <t>AT13-498-3087</t>
  </si>
  <si>
    <t>9495725910</t>
  </si>
  <si>
    <t>JCC</t>
  </si>
  <si>
    <t>Hold</t>
  </si>
  <si>
    <t>TOTAL pax</t>
  </si>
  <si>
    <t>WD TRAVEL 111374 5pax改成 8/9</t>
  </si>
  <si>
    <t>BUS#3</t>
  </si>
  <si>
    <t>DC2</t>
  </si>
  <si>
    <t>FLU + CTT + JCC</t>
  </si>
  <si>
    <t>JT15-496-7287</t>
  </si>
  <si>
    <t>17329867275</t>
  </si>
  <si>
    <t>JT13-497-8107</t>
  </si>
  <si>
    <t>6464318990</t>
  </si>
  <si>
    <t>公司Jessica</t>
  </si>
  <si>
    <t xml:space="preserve">110512/F24138 </t>
  </si>
  <si>
    <t>435-513-0267</t>
  </si>
  <si>
    <t>LL163748</t>
  </si>
  <si>
    <t>seat#17.18. 21-29</t>
  </si>
  <si>
    <t>HAPPY NY TOURS-Rebecca</t>
  </si>
  <si>
    <t>CHEN,TING</t>
  </si>
  <si>
    <t>13703515970</t>
  </si>
  <si>
    <t>LL164144</t>
  </si>
  <si>
    <t>公司SHERERY</t>
  </si>
  <si>
    <t xml:space="preserve">110720/F24168 </t>
  </si>
  <si>
    <t>718-429-4165</t>
  </si>
  <si>
    <t>LL164018</t>
  </si>
  <si>
    <r>
      <t xml:space="preserve">SEAT#33-35,  </t>
    </r>
    <r>
      <rPr>
        <sz val="11"/>
        <color theme="1"/>
        <rFont val="Calibri"/>
        <family val="2"/>
      </rPr>
      <t xml:space="preserve"> 8/2改成 8/5</t>
    </r>
  </si>
  <si>
    <t>Jenny Holidays</t>
  </si>
  <si>
    <t>110985; shu donggen</t>
  </si>
  <si>
    <t>3478240972</t>
  </si>
  <si>
    <t>LL164292</t>
  </si>
  <si>
    <t>SEAT#36.39.40</t>
  </si>
  <si>
    <t>W&amp;L Int'l Travel 顺美</t>
  </si>
  <si>
    <t>9179635133</t>
  </si>
  <si>
    <t>LL164711</t>
  </si>
  <si>
    <t>飞扬 - agent262</t>
  </si>
  <si>
    <t>111554; HU/JIE</t>
  </si>
  <si>
    <t>3125050628</t>
  </si>
  <si>
    <t>LL164964</t>
  </si>
  <si>
    <t>AF11-498-4567</t>
  </si>
  <si>
    <t>6464794368</t>
  </si>
  <si>
    <t>T4F</t>
  </si>
  <si>
    <t>E-642475</t>
  </si>
  <si>
    <t>+1 6463342276</t>
  </si>
  <si>
    <t>LL164518</t>
  </si>
  <si>
    <t xml:space="preserve">AS27-498-1857 </t>
  </si>
  <si>
    <t>9143620684;9178680890</t>
  </si>
  <si>
    <t xml:space="preserve"> AS29-498-1927</t>
  </si>
  <si>
    <t>16305185451</t>
  </si>
  <si>
    <t>LLL 立信- MISS WU</t>
  </si>
  <si>
    <t>610-659-0893</t>
  </si>
  <si>
    <t>LL165117</t>
  </si>
  <si>
    <t>SEAT# 41.42.43</t>
  </si>
  <si>
    <t>BUS#2</t>
  </si>
  <si>
    <t>E-601288; Ivonne Vargas</t>
  </si>
  <si>
    <t>8622430022</t>
  </si>
  <si>
    <t>LL156559</t>
  </si>
  <si>
    <t>JT11-496-2417</t>
  </si>
  <si>
    <t>2019323654</t>
  </si>
  <si>
    <t>JT17-496-4297</t>
  </si>
  <si>
    <t>2013106548</t>
  </si>
  <si>
    <t>CHANGE FROM 7/29</t>
  </si>
  <si>
    <t>JT15-496-7417</t>
  </si>
  <si>
    <t>219828059</t>
  </si>
  <si>
    <t>JT29-497-1477</t>
  </si>
  <si>
    <t>14415912303</t>
  </si>
  <si>
    <t xml:space="preserve"> JT10-497-6347</t>
  </si>
  <si>
    <t>9084770792;9089565569</t>
  </si>
  <si>
    <t>C-697371-CN</t>
  </si>
  <si>
    <t>+8618628971833</t>
  </si>
  <si>
    <t>LL164536</t>
  </si>
  <si>
    <t>AF05-497-8957</t>
  </si>
  <si>
    <t>8315219521</t>
  </si>
  <si>
    <t>DC2A</t>
  </si>
  <si>
    <t>AF27-498-0097</t>
  </si>
  <si>
    <t>8622957428</t>
  </si>
  <si>
    <t>AS25-498-1887</t>
  </si>
  <si>
    <t>2017745148;2017745148</t>
  </si>
  <si>
    <t>AT19-498-3497</t>
  </si>
  <si>
    <t xml:space="preserve"> 7328615979</t>
  </si>
  <si>
    <t>GOLDEN BUS TOURS</t>
  </si>
  <si>
    <t>4362;Shekhar Agarwal</t>
  </si>
  <si>
    <t>9175957417</t>
  </si>
  <si>
    <t>LL165031</t>
  </si>
  <si>
    <t>4359;Sameer Nadaf</t>
  </si>
  <si>
    <t>6099377099</t>
  </si>
  <si>
    <t>LL165016</t>
  </si>
  <si>
    <t>E-645205</t>
  </si>
  <si>
    <t>2019937487</t>
  </si>
  <si>
    <t>LL165082</t>
  </si>
  <si>
    <t>BUS#1</t>
  </si>
  <si>
    <t>DC2+ EC</t>
  </si>
  <si>
    <t xml:space="preserve">CTT+  NJ HOTEL </t>
  </si>
  <si>
    <t>美东-- 9 PAX</t>
  </si>
  <si>
    <t>BOJ1</t>
  </si>
  <si>
    <t>LLL INT'L</t>
  </si>
  <si>
    <t>EC172315</t>
  </si>
  <si>
    <t>330-572-9095</t>
  </si>
  <si>
    <t>SPC</t>
  </si>
  <si>
    <t>美东J团，8/5请导游至酒店接客人参加DC2.</t>
  </si>
  <si>
    <t>BOJ2</t>
  </si>
  <si>
    <t>EC172325</t>
  </si>
  <si>
    <t>BOJ3</t>
  </si>
  <si>
    <t>EC174110</t>
  </si>
  <si>
    <t>1380-371-8433</t>
  </si>
  <si>
    <t>2WJE1</t>
  </si>
  <si>
    <t>TOURSFORFUN(C-694845-CN)</t>
  </si>
  <si>
    <t>EC174257</t>
  </si>
  <si>
    <t xml:space="preserve">86-135-0050-7788 </t>
  </si>
  <si>
    <t>美东JE团，8/5请导游至酒店接客人参加DC2,行程
结束后送机</t>
  </si>
  <si>
    <t>JT29-497-6707</t>
  </si>
  <si>
    <t xml:space="preserve"> 5163739264</t>
  </si>
  <si>
    <t>JT21-497-6587</t>
  </si>
  <si>
    <t>6318893743;6318894986</t>
  </si>
  <si>
    <t>106983/F23448</t>
  </si>
  <si>
    <t>917-432-7564</t>
  </si>
  <si>
    <t>LL159357</t>
  </si>
  <si>
    <r>
      <rPr>
        <b/>
        <sz val="11"/>
        <color theme="1"/>
        <rFont val="Calibri"/>
        <family val="2"/>
      </rPr>
      <t>seat#13-15,</t>
    </r>
    <r>
      <rPr>
        <sz val="11"/>
        <color theme="1"/>
        <rFont val="Calibri"/>
        <family val="2"/>
      </rPr>
      <t xml:space="preserve"> FLU改成CTT</t>
    </r>
  </si>
  <si>
    <t>E-633568</t>
  </si>
  <si>
    <t>+1 7187300130</t>
  </si>
  <si>
    <t>BRK</t>
  </si>
  <si>
    <t>LL162586</t>
  </si>
  <si>
    <t>E-634462</t>
  </si>
  <si>
    <t>+1 8455587491</t>
  </si>
  <si>
    <t>LL162777</t>
  </si>
  <si>
    <t>公司Stephanie</t>
  </si>
  <si>
    <t>110432/A30388</t>
  </si>
  <si>
    <t>917-288-6996; +86 13906682473</t>
  </si>
  <si>
    <t>LL163627</t>
  </si>
  <si>
    <t>seat#30.31.32</t>
  </si>
  <si>
    <t>E-640156</t>
  </si>
  <si>
    <t>+1 9177749779</t>
  </si>
  <si>
    <t>LL163979</t>
  </si>
  <si>
    <t>1 rooms 2 beds; seats together</t>
  </si>
  <si>
    <t>S-47726</t>
  </si>
  <si>
    <t>+1 2018989217</t>
  </si>
  <si>
    <t>LL164040</t>
  </si>
  <si>
    <t>brk change to ctt</t>
  </si>
  <si>
    <t>携程CTRIP</t>
  </si>
  <si>
    <t>3324756985
HUANG/SHIYUAN</t>
  </si>
  <si>
    <t>8613920511021
8613809611316</t>
  </si>
  <si>
    <t>LL164176</t>
  </si>
  <si>
    <t>JT03-496-0067</t>
  </si>
  <si>
    <t>9493711617</t>
  </si>
  <si>
    <t>PHI</t>
  </si>
  <si>
    <t>E-642643</t>
  </si>
  <si>
    <t>+1 6156095330</t>
  </si>
  <si>
    <t>LL164543</t>
  </si>
  <si>
    <t>The customers prefer a middle row seat for their baby</t>
  </si>
  <si>
    <t>E-645175</t>
  </si>
  <si>
    <t>+1 6312363232</t>
  </si>
  <si>
    <t>LL165069</t>
  </si>
  <si>
    <t>111389/A30528</t>
  </si>
  <si>
    <t>626-474-1867</t>
  </si>
  <si>
    <t>LL164775</t>
  </si>
  <si>
    <t>SEAT#33.34</t>
  </si>
  <si>
    <t>公司IVY</t>
  </si>
  <si>
    <t>111581/A30560</t>
  </si>
  <si>
    <t>2812366626</t>
  </si>
  <si>
    <t>LL164998</t>
  </si>
  <si>
    <t>SEAT#35.36. 3人改成2人</t>
  </si>
  <si>
    <t>公司Ivy</t>
  </si>
  <si>
    <t>111534/A30551</t>
  </si>
  <si>
    <t>647-861-1789</t>
  </si>
  <si>
    <t>LL164930</t>
  </si>
  <si>
    <t>seat#37.38.39</t>
  </si>
  <si>
    <t xml:space="preserve"> AF19-498-5257</t>
  </si>
  <si>
    <t>7754702095;510-672-5415</t>
  </si>
  <si>
    <t>JCC  8:15+ EDI  9:00</t>
  </si>
  <si>
    <t>已告知导游信息</t>
  </si>
  <si>
    <t>日期：08-05-2017</t>
  </si>
  <si>
    <t>團：2 天波士顿 (BO2)</t>
  </si>
  <si>
    <t>JT18-497-7347</t>
  </si>
  <si>
    <t>13472869953</t>
  </si>
  <si>
    <t>BO2</t>
  </si>
  <si>
    <t>E-625777</t>
  </si>
  <si>
    <t>+1 4088598996</t>
  </si>
  <si>
    <t>LL161118</t>
  </si>
  <si>
    <t>公司PEI</t>
  </si>
  <si>
    <t>110095/F24054</t>
  </si>
  <si>
    <t>347-506-7780</t>
  </si>
  <si>
    <t>LL163258</t>
  </si>
  <si>
    <t>SEAT#21-23</t>
  </si>
  <si>
    <t>合众</t>
  </si>
  <si>
    <t xml:space="preserve">13928657116 </t>
  </si>
  <si>
    <t>LL164458</t>
  </si>
  <si>
    <t>Wannar Travel Inc</t>
  </si>
  <si>
    <t>111050/SV17073047698</t>
  </si>
  <si>
    <t>1 3478025659</t>
  </si>
  <si>
    <t>LL164376</t>
  </si>
  <si>
    <t xml:space="preserve"> 成人 2人、 儿童 2人  </t>
  </si>
  <si>
    <t>111170/F24261</t>
  </si>
  <si>
    <t>646-623-7554</t>
  </si>
  <si>
    <t>LL164496</t>
  </si>
  <si>
    <t>111241/F24266</t>
  </si>
  <si>
    <t>917-743-2722</t>
  </si>
  <si>
    <t>LL164587</t>
  </si>
  <si>
    <t>SEAT#32</t>
  </si>
  <si>
    <t>ASIAN AMERICAN-MICHAEL</t>
  </si>
  <si>
    <t>33921;朱燕</t>
  </si>
  <si>
    <t>917-340-3955</t>
  </si>
  <si>
    <t>LL164698</t>
  </si>
  <si>
    <r>
      <rPr>
        <b/>
        <sz val="11"/>
        <color theme="1"/>
        <rFont val="Calibri"/>
        <family val="2"/>
        <scheme val="minor"/>
      </rPr>
      <t xml:space="preserve">SEAT#33   </t>
    </r>
    <r>
      <rPr>
        <sz val="11"/>
        <color theme="1"/>
        <rFont val="Calibri"/>
        <family val="2"/>
        <scheme val="minor"/>
      </rPr>
      <t xml:space="preserve">单女配房  </t>
    </r>
  </si>
  <si>
    <t>LULUTRIP</t>
  </si>
  <si>
    <t>170802-399726-546864-0 CN</t>
  </si>
  <si>
    <t>1-5129098491</t>
  </si>
  <si>
    <t>LL164749</t>
  </si>
  <si>
    <t>请看备注：若是景点未去到，请退该景点的费用给客人，
并让客人签名。</t>
  </si>
  <si>
    <t>已付：1adults &amp; 1 child The Breakers Mansion $24+$8; Boston Duck Tour $43.48+$30.35; Boston Lobster Dinner $32x2; Yale $11+7; Harvard Campus Tour $12x2; total: $211.83</t>
  </si>
  <si>
    <t>SOGO-YOKO</t>
  </si>
  <si>
    <t>111413/37819</t>
  </si>
  <si>
    <t>929-287-8419</t>
  </si>
  <si>
    <t>LL164803</t>
  </si>
  <si>
    <r>
      <rPr>
        <b/>
        <sz val="11"/>
        <color theme="1"/>
        <rFont val="Calibri"/>
        <family val="2"/>
      </rPr>
      <t>SEAT#34</t>
    </r>
    <r>
      <rPr>
        <sz val="11"/>
        <color theme="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Drop off CTT</t>
    </r>
  </si>
  <si>
    <t>E-643918</t>
  </si>
  <si>
    <t>+1 3478203757</t>
  </si>
  <si>
    <t>LL164812</t>
  </si>
  <si>
    <t>S-47822</t>
  </si>
  <si>
    <t>2016697467</t>
  </si>
  <si>
    <t>LL165035</t>
  </si>
  <si>
    <t>E-641236</t>
  </si>
  <si>
    <t>+1 6314172810</t>
  </si>
  <si>
    <t>LL164232</t>
  </si>
  <si>
    <t>公司Lillian</t>
  </si>
  <si>
    <t xml:space="preserve">111564/A30559 </t>
  </si>
  <si>
    <t>646-750-7748</t>
  </si>
  <si>
    <t>LL164981</t>
  </si>
  <si>
    <t xml:space="preserve">111676/F24329 </t>
  </si>
  <si>
    <t>347-654-1804</t>
  </si>
  <si>
    <t>LL165118</t>
  </si>
  <si>
    <t>888 BEST TRAVEL-IVY</t>
  </si>
  <si>
    <t>#0803115</t>
  </si>
  <si>
    <t>(646)944-7629</t>
  </si>
  <si>
    <t>LL165055</t>
  </si>
  <si>
    <t>SEAT# 37-42</t>
  </si>
  <si>
    <t>Jenny Holiday</t>
  </si>
  <si>
    <t xml:space="preserve"> 111644; Lin Yuerong</t>
  </si>
  <si>
    <t>6463716898，9173027826</t>
  </si>
  <si>
    <t>LL165086</t>
  </si>
  <si>
    <t>SEAT#43.44.47</t>
  </si>
  <si>
    <t>AF17-498-5007</t>
  </si>
  <si>
    <t>9172932398;3478205191</t>
  </si>
  <si>
    <t>111680/F24332</t>
  </si>
  <si>
    <t>929-339-6277</t>
  </si>
  <si>
    <t>LL165124</t>
  </si>
  <si>
    <t>SEAT OPEN</t>
  </si>
  <si>
    <t>21间房给客人</t>
  </si>
  <si>
    <t xml:space="preserve">CTT + EDI </t>
  </si>
  <si>
    <t>携程</t>
  </si>
  <si>
    <t>2771326209/郭铮</t>
  </si>
  <si>
    <t>13973167769；13787258179</t>
  </si>
  <si>
    <t>LL151540</t>
  </si>
  <si>
    <t>170725-399490-539696
ZHANG, YELIN</t>
  </si>
  <si>
    <t>1-19293212718</t>
  </si>
  <si>
    <t>LL163700</t>
  </si>
  <si>
    <t>公司STEPHANIE</t>
  </si>
  <si>
    <t>108703/A30109</t>
  </si>
  <si>
    <t>718-447-0200/ 917-902-0103</t>
  </si>
  <si>
    <t>LL161541</t>
  </si>
  <si>
    <t>SEAT#13.14</t>
  </si>
  <si>
    <t>公司MANDY</t>
  </si>
  <si>
    <t xml:space="preserve">110502/F24134 </t>
  </si>
  <si>
    <t>086-138-6201-0581</t>
  </si>
  <si>
    <t>LL163739</t>
  </si>
  <si>
    <t>SEAT#25.26</t>
  </si>
  <si>
    <t>金色SUSAN</t>
  </si>
  <si>
    <t>7325434995</t>
  </si>
  <si>
    <t>LL164184</t>
  </si>
  <si>
    <t>SEAT#24.27.28</t>
  </si>
  <si>
    <t>小骑兵LISA</t>
  </si>
  <si>
    <t>AICT-12394</t>
  </si>
  <si>
    <t>862-371-9950</t>
  </si>
  <si>
    <t>LL164109</t>
  </si>
  <si>
    <t>seat#33.34</t>
  </si>
  <si>
    <t>E-641140</t>
  </si>
  <si>
    <t>+1 609-977-6430</t>
  </si>
  <si>
    <t>LL164205</t>
  </si>
  <si>
    <t>公司JIMI</t>
  </si>
  <si>
    <t>111098/A30475</t>
  </si>
  <si>
    <t xml:space="preserve">
9293264661</t>
  </si>
  <si>
    <t>LL164404</t>
  </si>
  <si>
    <r>
      <rPr>
        <b/>
        <sz val="11"/>
        <color rgb="FFFF0000"/>
        <rFont val="Calibri"/>
        <family val="2"/>
        <scheme val="minor"/>
      </rPr>
      <t xml:space="preserve">SEAT# 21.22.23 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(原#42-44)</t>
    </r>
  </si>
  <si>
    <t>111130/ZM17073146228</t>
  </si>
  <si>
    <t>5164129207</t>
  </si>
  <si>
    <t>LL164438</t>
  </si>
  <si>
    <t xml:space="preserve">DM Investment </t>
  </si>
  <si>
    <t>111211/CND17217250</t>
  </si>
  <si>
    <t>13436824402</t>
  </si>
  <si>
    <t>LL164562</t>
  </si>
  <si>
    <t xml:space="preserve"> AF27-498-0227</t>
  </si>
  <si>
    <t xml:space="preserve"> 17028247098</t>
  </si>
  <si>
    <t>E-643783</t>
  </si>
  <si>
    <t>+1 9292886298</t>
  </si>
  <si>
    <t>LL164760</t>
  </si>
  <si>
    <t>13A</t>
  </si>
  <si>
    <t>Mayor Travel</t>
  </si>
  <si>
    <t>20170802S</t>
  </si>
  <si>
    <t>646-593-3851</t>
  </si>
  <si>
    <t>LL164820</t>
  </si>
  <si>
    <t>seat##17-20.35-40</t>
  </si>
  <si>
    <t>13B</t>
  </si>
  <si>
    <t xml:space="preserve"> LLL Int'l Xiaodong</t>
  </si>
  <si>
    <t xml:space="preserve">111503;LENG/XIAOLIAN </t>
  </si>
  <si>
    <t>516-680-8891</t>
  </si>
  <si>
    <t>LL164900</t>
  </si>
  <si>
    <t>公司JESSICA</t>
  </si>
  <si>
    <t>111527/F24307</t>
  </si>
  <si>
    <t>626-257-8532</t>
  </si>
  <si>
    <t>LL164922</t>
  </si>
  <si>
    <r>
      <rPr>
        <b/>
        <sz val="11"/>
        <color rgb="FFFF0000"/>
        <rFont val="Calibri"/>
        <family val="2"/>
      </rPr>
      <t xml:space="preserve">SEAT# 29.30.31 </t>
    </r>
    <r>
      <rPr>
        <sz val="11"/>
        <rFont val="Calibri"/>
        <family val="2"/>
      </rPr>
      <t xml:space="preserve">  (原#</t>
    </r>
    <r>
      <rPr>
        <sz val="11"/>
        <color theme="1"/>
        <rFont val="Calibri"/>
        <family val="2"/>
      </rPr>
      <t>35.36.40)</t>
    </r>
  </si>
  <si>
    <t>CCH Nancy</t>
  </si>
  <si>
    <t>111549； XIN/XIN</t>
  </si>
  <si>
    <t>6462509986</t>
  </si>
  <si>
    <t>LL164958</t>
  </si>
  <si>
    <t>CTT改成FLU； 已告知代理 BUS#1 导游 信息</t>
  </si>
  <si>
    <t>黄金假期MAX</t>
  </si>
  <si>
    <t>MS.KWONG</t>
  </si>
  <si>
    <t>347-366-0938</t>
  </si>
  <si>
    <t>LL165110</t>
  </si>
  <si>
    <t>seat#45.46</t>
  </si>
  <si>
    <t>23间房给客人</t>
  </si>
  <si>
    <r>
      <rPr>
        <b/>
        <sz val="11"/>
        <color theme="1"/>
        <rFont val="Calibri"/>
        <family val="2"/>
        <scheme val="minor"/>
      </rPr>
      <t>SEAT#29.30.31</t>
    </r>
    <r>
      <rPr>
        <sz val="11"/>
        <color theme="1"/>
        <rFont val="Calibri"/>
        <family val="2"/>
        <scheme val="minor"/>
      </rPr>
      <t xml:space="preserve">  (原#37-39）</t>
    </r>
  </si>
  <si>
    <r>
      <rPr>
        <b/>
        <sz val="11"/>
        <color rgb="FFFF0000"/>
        <rFont val="Calibri"/>
        <family val="2"/>
      </rPr>
      <t>SEAT# 17-20; 24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（原# 37-41） 2 大人+ 3 小童</t>
    </r>
  </si>
  <si>
    <r>
      <rPr>
        <b/>
        <sz val="11"/>
        <color theme="1"/>
        <rFont val="Calibri"/>
        <family val="2"/>
        <scheme val="minor"/>
      </rPr>
      <t xml:space="preserve">seat#25.26.27 </t>
    </r>
    <r>
      <rPr>
        <sz val="11"/>
        <color theme="1"/>
        <rFont val="Calibri"/>
        <family val="2"/>
        <scheme val="minor"/>
      </rPr>
      <t xml:space="preserve">   (原#43.44.48）</t>
    </r>
  </si>
  <si>
    <t>日期：8-05-2017</t>
  </si>
  <si>
    <t>團：玛莎葡萄岛2天</t>
  </si>
  <si>
    <t>JS16-495-3897</t>
  </si>
  <si>
    <t>9174391996;9174391996</t>
  </si>
  <si>
    <t>MV2</t>
  </si>
  <si>
    <t>1 BUS ONLY</t>
  </si>
  <si>
    <t>JT29-496-6327</t>
  </si>
  <si>
    <t>3475155707;3475155707</t>
  </si>
  <si>
    <t>JT26-496-6627</t>
  </si>
  <si>
    <t>7326641838;7329864184</t>
  </si>
  <si>
    <t>GOLDEN HOLIDAY USA-MAX</t>
  </si>
  <si>
    <t>MS.WONG</t>
  </si>
  <si>
    <t>917-907-0327</t>
  </si>
  <si>
    <t>LL164226</t>
  </si>
  <si>
    <t>SEAT#13.14.17.18</t>
  </si>
  <si>
    <t>CCH-CLAIRY</t>
  </si>
  <si>
    <t>917-607-1167</t>
  </si>
  <si>
    <t>LL164208</t>
  </si>
  <si>
    <t>seat#19.20</t>
  </si>
  <si>
    <t>CLOUDY TRAVEL VICKY</t>
  </si>
  <si>
    <t xml:space="preserve">MELODY  </t>
  </si>
  <si>
    <t>917-385-1757</t>
  </si>
  <si>
    <t>LL163359</t>
  </si>
  <si>
    <t>SEAT#21-25</t>
  </si>
  <si>
    <t>JT27-497-4827</t>
  </si>
  <si>
    <t>917-817-7945;347-513-1946</t>
  </si>
  <si>
    <t>豪華</t>
  </si>
  <si>
    <t>347-337-5455</t>
  </si>
  <si>
    <t>LL164039</t>
  </si>
  <si>
    <t>seat#32.35.36</t>
  </si>
  <si>
    <t>CCH ALBEE</t>
  </si>
  <si>
    <t xml:space="preserve"> 110796; ZHUOLIN HE</t>
  </si>
  <si>
    <t>3478223065</t>
  </si>
  <si>
    <t>LL164113</t>
  </si>
  <si>
    <t>JT06-497-5377</t>
  </si>
  <si>
    <t>7327033688</t>
  </si>
  <si>
    <t>AS00-498-0527</t>
  </si>
  <si>
    <t>9292574023</t>
  </si>
  <si>
    <t>新联合</t>
  </si>
  <si>
    <t>111033； 95697</t>
  </si>
  <si>
    <t>646-236-5760</t>
  </si>
  <si>
    <t>LL164350</t>
  </si>
  <si>
    <t>SEAT # 41.42</t>
  </si>
  <si>
    <t>飞扬JASMINE</t>
  </si>
  <si>
    <t>CH3989</t>
  </si>
  <si>
    <t>917-882-6729</t>
  </si>
  <si>
    <t>LL164617</t>
  </si>
  <si>
    <t>SEAT# 43.44</t>
  </si>
  <si>
    <t>E-643369</t>
  </si>
  <si>
    <t>+1 7186520062</t>
  </si>
  <si>
    <t>LL164686</t>
  </si>
  <si>
    <t>SEAT#13-20</t>
  </si>
  <si>
    <t>VIP BUS -TINGTING</t>
  </si>
  <si>
    <t xml:space="preserve"> 111391/008263</t>
  </si>
  <si>
    <t>917-392-3671</t>
  </si>
  <si>
    <t>LL164779</t>
  </si>
  <si>
    <t>SEAT#45-50</t>
  </si>
  <si>
    <t>CUS Tour mandy</t>
  </si>
  <si>
    <t>ZHENG/YANYING</t>
  </si>
  <si>
    <t>929-256-9126</t>
  </si>
  <si>
    <t>LL164802</t>
  </si>
  <si>
    <t>AS13-498-1287</t>
  </si>
  <si>
    <t>9173710426</t>
  </si>
  <si>
    <t>AT18-498-2607</t>
  </si>
  <si>
    <t>2017807066</t>
  </si>
  <si>
    <t>require front seat due to pregnancy</t>
  </si>
  <si>
    <t>日期：8-5-2017</t>
  </si>
  <si>
    <t>團：乔治湖-普莱西德湖2日(DL2)</t>
  </si>
  <si>
    <t>JERSEY CITY 上车点 “只接不送”， 回程 曼哈顿-唐人街下车</t>
  </si>
  <si>
    <t>E-583333</t>
  </si>
  <si>
    <t>1 201-325-1414</t>
  </si>
  <si>
    <t>DL2</t>
  </si>
  <si>
    <t>LL152866</t>
  </si>
  <si>
    <t>已在T4F 后台发信息告知 JCC 只接不送</t>
  </si>
  <si>
    <t>E-620095</t>
  </si>
  <si>
    <t>+1 8175010520</t>
  </si>
  <si>
    <t>LL160167</t>
  </si>
  <si>
    <t>公司JENNY</t>
  </si>
  <si>
    <t>110087/A30329</t>
  </si>
  <si>
    <t>5163692401</t>
  </si>
  <si>
    <t>LL163255</t>
  </si>
  <si>
    <t>JT10-496-5407</t>
  </si>
  <si>
    <t>646-368-7514;480-658-5159</t>
  </si>
  <si>
    <t>Nexus Janice</t>
  </si>
  <si>
    <t>110743; ZHAI HAO</t>
  </si>
  <si>
    <t>929-402-5086</t>
  </si>
  <si>
    <t>LL164048</t>
  </si>
  <si>
    <t>SEAT#15.16.20</t>
  </si>
  <si>
    <t>WD TRAVEL</t>
  </si>
  <si>
    <t>110811/CHEN XIAOLI</t>
  </si>
  <si>
    <t>6462861190</t>
  </si>
  <si>
    <t>LL164147</t>
  </si>
  <si>
    <t>SEAT#21.22.25</t>
  </si>
  <si>
    <t>JT21-497-3527</t>
  </si>
  <si>
    <t>9172468187</t>
  </si>
  <si>
    <t>JT23-497-3317</t>
  </si>
  <si>
    <t>3476003253;2015196941</t>
  </si>
  <si>
    <t>TJ Trips</t>
  </si>
  <si>
    <t xml:space="preserve"> 111349; haoying</t>
  </si>
  <si>
    <t>347-659-5771</t>
  </si>
  <si>
    <t>LL164733</t>
  </si>
  <si>
    <t>SEAT#29.30</t>
  </si>
  <si>
    <t>JT10-497-4337</t>
  </si>
  <si>
    <t xml:space="preserve"> 9144832572</t>
  </si>
  <si>
    <t>鸿源LUCY</t>
  </si>
  <si>
    <t>LIU/JIANENG</t>
  </si>
  <si>
    <t>347-925-7230</t>
  </si>
  <si>
    <t>LL164235</t>
  </si>
  <si>
    <t>SEAT#23.24.26-28</t>
  </si>
  <si>
    <t>JT26-497-6797</t>
  </si>
  <si>
    <t>8045858625;9733422578</t>
  </si>
  <si>
    <t>E-641974</t>
  </si>
  <si>
    <t>+1 9174859767</t>
  </si>
  <si>
    <t>LL164377</t>
  </si>
  <si>
    <t xml:space="preserve"> be seated together</t>
  </si>
  <si>
    <t>T4F E-641014/ LL164179 x1 change to  8/19</t>
  </si>
  <si>
    <t>14同组A</t>
  </si>
  <si>
    <t>E-643348</t>
  </si>
  <si>
    <t>+1 3476816382</t>
  </si>
  <si>
    <t>LL164684</t>
  </si>
  <si>
    <t>15同组B</t>
  </si>
  <si>
    <t>E-643336</t>
  </si>
  <si>
    <t>+1 3476816268</t>
  </si>
  <si>
    <t>LL164685</t>
  </si>
  <si>
    <t>Pls arrange together with E-643348</t>
  </si>
  <si>
    <t>AF25-498-0037</t>
  </si>
  <si>
    <t>7183293152;7183293152</t>
  </si>
  <si>
    <t xml:space="preserve"> Happy Travel Amy</t>
  </si>
  <si>
    <t>111516; Zhu Heng Jie</t>
  </si>
  <si>
    <t>718-200-7895</t>
  </si>
  <si>
    <t>LL164916</t>
  </si>
  <si>
    <t xml:space="preserve"> 111531/F24311</t>
  </si>
  <si>
    <t>917-349-5216</t>
  </si>
  <si>
    <t>LL164926</t>
  </si>
  <si>
    <t>SEAT#31.32</t>
  </si>
  <si>
    <t>AT11-498-3077</t>
  </si>
  <si>
    <t>6466833599;9177041878</t>
  </si>
  <si>
    <t>JOY TRAVEL</t>
  </si>
  <si>
    <t>WU / ANDREW</t>
  </si>
  <si>
    <t xml:space="preserve">646-5530515  </t>
  </si>
  <si>
    <t>LL165029</t>
  </si>
  <si>
    <t>客人房间最多只能接 21 间</t>
  </si>
  <si>
    <t>團：赫氏樂園-多利樂園2日(DP2)</t>
  </si>
  <si>
    <t>TO LOCAL OP: 请务必提醒代理， 参团客人必须要跟出团导游购买  “赫氏 &amp; 多利乐园”  入场门票; 不可以自行提前在网上，或通过第3方代理购买。</t>
  </si>
  <si>
    <t>JT10-496-8597</t>
  </si>
  <si>
    <t>3474492696</t>
  </si>
  <si>
    <t>DP2</t>
  </si>
  <si>
    <t>E-634621</t>
  </si>
  <si>
    <t>+1 347 977 4789
011-347-233-7760</t>
  </si>
  <si>
    <t>LL162841</t>
  </si>
  <si>
    <t xml:space="preserve">Beijing Travel </t>
  </si>
  <si>
    <t>108000; Alice Li</t>
  </si>
  <si>
    <t>9179922880</t>
  </si>
  <si>
    <t>LL160704</t>
  </si>
  <si>
    <t>SEAT#13-16</t>
  </si>
  <si>
    <t>110308/A30367</t>
  </si>
  <si>
    <t>917-622-3298</t>
  </si>
  <si>
    <t>LL163487</t>
  </si>
  <si>
    <t>SEAT#17-19</t>
  </si>
  <si>
    <t>CCH Joyce</t>
  </si>
  <si>
    <t xml:space="preserve"> 111274;CHENG/MEIYAM</t>
  </si>
  <si>
    <t>347-387-8909/313-413-3675</t>
  </si>
  <si>
    <t>LL164629</t>
  </si>
  <si>
    <t>SEAT#20-26， 另有一個嬰兒不佔位</t>
  </si>
  <si>
    <t xml:space="preserve">111441/F24297 </t>
  </si>
  <si>
    <t>347-235-7898</t>
  </si>
  <si>
    <t>LL164833</t>
  </si>
  <si>
    <t>SEAT#27.28</t>
  </si>
  <si>
    <t>飞扬Herman</t>
  </si>
  <si>
    <t>111621；ZHANG/YI XIANG</t>
  </si>
  <si>
    <t>646-431-2884/646-875-0586</t>
  </si>
  <si>
    <t>LL165057</t>
  </si>
  <si>
    <t>團：尼亞加拉瀑布-千島3天 (NF3)</t>
  </si>
  <si>
    <t>Wannar Travel</t>
  </si>
  <si>
    <t>105759/SV17061399912</t>
  </si>
  <si>
    <t>886 0915038700; 886 0913536377</t>
  </si>
  <si>
    <t>NF3</t>
  </si>
  <si>
    <t>LL157688</t>
  </si>
  <si>
    <t>170617-385653-507049-0 CN</t>
  </si>
  <si>
    <t>408 828 9207</t>
  </si>
  <si>
    <t>LL158265</t>
  </si>
  <si>
    <t>请看备注：若是景点未去到，
请退该景点的费用给客人，并让客人签名。8/26 改来</t>
  </si>
  <si>
    <t>已付：Thousand Islands Cruise $27x2; Niagara Scenic Tour $25x2; Maid of Mist $18.25x2;  IMAX $12x2; Cave of the Winds $17x2; Watkins Glen $10x2; total: $218.5</t>
  </si>
  <si>
    <t>C-636705-CN</t>
  </si>
  <si>
    <t>1-9176802568</t>
  </si>
  <si>
    <t>LL161752</t>
  </si>
  <si>
    <t>108950/F23836</t>
  </si>
  <si>
    <t>917-790-9652</t>
  </si>
  <si>
    <t>LL161857</t>
  </si>
  <si>
    <t>JT27-495-9737</t>
  </si>
  <si>
    <t xml:space="preserve"> 608-698-5793</t>
  </si>
  <si>
    <t>走四方</t>
  </si>
  <si>
    <t>1 9703427629</t>
  </si>
  <si>
    <t>LL162744</t>
  </si>
  <si>
    <t>公司SHU</t>
  </si>
  <si>
    <t>110013/A30318</t>
  </si>
  <si>
    <t>646-725-7717</t>
  </si>
  <si>
    <t>LL163163</t>
  </si>
  <si>
    <t>110690/ SV17072778745</t>
  </si>
  <si>
    <t>1 9179690377</t>
  </si>
  <si>
    <t>LL163975</t>
  </si>
  <si>
    <t xml:space="preserve">We want a no-smoking room and two twin beds, </t>
  </si>
  <si>
    <t>VIP Bus Iris</t>
  </si>
  <si>
    <t>111346/008258</t>
  </si>
  <si>
    <t>347-200-2267</t>
  </si>
  <si>
    <t>LL164729</t>
  </si>
  <si>
    <t>seat#29.30</t>
  </si>
  <si>
    <t>C-2049345-US</t>
  </si>
  <si>
    <t>1-2122037370</t>
  </si>
  <si>
    <t>LL164646</t>
  </si>
  <si>
    <t>客人晕车，请尽量安排靠前的座位，</t>
  </si>
  <si>
    <t>111555， Meng Wei</t>
  </si>
  <si>
    <t>347-987-7102</t>
  </si>
  <si>
    <t>LL164966</t>
  </si>
  <si>
    <r>
      <t xml:space="preserve">SEAT#31.32 </t>
    </r>
    <r>
      <rPr>
        <b/>
        <sz val="11"/>
        <color rgb="FFFF0000"/>
        <rFont val="Calibri"/>
        <family val="2"/>
        <scheme val="minor"/>
      </rPr>
      <t>导游代收客人余额$40</t>
    </r>
  </si>
  <si>
    <t>團:美境尼加拉瀑布2天(NF2)</t>
  </si>
  <si>
    <r>
      <t>NF2+</t>
    </r>
    <r>
      <rPr>
        <sz val="18"/>
        <color rgb="FFFF0000"/>
        <rFont val="Calibri"/>
        <family val="2"/>
        <scheme val="minor"/>
      </rPr>
      <t xml:space="preserve"> NW2</t>
    </r>
  </si>
  <si>
    <t>CTT + JCC + PAR</t>
  </si>
  <si>
    <t>E-630205</t>
  </si>
  <si>
    <t>+1 2019254640</t>
  </si>
  <si>
    <t>PAR</t>
  </si>
  <si>
    <t>NW2</t>
  </si>
  <si>
    <t>LL162597</t>
  </si>
  <si>
    <t xml:space="preserve">Vegetarian meals for one adult.  </t>
  </si>
  <si>
    <t>GOLDENBUSTOURS</t>
  </si>
  <si>
    <t>4270;Ganesh Nagaraj</t>
  </si>
  <si>
    <t xml:space="preserve">2158249938 </t>
  </si>
  <si>
    <t>LL163856</t>
  </si>
  <si>
    <t>Vegetarian food if there is an option</t>
  </si>
  <si>
    <t>AF13-497-9897</t>
  </si>
  <si>
    <t>1 6092131507</t>
  </si>
  <si>
    <t>E-643237</t>
  </si>
  <si>
    <t>+1 7322078348</t>
  </si>
  <si>
    <t>LL164672</t>
  </si>
  <si>
    <t>1 4437222088
86 13522215504
86 13520366751</t>
  </si>
  <si>
    <t>LL164881</t>
  </si>
  <si>
    <t>AT25-498-3857</t>
  </si>
  <si>
    <t xml:space="preserve"> 2019529575;5512167456</t>
  </si>
  <si>
    <t xml:space="preserve">AF25-498-0217 </t>
  </si>
  <si>
    <t>16465752032</t>
  </si>
  <si>
    <t>NF2</t>
  </si>
  <si>
    <t>JT27-496-9567</t>
  </si>
  <si>
    <t>347-336-7290;917-741-1098</t>
  </si>
  <si>
    <t>JT11-497-8207</t>
  </si>
  <si>
    <t>347-852-2994</t>
  </si>
  <si>
    <t>AS05-498-0507</t>
  </si>
  <si>
    <t>3474458321;3474458452</t>
  </si>
  <si>
    <t>AS13-498-0717</t>
  </si>
  <si>
    <t>5512297104;5512297072</t>
  </si>
  <si>
    <t>AS13-498-0947
Ailin Wang</t>
  </si>
  <si>
    <t>2675426495;5415796740</t>
  </si>
  <si>
    <t>AS19-498-1137</t>
  </si>
  <si>
    <t>4696056175;4696056175</t>
  </si>
  <si>
    <t>TAKETOURS JT18-491-0357x5pax cxl</t>
  </si>
  <si>
    <t>AF16-498-4697</t>
  </si>
  <si>
    <t xml:space="preserve"> 6505268023;6824144529</t>
  </si>
  <si>
    <t>AF16-498-4947</t>
  </si>
  <si>
    <t>5512295579;5513585478</t>
  </si>
  <si>
    <t>170804-404776-548690-0 EN</t>
  </si>
  <si>
    <t>1-8482568118</t>
  </si>
  <si>
    <t>LL165122</t>
  </si>
  <si>
    <t>AF15-498-5197</t>
  </si>
  <si>
    <t>6468238767;8329317778</t>
  </si>
  <si>
    <t>AF18-498-5457</t>
  </si>
  <si>
    <t>AF18-498-5507</t>
  </si>
  <si>
    <t>5215578301722</t>
  </si>
  <si>
    <t>BUS#8</t>
  </si>
  <si>
    <t>CTT + FLU</t>
  </si>
  <si>
    <t>E-627379</t>
  </si>
  <si>
    <t>3478278845</t>
  </si>
  <si>
    <t>LL161374</t>
  </si>
  <si>
    <t>H&amp;J shirley</t>
  </si>
  <si>
    <t>BERTNIZ</t>
  </si>
  <si>
    <t>646-201-2562</t>
  </si>
  <si>
    <t>LL164053</t>
  </si>
  <si>
    <t>seat#21.22</t>
  </si>
  <si>
    <t>110997/F24216</t>
  </si>
  <si>
    <t>646-620-0727</t>
  </si>
  <si>
    <t>LL164309</t>
  </si>
  <si>
    <t>seat#23.24</t>
  </si>
  <si>
    <t>70730-401662-544286-0 EN</t>
  </si>
  <si>
    <t>LL164352</t>
  </si>
  <si>
    <t>170801-402520-546034-0 EN</t>
  </si>
  <si>
    <t>+1-4849299940</t>
  </si>
  <si>
    <t>LL164572</t>
  </si>
  <si>
    <t>4人1房；1单人房 其中一位客人将在瀑布参团。</t>
  </si>
  <si>
    <t>AS15-498-0867</t>
  </si>
  <si>
    <t>9292636218</t>
  </si>
  <si>
    <t>公司Lily</t>
  </si>
  <si>
    <t>111412/F24290</t>
  </si>
  <si>
    <t>718-626-0978</t>
  </si>
  <si>
    <t>LL164801</t>
  </si>
  <si>
    <t>SEAT#20.23.24</t>
  </si>
  <si>
    <t>8A</t>
  </si>
  <si>
    <t>公司IVY(A)</t>
  </si>
  <si>
    <t>111236/A30500</t>
  </si>
  <si>
    <t>347-612-7423</t>
  </si>
  <si>
    <t>LL164583</t>
  </si>
  <si>
    <t>SEAT#25.26.29.30</t>
  </si>
  <si>
    <t>8B</t>
  </si>
  <si>
    <t>公司IVY(B)</t>
  </si>
  <si>
    <t xml:space="preserve">111383; A30527 </t>
  </si>
  <si>
    <t>917-285-4236</t>
  </si>
  <si>
    <t>LL164772</t>
  </si>
  <si>
    <t>SEAT#27.28.31.32.33.34</t>
  </si>
  <si>
    <t>AS21-498-1707</t>
  </si>
  <si>
    <t>5164744836</t>
  </si>
  <si>
    <t>AT10-498-2767</t>
  </si>
  <si>
    <t>929 424 1974</t>
  </si>
  <si>
    <t>AT22-498-3617</t>
  </si>
  <si>
    <t xml:space="preserve"> 3478335682;929-257-5272</t>
  </si>
  <si>
    <t>AT23-498-3947</t>
  </si>
  <si>
    <t>16462870969;919811412484</t>
  </si>
  <si>
    <t>Cloudy travel vicky</t>
  </si>
  <si>
    <t xml:space="preserve">FU/JUAN </t>
  </si>
  <si>
    <t xml:space="preserve">347-786-2555 </t>
  </si>
  <si>
    <t>LL165102</t>
  </si>
  <si>
    <t>seat#40.43.44</t>
  </si>
  <si>
    <t>BUS#7</t>
  </si>
  <si>
    <t>CTT + PAR</t>
  </si>
  <si>
    <t>JE02-494-2887</t>
  </si>
  <si>
    <t>8182612232</t>
  </si>
  <si>
    <t>KKday.com Int'l Company</t>
  </si>
  <si>
    <t>110043/17KK072288923</t>
  </si>
  <si>
    <t>16263621893</t>
  </si>
  <si>
    <t>LL163193</t>
  </si>
  <si>
    <t>JT15-497-7457</t>
  </si>
  <si>
    <t>2016822521;9715825471</t>
  </si>
  <si>
    <t>12pax chagne to 13pax</t>
  </si>
  <si>
    <t>JT11-497-7917</t>
  </si>
  <si>
    <t>9282659125;91 9849453840</t>
  </si>
  <si>
    <t>JT29-497-8427</t>
  </si>
  <si>
    <t>4012529447</t>
  </si>
  <si>
    <t xml:space="preserve">2012477060 </t>
  </si>
  <si>
    <t>LL164830</t>
  </si>
  <si>
    <t>长安EMMA</t>
  </si>
  <si>
    <t>YANG/SHULIN</t>
  </si>
  <si>
    <t>01186+13956010671    
美国紧急联络女儿：6268633326</t>
  </si>
  <si>
    <t>LL164932</t>
  </si>
  <si>
    <t>SEAT#35.36   DROP OFF FLU</t>
  </si>
  <si>
    <t>JT17-496-5937</t>
  </si>
  <si>
    <t>3095338679;3095338679</t>
  </si>
  <si>
    <t xml:space="preserve">AS21-498-1947 </t>
  </si>
  <si>
    <t>8473456053;8473456053</t>
  </si>
  <si>
    <t>JT22-497-4897</t>
  </si>
  <si>
    <t>512-584-0796</t>
  </si>
  <si>
    <t>AF16-498-4787</t>
  </si>
  <si>
    <t>US PROSPECT-JEAN</t>
  </si>
  <si>
    <t>LIE/WEIKE</t>
  </si>
  <si>
    <t>201-508-7279</t>
  </si>
  <si>
    <t>LL165065</t>
  </si>
  <si>
    <t>SEAT#37-39 已告知BUS# 7导游信息。</t>
  </si>
  <si>
    <t>AT24-498-3667</t>
  </si>
  <si>
    <t>9739842966</t>
  </si>
  <si>
    <t>AF19-498-5187</t>
  </si>
  <si>
    <t>BUS#4</t>
  </si>
  <si>
    <t>客人房间只能安排 18间</t>
  </si>
  <si>
    <t>FLU 7:00直发</t>
  </si>
  <si>
    <t>107886/17KK070347518</t>
  </si>
  <si>
    <t>886 935172288</t>
  </si>
  <si>
    <t>LL160542</t>
  </si>
  <si>
    <t>E-623641</t>
  </si>
  <si>
    <t>+1 6466576982</t>
  </si>
  <si>
    <t>LL160697</t>
  </si>
  <si>
    <t>JE09-493-8277</t>
  </si>
  <si>
    <t>516-488-5947</t>
  </si>
  <si>
    <t>170718-396610-533600-0 EN</t>
  </si>
  <si>
    <t>+1-5157356525</t>
  </si>
  <si>
    <t>LL162713</t>
  </si>
  <si>
    <t>JT16-494-5157</t>
  </si>
  <si>
    <t>4805999475;9292640075</t>
  </si>
  <si>
    <t>JN10-495-7487</t>
  </si>
  <si>
    <t>7329100865</t>
  </si>
  <si>
    <t xml:space="preserve"> JT09-495-8247</t>
  </si>
  <si>
    <t xml:space="preserve"> 917-943-8814</t>
  </si>
  <si>
    <t>JT16-496-5537</t>
  </si>
  <si>
    <t>516-263-3058</t>
  </si>
  <si>
    <t>JT12-497-4427</t>
  </si>
  <si>
    <t>9132447741</t>
  </si>
  <si>
    <t>JT10-497-7697</t>
  </si>
  <si>
    <t>2035248378</t>
  </si>
  <si>
    <t>11同组A</t>
  </si>
  <si>
    <t>长安TONY</t>
  </si>
  <si>
    <t>ZHANG/JIALIN</t>
  </si>
  <si>
    <t>347-280-7050</t>
  </si>
  <si>
    <t>LL164446</t>
  </si>
  <si>
    <t>seat#25.26.29</t>
  </si>
  <si>
    <t>11同组B</t>
  </si>
  <si>
    <t>WU/FEI</t>
  </si>
  <si>
    <t>LL164482</t>
  </si>
  <si>
    <t xml:space="preserve">seat#27.28.30 2pax change to 3pax </t>
  </si>
  <si>
    <t xml:space="preserve">AF21-498-0277 </t>
  </si>
  <si>
    <t>6319940740</t>
  </si>
  <si>
    <t>Wang Wang</t>
  </si>
  <si>
    <t>111552; HUANG/JING</t>
  </si>
  <si>
    <t>9176403591</t>
  </si>
  <si>
    <t>LL164962</t>
  </si>
  <si>
    <t>seat#21-24 老人家暈車</t>
  </si>
  <si>
    <t>BUS# 4  客人房间只能安排 18间</t>
  </si>
  <si>
    <t xml:space="preserve">CTT + BRK </t>
  </si>
  <si>
    <t>E-596848</t>
  </si>
  <si>
    <t>+1 9143740896</t>
  </si>
  <si>
    <t>LL155741</t>
  </si>
  <si>
    <t>8 PAX 2 ROOM CHANGED TO 9 PAX 3ROOM</t>
  </si>
  <si>
    <t xml:space="preserve"> JT09-497-7137</t>
  </si>
  <si>
    <t>(347)255-9760;(917) 224-7723</t>
  </si>
  <si>
    <t>109479/A30175</t>
  </si>
  <si>
    <t>9176679120</t>
  </si>
  <si>
    <t>LL162528</t>
  </si>
  <si>
    <t>109694/A30263</t>
  </si>
  <si>
    <t>646-724-8003</t>
  </si>
  <si>
    <t>LL162797</t>
  </si>
  <si>
    <t>AS15-498-0627</t>
  </si>
  <si>
    <t>2097529543</t>
  </si>
  <si>
    <t>JT21-497-5117</t>
  </si>
  <si>
    <t>2408381674;2408381674</t>
  </si>
  <si>
    <t>JT04-497-1907</t>
  </si>
  <si>
    <t>9172075084;6467853323</t>
  </si>
  <si>
    <t xml:space="preserve">AS22-498-2017 </t>
  </si>
  <si>
    <t>8327408482;8327408482</t>
  </si>
  <si>
    <t xml:space="preserve">JT22-497-5037 </t>
  </si>
  <si>
    <t>4847441750;4847162339</t>
  </si>
  <si>
    <t>JT14-497-0657</t>
  </si>
  <si>
    <t>19283214558</t>
  </si>
  <si>
    <t>JT18-497-7427</t>
  </si>
  <si>
    <t>12017707472;+16463096397</t>
  </si>
  <si>
    <t xml:space="preserve"> AF04-498-4327</t>
  </si>
  <si>
    <t>3474470282</t>
  </si>
  <si>
    <t>AT11-498-3157</t>
  </si>
  <si>
    <t>7185816657;3473870324</t>
  </si>
  <si>
    <t xml:space="preserve">E-644683
</t>
  </si>
  <si>
    <t xml:space="preserve">9416267735
</t>
  </si>
  <si>
    <t>LL165048</t>
  </si>
  <si>
    <t>Please make sure our room is a double bed room. Also, 
we would like to sit together on the bus.</t>
  </si>
  <si>
    <t>BUS# 3 客人房间只能安排 18间</t>
  </si>
  <si>
    <t>GUIDE: BLAKE</t>
  </si>
  <si>
    <t>MN01-475-6367</t>
  </si>
  <si>
    <t>0498176585</t>
  </si>
  <si>
    <t>JT12-488-8807</t>
  </si>
  <si>
    <t>61451309577</t>
  </si>
  <si>
    <t>JN16-493-9867</t>
  </si>
  <si>
    <t>821073850203
 yhm0203@gmail.com</t>
  </si>
  <si>
    <t>108563/H17070927751</t>
  </si>
  <si>
    <t>1 3152785273</t>
  </si>
  <si>
    <t>LL161401</t>
  </si>
  <si>
    <t>JT05-496-1997</t>
  </si>
  <si>
    <t>8182943102;8182677945</t>
  </si>
  <si>
    <t>JT00-496-2177</t>
  </si>
  <si>
    <t>9146482388;6464924551</t>
  </si>
  <si>
    <t xml:space="preserve"> JT10-496-9317</t>
  </si>
  <si>
    <t>5167375673</t>
  </si>
  <si>
    <t>C-697476-CN</t>
  </si>
  <si>
    <t>18936020777</t>
  </si>
  <si>
    <t>LL164430</t>
  </si>
  <si>
    <t>E-643261</t>
  </si>
  <si>
    <t>+1 7188256221</t>
  </si>
  <si>
    <t>LL164683</t>
  </si>
  <si>
    <t>JT19-497-3977</t>
  </si>
  <si>
    <t xml:space="preserve"> 6178798864;6178798864</t>
  </si>
  <si>
    <t>AS28-498-1787</t>
  </si>
  <si>
    <t>2038207724</t>
  </si>
  <si>
    <t xml:space="preserve"> 170803-404264-548174
Zhang, Anabel   </t>
  </si>
  <si>
    <t>1-6263635701</t>
  </si>
  <si>
    <t>LL165024</t>
  </si>
  <si>
    <t>公司Cindy</t>
  </si>
  <si>
    <t xml:space="preserve">111572/F24319 </t>
  </si>
  <si>
    <t>917-742-3698</t>
  </si>
  <si>
    <t>LL164995</t>
  </si>
  <si>
    <t>seat#35.36</t>
  </si>
  <si>
    <t>AT23-498-3917</t>
  </si>
  <si>
    <t>2068223067</t>
  </si>
  <si>
    <t>JT25-496-4897</t>
  </si>
  <si>
    <t>9172738452;9173312612</t>
  </si>
  <si>
    <t>AT13-498-2657</t>
  </si>
  <si>
    <t>3477848223;593999163825</t>
  </si>
  <si>
    <t>Aaron Luan + 2  Traniee 跟NF BUS#2</t>
  </si>
  <si>
    <t>ASK KEN</t>
  </si>
  <si>
    <t>BUS#6</t>
  </si>
  <si>
    <t>JCC 8:15 直发</t>
  </si>
  <si>
    <t>JS16-495-2197</t>
  </si>
  <si>
    <t>5516979620</t>
  </si>
  <si>
    <t>JE13-495-5097</t>
  </si>
  <si>
    <t>5512637501</t>
  </si>
  <si>
    <t xml:space="preserve">JT05-497-1797 </t>
  </si>
  <si>
    <t>3134080198;8652640760</t>
  </si>
  <si>
    <t xml:space="preserve"> JT12-497-2747</t>
  </si>
  <si>
    <t>5512759802;8187479126</t>
  </si>
  <si>
    <t xml:space="preserve"> JT25-497-3447</t>
  </si>
  <si>
    <t>4053151001</t>
  </si>
  <si>
    <t>JT24-497-3487</t>
  </si>
  <si>
    <t>2013142898</t>
  </si>
  <si>
    <t>JT10-497-3947</t>
  </si>
  <si>
    <r>
      <t> </t>
    </r>
    <r>
      <rPr>
        <sz val="9"/>
        <color rgb="FF000000"/>
        <rFont val="Arial"/>
        <family val="2"/>
      </rPr>
      <t>2017075807</t>
    </r>
  </si>
  <si>
    <t>JT16-497-4127</t>
  </si>
  <si>
    <t>JT11-497-6257</t>
  </si>
  <si>
    <t>5706044468;6313066626</t>
  </si>
  <si>
    <t>JT02-497-7207</t>
  </si>
  <si>
    <t>3238153940</t>
  </si>
  <si>
    <t>5 PAX CHANGE TO 6 PAX,6PAX CHANGE TO 7PAX</t>
  </si>
  <si>
    <t>JT17-497-7817</t>
  </si>
  <si>
    <t>2016915995;2019522968</t>
  </si>
  <si>
    <t>AF18-497-9877</t>
  </si>
  <si>
    <t>3025098281;5516890237</t>
  </si>
  <si>
    <t>AS17-498-1517</t>
  </si>
  <si>
    <t>3135064649</t>
  </si>
  <si>
    <t>AT13-498-3137</t>
  </si>
  <si>
    <t>5513584471;6264388159</t>
  </si>
  <si>
    <t>AT17-498-3017</t>
  </si>
  <si>
    <t>2817309854;4699963165</t>
  </si>
  <si>
    <t>AT21-498-3587</t>
  </si>
  <si>
    <t>2013014203;2012048995</t>
  </si>
  <si>
    <t>AT14-498-3517</t>
  </si>
  <si>
    <t>2019933371;2602398654</t>
  </si>
  <si>
    <t>BUS#5</t>
  </si>
  <si>
    <t xml:space="preserve">EDI  + JCC </t>
  </si>
  <si>
    <t>JT19-491-7297</t>
  </si>
  <si>
    <t>9083922149</t>
  </si>
  <si>
    <t>Golden Bus</t>
  </si>
  <si>
    <t>4067； Mehaben Mayurbhai Jagad</t>
  </si>
  <si>
    <t>7323074590</t>
  </si>
  <si>
    <t>LL161382</t>
  </si>
  <si>
    <t>JT17-496-2547</t>
  </si>
  <si>
    <t>6128458895;6128450225</t>
  </si>
  <si>
    <t>JT16-496-7337</t>
  </si>
  <si>
    <t>(408) 466-7584;4088861853</t>
  </si>
  <si>
    <t>JT00-496-8447</t>
  </si>
  <si>
    <t xml:space="preserve"> 609-618-2063</t>
  </si>
  <si>
    <t>JT11-497-4477</t>
  </si>
  <si>
    <t>5083086020</t>
  </si>
  <si>
    <t>JT26-497-8367</t>
  </si>
  <si>
    <t>8729853919;2019207372</t>
  </si>
  <si>
    <t>JT22-497-8427</t>
  </si>
  <si>
    <t>9084225177;9082968547</t>
  </si>
  <si>
    <t>AF13-497-9587</t>
  </si>
  <si>
    <t>7323539002;7329551514</t>
  </si>
  <si>
    <t>170730-401614-544154-0 EN</t>
  </si>
  <si>
    <t>505-730-8507</t>
  </si>
  <si>
    <t>LL164341</t>
  </si>
  <si>
    <t>201-699-3048</t>
  </si>
  <si>
    <t>LL164903</t>
  </si>
  <si>
    <t>170803-404128-547856-0 EN</t>
  </si>
  <si>
    <t>1-9739796980</t>
  </si>
  <si>
    <t>LL164905</t>
  </si>
  <si>
    <t>AT14-498-3007</t>
  </si>
  <si>
    <t>9732167210</t>
  </si>
  <si>
    <t xml:space="preserve"> AT23-498-3937</t>
  </si>
  <si>
    <t>9173062325;5516890688</t>
  </si>
  <si>
    <t xml:space="preserve"> AF07-498-4467</t>
  </si>
  <si>
    <t xml:space="preserve"> 7813928263</t>
  </si>
  <si>
    <t xml:space="preserve"> AT16-498-3157</t>
  </si>
  <si>
    <t xml:space="preserve"> 1 347 593 5736;3474919843</t>
  </si>
  <si>
    <t>AT27-498-3787</t>
  </si>
  <si>
    <t>2017360568;5512634654</t>
  </si>
  <si>
    <t>AT29-498-3667</t>
  </si>
  <si>
    <t>3472550396;3472550396</t>
  </si>
  <si>
    <t>團: 尼加拉瀑布-千岛2天(NT2)</t>
  </si>
  <si>
    <t>NT BUS#11</t>
  </si>
  <si>
    <t>FLU+ CTT</t>
  </si>
  <si>
    <t>JT07-489-0857</t>
  </si>
  <si>
    <t>4242911114;2133785302</t>
  </si>
  <si>
    <t>NT2</t>
  </si>
  <si>
    <t>JN01-493-9737</t>
  </si>
  <si>
    <t>6596494673
prithvipal@gmail.com</t>
  </si>
  <si>
    <t>E-641932</t>
  </si>
  <si>
    <t>+1 9176011512</t>
  </si>
  <si>
    <t>LL164361</t>
  </si>
  <si>
    <t>AF22-498-0127</t>
  </si>
  <si>
    <t>6464162486;6464162486</t>
  </si>
  <si>
    <t>AS25-498-1987</t>
  </si>
  <si>
    <t>7183371804;9292845960</t>
  </si>
  <si>
    <t>AT00-498-2087</t>
  </si>
  <si>
    <t>9093044666</t>
  </si>
  <si>
    <t>111273/F24271</t>
  </si>
  <si>
    <t>917-981-8889</t>
  </si>
  <si>
    <t>LL164628</t>
  </si>
  <si>
    <t>SEAT#21.22.25.26</t>
  </si>
  <si>
    <t>新聯合</t>
  </si>
  <si>
    <t>111524/95707</t>
  </si>
  <si>
    <t>646-662-9129</t>
  </si>
  <si>
    <t>LL164920</t>
  </si>
  <si>
    <t>seat#35.36.40</t>
  </si>
  <si>
    <t>E-642622</t>
  </si>
  <si>
    <t>+1 929-471-2103</t>
  </si>
  <si>
    <t>LL164540</t>
  </si>
  <si>
    <t>E-644626</t>
  </si>
  <si>
    <t>3476864474</t>
  </si>
  <si>
    <t>LL164965</t>
  </si>
  <si>
    <t>E-644629</t>
  </si>
  <si>
    <t>5168803956</t>
  </si>
  <si>
    <t>LL164967</t>
  </si>
  <si>
    <t>AF05-498-4057</t>
  </si>
  <si>
    <t>9172549759;6466575648</t>
  </si>
  <si>
    <t>Jia Jia</t>
  </si>
  <si>
    <t>111623； fei fei</t>
  </si>
  <si>
    <t>626-495-5080</t>
  </si>
  <si>
    <t>LL165063</t>
  </si>
  <si>
    <t>Land &amp; Sea 109696x6 LL162799 CXL</t>
  </si>
  <si>
    <t xml:space="preserve">Wannar Travel </t>
  </si>
  <si>
    <t>111628/SV17080464113</t>
  </si>
  <si>
    <t>6267267328</t>
  </si>
  <si>
    <t>LL165070</t>
  </si>
  <si>
    <t>公司Jessica 111569 2pax CXL</t>
  </si>
  <si>
    <t>E-645271</t>
  </si>
  <si>
    <t>+1 3474052539</t>
  </si>
  <si>
    <t>LL165093</t>
  </si>
  <si>
    <t>H &amp; J TRAVEL -SHIRLEY</t>
  </si>
  <si>
    <t>MS YANG</t>
  </si>
  <si>
    <t>929-346-9701</t>
  </si>
  <si>
    <t>LL165128</t>
  </si>
  <si>
    <t>SEAT# 33.34</t>
  </si>
  <si>
    <t>豪美嘉</t>
  </si>
  <si>
    <t>MR JIANG</t>
  </si>
  <si>
    <t>LL165156</t>
  </si>
  <si>
    <t>老人家座位盡量靠前</t>
  </si>
  <si>
    <t>NT BUS#9</t>
  </si>
  <si>
    <t>CTT + EDI + JCC</t>
  </si>
  <si>
    <t>JT18-496-6187</t>
  </si>
  <si>
    <t>4435317746;7328759416</t>
  </si>
  <si>
    <t>require front seat</t>
  </si>
  <si>
    <t>JT28-496-8007</t>
  </si>
  <si>
    <t>6462864612</t>
  </si>
  <si>
    <t>JT19-497-7397</t>
  </si>
  <si>
    <t>2037038643;2037038643</t>
  </si>
  <si>
    <t>JT29-497-8247</t>
  </si>
  <si>
    <t>8622299411</t>
  </si>
  <si>
    <t>AF22-498-0137</t>
  </si>
  <si>
    <t>6095162112;6466280906</t>
  </si>
  <si>
    <t>AS16-498-0897</t>
  </si>
  <si>
    <t>9706828431</t>
  </si>
  <si>
    <t>E-643834</t>
  </si>
  <si>
    <t>+1 3477827166</t>
  </si>
  <si>
    <t>LL164784</t>
  </si>
  <si>
    <t>E-644134</t>
  </si>
  <si>
    <t>+1 8635957353</t>
  </si>
  <si>
    <t>LL164853</t>
  </si>
  <si>
    <t>AF27-498-0047</t>
  </si>
  <si>
    <t>3472671357;3472671357</t>
  </si>
  <si>
    <t>10A</t>
  </si>
  <si>
    <t>E-644407</t>
  </si>
  <si>
    <t>+1 6105856766</t>
  </si>
  <si>
    <t>LL164944</t>
  </si>
  <si>
    <t>10B</t>
  </si>
  <si>
    <t>JT08-497-7057</t>
  </si>
  <si>
    <t>919731511060;1664962034</t>
  </si>
  <si>
    <t>AT23-498-3997</t>
  </si>
  <si>
    <t xml:space="preserve"> 9193493860</t>
  </si>
  <si>
    <t>AT28-498-3567</t>
  </si>
  <si>
    <t>9282651852;9282651852</t>
  </si>
  <si>
    <t>NT BUS#10</t>
  </si>
  <si>
    <t>170610-383177-502003
Eber, Nadezhda</t>
  </si>
  <si>
    <t>1-9175388719</t>
  </si>
  <si>
    <t>LL157365</t>
  </si>
  <si>
    <t xml:space="preserve">CTRIP携程 </t>
  </si>
  <si>
    <t>3118827729
ZHANG/CHAO</t>
  </si>
  <si>
    <t>ZHANG/CHAO</t>
  </si>
  <si>
    <t>LL162421</t>
  </si>
  <si>
    <t>E-635485</t>
  </si>
  <si>
    <t>+1 6464625129</t>
  </si>
  <si>
    <t>LL163053</t>
  </si>
  <si>
    <t>4A</t>
  </si>
  <si>
    <t>109562/F23954</t>
  </si>
  <si>
    <t>347-774-5734</t>
  </si>
  <si>
    <t>LL162643</t>
  </si>
  <si>
    <t>seat#13-15</t>
  </si>
  <si>
    <t>4B</t>
  </si>
  <si>
    <t xml:space="preserve"> 110445/F24124</t>
  </si>
  <si>
    <t>6466888920</t>
  </si>
  <si>
    <t>LL163645</t>
  </si>
  <si>
    <r>
      <rPr>
        <b/>
        <sz val="11"/>
        <color theme="1"/>
        <rFont val="Calibri"/>
        <family val="2"/>
        <scheme val="minor"/>
      </rPr>
      <t>SEAT#16.17.18</t>
    </r>
    <r>
      <rPr>
        <sz val="11"/>
        <color theme="1"/>
        <rFont val="Calibri"/>
        <family val="2"/>
        <scheme val="minor"/>
      </rPr>
      <t>, 2人改成3人,FLU改成CTT,</t>
    </r>
  </si>
  <si>
    <t>Vanguard Michelle</t>
  </si>
  <si>
    <t>110458；xia/lina</t>
  </si>
  <si>
    <t>646-306-3443</t>
  </si>
  <si>
    <t>LL163659</t>
  </si>
  <si>
    <t>JT17-496-9227</t>
  </si>
  <si>
    <t>2027040799;2027683269</t>
  </si>
  <si>
    <t>E-640189</t>
  </si>
  <si>
    <t>+1 7329214191</t>
  </si>
  <si>
    <t>LL163991</t>
  </si>
  <si>
    <t>E-640672</t>
  </si>
  <si>
    <t>+1 7049544393</t>
  </si>
  <si>
    <t>LL164102</t>
  </si>
  <si>
    <t xml:space="preserve">KKday.com Int'l Company </t>
  </si>
  <si>
    <t>110846/17KK072902928</t>
  </si>
  <si>
    <t>886 983218167</t>
  </si>
  <si>
    <t>LL164174</t>
  </si>
  <si>
    <t>Lian Tong Multiservices Inc.</t>
  </si>
  <si>
    <t>110943/Lu, Xiuqin</t>
  </si>
  <si>
    <t>347-422-4584</t>
  </si>
  <si>
    <t>LL164274</t>
  </si>
  <si>
    <t>3人1房改成4人1房</t>
  </si>
  <si>
    <t>AS19-498-0757</t>
  </si>
  <si>
    <t>9715549719;9298007958</t>
  </si>
  <si>
    <t xml:space="preserve">6318165754 </t>
  </si>
  <si>
    <t>LL164961</t>
  </si>
  <si>
    <t>Aged indian couple, need assistance to understand P/U and D/O time.  已告知导游信息。</t>
  </si>
  <si>
    <t>170803-404224-548080
Naeem, Sara</t>
  </si>
  <si>
    <t>1-9146461142</t>
  </si>
  <si>
    <t>LL165023</t>
  </si>
  <si>
    <t>JE11-495-5877</t>
  </si>
  <si>
    <t>9179409276;9175646515</t>
  </si>
  <si>
    <t>AF16-498-5257</t>
  </si>
  <si>
    <t>8627030437;8627030437</t>
  </si>
  <si>
    <t>團：小美东3天( DN3)</t>
  </si>
  <si>
    <t>逢周二，四， 六出发的行程倒走： day 1 先到费城-DC;  day 3: 瀑布 {*需注意事项: 1)没有神秘洞景点; 2) 没有Parsippany, NJ 上车点; 3)EAST BRUNSWICK, NJ-上车时间9:00 AM, 只接不送)}</t>
  </si>
  <si>
    <t>JF15-495-0817</t>
  </si>
  <si>
    <t>9292533038;19174501307</t>
  </si>
  <si>
    <t>DN3</t>
  </si>
  <si>
    <t xml:space="preserve"> AS05-498-0447</t>
  </si>
  <si>
    <t>9172085553</t>
  </si>
  <si>
    <t>110196/95675</t>
  </si>
  <si>
    <t>347-459-3442</t>
  </si>
  <si>
    <t>LL163371</t>
  </si>
  <si>
    <t>SEAT#13--21</t>
  </si>
  <si>
    <t>110916/F24204</t>
  </si>
  <si>
    <t>929-990-6188</t>
  </si>
  <si>
    <t>LL164240</t>
  </si>
  <si>
    <t>SEAT#23.24 3PAX Change to 2pax</t>
  </si>
  <si>
    <t>LET'S GO TRAVEL</t>
  </si>
  <si>
    <t>718-683-6788</t>
  </si>
  <si>
    <t>LL164435</t>
  </si>
  <si>
    <t>SEAT# 25.26</t>
  </si>
  <si>
    <t xml:space="preserve">111301/A30514 </t>
  </si>
  <si>
    <t>86-13857184848; 347-878-1580</t>
  </si>
  <si>
    <t>LL164657</t>
  </si>
  <si>
    <t>seat#27.28 已告知代理8/3更改，罚金$100</t>
  </si>
  <si>
    <t>AF06-498-4517</t>
  </si>
  <si>
    <t>9292354888;3473935680</t>
  </si>
  <si>
    <t xml:space="preserve">4345;Suman dhamala </t>
  </si>
  <si>
    <t>LL164888</t>
  </si>
  <si>
    <t>E-644419</t>
  </si>
  <si>
    <t>+49 15112577381</t>
  </si>
  <si>
    <t>LL164895</t>
  </si>
  <si>
    <t>鸣扬FION</t>
  </si>
  <si>
    <t>111667/39946</t>
  </si>
  <si>
    <t>6468975568</t>
  </si>
  <si>
    <t>LL165106</t>
  </si>
  <si>
    <t>SEAT#29-34</t>
  </si>
  <si>
    <t>GREAT WALL</t>
  </si>
  <si>
    <t>YU/SHUANG</t>
  </si>
  <si>
    <t>708-369-6556</t>
  </si>
  <si>
    <t>LL165097</t>
  </si>
  <si>
    <t>長安 Naomi</t>
  </si>
  <si>
    <t>XU/DONGJING</t>
  </si>
  <si>
    <t>6509194328</t>
  </si>
  <si>
    <t>LL165091</t>
  </si>
  <si>
    <t>SEAT#41-44</t>
  </si>
  <si>
    <t>T4F E-643258/LL164713X2PAX CXL</t>
  </si>
  <si>
    <t>U-SAVE Terry</t>
  </si>
  <si>
    <t>CHEN/FEI</t>
  </si>
  <si>
    <t>646-379-9363</t>
  </si>
  <si>
    <t>LL165153</t>
  </si>
  <si>
    <t>SEAT#45.46</t>
  </si>
  <si>
    <t>走四方 281176/LL165046x2pax cxl</t>
  </si>
  <si>
    <t>公司Jimigo 111627/A30568 2pax invoice#LL165068 CXL</t>
  </si>
  <si>
    <t>T4F E-637081/LL163333X2PAX CHANGE TO 8/13</t>
  </si>
  <si>
    <t>JCC + EDI + PHI</t>
  </si>
  <si>
    <t>E-631129;  Achalsaran Patel</t>
  </si>
  <si>
    <t>+1 5512636091</t>
  </si>
  <si>
    <t>LL162088</t>
  </si>
  <si>
    <t>10人改成11人</t>
  </si>
  <si>
    <t>E-633376</t>
  </si>
  <si>
    <t>1 6464150957</t>
  </si>
  <si>
    <t>LL162547</t>
  </si>
  <si>
    <t>brk change to jcc</t>
  </si>
  <si>
    <t xml:space="preserve"> JF15-495-0387</t>
  </si>
  <si>
    <t>4804695580;8184428744
 sree.sd@gmail.com</t>
  </si>
  <si>
    <t>JT26-496-9497</t>
  </si>
  <si>
    <t>8609895529;8604162485
teja6227@gmail.com</t>
  </si>
  <si>
    <t>JT10-497-7337</t>
  </si>
  <si>
    <t>7323317269;+919008957453
sandeep.bhandary1@gmail.com</t>
  </si>
  <si>
    <t>JT19-497-7967</t>
  </si>
  <si>
    <t>6464367389
TYKIEM3990@GMAIL.COM</t>
  </si>
  <si>
    <t>AF11-497-9297</t>
  </si>
  <si>
    <t xml:space="preserve"> 2019257319
s.minu@yahoo.com</t>
  </si>
  <si>
    <t>111105/TMB17215036</t>
  </si>
  <si>
    <t>626-228-9396</t>
  </si>
  <si>
    <t>LL164412</t>
  </si>
  <si>
    <t>JT12-497-7677</t>
  </si>
  <si>
    <t>16468864075;7327375307
chetan.deshpande.s@gmail.com</t>
  </si>
  <si>
    <t>AS15-498-1577</t>
  </si>
  <si>
    <t>5515563216
 snirmal2009@gmail.com</t>
  </si>
  <si>
    <t>AT26-498-3927</t>
  </si>
  <si>
    <t xml:space="preserve"> 7046827225
 jandreas@iss.k12.nc.us</t>
  </si>
  <si>
    <t>BUS#2 只接 JCC / EDI/ PHI 上车点</t>
  </si>
  <si>
    <t>DN3+ AP5N</t>
  </si>
  <si>
    <t>4DN1</t>
  </si>
  <si>
    <t>TONGCHENG(1862265)</t>
  </si>
  <si>
    <t>EC171670</t>
  </si>
  <si>
    <t>186-4311-1919</t>
  </si>
  <si>
    <t>4DN2</t>
  </si>
  <si>
    <t>EC174645</t>
  </si>
  <si>
    <t>86-1399-1913292</t>
  </si>
  <si>
    <t>AT04-481-4727</t>
  </si>
  <si>
    <t xml:space="preserve"> 9096585077;9098008833
 jac.villanueva@gmail.com</t>
  </si>
  <si>
    <t>E-619840</t>
  </si>
  <si>
    <t>+998 933835100</t>
  </si>
  <si>
    <t>LL160069</t>
  </si>
  <si>
    <t>DM INVESTMENT</t>
  </si>
  <si>
    <t>110862/TMB17212708</t>
  </si>
  <si>
    <t>(847)9027797</t>
  </si>
  <si>
    <t>LL164188</t>
  </si>
  <si>
    <t>SABYE TRAVEL</t>
  </si>
  <si>
    <t>SBTLL-17-045</t>
  </si>
  <si>
    <t>hippo345@yahoo.com</t>
  </si>
  <si>
    <t>LL164283</t>
  </si>
  <si>
    <t xml:space="preserve"> JF10-492-5447</t>
  </si>
  <si>
    <t>32465962205;+32490441062
Karishmarp@gmail.com</t>
  </si>
  <si>
    <t>MF20-482-8047</t>
  </si>
  <si>
    <t>010-8688-7675
allophone@naver.com</t>
  </si>
  <si>
    <t>JT11-497-320</t>
  </si>
  <si>
    <t xml:space="preserve"> 7187498938</t>
  </si>
  <si>
    <t>S-45734</t>
  </si>
  <si>
    <t>+51 998763816</t>
  </si>
  <si>
    <t>LL150861</t>
  </si>
  <si>
    <t>E-609541</t>
  </si>
  <si>
    <t>+1340 9982758</t>
  </si>
  <si>
    <t>LL158048</t>
  </si>
  <si>
    <t>JT24-497-8577</t>
  </si>
  <si>
    <t>6262356710</t>
  </si>
  <si>
    <t>AS23-498-1977</t>
  </si>
  <si>
    <t>639499918067;639175458109</t>
  </si>
  <si>
    <t>E-644674</t>
  </si>
  <si>
    <t>3478938219</t>
  </si>
  <si>
    <t>LL164978</t>
  </si>
  <si>
    <t>AT25-498-3577</t>
  </si>
  <si>
    <t>5219991226524</t>
  </si>
  <si>
    <t xml:space="preserve"> AF17-498-4697</t>
  </si>
  <si>
    <t>+0034672269629;+0034672269586
alcolea70@hotmail.com</t>
  </si>
  <si>
    <t xml:space="preserve">CTT +  EDI </t>
  </si>
  <si>
    <t>美东AP5N 客人, 8/5 早上美东部安排接驳VAN 送客人到EDI 上车点</t>
  </si>
  <si>
    <t xml:space="preserve">日期: </t>
  </si>
  <si>
    <t>*BROOKLYN 7:00 AM  (接客人送到唐人街)</t>
  </si>
  <si>
    <t>備註</t>
  </si>
  <si>
    <t>SEAT##42-44</t>
  </si>
  <si>
    <r>
      <t>seat#</t>
    </r>
    <r>
      <rPr>
        <b/>
        <sz val="11"/>
        <color rgb="FFFF0000"/>
        <rFont val="Calibri"/>
        <family val="2"/>
      </rPr>
      <t>17-20.</t>
    </r>
    <r>
      <rPr>
        <b/>
        <sz val="11"/>
        <color theme="1"/>
        <rFont val="Calibri"/>
        <family val="2"/>
      </rPr>
      <t>35-40</t>
    </r>
  </si>
  <si>
    <t>*East Brunswick 6:30 AM ( 接客人送到 曼哈顿唐人街 )</t>
  </si>
  <si>
    <t>SEAT# 24.27.28</t>
  </si>
  <si>
    <r>
      <rPr>
        <b/>
        <sz val="11"/>
        <rFont val="Calibri"/>
        <family val="2"/>
      </rPr>
      <t>SEAT#21.22.23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 (原#35.36.40)</t>
    </r>
  </si>
  <si>
    <r>
      <t>*East Brunswick 7:00 AM</t>
    </r>
    <r>
      <rPr>
        <b/>
        <sz val="18"/>
        <color rgb="FFFF0000"/>
        <rFont val="Calibri"/>
        <family val="2"/>
        <scheme val="minor"/>
      </rPr>
      <t xml:space="preserve"> ( 接客人送到JERSEY CITY )</t>
    </r>
  </si>
  <si>
    <t>JCC改成CTT</t>
  </si>
  <si>
    <t>日期：8-5</t>
    <phoneticPr fontId="3" type="noConversion"/>
  </si>
  <si>
    <t>團：Woodbury 奥特莱斯一日游</t>
  </si>
  <si>
    <t>RISHENG TOURS-YOYO</t>
  </si>
  <si>
    <t>FAN/NING</t>
  </si>
  <si>
    <t>15810938026</t>
  </si>
  <si>
    <t>WP1</t>
  </si>
  <si>
    <t>LL164080</t>
  </si>
  <si>
    <r>
      <rPr>
        <b/>
        <sz val="11"/>
        <color theme="1"/>
        <rFont val="Calibri"/>
        <family val="2"/>
        <scheme val="minor"/>
      </rPr>
      <t xml:space="preserve">9:00 FLU;   </t>
    </r>
    <r>
      <rPr>
        <sz val="11"/>
        <color theme="1"/>
        <rFont val="Calibri"/>
        <family val="2"/>
        <scheme val="minor"/>
      </rPr>
      <t>加订8/4和8/5 FLUSHING CENTRAL HOTEL,
加订8/6 11:00AM 从FLUSHING CENTRAL HOTEL送LGA机场, WT1 CHANGE TO WP1</t>
    </r>
  </si>
  <si>
    <t>C.C.H Int'l Inc. 彩虹</t>
  </si>
  <si>
    <t>110960/Nina</t>
  </si>
  <si>
    <t>5125775886</t>
  </si>
  <si>
    <t>LL164273</t>
  </si>
  <si>
    <t>9：30AM (法拉盛-喜来登 酒店前)</t>
  </si>
  <si>
    <t>公司Ticket Dept/Ctrip</t>
  </si>
  <si>
    <t xml:space="preserve">111464/TD49898 /4378484054 </t>
  </si>
  <si>
    <t>86-18688701833</t>
  </si>
  <si>
    <t>LL164862</t>
  </si>
  <si>
    <t>9：00AM (法拉盛-喜来登 酒店前)</t>
  </si>
  <si>
    <t>111675/F24330</t>
  </si>
  <si>
    <t>929-312-0906</t>
  </si>
  <si>
    <t>LL165116</t>
  </si>
  <si>
    <t>9:00am Flushing</t>
  </si>
  <si>
    <t>Xiamen Overseas Global Int`l Travel</t>
  </si>
  <si>
    <t>111601/2084848201708043966454</t>
  </si>
  <si>
    <t>8613820905092</t>
  </si>
  <si>
    <t>LL165019</t>
  </si>
  <si>
    <t>9：00AM (曼哈顿-时代广场)</t>
  </si>
  <si>
    <t xml:space="preserve"> Wannar Travel</t>
  </si>
  <si>
    <t>111626/SD17080457219</t>
  </si>
  <si>
    <t>7169061204； 929-264-207</t>
  </si>
  <si>
    <t>LL165067</t>
  </si>
  <si>
    <t>9:00AM 时代广场</t>
  </si>
  <si>
    <r>
      <t>團：奥特莱斯+西点军校一日游</t>
    </r>
    <r>
      <rPr>
        <b/>
        <sz val="20"/>
        <color rgb="FFFF0000"/>
        <rFont val="Calibri"/>
        <family val="2"/>
        <scheme val="minor"/>
      </rPr>
      <t>(WT1)</t>
    </r>
  </si>
  <si>
    <t>JT19-496-4657</t>
  </si>
  <si>
    <t>6466627557
5166374880</t>
  </si>
  <si>
    <t>WT1</t>
  </si>
  <si>
    <t>9:00am TIME SQUARE
arrange the front seat?</t>
  </si>
  <si>
    <t>Ticket Dept/Ctrip</t>
  </si>
  <si>
    <t>111237/TD49580/4367727714</t>
  </si>
  <si>
    <t>1-6143775837</t>
  </si>
  <si>
    <t>LL164585</t>
  </si>
  <si>
    <t>9:00am 时代广场</t>
  </si>
  <si>
    <t>AS01-498-0567</t>
  </si>
  <si>
    <t>6467120712;6467120712</t>
  </si>
  <si>
    <t>DM Investment Management Inc</t>
  </si>
  <si>
    <t>111478/WANG/HAIYING</t>
  </si>
  <si>
    <t>13957163655</t>
  </si>
  <si>
    <t>LL164855</t>
  </si>
  <si>
    <t>團：纽约市区游</t>
  </si>
  <si>
    <t>大巴#1</t>
  </si>
  <si>
    <t>JS28-495-4557</t>
  </si>
  <si>
    <t>714 391 4197;631 328 1343</t>
  </si>
  <si>
    <t>NY1</t>
  </si>
  <si>
    <t>110893/F24194</t>
  </si>
  <si>
    <t>516-672-2033</t>
  </si>
  <si>
    <t xml:space="preserve">JT04-491-2837 </t>
  </si>
  <si>
    <t xml:space="preserve"> 5105797484</t>
  </si>
  <si>
    <t>JT01-497-5467</t>
  </si>
  <si>
    <t>6145793232</t>
  </si>
  <si>
    <t>US H&amp;M LLC</t>
  </si>
  <si>
    <t>732-915-8879</t>
  </si>
  <si>
    <t>1 6092038695</t>
  </si>
  <si>
    <t>E&amp;D Holidays Inc</t>
  </si>
  <si>
    <t xml:space="preserve"> 415-509-4326</t>
  </si>
  <si>
    <t>AS11-498-0657</t>
  </si>
  <si>
    <t>4028055658;4029750907</t>
  </si>
  <si>
    <t>CHANGE FROM  8/4</t>
  </si>
  <si>
    <t>无待</t>
  </si>
  <si>
    <t>haimeng zhang</t>
  </si>
  <si>
    <t>18901990309</t>
  </si>
  <si>
    <t xml:space="preserve">Chinese Service Center </t>
  </si>
  <si>
    <t>ZHUANG/BIN</t>
  </si>
  <si>
    <t>未提供</t>
  </si>
  <si>
    <t>E-645148</t>
  </si>
  <si>
    <t>+1 2024174026</t>
  </si>
  <si>
    <t>TAKETOUR</t>
  </si>
  <si>
    <t xml:space="preserve"> AF18-498-4797</t>
  </si>
  <si>
    <t>9293419208</t>
  </si>
  <si>
    <t>111696/95710</t>
  </si>
  <si>
    <t>646-379-1807</t>
  </si>
  <si>
    <t>TAKETOURS JT17-496-7647X6PAX CHANGE TO 8/5</t>
  </si>
  <si>
    <t>WOODBURY安排</t>
  </si>
  <si>
    <t>NEW TOUR FOR WOODBURY</t>
  </si>
  <si>
    <t>(配)($4)外租车高顶/14 高司机9173352378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</si>
  <si>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</si>
  <si>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</si>
  <si>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</si>
  <si>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</si>
  <si>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</si>
  <si>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</si>
  <si>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</si>
  <si>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</si>
  <si>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</si>
  <si>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</si>
  <si>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</si>
  <si>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</si>
  <si>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</si>
  <si>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</si>
  <si>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</si>
  <si>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Courtyard Newark Downtown 2N</t>
  </si>
  <si>
    <t xml:space="preserve"> 4WJE1</t>
  </si>
  <si>
    <t>MEI SHIQIANG</t>
  </si>
  <si>
    <t>MCTEC VACATION LL:110102</t>
  </si>
  <si>
    <t>EWR</t>
  </si>
  <si>
    <t>UA415</t>
  </si>
  <si>
    <t>JFK</t>
  </si>
  <si>
    <t>DL4072</t>
  </si>
  <si>
    <t>AP5W</t>
  </si>
  <si>
    <t>62-857-8317</t>
  </si>
  <si>
    <t>N/A</t>
  </si>
  <si>
    <t xml:space="preserve">MARK WANG </t>
  </si>
  <si>
    <t>HOTEL:  Hilton East Brunswick 1N;8/5:APA Hotel Woodbridge 1N</t>
  </si>
  <si>
    <t>WC8</t>
  </si>
  <si>
    <t xml:space="preserve">HUANG ZHENWU </t>
  </si>
  <si>
    <t>First Express Travel Centre Ltd.</t>
  </si>
  <si>
    <t>AC548</t>
  </si>
  <si>
    <t>AC549</t>
  </si>
  <si>
    <t>AP9CW</t>
  </si>
  <si>
    <t>HOTEL:  Hilton East Brunswick 1N(already check-in on 8/3); 8:5 : Crowne Plaza Newark Airport 1n</t>
  </si>
  <si>
    <t>X2S1</t>
  </si>
  <si>
    <t>LI YUANHAO</t>
  </si>
  <si>
    <t>GREENHOLIDAY</t>
  </si>
  <si>
    <t xml:space="preserve">JFK </t>
  </si>
  <si>
    <t>VX412</t>
  </si>
  <si>
    <t>VX415</t>
  </si>
  <si>
    <t>AP8X</t>
  </si>
  <si>
    <t>自选项目:纽约自选项目:
（1）8/4 纽约深度游（已支付） 
（2）8/5 Woodbury全美最大奥特莱斯（已支付）</t>
  </si>
  <si>
    <t>909-325-9312</t>
  </si>
  <si>
    <t>总数：</t>
  </si>
  <si>
    <t xml:space="preserve"> (配)($4/P) coach america (PHI) 57/ 陈绍伟 (917) 299-6826</t>
  </si>
  <si>
    <t>HOTEL:  Edison Hotel  1n; 8/5: Red Roof Inn Edison 1n</t>
  </si>
  <si>
    <t>WE2</t>
  </si>
  <si>
    <t xml:space="preserve">WANG YUN </t>
  </si>
  <si>
    <t>WAY WAY TRAVEL</t>
  </si>
  <si>
    <t>UA212</t>
  </si>
  <si>
    <t>BOS</t>
  </si>
  <si>
    <t>UA2400</t>
  </si>
  <si>
    <t>AP7WE</t>
  </si>
  <si>
    <t>ESTELA XU</t>
  </si>
  <si>
    <t>WR1</t>
  </si>
  <si>
    <t>HUI XIAO</t>
  </si>
  <si>
    <t>WANNAR TRAVEL LL:105636</t>
  </si>
  <si>
    <t>LGA</t>
  </si>
  <si>
    <t>DL3614</t>
  </si>
  <si>
    <t>DL5288</t>
  </si>
  <si>
    <t>AP8R</t>
  </si>
  <si>
    <t>1-315-261-3060</t>
  </si>
  <si>
    <t>WR2</t>
  </si>
  <si>
    <t>GAO QING</t>
  </si>
  <si>
    <t>GO TO BUS</t>
  </si>
  <si>
    <t>AA4413</t>
  </si>
  <si>
    <t>AP9W</t>
  </si>
  <si>
    <t>573-808-4593
573-808-4593
Email: gaoqing717@gmail.com</t>
  </si>
  <si>
    <t>WR3</t>
  </si>
  <si>
    <t>FAN RONG</t>
  </si>
  <si>
    <t>AMAZING TRAVEL LL:107214</t>
  </si>
  <si>
    <t>AA034</t>
  </si>
  <si>
    <t>403-966-0418</t>
  </si>
  <si>
    <t>WR4</t>
  </si>
  <si>
    <t>ZHU LIN</t>
  </si>
  <si>
    <t>SILKWAY</t>
  </si>
  <si>
    <t xml:space="preserve">778-822-0927 </t>
  </si>
  <si>
    <t>WR5</t>
  </si>
  <si>
    <t>He Huan</t>
  </si>
  <si>
    <t>All America Travel &amp; Tours</t>
  </si>
  <si>
    <t>CT</t>
  </si>
  <si>
    <t>NK701</t>
  </si>
  <si>
    <t>V I P 客人</t>
  </si>
  <si>
    <t>713-444-3713</t>
  </si>
  <si>
    <t>WR6</t>
  </si>
  <si>
    <t>SUN YANG</t>
  </si>
  <si>
    <t>COMPASS INT'L LL:109537</t>
  </si>
  <si>
    <t>AA186</t>
  </si>
  <si>
    <t>WN3685</t>
  </si>
  <si>
    <t>WR7</t>
  </si>
  <si>
    <t>SRIKATINI AGNES</t>
  </si>
  <si>
    <t>Unimax Travel &amp; Tours</t>
  </si>
  <si>
    <t>UA0303</t>
  </si>
  <si>
    <t>UA1749</t>
  </si>
  <si>
    <t>559-269-8508</t>
  </si>
  <si>
    <t>WR8</t>
  </si>
  <si>
    <t xml:space="preserve">YU AN </t>
  </si>
  <si>
    <t>A JOY TUOR LLC LL:110150</t>
  </si>
  <si>
    <t>CA981</t>
  </si>
  <si>
    <t xml:space="preserve">SELF DISMISS </t>
  </si>
  <si>
    <t>AP8W</t>
  </si>
  <si>
    <t xml:space="preserve">189-5323-8989 </t>
  </si>
  <si>
    <t>WR10</t>
  </si>
  <si>
    <t>HAN BIAOYAN</t>
  </si>
  <si>
    <t>OK TRAVEL</t>
  </si>
  <si>
    <t>CZ399</t>
  </si>
  <si>
    <t>WC1</t>
  </si>
  <si>
    <t xml:space="preserve">WU SHULING </t>
  </si>
  <si>
    <t>LL:105342   LILYYAN17</t>
  </si>
  <si>
    <t xml:space="preserve">8/3  BOOK RAMADA FLUSHING 1DDX1N  
 Check in with "WU SHULING" x2 /Conf.#: 77175
8/12 BOOK RAMADA FLUSHING 1DD X2N
 Check in with "WU SHULING" x2 /Conf.#: 77176
8/3提前到需要免费接机送往FLU
8/3  JFK B6-0524 22:46 </t>
  </si>
  <si>
    <t>86 186-5001-6661</t>
  </si>
  <si>
    <t>WC2</t>
  </si>
  <si>
    <t>SONG CHUNJIA</t>
  </si>
  <si>
    <t>JGP TRAVEL INTERNATIONAL INC USA</t>
  </si>
  <si>
    <t>B6-124</t>
  </si>
  <si>
    <t>VA415</t>
  </si>
  <si>
    <t>WC4</t>
  </si>
  <si>
    <t xml:space="preserve">TAN PINGZEDONG </t>
  </si>
  <si>
    <t>USITRIP</t>
  </si>
  <si>
    <t>DL473</t>
  </si>
  <si>
    <t>DL454</t>
  </si>
  <si>
    <t xml:space="preserve">1 626-559-4979 </t>
  </si>
  <si>
    <t>WC5</t>
  </si>
  <si>
    <t>LIU SIYUAN</t>
  </si>
  <si>
    <t>MAJESTIC</t>
  </si>
  <si>
    <t>VX195</t>
  </si>
  <si>
    <t>WC6</t>
  </si>
  <si>
    <t xml:space="preserve">CHEN TA JEN </t>
  </si>
  <si>
    <t>WANNAR  TRAVEL INC LL:109921</t>
  </si>
  <si>
    <t>886 093-728-0242</t>
  </si>
  <si>
    <t>WC7</t>
  </si>
  <si>
    <t>CHEN SHUNYING</t>
  </si>
  <si>
    <t>C.C.H INT'L LL:110039</t>
  </si>
  <si>
    <t>AA0044</t>
  </si>
  <si>
    <t>AA0398</t>
  </si>
  <si>
    <t xml:space="preserve"> 425-306-8381 </t>
  </si>
  <si>
    <t>AP8R/8L FOR WOODBURY</t>
  </si>
  <si>
    <t>HOTEL:  Hilton East Brunswick 1N</t>
  </si>
  <si>
    <t>LM1</t>
  </si>
  <si>
    <t>LEH HUNG TANG</t>
  </si>
  <si>
    <t>CX830</t>
  </si>
  <si>
    <t>AP8L</t>
  </si>
  <si>
    <t>65-9022-8703
Email: lehhungtang@hotmail.com</t>
  </si>
  <si>
    <t>UR9</t>
  </si>
  <si>
    <t>HUANG SUFEN</t>
  </si>
  <si>
    <t>LULUTRIP(530468)</t>
  </si>
  <si>
    <t>B6-670</t>
  </si>
  <si>
    <t>AP9U</t>
  </si>
  <si>
    <t>86-139-5702-7188</t>
  </si>
  <si>
    <t xml:space="preserve">ESTELA XU </t>
  </si>
  <si>
    <t>团上大巴(59)</t>
  </si>
  <si>
    <t>HOTEL:  Hyatt Regency New Brunswick 1N； 8/5： for R10/12/13：Courtyard Newark Downtown 1N</t>
  </si>
  <si>
    <t>R2-A</t>
  </si>
  <si>
    <t>ZIMING TONG X1</t>
  </si>
  <si>
    <t>WANNAR TRAVEL LL:102616</t>
  </si>
  <si>
    <t>SELF DISMISS</t>
  </si>
  <si>
    <t>原4人参团，后来1人 NO SHOW</t>
  </si>
  <si>
    <t>1370-136-6095</t>
  </si>
  <si>
    <t xml:space="preserve">EDDIE TSANG </t>
  </si>
  <si>
    <t>R2-B</t>
  </si>
  <si>
    <t>YUQIONG TONG X3</t>
  </si>
  <si>
    <t>86136-1137-2904</t>
  </si>
  <si>
    <t>R4</t>
  </si>
  <si>
    <t>CHEN FANG</t>
  </si>
  <si>
    <t>JETTA TRAVEL LTD</t>
  </si>
  <si>
    <t>CX888</t>
  </si>
  <si>
    <t>CX889</t>
  </si>
  <si>
    <t>604-620-5058</t>
  </si>
  <si>
    <t>R5</t>
  </si>
  <si>
    <t>SONGNAN XU</t>
  </si>
  <si>
    <t>TOURS4FUN</t>
  </si>
  <si>
    <t>UA1997</t>
  </si>
  <si>
    <t>614-284-8219</t>
  </si>
  <si>
    <t>R6</t>
  </si>
  <si>
    <t>ZHANG ZHIBIN</t>
  </si>
  <si>
    <t>GNS</t>
  </si>
  <si>
    <t>SCI</t>
  </si>
  <si>
    <t>从AP9R改至AP8R</t>
  </si>
  <si>
    <t>484-633-2479
610-739-4956</t>
  </si>
  <si>
    <t>R9</t>
  </si>
  <si>
    <t>HE YUQING</t>
  </si>
  <si>
    <t>DREAM VACATION ARCHITECT LL:107965</t>
  </si>
  <si>
    <t>189-288-62391</t>
  </si>
  <si>
    <t>R10</t>
  </si>
  <si>
    <t>GUO XIAOPING</t>
  </si>
  <si>
    <t>SEAGULL SHANG HAI</t>
  </si>
  <si>
    <t>MU587</t>
  </si>
  <si>
    <t>AP9R</t>
  </si>
  <si>
    <t>麻烦尽量将该组客人安排在车子靠前一些</t>
  </si>
  <si>
    <t>86-18019716669，
86-18939866521</t>
  </si>
  <si>
    <t>R11</t>
  </si>
  <si>
    <t>LI DONGYUAN</t>
  </si>
  <si>
    <t>CTRIP（3120007107 ）</t>
  </si>
  <si>
    <t>携程订单
接机请举牌“携程”&amp;“李东远" X2
请导游在团上直接收取服务费</t>
  </si>
  <si>
    <t>86139-8379-1161</t>
  </si>
  <si>
    <t>R12</t>
  </si>
  <si>
    <t>WU CHING PEI</t>
  </si>
  <si>
    <t>VX772</t>
  </si>
  <si>
    <t>VX769</t>
  </si>
  <si>
    <t>R13</t>
  </si>
  <si>
    <t>DENG WANYUE</t>
  </si>
  <si>
    <t>CX846</t>
  </si>
  <si>
    <t>AA3423</t>
  </si>
  <si>
    <t>8/6早晨6:00从酒店接到LGA</t>
  </si>
  <si>
    <t>135-0106-1826</t>
  </si>
  <si>
    <t>FR4</t>
  </si>
  <si>
    <t>SOETEDJO TANOJO</t>
  </si>
  <si>
    <t>ATS VACATIONS</t>
  </si>
  <si>
    <t>DL1583</t>
  </si>
  <si>
    <t>AP9F</t>
  </si>
  <si>
    <t>7/29客人放弃自由行，没有跟车到唐人街</t>
  </si>
  <si>
    <t>UR1</t>
  </si>
  <si>
    <t>WANG JIANGHAI</t>
  </si>
  <si>
    <t>CA989</t>
  </si>
  <si>
    <t>SELF-DISMISS</t>
  </si>
  <si>
    <t>请接机导游赠送客人2张电话卡
费用回公司报销</t>
  </si>
  <si>
    <t xml:space="preserve">86 180-3305-6202   </t>
  </si>
  <si>
    <t>UR3</t>
  </si>
  <si>
    <t>WANG ZHIGUO</t>
  </si>
  <si>
    <t>B6-424</t>
  </si>
  <si>
    <t>UA1968</t>
  </si>
  <si>
    <t>航班延误到凌晨12:30 需要付费接机 请导游直接收取$130
7/28 客人付费接机，现付司机$130, 司机Jerry</t>
  </si>
  <si>
    <t>1 949-771-6162
86 139-2185-2392</t>
  </si>
  <si>
    <t>UR7</t>
  </si>
  <si>
    <t xml:space="preserve">JIANHUA LIU </t>
  </si>
  <si>
    <t>OMEGA TOURS LL：107370</t>
  </si>
  <si>
    <t>VS5301</t>
  </si>
  <si>
    <t>VS5402</t>
  </si>
  <si>
    <t>0044 7809 6783 56</t>
  </si>
  <si>
    <t>UR14</t>
  </si>
  <si>
    <t>LI QUSHENG</t>
  </si>
  <si>
    <t>CZ699</t>
  </si>
  <si>
    <t>客人第一天抵达时间比较晚，需要付费接机，客人会现付120美金给导游
7/28 付费接机，现付司机120美金
BOOK 8/5 Double Tree by Hilton Hotel New York Times Square 1DDX3N
check in with LI,QUSHENG X2
conf#83500811
行程结束免费送至加订酒店</t>
  </si>
  <si>
    <t xml:space="preserve">86 136-6240-6728
86 180-2232-1717  </t>
  </si>
  <si>
    <t>NR1</t>
  </si>
  <si>
    <t>MAOYAN YUAN</t>
  </si>
  <si>
    <t>OMEGA TOURS LTD LL:106656</t>
  </si>
  <si>
    <t xml:space="preserve">CT </t>
  </si>
  <si>
    <t>NY7R</t>
  </si>
  <si>
    <t>1881-0927-899</t>
  </si>
  <si>
    <t xml:space="preserve">MARS ZHENG </t>
  </si>
  <si>
    <t>NR4</t>
  </si>
  <si>
    <t>CHANG GENG WEI</t>
  </si>
  <si>
    <t>LL109885 STEPHANIEWONG A30296</t>
  </si>
  <si>
    <t>tg:MARS ZHENG</t>
  </si>
  <si>
    <t>201-724-4806</t>
  </si>
  <si>
    <t>R7</t>
  </si>
  <si>
    <t>ZHENG WEIJUN</t>
  </si>
  <si>
    <t>DM Investment Management Inc LL:106543</t>
  </si>
  <si>
    <t>DL5575</t>
  </si>
  <si>
    <t>UA1855</t>
  </si>
  <si>
    <t>UR10</t>
  </si>
  <si>
    <t>YANG MEILING</t>
  </si>
  <si>
    <t>BLUE SKY</t>
  </si>
  <si>
    <t>HOTEL: Hilton East Brunswick 1N</t>
  </si>
  <si>
    <t>UR8</t>
  </si>
  <si>
    <t>LIN CHUN</t>
  </si>
  <si>
    <t>2DD &amp; 1K
包含1张电话卡，请导游回公司报销低价 $20 已bill代理</t>
  </si>
  <si>
    <t>UR11</t>
  </si>
  <si>
    <t>PIAO BINGYU</t>
  </si>
  <si>
    <t>NAMEI</t>
  </si>
  <si>
    <t>VX768</t>
  </si>
  <si>
    <t>7/28 客人付费接机，现付司机$130, 司机Jerry</t>
  </si>
  <si>
    <t>254 339 2375 
138-053-53324</t>
  </si>
  <si>
    <t>UR13</t>
  </si>
  <si>
    <t>XIANG WANG</t>
  </si>
  <si>
    <t>OMEGA TOURS LL： 110246</t>
  </si>
  <si>
    <t>EI 105</t>
  </si>
  <si>
    <t>AA1120</t>
  </si>
  <si>
    <t>447-843-909-612</t>
  </si>
  <si>
    <t>CITY TOUR安排</t>
  </si>
  <si>
    <t>R BACK FOR CITY TOUR</t>
  </si>
  <si>
    <t>团上大巴</t>
  </si>
  <si>
    <t>HOTEL:  Westchester Marriott 1N</t>
  </si>
  <si>
    <t>TSR1</t>
  </si>
  <si>
    <t>LIU JUNQIAN</t>
  </si>
  <si>
    <t>CTRIP(2782158655 )</t>
  </si>
  <si>
    <t>AA82</t>
  </si>
  <si>
    <t>NYC</t>
  </si>
  <si>
    <t>AP7R</t>
  </si>
  <si>
    <t>携程订单
接机请举牌“携程”&amp;“刘俊谦” X2
请导游在团上直接收取服务费</t>
  </si>
  <si>
    <t>159-2020-0733</t>
  </si>
  <si>
    <t>MARS ZHENG</t>
  </si>
  <si>
    <t>TSR2</t>
  </si>
  <si>
    <t>GAO ZIQUAN</t>
  </si>
  <si>
    <t>LL:106692 F23391 CINDYREN</t>
  </si>
  <si>
    <t xml:space="preserve">CA981 </t>
  </si>
  <si>
    <t>DL4018 </t>
  </si>
  <si>
    <t>186-4126-0009</t>
  </si>
  <si>
    <t>TSR3</t>
  </si>
  <si>
    <t xml:space="preserve">WU PING   </t>
  </si>
  <si>
    <t>J&amp;V TRAVEL SERVICE</t>
  </si>
  <si>
    <t>909-435-6789</t>
  </si>
  <si>
    <t>TSR4</t>
  </si>
  <si>
    <t>ZHANG XIMAN</t>
  </si>
  <si>
    <r>
      <t xml:space="preserve">客人是跟着AP7R的车，8/5 NY city tour
8/6 woodbury
</t>
    </r>
    <r>
      <rPr>
        <b/>
        <sz val="10"/>
        <color rgb="FFFF0000"/>
        <rFont val="Arial"/>
        <family val="2"/>
      </rPr>
      <t>请导游代收$1200</t>
    </r>
  </si>
  <si>
    <t>183 4500 3077 
770-310-0696</t>
  </si>
  <si>
    <t>DAR2</t>
  </si>
  <si>
    <t>LI ZHIBIN</t>
  </si>
  <si>
    <t>LULU TRIP(500047)</t>
  </si>
  <si>
    <t>UA4900</t>
  </si>
  <si>
    <t>DAP7R</t>
  </si>
  <si>
    <t>此单已包含以下门票，请导游回公司报销
Corning Glass Museum $19.50 X 2
酒店房间需要安排双床，不要安排大床
客人乘坐8/6 EWR UA1105 13:15 航班离开</t>
  </si>
  <si>
    <t>86-136-6081-0703</t>
  </si>
  <si>
    <t>DAR3</t>
  </si>
  <si>
    <t>LIU CHENGXIN</t>
  </si>
  <si>
    <t>LULU TRIP(538430)</t>
  </si>
  <si>
    <t>已含客人的门票如下，请导游回公司
，Empire Building  34.00 X 4
Liberty  Cruise 29.00 X 4</t>
  </si>
  <si>
    <t>510-565-6806
1408-838-3500</t>
  </si>
  <si>
    <t>PR1</t>
  </si>
  <si>
    <t>Yuan Li</t>
  </si>
  <si>
    <t>Chinausainternational Inc</t>
  </si>
  <si>
    <t>PH</t>
  </si>
  <si>
    <t>PH6R</t>
  </si>
  <si>
    <t>302-384-5151</t>
  </si>
  <si>
    <t>DR2</t>
  </si>
  <si>
    <t>SURYA NARAYANA MURTHY GARAPATI</t>
  </si>
  <si>
    <t>DC</t>
  </si>
  <si>
    <t>DC6R</t>
  </si>
  <si>
    <t>001-4436316148
00971506157852
Email: gsnmurty@gmail.com</t>
  </si>
  <si>
    <t>PR3</t>
  </si>
  <si>
    <t>JUNWEN ZHANG</t>
  </si>
  <si>
    <t>TOURSFORFUN（C-2044944-US）</t>
  </si>
  <si>
    <t>267-530-9454</t>
  </si>
  <si>
    <t>PR4</t>
  </si>
  <si>
    <t>MEI XING</t>
  </si>
  <si>
    <t>8：45</t>
  </si>
  <si>
    <t>213-257-6503</t>
  </si>
  <si>
    <t>PR5</t>
  </si>
  <si>
    <t>WANG JUNHONG</t>
  </si>
  <si>
    <t>A JOY TOUR LL:110855</t>
  </si>
  <si>
    <t xml:space="preserve">86-135-810-06369 </t>
  </si>
  <si>
    <t>WHR2</t>
  </si>
  <si>
    <t>ZHANG JIN</t>
  </si>
  <si>
    <t>LL109887 STEPHANIE WONG A30297</t>
  </si>
  <si>
    <t>WH-HOLIDAY INN</t>
  </si>
  <si>
    <t>WH5R</t>
  </si>
  <si>
    <t>301-461-3047</t>
  </si>
  <si>
    <t>WHR3</t>
  </si>
  <si>
    <t>GUO BAORONG</t>
  </si>
  <si>
    <t>GHC TOUR LL:110885</t>
  </si>
  <si>
    <t>301-335-5225</t>
  </si>
  <si>
    <t>DAR1</t>
  </si>
  <si>
    <t>PENG YU</t>
  </si>
  <si>
    <t>1 434-964-6234</t>
  </si>
  <si>
    <t>AP6 BACK FOR CITY TOUR</t>
  </si>
  <si>
    <t>HOTEL:  Westchester Marriott 1N 8/5： for WHTS2：APA Hotel Woodbridge 1N</t>
  </si>
  <si>
    <t>DATS1</t>
  </si>
  <si>
    <t>CAO LINA</t>
  </si>
  <si>
    <t>IAD</t>
  </si>
  <si>
    <t>UA411</t>
  </si>
  <si>
    <t>DAP6</t>
  </si>
  <si>
    <t>1399-721-0866</t>
  </si>
  <si>
    <t xml:space="preserve">FELIX XU  </t>
  </si>
  <si>
    <t>DPTS2</t>
  </si>
  <si>
    <t>THIRUNARAYANAN</t>
  </si>
  <si>
    <t>PH5</t>
  </si>
  <si>
    <t>6109734128
nsbharath@yahoo.com</t>
  </si>
  <si>
    <t>EDTS3</t>
  </si>
  <si>
    <t>Dary Bosu</t>
  </si>
  <si>
    <t>DC5E</t>
  </si>
  <si>
    <t xml:space="preserve"> (410) 799-8005</t>
  </si>
  <si>
    <t>WHTS1</t>
  </si>
  <si>
    <t>TIAN HEPING</t>
  </si>
  <si>
    <t>SINCERE TRAVEL &amp; TOURS</t>
  </si>
  <si>
    <t>WH4</t>
  </si>
  <si>
    <t>301-780-3734</t>
  </si>
  <si>
    <t>WHTS2</t>
  </si>
  <si>
    <t>Vinai Jareun</t>
  </si>
  <si>
    <t>WH5</t>
  </si>
  <si>
    <t>818-859-3817</t>
  </si>
  <si>
    <t>EDTS1</t>
  </si>
  <si>
    <t>prakash anantpur</t>
  </si>
  <si>
    <t>919-798-0350
919-798-0091
Email: kavyajyothi@gmail.com</t>
  </si>
  <si>
    <t xml:space="preserve">ZOE LI </t>
  </si>
  <si>
    <t>HOTEL 安排</t>
  </si>
  <si>
    <t xml:space="preserve">OPTION X+H  BACK FOR HOTEL  </t>
  </si>
  <si>
    <t>HOTEL:  Courtyard Newark Downtown 1N</t>
  </si>
  <si>
    <t>DTS20</t>
  </si>
  <si>
    <t>CHEN QINGHUA</t>
  </si>
  <si>
    <t>NK917</t>
  </si>
  <si>
    <t>AP6+H</t>
  </si>
  <si>
    <t xml:space="preserve">1 734-730-9118 </t>
  </si>
  <si>
    <t xml:space="preserve">RICKY LANG </t>
  </si>
  <si>
    <t>TRANSFER安排</t>
  </si>
  <si>
    <t>NEW TOUR FOR OPTION X</t>
  </si>
  <si>
    <t>HOTEL:Courtyard Newark Downtown 1N; 8/5:Crowne Plaza Newark Airport 1n</t>
  </si>
  <si>
    <t>X1S1</t>
  </si>
  <si>
    <t>HIRAL THAKKAR</t>
  </si>
  <si>
    <t>AA2263</t>
  </si>
  <si>
    <t>AP7X</t>
  </si>
  <si>
    <t>8/5自选项目
纽约深度游SD（已支付）</t>
  </si>
  <si>
    <t>972-897-0677
469-427-4649
Email: hiralnthakkar@gmail.com</t>
  </si>
  <si>
    <t>YUNKE YU</t>
  </si>
  <si>
    <t>HOTEL:   Courtyard Newark Downtown 1N;8/5:Ramada Plaza Newark Liberty International Airport 3N</t>
  </si>
  <si>
    <t>X4T1</t>
  </si>
  <si>
    <t>GAO MEIHUA</t>
  </si>
  <si>
    <t>SHANGHAI SHIHANG INT'L TRAVEL LL:109683</t>
  </si>
  <si>
    <t>AP10X+H</t>
  </si>
  <si>
    <t xml:space="preserve">接机共六人。另五日碰头一人参加后面行程旅游
8/5 探索主題 TS 自由行
8/6 玩樂主題 WL
8/7 深度主題 SD
8/8 購物主題 GW
费用已经BILL代理
8/14 早上7点30分从酒店接出送酒店 </t>
  </si>
  <si>
    <t>139-0160-4441</t>
  </si>
  <si>
    <t>HOTEL:  Hilton East Brunswick 2N</t>
  </si>
  <si>
    <t>X3U2</t>
  </si>
  <si>
    <t>LIU JINGQI</t>
  </si>
  <si>
    <t>LULU TRIP(534320)</t>
  </si>
  <si>
    <t>B6-906</t>
  </si>
  <si>
    <t>B6-105</t>
  </si>
  <si>
    <t>AP9X+H</t>
  </si>
  <si>
    <t>D2:WOODBURY 
D3:自由行
D4:徒步深度体验游
 已含客人的门票如下，请导游回公司报销，
Empire Building  34.00 X 3
Liberty  Cruise 29.00 X 3
DC Cruise $26.00 X 3 
Maid of the Mist $18.25  X 3
In-depth Niagara Tour $25.00 X 3
已打散接bill agent</t>
  </si>
  <si>
    <t>1217-693-1812</t>
  </si>
  <si>
    <t>HOTEL:Hilton East Brunswick 1N; 8/5： Sheraton Edison Hotel 3N</t>
  </si>
  <si>
    <t>X2U1</t>
  </si>
  <si>
    <t>ZHANG YU</t>
  </si>
  <si>
    <t>LULUTRIP (545270)</t>
  </si>
  <si>
    <t>DL410</t>
  </si>
  <si>
    <t>18：45</t>
  </si>
  <si>
    <t xml:space="preserve">BOS </t>
  </si>
  <si>
    <t>WN494</t>
  </si>
  <si>
    <t>16：55</t>
  </si>
  <si>
    <r>
      <t xml:space="preserve">(自选2) 自由行$30 X3
(自选2)  SD-$50 X3
首都游船:DC CRUISE $26X3
MAID OF THE MIST 18.25 X3
LIBERTY CRUISE $29X3
METROPOLITAN MUSEUM $25X3
1. 纽约帝国大厦 34.00 X 3
2. 无畏号航母 33.0 X 3
 请导游回公司报销
</t>
    </r>
    <r>
      <rPr>
        <b/>
        <sz val="10"/>
        <color rgb="FFFF0000"/>
        <rFont val="Arial"/>
        <family val="2"/>
      </rPr>
      <t>行程更改为 8/5 深度游
8/6 自由行</t>
    </r>
    <r>
      <rPr>
        <b/>
        <sz val="10"/>
        <rFont val="Arial"/>
        <family val="2"/>
      </rPr>
      <t xml:space="preserve">
 </t>
    </r>
  </si>
  <si>
    <t>425-324-7558</t>
  </si>
  <si>
    <t>NEW TOUR FOR FREE TOUR</t>
  </si>
  <si>
    <t>HOTEL:  Courtyard Newark Downtown 2N</t>
  </si>
  <si>
    <t xml:space="preserve"> 4FJE2</t>
  </si>
  <si>
    <t>DONG YIZE</t>
  </si>
  <si>
    <t>INT'L SUNLL LLC LL:110700</t>
  </si>
  <si>
    <t>AP5F</t>
  </si>
  <si>
    <t>185-9179-7822</t>
  </si>
  <si>
    <t>FE1</t>
  </si>
  <si>
    <t>ZHAO LING</t>
  </si>
  <si>
    <t>A JOY TOUR</t>
  </si>
  <si>
    <t xml:space="preserve">AA307 </t>
  </si>
  <si>
    <t>B6-10</t>
  </si>
  <si>
    <t>AP11KFE</t>
  </si>
  <si>
    <t>参加完美东团后再参加迈阿密团</t>
  </si>
  <si>
    <t>1217-305-2670</t>
  </si>
  <si>
    <t>/Liang Sir 347-880-4034</t>
  </si>
  <si>
    <t>HOTEL:  Hilton East Brunswick 1N;8/5:Westchester Marriott 1N</t>
  </si>
  <si>
    <t>F3-A</t>
  </si>
  <si>
    <t>LI DONGMEI</t>
  </si>
  <si>
    <t>INT'L SUNLL LLC LL:108576</t>
  </si>
  <si>
    <t>B6282</t>
  </si>
  <si>
    <t>AP7F</t>
  </si>
  <si>
    <t>JFK 接机2位 
SHI FENGZHE 抵达航班 Aeroflot Russia airline
SU102 17：20 187-0101-9693</t>
  </si>
  <si>
    <t>346-320-9736</t>
  </si>
  <si>
    <t>F3-B</t>
  </si>
  <si>
    <t>SHI HAIHU</t>
  </si>
  <si>
    <t>UA88</t>
  </si>
  <si>
    <t>135-0115-9575</t>
  </si>
  <si>
    <t>FR9</t>
  </si>
  <si>
    <t>ZHENG ZHOU</t>
  </si>
  <si>
    <t>TOURSFORFUN(C-2047491-US)</t>
  </si>
  <si>
    <t>AP8F</t>
  </si>
  <si>
    <t>86138-5155-3456</t>
  </si>
  <si>
    <t>HOTEL:  Hilton East Brunswick 1N;8/5:Courtyard Rye 1N</t>
  </si>
  <si>
    <t>FC3</t>
  </si>
  <si>
    <t>XU WEIPING</t>
  </si>
  <si>
    <t>TOP TRAVEL</t>
  </si>
  <si>
    <t>AP9CF</t>
  </si>
  <si>
    <t>136-0975-0483</t>
  </si>
  <si>
    <t>FR11</t>
  </si>
  <si>
    <t>ZHUO CHANGSEN</t>
  </si>
  <si>
    <t>TRIPLEASURE</t>
  </si>
  <si>
    <t>17;00</t>
  </si>
  <si>
    <t>845-853-9982</t>
  </si>
  <si>
    <t>AP6 BACK TRANSFER TO CT</t>
  </si>
  <si>
    <t>HOTEL:   Courtyard Newark Downtown 1N</t>
  </si>
  <si>
    <t>WH2</t>
  </si>
  <si>
    <t>WEI LIAO</t>
  </si>
  <si>
    <t>301-814-4229
240-383-8506
Email: jianliao5@gmail.com</t>
  </si>
  <si>
    <t xml:space="preserve">从酒店接到JERSEY CITY交给KAWA CHAN 646-537-5484 </t>
  </si>
  <si>
    <t>AC1-A</t>
  </si>
  <si>
    <t>WU MEIXIU X1</t>
  </si>
  <si>
    <t>VX24</t>
  </si>
  <si>
    <t>DL2566</t>
  </si>
  <si>
    <t>AP6C</t>
  </si>
  <si>
    <t xml:space="preserve">KAWA CHAN </t>
  </si>
  <si>
    <t>/York Su 347-335-4404</t>
  </si>
  <si>
    <t>AC1-B</t>
  </si>
  <si>
    <t>ZHOU JIEYING X 1</t>
  </si>
  <si>
    <t>从酒店接到EDI(In front of the Voi Salon &amp; Spa) FOR LOCAL DN3交给RONG ZHENG 646-436-9117</t>
  </si>
  <si>
    <t>HOTEL:   Edison Hotel  1N     @8:15AM</t>
  </si>
  <si>
    <t>LI HAIYAN</t>
  </si>
  <si>
    <t>LL:111539 A30550 JIMIGOWONG</t>
  </si>
  <si>
    <t>AP5N</t>
  </si>
  <si>
    <t>86-139-919-13292</t>
  </si>
  <si>
    <t xml:space="preserve">RONG ZHENG </t>
  </si>
  <si>
    <t>AF15-498-5607</t>
  </si>
  <si>
    <t xml:space="preserve"> 9178639170;6467323985</t>
  </si>
  <si>
    <t>516-412-9965</t>
  </si>
  <si>
    <t xml:space="preserve"> 111713/F24343</t>
  </si>
  <si>
    <t>3人改成4人</t>
  </si>
  <si>
    <t>Date:</t>
  </si>
  <si>
    <t>BUS#9</t>
  </si>
  <si>
    <t>TOUR:</t>
  </si>
  <si>
    <t>AP6DTF+ETF</t>
  </si>
  <si>
    <t>GUIDE:</t>
  </si>
  <si>
    <t>PETER ZHANG</t>
  </si>
  <si>
    <t>CTT 8:00 上车</t>
  </si>
  <si>
    <t>房间</t>
  </si>
  <si>
    <t>人数</t>
  </si>
  <si>
    <t>EC172021</t>
  </si>
  <si>
    <t>ETFN4</t>
  </si>
  <si>
    <t>FENG MUZI</t>
  </si>
  <si>
    <t>CCH INT'L INC LL:108938</t>
  </si>
  <si>
    <t>NY5E</t>
  </si>
  <si>
    <t>949-245-9367</t>
  </si>
  <si>
    <t>EC173599</t>
  </si>
  <si>
    <t>ETFN5</t>
  </si>
  <si>
    <t>GUANGRU DU</t>
  </si>
  <si>
    <t>1 575-288-6397  
1 575-650-4801</t>
  </si>
  <si>
    <t>EC174247</t>
  </si>
  <si>
    <t>DTFN6</t>
  </si>
  <si>
    <t>YULAN LI</t>
  </si>
  <si>
    <t>TOURSFORFUN(C-2048769-US)</t>
  </si>
  <si>
    <t>NY5</t>
  </si>
  <si>
    <t>1-609-373-5100</t>
  </si>
  <si>
    <t>JT24-497-8487</t>
  </si>
  <si>
    <t>ETFN7</t>
  </si>
  <si>
    <t>RICKY SUNOTO</t>
  </si>
  <si>
    <t>574-538-9910
574-538-9910</t>
  </si>
  <si>
    <t>EC174771</t>
  </si>
  <si>
    <t>DTFN9</t>
  </si>
  <si>
    <t>LI WENHUA</t>
  </si>
  <si>
    <t>LL:111701 A30593 STEPHANIEWONG</t>
  </si>
  <si>
    <t>86-188-130-27196
201-257-7567</t>
  </si>
  <si>
    <t>FLUSHING  7:00 敦城海鲜酒家上车</t>
  </si>
  <si>
    <t>EC174721</t>
  </si>
  <si>
    <t>DTFN8</t>
  </si>
  <si>
    <t>ZHOU HONGJUAN</t>
  </si>
  <si>
    <t>LL:111625 F24324 LILYYAN</t>
  </si>
  <si>
    <t>347-399-2754</t>
  </si>
  <si>
    <t>Howard Johnson EWR  7:00</t>
  </si>
  <si>
    <t>EC169651</t>
  </si>
  <si>
    <t>DTFN1</t>
  </si>
  <si>
    <t>LI WEN   </t>
  </si>
  <si>
    <t xml:space="preserve">LLL INTERNATIONAL TRAVEL </t>
  </si>
  <si>
    <t>NJ</t>
  </si>
  <si>
    <t>DTFN1,DTFN2,DTFN3 同车同酒店</t>
  </si>
  <si>
    <t>180-019-72601
135-856-79777</t>
  </si>
  <si>
    <t>EC169652</t>
  </si>
  <si>
    <t>DTFN2</t>
  </si>
  <si>
    <t xml:space="preserve">CHEN JUEYJUAN    </t>
  </si>
  <si>
    <t>EC169653</t>
  </si>
  <si>
    <t>DTFN3</t>
  </si>
  <si>
    <t xml:space="preserve">WANG FAN      </t>
  </si>
  <si>
    <t>BRK 7:00</t>
  </si>
  <si>
    <t>OTHER PICK UP</t>
  </si>
  <si>
    <t>日期：8/5</t>
  </si>
  <si>
    <t>團：小美东3天2夜</t>
  </si>
  <si>
    <t>EC BUS#22 NY5C</t>
  </si>
  <si>
    <t>CC1</t>
  </si>
  <si>
    <t>CCH  LL:111541</t>
  </si>
  <si>
    <t xml:space="preserve">LIN YU  </t>
  </si>
  <si>
    <t>646-236-9255</t>
  </si>
  <si>
    <t>NY5C</t>
  </si>
  <si>
    <t>EC174638</t>
  </si>
  <si>
    <t>3人一房， 1一人一房</t>
  </si>
  <si>
    <t>NB1</t>
  </si>
  <si>
    <t xml:space="preserve">ZHAO JUN </t>
  </si>
  <si>
    <t xml:space="preserve">86 139-1435-6688   </t>
  </si>
  <si>
    <t>NB3</t>
  </si>
  <si>
    <t>EC165631</t>
  </si>
  <si>
    <t>NB2</t>
  </si>
  <si>
    <t>COMPASS INT'L LL:108861</t>
  </si>
  <si>
    <t>LU WAI WEN</t>
  </si>
  <si>
    <t>136-5019-8988</t>
  </si>
  <si>
    <t>EC171928</t>
  </si>
  <si>
    <t>TOURSFORFUN(C-2042520)</t>
  </si>
  <si>
    <t>YUXI CAI</t>
  </si>
  <si>
    <t>86-189-5008-3458</t>
  </si>
  <si>
    <t>EC172081</t>
  </si>
  <si>
    <t>Edison</t>
  </si>
  <si>
    <t>NB4</t>
  </si>
  <si>
    <t>CTRIP(3353108400 )</t>
  </si>
  <si>
    <t>YANG YEGE</t>
  </si>
  <si>
    <t>86155-0211-5617
86150-0073-3370</t>
  </si>
  <si>
    <t>EC174364</t>
  </si>
  <si>
    <t>携程订单
接机请举牌“携程”&amp;“杨也戈” X2
请导游在团上直接收取服务费</t>
  </si>
  <si>
    <t>NB5</t>
  </si>
  <si>
    <t>WANG AIHUA</t>
  </si>
  <si>
    <t>189-5350-9795</t>
  </si>
  <si>
    <t>EC174580</t>
  </si>
  <si>
    <t>NBR1</t>
  </si>
  <si>
    <t>CTRIP(3081460403 )</t>
  </si>
  <si>
    <t>WANG HAI</t>
  </si>
  <si>
    <t xml:space="preserve">86-186-2186-5959 </t>
  </si>
  <si>
    <t>EC171293</t>
  </si>
  <si>
    <t>携程订单 
服务费请导游在团上直接收取</t>
  </si>
  <si>
    <t>NBR2</t>
  </si>
  <si>
    <t>TOURSFORFUN(C-2041167)</t>
  </si>
  <si>
    <t>YUHE XIAO</t>
  </si>
  <si>
    <t>86-139-6783-5998</t>
  </si>
  <si>
    <t>EC171677</t>
  </si>
  <si>
    <t>NBR3</t>
  </si>
  <si>
    <t>CTRIP (3348252469)</t>
  </si>
  <si>
    <t>FENG HAOYUAN</t>
  </si>
  <si>
    <t>86-1394-413-8618</t>
  </si>
  <si>
    <t>EC174287</t>
  </si>
  <si>
    <t>NBR4</t>
  </si>
  <si>
    <t>CTRIP(3354278723 )</t>
  </si>
  <si>
    <t>WANG ZHONGLIN</t>
  </si>
  <si>
    <t>86133-7015-7467</t>
  </si>
  <si>
    <t>EC174358</t>
  </si>
  <si>
    <t>携程订单
接机请举牌“携程”&amp;“王忠 ”X1
请导游在团上直接收取服务费</t>
  </si>
  <si>
    <t>NBR5</t>
  </si>
  <si>
    <t>EASTLAKE INC</t>
  </si>
  <si>
    <t>YU GUOFANG</t>
  </si>
  <si>
    <t>215-730-5754</t>
  </si>
  <si>
    <t>EC174547</t>
  </si>
  <si>
    <t>NBR6</t>
  </si>
  <si>
    <t>CRUISE &amp; TOUR IN'L</t>
  </si>
  <si>
    <t>615-779-3349</t>
  </si>
  <si>
    <t>EC174635</t>
  </si>
  <si>
    <t>团出发后：No Show或刚刚加的客人都要记录在以下表格：</t>
  </si>
  <si>
    <t>原本人数和房数：</t>
  </si>
  <si>
    <t>减去</t>
  </si>
  <si>
    <t>No Show group #</t>
  </si>
  <si>
    <t>增加</t>
  </si>
  <si>
    <t>Just Add group #</t>
  </si>
  <si>
    <t>Driver( YES/NO)</t>
  </si>
  <si>
    <t>Guide Name:</t>
  </si>
  <si>
    <t>KAWA CHAN</t>
  </si>
  <si>
    <t>Guide + Training ( M / F )</t>
  </si>
  <si>
    <t>人数：</t>
  </si>
  <si>
    <t>房数：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</si>
  <si>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</si>
  <si>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</si>
  <si>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</si>
  <si>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</si>
  <si>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Y</t>
  </si>
  <si>
    <t>M</t>
  </si>
  <si>
    <t>TAKETOUIRS</t>
  </si>
  <si>
    <t>AF10-498-5517</t>
  </si>
  <si>
    <t>15512088553</t>
  </si>
  <si>
    <t>新单</t>
  </si>
  <si>
    <t>Departure Date : 8/5/2017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</si>
  <si>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</si>
  <si>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</si>
  <si>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</si>
  <si>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</si>
  <si>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</si>
  <si>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</si>
  <si>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</si>
  <si>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</si>
  <si>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</si>
  <si>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</si>
  <si>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</si>
  <si>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</si>
  <si>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</si>
  <si>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1DC2+EC(8/2BUS#26)</t>
  </si>
  <si>
    <t>($4/P) coach america 57 (PHI)/阿徐+1 (267) 429-6668</t>
  </si>
  <si>
    <t>REMI CHEN</t>
  </si>
  <si>
    <t>646-206-6570</t>
  </si>
  <si>
    <t>Holiday Inn College Park</t>
  </si>
  <si>
    <t>JCC8:15+EDI 9:00</t>
  </si>
  <si>
    <t>2DC2</t>
  </si>
  <si>
    <t>(配) ($4/P) d&amp;w 61(322)/ wen 7184130300</t>
  </si>
  <si>
    <t>SEAN SUN</t>
  </si>
  <si>
    <t>917-345-3378</t>
  </si>
  <si>
    <t>Red Roof Inn Rockville</t>
  </si>
  <si>
    <t>JCC 8:15+ EDI  9:00</t>
  </si>
  <si>
    <t>7:30AM直接到JCC</t>
  </si>
  <si>
    <t>3DC2</t>
  </si>
  <si>
    <t>(配)($4/P) Skyblue 58（3359）/lin daoxing 646-239-6999</t>
  </si>
  <si>
    <t>JASON SIU</t>
  </si>
  <si>
    <t>212-810-6590</t>
  </si>
  <si>
    <t>Red Roof Inn Washington DC - Laurel</t>
  </si>
  <si>
    <t>4DS2</t>
  </si>
  <si>
    <t>(配) ($4/P)lily travel service (A TOP BUS) 61 (7156)/ zhu 718-669-9746</t>
  </si>
  <si>
    <t>SEAN LU</t>
  </si>
  <si>
    <t>917-208-7030</t>
  </si>
  <si>
    <t>Quality Inn Tysons Corner</t>
  </si>
  <si>
    <t>6:45AM直接到唐人街</t>
  </si>
  <si>
    <t>BRK 6:45</t>
  </si>
  <si>
    <t>1BO2</t>
  </si>
  <si>
    <t>(配) ($4/P)soe tour 57 (188)/Joseph 917-373-8038</t>
  </si>
  <si>
    <t>SIMON CHEN</t>
  </si>
  <si>
    <t>347-400-8110</t>
  </si>
  <si>
    <t>6:30 AM EDI Shuttle</t>
  </si>
  <si>
    <t>2BO2</t>
  </si>
  <si>
    <t>($100/D) Lakeland 55 (LT-08)/Kishore 214-695-4030****</t>
  </si>
  <si>
    <t>CHLOE LONG</t>
  </si>
  <si>
    <t>917-951-6598</t>
  </si>
  <si>
    <t>Crowne Plaza Nashua</t>
  </si>
  <si>
    <t>1MV2</t>
  </si>
  <si>
    <t>($3/P)Newland 56/Philip 973-306-7115</t>
  </si>
  <si>
    <t>REBECCA LIU</t>
  </si>
  <si>
    <t>517-348-2799</t>
  </si>
  <si>
    <t>Motel 6 Framingham</t>
  </si>
  <si>
    <t>1NF2+NW2</t>
  </si>
  <si>
    <t>($150/d)road runner 56 (561710)/sean oliver 817-606-9958</t>
  </si>
  <si>
    <t>DAMON TANG</t>
  </si>
  <si>
    <t>347-251-2867</t>
  </si>
  <si>
    <t>Quality Inn Airport Hotel</t>
  </si>
  <si>
    <t>2NF2</t>
  </si>
  <si>
    <t>($100/D)Finger Lakes Winery Tours 56 (B32)/Don kancor 607-592-5774</t>
  </si>
  <si>
    <t>BLAKE WANG</t>
  </si>
  <si>
    <t>929-329-8318</t>
  </si>
  <si>
    <t>Millennium Airport Hotel Buffalo</t>
  </si>
  <si>
    <t>Aaron Luan + 2 Traniee
 跟 NF BUS#2</t>
  </si>
  <si>
    <t>3NF2</t>
  </si>
  <si>
    <t>($4/P)world one bus inc 56(566)/ 孙 917-756-6111</t>
  </si>
  <si>
    <t>SHENTONG CHEN</t>
  </si>
  <si>
    <t>347-828-2806</t>
  </si>
  <si>
    <t>Radisson Hotel Niagara Falls-Grand Island</t>
  </si>
  <si>
    <t>FLU 7:00 直发</t>
  </si>
  <si>
    <t>4NF2</t>
  </si>
  <si>
    <t>($100/D) Lakeland 55(LT-08) / Desmond Ball (228)284-8717</t>
  </si>
  <si>
    <t>LIDI LI</t>
  </si>
  <si>
    <t>347-781-2702</t>
  </si>
  <si>
    <t>FLU 7:00 直发;
FLU--54 PAX</t>
  </si>
  <si>
    <t>EDI 7:00+JCC 8:15</t>
  </si>
  <si>
    <t>5NF2</t>
  </si>
  <si>
    <t>($4/p)big apple (village rent &amp; ride) 56(603 )/Lennox Bass (954) 822-8024</t>
  </si>
  <si>
    <t>STEPHANIE HU</t>
  </si>
  <si>
    <t>973-718-0448</t>
  </si>
  <si>
    <t>Days Inn at the Falls</t>
  </si>
  <si>
    <t>EDI 7:00 + JCC 8:15</t>
  </si>
  <si>
    <t>JCC 8:15</t>
  </si>
  <si>
    <t>6NF2</t>
  </si>
  <si>
    <t>($150/d)road runner 56 (56156)/Weldon Anderson 210-719-6779</t>
  </si>
  <si>
    <t>GARY WANG</t>
  </si>
  <si>
    <t>646-288-9672</t>
  </si>
  <si>
    <t>Salvatore's Garden Place Hotel-Amerilink</t>
  </si>
  <si>
    <t>7NF2</t>
  </si>
  <si>
    <t>($4/p)big apple (village rent &amp; ride) 57(606)/Ismael 954-404-4227</t>
  </si>
  <si>
    <t>ZOEY QU</t>
  </si>
  <si>
    <t>718-679-6769</t>
  </si>
  <si>
    <t>Millennium Hotel Buffalo Amerilink</t>
  </si>
  <si>
    <t>CTT+ PAR</t>
  </si>
  <si>
    <t>8NF2</t>
  </si>
  <si>
    <t>(配) ($4/P)m&amp;y 61（363）/陈师傅 917-326-0788</t>
  </si>
  <si>
    <t>VINCENT CHEN</t>
  </si>
  <si>
    <t>917-756-1029</t>
  </si>
  <si>
    <t>9NT2</t>
  </si>
  <si>
    <t>($4/P)covered wagon (NF) 56 (7100)/ anthony hatzell 716-307-7638</t>
  </si>
  <si>
    <t>MAX LIANG</t>
  </si>
  <si>
    <t>646-251-5779</t>
  </si>
  <si>
    <t>Days Inn Batavia</t>
  </si>
  <si>
    <t>10NT2</t>
  </si>
  <si>
    <t>($4/P)covered wagon (NF) 56 (7500)/ Eddie Tuffino 863-242-7923</t>
  </si>
  <si>
    <t>JACK RUAN</t>
  </si>
  <si>
    <t>646-919-8338</t>
  </si>
  <si>
    <t>Radisson Rochester Riverside</t>
  </si>
  <si>
    <t>11NT2</t>
  </si>
  <si>
    <t>($4/P)covered wagon (NF) 56 (8300)/ kyle smith 315-317-2594</t>
  </si>
  <si>
    <t>RANDY ZHANG</t>
  </si>
  <si>
    <t>201-657-2636</t>
  </si>
  <si>
    <t>Radisson Hotel Rochester Airport</t>
  </si>
  <si>
    <t>1NF3</t>
  </si>
  <si>
    <t>($150/d)road runner 56 (561519)/Tequisha Morgan 817-716-8741</t>
  </si>
  <si>
    <t>MAI ZHANG</t>
  </si>
  <si>
    <t xml:space="preserve">FLU </t>
  </si>
  <si>
    <t>917-319-2562</t>
  </si>
  <si>
    <t>Lexington Hotel – Rochester Airport
Days Inn at the Falls</t>
  </si>
  <si>
    <t>1DL2</t>
  </si>
  <si>
    <t>(配)($4/P) coach america (PHI) 56/依辉+1 (917) 609-5912</t>
  </si>
  <si>
    <t>TRISTA CHENG</t>
  </si>
  <si>
    <t>631-520-4488</t>
  </si>
  <si>
    <t xml:space="preserve">Americas Best Value Inn </t>
  </si>
  <si>
    <t>1DP2</t>
  </si>
  <si>
    <t>($4/P)qq international 56(567)/ 谢 718-838-8051</t>
  </si>
  <si>
    <t>VIVIAN LI</t>
  </si>
  <si>
    <t>917-676-5106</t>
  </si>
  <si>
    <t>Days Inn Carlise North</t>
  </si>
  <si>
    <t>1DN3 (倒走)+AP5N</t>
  </si>
  <si>
    <t>(配) ($4/P) d&amp;w 61(322)/Simon 347-992-7912</t>
  </si>
  <si>
    <t>RONG ZHENG</t>
  </si>
  <si>
    <t>646-436-9117</t>
  </si>
  <si>
    <t xml:space="preserve">Eisenhower Hotel &amp; Conference Center
Radisson Hotel Niagara Falls-Grand Island </t>
  </si>
  <si>
    <t>JCC 8:15+ EDI 9:00</t>
  </si>
  <si>
    <t>2DN3 (倒走)</t>
  </si>
  <si>
    <t>($4/P)covered wagon (NF) 56 (9500)/ Dave Wetherby 716-307-3394</t>
  </si>
  <si>
    <t>BENNY CHEN</t>
  </si>
  <si>
    <t>718-501-9167</t>
  </si>
  <si>
    <t>Days Inn Carlise North
Radisson Hotel Niagara Falls-Grand Island</t>
  </si>
  <si>
    <t>JCC 8:15 + EDI 9:00 直发</t>
  </si>
  <si>
    <t>3DN3 (倒走)</t>
  </si>
  <si>
    <t>($4/P) coach america (PHI) 57/ Lester (718)7817912</t>
  </si>
  <si>
    <t xml:space="preserve">NICK YAO </t>
  </si>
  <si>
    <t>718-207-6048</t>
  </si>
  <si>
    <t>Econo Lodge Carlisle
Radisson Hotel Niagara Falls-Grand Island</t>
  </si>
  <si>
    <t>1WP1+ WT1</t>
  </si>
  <si>
    <t>转给一帆718-888-6357</t>
  </si>
  <si>
    <t>1NY1</t>
  </si>
  <si>
    <t>(配) ($4/P) safari tour 57 (1969) /Steven 646-283-8032</t>
  </si>
  <si>
    <t>KENNY YIN</t>
  </si>
  <si>
    <t>917-868-8762</t>
  </si>
  <si>
    <t>EC</t>
  </si>
  <si>
    <t xml:space="preserve"> (配)($4)外租车高顶/14 高司机9173352378</t>
  </si>
  <si>
    <t>347-379-3345</t>
  </si>
  <si>
    <t>347-392-7188</t>
  </si>
  <si>
    <t>1.NY1</t>
  </si>
  <si>
    <t>917-923-9915</t>
  </si>
  <si>
    <t>Courtyard Newark Downtown</t>
  </si>
  <si>
    <t>#2 UR</t>
  </si>
  <si>
    <t>(配) ($4/P) safari tour 61(1968 )/ hua（Hua Shi） 212-961-6770</t>
  </si>
  <si>
    <t>LYNN ZHENG</t>
  </si>
  <si>
    <t>646-789-1838</t>
  </si>
  <si>
    <t xml:space="preserve">Edison Hotel </t>
  </si>
  <si>
    <t>#7 AP6ETF</t>
  </si>
  <si>
    <t>(配) ($4/P) lily travel service(A TOP BUS) 61（112）李师傅/917-519-9790</t>
  </si>
  <si>
    <t>JIN LU</t>
  </si>
  <si>
    <t>646-247-3485</t>
  </si>
  <si>
    <t>Westchester Marriott</t>
  </si>
  <si>
    <t>#8 AP6DTF</t>
  </si>
  <si>
    <t xml:space="preserve">($3/p, min $100/d)Louisana Motor Coach 56/ Danny Jasmine 504-303-2750  </t>
  </si>
  <si>
    <t>HENRY ZHANG</t>
  </si>
  <si>
    <t>718-530-8067</t>
  </si>
  <si>
    <t>#9 AP6DTF+ETF</t>
  </si>
  <si>
    <t>($3/p, min $100/d)Louisana Motor Coach 56(LM 511 )/John Weber 504-248-6556</t>
  </si>
  <si>
    <t>401-440-7643</t>
  </si>
  <si>
    <t xml:space="preserve">2ND STOP:HOWARD JOHNSON EWR
3ND STOP:CHINATOWN </t>
  </si>
  <si>
    <t>#6 PTS+WH</t>
  </si>
  <si>
    <t>(配) ($4/P)m&amp;y 61(383)/chen 917-681-3319</t>
  </si>
  <si>
    <t xml:space="preserve">JONATHAN HO </t>
  </si>
  <si>
    <t>646-920-8550</t>
  </si>
  <si>
    <t>#22 NY5C</t>
  </si>
  <si>
    <t>(配) ($4/P)unitourexpress 61(1128 )/张 626-215-3766</t>
  </si>
  <si>
    <t>646-537-5484</t>
  </si>
  <si>
    <t>#3 J+UM
（CITY TOUR）</t>
  </si>
  <si>
    <t>(配)($4/P)N. A. C. INC 高頂 36690LV 14 (807)/Andy Huang(M)/646-715-6166</t>
  </si>
  <si>
    <t xml:space="preserve">JOE MA </t>
  </si>
  <si>
    <t>646-632-5999</t>
  </si>
  <si>
    <t xml:space="preserve">#5 SM3 </t>
  </si>
  <si>
    <t>配15座高顶 /司兼导</t>
  </si>
  <si>
    <t xml:space="preserve">DANNY GAO </t>
  </si>
  <si>
    <t xml:space="preserve">202-812-0766 </t>
  </si>
  <si>
    <t xml:space="preserve">#2 AN2 </t>
  </si>
  <si>
    <t xml:space="preserve">配 MINI VAN  /司兼导 </t>
  </si>
  <si>
    <t xml:space="preserve">KEI CHAN </t>
  </si>
  <si>
    <t xml:space="preserve">571-278-8421 </t>
  </si>
  <si>
    <t>#3 VC1</t>
  </si>
  <si>
    <t xml:space="preserve">配15座高顶/司兼导 </t>
  </si>
  <si>
    <t>JOHNNY LIANG</t>
  </si>
  <si>
    <t>347-845-8841</t>
  </si>
  <si>
    <t>#6 VC1</t>
  </si>
  <si>
    <t xml:space="preserve">配MINIVAN /司兼导 </t>
  </si>
  <si>
    <t>AMY ZHANG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</si>
  <si>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</si>
  <si>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</si>
  <si>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</si>
  <si>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</si>
  <si>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</si>
  <si>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</si>
  <si>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</si>
  <si>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</si>
  <si>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28 PTS+WH</t>
  </si>
  <si>
    <t>AP</t>
  </si>
  <si>
    <t>OFF</t>
  </si>
  <si>
    <t>(配)($4/P)N. A. C. INC 高頂 14 (701)/KRIS NING 347-567-8680</t>
  </si>
  <si>
    <t>(配) ($4/P)N. A. C. INC 平頂 9 (301)/York Su 347-335-4404</t>
  </si>
  <si>
    <t>(配) ($4/P)N. A. C. INC 平頂 9 (301)/PING SIR 917-412-3220</t>
  </si>
  <si>
    <t>(配)($4/P)N. A. C. INC 平頂 11 (302) /Liang Sir 347-880-4034</t>
  </si>
  <si>
    <t>(配)($4/P)N. A. C. INC 平頂 11 (302) /Sean Chen 917-215-1387</t>
  </si>
  <si>
    <t>(配)($4/P)N. A. C. INC 平頂 11 (307) /ALEX Liang 631-520-4923</t>
  </si>
  <si>
    <t>(配) ($4/P)N. A. C. INC 平頂 11 (305)/Lin Sir347-324-9366</t>
  </si>
  <si>
    <t>(配) ($4/P)N. A. C. INC 平頂 11 (306)/Pan Sir 347-985-5328</t>
  </si>
  <si>
    <t>(配) ($4/P)N. A. C. INC 平頂 11 (308)/John He 718-808-5222</t>
  </si>
  <si>
    <t>(配) ($4/P)N. A. C. INC 平頂 11 (308)/David lu (347) 654-6453‬‬</t>
  </si>
  <si>
    <t>接機人员</t>
  </si>
  <si>
    <t>唐人街安排</t>
  </si>
  <si>
    <t>KEN FUNG</t>
  </si>
  <si>
    <t>561-543-9237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</si>
  <si>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</si>
  <si>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</si>
  <si>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</si>
  <si>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 xml:space="preserve">ZOE LIU </t>
  </si>
  <si>
    <t>347-827-9888</t>
  </si>
  <si>
    <t>辦公室秩序維護員</t>
  </si>
  <si>
    <t>在辦公室指引客人去洗手間，並不要讓客人走進
員工工作範圍。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</si>
  <si>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</si>
  <si>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</si>
  <si>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JENNY ZHANG</t>
  </si>
  <si>
    <t>917-667-9116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</si>
  <si>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</si>
  <si>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</si>
  <si>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DAVINA WANG</t>
  </si>
  <si>
    <t>929-258-1320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</si>
  <si>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</si>
  <si>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FAITH HE</t>
  </si>
  <si>
    <t>901-490-1012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</si>
  <si>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</si>
  <si>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</si>
  <si>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t>KITTY HUANG</t>
  </si>
  <si>
    <t>646-371-3014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</si>
  <si>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</si>
  <si>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</si>
  <si>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</si>
  <si>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</si>
  <si>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</si>
  <si>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</si>
  <si>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</si>
  <si>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</si>
  <si>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</si>
  <si>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</si>
  <si>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HAO WU</t>
  </si>
  <si>
    <t>347-596-9597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</si>
  <si>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</si>
  <si>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</si>
  <si>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</si>
  <si>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MATHEW FUNG</t>
  </si>
  <si>
    <t>347-925-6161</t>
  </si>
  <si>
    <t>6:15am 站在敦城酒店门口，指引客人 8:00am在敦城门口专门负责
WP1/BO2/AC3/MV2/MV3的客人</t>
  </si>
  <si>
    <t>IVY WANG</t>
  </si>
  <si>
    <t>832-274-7427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</si>
  <si>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</si>
  <si>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</si>
  <si>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</si>
  <si>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</si>
  <si>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</si>
  <si>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</si>
  <si>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AMY HUO</t>
  </si>
  <si>
    <t>929-329-8686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</si>
  <si>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</si>
  <si>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FLU  x 5 shuttle  bus</t>
  </si>
  <si>
    <t>AARON LUAN</t>
  </si>
  <si>
    <t>718-885-6466</t>
  </si>
  <si>
    <r>
      <rPr>
        <sz val="11"/>
        <color theme="1"/>
        <rFont val="宋体"/>
        <family val="2"/>
      </rPr>
      <t>負責SHUTTLE BUS#1</t>
    </r>
  </si>
  <si>
    <t>KARY FAYE</t>
  </si>
  <si>
    <t>917-916-4821</t>
  </si>
  <si>
    <r>
      <rPr>
        <sz val="11"/>
        <color theme="1"/>
        <rFont val="宋体"/>
        <family val="2"/>
      </rPr>
      <t>負責SHUTTLE BUS#2</t>
    </r>
  </si>
  <si>
    <t>JUDY ZHANG</t>
  </si>
  <si>
    <t>347-363-8470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</si>
  <si>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</si>
  <si>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t>LILLIAN HE</t>
  </si>
  <si>
    <t>929-402-9668</t>
  </si>
  <si>
    <r>
      <rPr>
        <sz val="11"/>
        <color theme="1"/>
        <rFont val="宋体"/>
        <family val="2"/>
      </rPr>
      <t>負責SHUTTLE BUS#4</t>
    </r>
  </si>
  <si>
    <t>負責SHUTTLE BUS#5</t>
  </si>
  <si>
    <t>法拉盛公司</t>
  </si>
  <si>
    <t>NJ 酒店安排</t>
  </si>
  <si>
    <t>East Brunswick安排</t>
  </si>
  <si>
    <t>HELEN CHEN</t>
  </si>
  <si>
    <t>917-855-7119</t>
  </si>
  <si>
    <t>6:30-9:30</t>
  </si>
  <si>
    <t>EDI 6:30 TO CTT</t>
  </si>
  <si>
    <t>MIKE LEE</t>
  </si>
  <si>
    <t>917-755-5986</t>
  </si>
  <si>
    <t>EDI  7:00+ JCC 8:15</t>
  </si>
  <si>
    <t>JCC安排</t>
  </si>
  <si>
    <t>GARY CHING</t>
  </si>
  <si>
    <t>347-309-8606</t>
  </si>
  <si>
    <t>TONY YANG</t>
  </si>
  <si>
    <t>908-917-1265</t>
  </si>
  <si>
    <t>Brooklyn安排</t>
  </si>
  <si>
    <t>EDI 9PM SHUTTLE</t>
  </si>
  <si>
    <t>負責 EDI 9PM SHUTTLE BUS BACK TO EDI</t>
  </si>
  <si>
    <t>7:00 PM  CHINATOWN</t>
  </si>
  <si>
    <t>Holiday Inn Tewksbury Andover</t>
  </si>
  <si>
    <t>AF17-498-5647</t>
  </si>
  <si>
    <t xml:space="preserve"> 3472519746</t>
  </si>
  <si>
    <r>
      <t>SHUTTLE PICKUP人数：FLU 7:00 LL(247)/EC(4), BRK 7:00(97)EC(0), East Brunswick, NJ 6:30 (</t>
    </r>
    <r>
      <rPr>
        <b/>
        <sz val="26"/>
        <color rgb="FFFF0000"/>
        <rFont val="Calibri"/>
        <family val="2"/>
      </rPr>
      <t>19</t>
    </r>
    <r>
      <rPr>
        <b/>
        <sz val="26"/>
        <color theme="1"/>
        <rFont val="Calibri"/>
        <family val="2"/>
      </rPr>
      <t>) / 7:00(42)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</si>
</sst>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0_);[Red]\(0\)"/>
    <numFmt numFmtId="166" formatCode="h:mm;@"/>
    <numFmt numFmtId="167" formatCode="0.00_);[Red]\(0.00\)"/>
    <numFmt numFmtId="168" formatCode="[$-F800]dddd\,\ mmmm\ dd\,\ yyyy"/>
  </numFmts>
  <fonts count="9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2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sz val="2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Arial"/>
      <family val="2"/>
    </font>
    <font>
      <b/>
      <sz val="2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微软雅黑"/>
      <family val="2"/>
      <charset val="134"/>
    </font>
    <font>
      <b/>
      <sz val="11"/>
      <color rgb="FF000000"/>
      <name val="Calibri"/>
      <family val="2"/>
      <scheme val="minor"/>
    </font>
    <font>
      <b/>
      <sz val="8"/>
      <color rgb="FF000000"/>
      <name val="微软雅黑"/>
      <family val="2"/>
      <charset val="134"/>
    </font>
    <font>
      <sz val="11"/>
      <color indexed="8"/>
      <name val="Calibri"/>
      <family val="2"/>
      <scheme val="minor"/>
    </font>
    <font>
      <b/>
      <sz val="10"/>
      <color rgb="FFFF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10"/>
      <name val="Times New Roman"/>
      <family val="1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2"/>
      <color rgb="FFFF0000"/>
      <name val="Times New Roman"/>
      <family val="1"/>
    </font>
    <font>
      <sz val="9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7">
    <xf numFmtId="0" fontId="0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</cellStyleXfs>
  <cellXfs count="793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6" fillId="4" borderId="8" xfId="0" applyFont="1" applyFill="1" applyBorder="1" applyAlignment="1">
      <alignment horizontal="left"/>
    </xf>
    <xf numFmtId="49" fontId="6" fillId="4" borderId="8" xfId="0" applyNumberFormat="1" applyFont="1" applyFill="1" applyBorder="1" applyAlignment="1">
      <alignment horizontal="left" wrapText="1"/>
    </xf>
    <xf numFmtId="16" fontId="6" fillId="4" borderId="8" xfId="0" applyNumberFormat="1" applyFont="1" applyFill="1" applyBorder="1" applyAlignment="1">
      <alignment horizontal="left"/>
    </xf>
    <xf numFmtId="0" fontId="0" fillId="5" borderId="0" xfId="0" applyFill="1"/>
    <xf numFmtId="0" fontId="7" fillId="0" borderId="0" xfId="0" applyFont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0" fillId="0" borderId="9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6" borderId="0" xfId="0" applyFill="1"/>
    <xf numFmtId="0" fontId="0" fillId="2" borderId="9" xfId="0" applyFont="1" applyFill="1" applyBorder="1" applyAlignment="1">
      <alignment horizontal="left"/>
    </xf>
    <xf numFmtId="0" fontId="0" fillId="7" borderId="0" xfId="0" applyFill="1"/>
    <xf numFmtId="0" fontId="0" fillId="8" borderId="0" xfId="0" applyFill="1"/>
    <xf numFmtId="0" fontId="7" fillId="2" borderId="9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0" fillId="8" borderId="8" xfId="0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49" fontId="0" fillId="2" borderId="8" xfId="0" applyNumberFormat="1" applyFill="1" applyBorder="1" applyAlignment="1">
      <alignment horizontal="left" wrapText="1"/>
    </xf>
    <xf numFmtId="0" fontId="17" fillId="2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18" fillId="9" borderId="9" xfId="0" applyFont="1" applyFill="1" applyBorder="1" applyAlignment="1">
      <alignment horizontal="left"/>
    </xf>
    <xf numFmtId="49" fontId="0" fillId="9" borderId="9" xfId="0" applyNumberFormat="1" applyFill="1" applyBorder="1" applyAlignment="1">
      <alignment horizontal="left"/>
    </xf>
    <xf numFmtId="0" fontId="0" fillId="6" borderId="8" xfId="0" applyFill="1" applyBorder="1" applyAlignment="1">
      <alignment horizontal="left" wrapText="1"/>
    </xf>
    <xf numFmtId="0" fontId="0" fillId="8" borderId="9" xfId="0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0" fontId="2" fillId="0" borderId="9" xfId="0" applyFont="1" applyBorder="1" applyAlignment="1"/>
    <xf numFmtId="0" fontId="2" fillId="0" borderId="8" xfId="0" applyFont="1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49" fontId="0" fillId="2" borderId="8" xfId="0" applyNumberForma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/>
    </xf>
    <xf numFmtId="49" fontId="6" fillId="4" borderId="8" xfId="0" applyNumberFormat="1" applyFont="1" applyFill="1" applyBorder="1" applyAlignment="1">
      <alignment horizontal="left"/>
    </xf>
    <xf numFmtId="0" fontId="3" fillId="2" borderId="9" xfId="0" applyFont="1" applyFill="1" applyBorder="1"/>
    <xf numFmtId="0" fontId="0" fillId="2" borderId="9" xfId="0" applyFill="1" applyBorder="1"/>
    <xf numFmtId="0" fontId="19" fillId="2" borderId="8" xfId="0" applyFont="1" applyFill="1" applyBorder="1" applyAlignment="1">
      <alignment horizontal="left" wrapText="1"/>
    </xf>
    <xf numFmtId="0" fontId="3" fillId="8" borderId="9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21" fillId="2" borderId="8" xfId="0" applyFont="1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23" fillId="8" borderId="8" xfId="0" applyFont="1" applyFill="1" applyBorder="1" applyAlignment="1">
      <alignment horizontal="left"/>
    </xf>
    <xf numFmtId="0" fontId="3" fillId="0" borderId="0" xfId="0" applyFont="1"/>
    <xf numFmtId="0" fontId="0" fillId="0" borderId="9" xfId="0" applyBorder="1"/>
    <xf numFmtId="0" fontId="0" fillId="2" borderId="8" xfId="0" applyFill="1" applyBorder="1" applyAlignment="1"/>
    <xf numFmtId="0" fontId="0" fillId="2" borderId="8" xfId="0" applyNumberFormat="1" applyFill="1" applyBorder="1" applyAlignment="1"/>
    <xf numFmtId="16" fontId="3" fillId="8" borderId="8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26" fillId="2" borderId="8" xfId="0" applyFont="1" applyFill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2" borderId="6" xfId="0" applyFont="1" applyFill="1" applyBorder="1" applyAlignment="1">
      <alignment horizontal="left"/>
    </xf>
    <xf numFmtId="49" fontId="28" fillId="2" borderId="6" xfId="0" applyNumberFormat="1" applyFont="1" applyFill="1" applyBorder="1" applyAlignment="1">
      <alignment horizontal="left"/>
    </xf>
    <xf numFmtId="0" fontId="28" fillId="2" borderId="7" xfId="0" applyFont="1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29" fillId="10" borderId="8" xfId="0" applyFont="1" applyFill="1" applyBorder="1" applyAlignment="1">
      <alignment horizontal="left"/>
    </xf>
    <xf numFmtId="49" fontId="0" fillId="10" borderId="8" xfId="0" applyNumberFormat="1" applyFill="1" applyBorder="1" applyAlignment="1">
      <alignment horizontal="left"/>
    </xf>
    <xf numFmtId="16" fontId="0" fillId="10" borderId="8" xfId="0" applyNumberFormat="1" applyFill="1" applyBorder="1" applyAlignment="1">
      <alignment horizontal="left"/>
    </xf>
    <xf numFmtId="49" fontId="16" fillId="2" borderId="9" xfId="0" applyNumberFormat="1" applyFont="1" applyFill="1" applyBorder="1" applyAlignment="1">
      <alignment horizontal="left" wrapText="1"/>
    </xf>
    <xf numFmtId="0" fontId="16" fillId="0" borderId="9" xfId="0" applyFont="1" applyBorder="1" applyAlignment="1">
      <alignment horizontal="left"/>
    </xf>
    <xf numFmtId="16" fontId="16" fillId="2" borderId="9" xfId="0" applyNumberFormat="1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3" fillId="8" borderId="9" xfId="0" applyNumberFormat="1" applyFont="1" applyFill="1" applyBorder="1" applyAlignment="1">
      <alignment horizontal="left"/>
    </xf>
    <xf numFmtId="0" fontId="0" fillId="0" borderId="0" xfId="0" applyFont="1"/>
    <xf numFmtId="0" fontId="31" fillId="4" borderId="9" xfId="0" applyFont="1" applyFill="1" applyBorder="1" applyAlignment="1">
      <alignment horizontal="left"/>
    </xf>
    <xf numFmtId="0" fontId="31" fillId="10" borderId="9" xfId="0" applyFont="1" applyFill="1" applyBorder="1" applyAlignment="1">
      <alignment horizontal="left"/>
    </xf>
    <xf numFmtId="49" fontId="31" fillId="4" borderId="9" xfId="0" applyNumberFormat="1" applyFont="1" applyFill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20" fillId="2" borderId="9" xfId="0" applyFont="1" applyFill="1" applyBorder="1" applyAlignment="1">
      <alignment horizontal="left" vertical="top"/>
    </xf>
    <xf numFmtId="49" fontId="16" fillId="2" borderId="9" xfId="0" applyNumberFormat="1" applyFont="1" applyFill="1" applyBorder="1" applyAlignment="1">
      <alignment horizontal="left"/>
    </xf>
    <xf numFmtId="0" fontId="16" fillId="0" borderId="0" xfId="0" applyFont="1"/>
    <xf numFmtId="16" fontId="16" fillId="2" borderId="8" xfId="0" applyNumberFormat="1" applyFont="1" applyFill="1" applyBorder="1" applyAlignment="1">
      <alignment horizontal="left"/>
    </xf>
    <xf numFmtId="0" fontId="0" fillId="2" borderId="9" xfId="0" applyFill="1" applyBorder="1" applyAlignment="1">
      <alignment horizontal="left" wrapText="1"/>
    </xf>
    <xf numFmtId="49" fontId="0" fillId="2" borderId="9" xfId="0" applyNumberFormat="1" applyFont="1" applyFill="1" applyBorder="1" applyAlignment="1">
      <alignment horizontal="left" wrapText="1"/>
    </xf>
    <xf numFmtId="16" fontId="0" fillId="2" borderId="9" xfId="0" applyNumberFormat="1" applyFont="1" applyFill="1" applyBorder="1" applyAlignment="1">
      <alignment horizontal="left"/>
    </xf>
    <xf numFmtId="0" fontId="16" fillId="2" borderId="9" xfId="0" applyFont="1" applyFill="1" applyBorder="1" applyAlignment="1">
      <alignment horizontal="left" wrapText="1"/>
    </xf>
    <xf numFmtId="0" fontId="32" fillId="0" borderId="8" xfId="0" applyFont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16" fontId="3" fillId="2" borderId="9" xfId="0" applyNumberFormat="1" applyFont="1" applyFill="1" applyBorder="1" applyAlignment="1">
      <alignment horizontal="left"/>
    </xf>
    <xf numFmtId="0" fontId="31" fillId="4" borderId="9" xfId="0" applyNumberFormat="1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31" fillId="5" borderId="9" xfId="0" applyFont="1" applyFill="1" applyBorder="1" applyAlignment="1">
      <alignment horizontal="left"/>
    </xf>
    <xf numFmtId="0" fontId="33" fillId="10" borderId="9" xfId="0" applyFont="1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31" fillId="8" borderId="9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49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/>
    </xf>
    <xf numFmtId="16" fontId="3" fillId="14" borderId="9" xfId="0" applyNumberFormat="1" applyFont="1" applyFill="1" applyBorder="1" applyAlignment="1">
      <alignment horizontal="left"/>
    </xf>
    <xf numFmtId="0" fontId="34" fillId="0" borderId="0" xfId="0" applyNumberFormat="1" applyFont="1" applyFill="1" applyBorder="1" applyAlignment="1"/>
    <xf numFmtId="49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2" fillId="2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left" wrapText="1"/>
    </xf>
    <xf numFmtId="49" fontId="31" fillId="4" borderId="8" xfId="0" applyNumberFormat="1" applyFont="1" applyFill="1" applyBorder="1" applyAlignment="1">
      <alignment horizontal="left"/>
    </xf>
    <xf numFmtId="16" fontId="31" fillId="4" borderId="8" xfId="0" applyNumberFormat="1" applyFont="1" applyFill="1" applyBorder="1" applyAlignment="1">
      <alignment horizontal="left"/>
    </xf>
    <xf numFmtId="16" fontId="0" fillId="0" borderId="0" xfId="0" applyNumberFormat="1" applyFill="1" applyBorder="1" applyAlignment="1">
      <alignment horizontal="left"/>
    </xf>
    <xf numFmtId="0" fontId="31" fillId="15" borderId="8" xfId="0" applyFont="1" applyFill="1" applyBorder="1" applyAlignment="1">
      <alignment horizontal="left"/>
    </xf>
    <xf numFmtId="0" fontId="0" fillId="16" borderId="9" xfId="0" applyFill="1" applyBorder="1" applyAlignment="1">
      <alignment horizontal="left"/>
    </xf>
    <xf numFmtId="0" fontId="0" fillId="2" borderId="9" xfId="0" applyFill="1" applyBorder="1" applyAlignment="1"/>
    <xf numFmtId="0" fontId="0" fillId="5" borderId="9" xfId="0" applyFill="1" applyBorder="1" applyAlignment="1">
      <alignment horizontal="left"/>
    </xf>
    <xf numFmtId="16" fontId="0" fillId="0" borderId="9" xfId="0" applyNumberFormat="1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49" fontId="0" fillId="2" borderId="9" xfId="0" applyNumberFormat="1" applyFill="1" applyBorder="1" applyAlignment="1">
      <alignment horizontal="left" vertical="top"/>
    </xf>
    <xf numFmtId="0" fontId="29" fillId="8" borderId="8" xfId="0" applyFont="1" applyFill="1" applyBorder="1" applyAlignment="1">
      <alignment horizontal="left"/>
    </xf>
    <xf numFmtId="0" fontId="37" fillId="8" borderId="8" xfId="0" applyFont="1" applyFill="1" applyBorder="1" applyAlignment="1">
      <alignment horizontal="left"/>
    </xf>
    <xf numFmtId="49" fontId="37" fillId="8" borderId="8" xfId="0" applyNumberFormat="1" applyFont="1" applyFill="1" applyBorder="1" applyAlignment="1">
      <alignment horizontal="left"/>
    </xf>
    <xf numFmtId="16" fontId="37" fillId="8" borderId="8" xfId="0" applyNumberFormat="1" applyFont="1" applyFill="1" applyBorder="1" applyAlignment="1">
      <alignment horizontal="left"/>
    </xf>
    <xf numFmtId="16" fontId="31" fillId="4" borderId="9" xfId="0" applyNumberFormat="1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2" fillId="0" borderId="9" xfId="0" applyNumberFormat="1" applyFont="1" applyFill="1" applyBorder="1" applyAlignment="1">
      <alignment wrapText="1"/>
    </xf>
    <xf numFmtId="0" fontId="38" fillId="0" borderId="9" xfId="0" applyFont="1" applyBorder="1" applyAlignment="1">
      <alignment horizontal="left"/>
    </xf>
    <xf numFmtId="0" fontId="3" fillId="12" borderId="9" xfId="0" applyFont="1" applyFill="1" applyBorder="1" applyAlignment="1">
      <alignment horizontal="left"/>
    </xf>
    <xf numFmtId="49" fontId="3" fillId="12" borderId="9" xfId="0" applyNumberFormat="1" applyFont="1" applyFill="1" applyBorder="1" applyAlignment="1">
      <alignment horizontal="left"/>
    </xf>
    <xf numFmtId="16" fontId="3" fillId="12" borderId="9" xfId="0" applyNumberFormat="1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0" fontId="0" fillId="0" borderId="9" xfId="0" applyFont="1" applyBorder="1" applyAlignment="1"/>
    <xf numFmtId="0" fontId="30" fillId="0" borderId="9" xfId="0" applyFont="1" applyBorder="1" applyAlignment="1">
      <alignment horizontal="left"/>
    </xf>
    <xf numFmtId="16" fontId="30" fillId="2" borderId="8" xfId="0" applyNumberFormat="1" applyFont="1" applyFill="1" applyBorder="1" applyAlignment="1">
      <alignment horizontal="left"/>
    </xf>
    <xf numFmtId="0" fontId="39" fillId="2" borderId="8" xfId="0" applyFont="1" applyFill="1" applyBorder="1" applyAlignment="1">
      <alignment horizontal="left"/>
    </xf>
    <xf numFmtId="49" fontId="31" fillId="2" borderId="9" xfId="0" applyNumberFormat="1" applyFont="1" applyFill="1" applyBorder="1" applyAlignment="1">
      <alignment horizontal="left"/>
    </xf>
    <xf numFmtId="0" fontId="31" fillId="0" borderId="9" xfId="0" applyFont="1" applyBorder="1"/>
    <xf numFmtId="0" fontId="0" fillId="2" borderId="8" xfId="0" applyFill="1" applyBorder="1"/>
    <xf numFmtId="0" fontId="40" fillId="4" borderId="8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left"/>
    </xf>
    <xf numFmtId="0" fontId="31" fillId="4" borderId="9" xfId="0" applyFont="1" applyFill="1" applyBorder="1"/>
    <xf numFmtId="0" fontId="0" fillId="4" borderId="0" xfId="0" applyFill="1" applyBorder="1"/>
    <xf numFmtId="0" fontId="37" fillId="2" borderId="9" xfId="0" applyFont="1" applyFill="1" applyBorder="1"/>
    <xf numFmtId="0" fontId="40" fillId="8" borderId="8" xfId="0" applyFont="1" applyFill="1" applyBorder="1" applyAlignment="1">
      <alignment horizontal="left"/>
    </xf>
    <xf numFmtId="0" fontId="13" fillId="8" borderId="9" xfId="0" applyFont="1" applyFill="1" applyBorder="1" applyAlignment="1">
      <alignment horizontal="left"/>
    </xf>
    <xf numFmtId="49" fontId="31" fillId="8" borderId="9" xfId="0" applyNumberFormat="1" applyFont="1" applyFill="1" applyBorder="1" applyAlignment="1">
      <alignment horizontal="left"/>
    </xf>
    <xf numFmtId="0" fontId="1" fillId="0" borderId="9" xfId="0" applyFont="1" applyBorder="1" applyAlignment="1"/>
    <xf numFmtId="0" fontId="37" fillId="2" borderId="9" xfId="0" applyFont="1" applyFill="1" applyBorder="1" applyAlignment="1">
      <alignment horizontal="left"/>
    </xf>
    <xf numFmtId="0" fontId="41" fillId="2" borderId="9" xfId="0" applyFont="1" applyFill="1" applyBorder="1" applyAlignment="1">
      <alignment horizontal="left"/>
    </xf>
    <xf numFmtId="49" fontId="37" fillId="2" borderId="9" xfId="0" applyNumberFormat="1" applyFont="1" applyFill="1" applyBorder="1" applyAlignment="1">
      <alignment horizontal="left"/>
    </xf>
    <xf numFmtId="16" fontId="37" fillId="2" borderId="9" xfId="0" applyNumberFormat="1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16" fontId="0" fillId="0" borderId="9" xfId="0" applyNumberFormat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44" fillId="4" borderId="12" xfId="0" applyFont="1" applyFill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33" fillId="4" borderId="8" xfId="0" applyFont="1" applyFill="1" applyBorder="1" applyAlignment="1">
      <alignment horizontal="left"/>
    </xf>
    <xf numFmtId="49" fontId="33" fillId="4" borderId="8" xfId="0" applyNumberFormat="1" applyFont="1" applyFill="1" applyBorder="1" applyAlignment="1">
      <alignment horizontal="left"/>
    </xf>
    <xf numFmtId="16" fontId="33" fillId="4" borderId="8" xfId="0" applyNumberFormat="1" applyFont="1" applyFill="1" applyBorder="1" applyAlignment="1">
      <alignment horizontal="left"/>
    </xf>
    <xf numFmtId="0" fontId="0" fillId="0" borderId="9" xfId="0" applyBorder="1" applyAlignment="1"/>
    <xf numFmtId="49" fontId="0" fillId="8" borderId="9" xfId="0" applyNumberFormat="1" applyFill="1" applyBorder="1" applyAlignment="1">
      <alignment horizontal="left"/>
    </xf>
    <xf numFmtId="0" fontId="0" fillId="0" borderId="0" xfId="0" applyAlignment="1">
      <alignment wrapText="1"/>
    </xf>
    <xf numFmtId="164" fontId="45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38" fillId="0" borderId="0" xfId="0" applyFont="1"/>
    <xf numFmtId="0" fontId="46" fillId="0" borderId="13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165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center"/>
    </xf>
    <xf numFmtId="164" fontId="0" fillId="0" borderId="14" xfId="0" applyNumberFormat="1" applyBorder="1" applyAlignment="1">
      <alignment horizontal="left" vertical="center"/>
    </xf>
    <xf numFmtId="0" fontId="47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horizontal="left" vertical="center" wrapText="1"/>
    </xf>
    <xf numFmtId="0" fontId="48" fillId="0" borderId="15" xfId="0" applyFont="1" applyBorder="1" applyAlignment="1">
      <alignment horizontal="left" vertical="center"/>
    </xf>
    <xf numFmtId="0" fontId="49" fillId="0" borderId="16" xfId="0" applyFont="1" applyBorder="1" applyAlignment="1" applyProtection="1">
      <alignment horizontal="left" vertical="center"/>
      <protection locked="0"/>
    </xf>
    <xf numFmtId="0" fontId="50" fillId="0" borderId="17" xfId="0" applyFont="1" applyBorder="1" applyAlignment="1" applyProtection="1">
      <alignment horizontal="left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locked="0"/>
    </xf>
    <xf numFmtId="0" fontId="53" fillId="0" borderId="17" xfId="0" applyFont="1" applyBorder="1" applyAlignment="1" applyProtection="1">
      <alignment horizontal="left" vertical="center"/>
      <protection locked="0"/>
    </xf>
    <xf numFmtId="164" fontId="53" fillId="0" borderId="17" xfId="0" applyNumberFormat="1" applyFont="1" applyBorder="1" applyAlignment="1" applyProtection="1">
      <alignment horizontal="left" vertical="center"/>
      <protection locked="0"/>
    </xf>
    <xf numFmtId="166" fontId="53" fillId="0" borderId="17" xfId="0" applyNumberFormat="1" applyFont="1" applyBorder="1" applyAlignment="1" applyProtection="1">
      <alignment horizontal="left" vertical="center"/>
      <protection locked="0"/>
    </xf>
    <xf numFmtId="0" fontId="53" fillId="0" borderId="17" xfId="0" applyFont="1" applyBorder="1" applyAlignment="1" applyProtection="1">
      <alignment vertical="center"/>
      <protection locked="0"/>
    </xf>
    <xf numFmtId="0" fontId="53" fillId="0" borderId="17" xfId="0" applyFont="1" applyBorder="1" applyAlignment="1" applyProtection="1">
      <alignment horizontal="left" vertical="center" wrapText="1"/>
      <protection locked="0"/>
    </xf>
    <xf numFmtId="0" fontId="51" fillId="0" borderId="17" xfId="0" applyFont="1" applyBorder="1" applyAlignment="1" applyProtection="1">
      <alignment horizontal="left" vertical="center" wrapText="1"/>
      <protection locked="0"/>
    </xf>
    <xf numFmtId="0" fontId="53" fillId="0" borderId="18" xfId="0" applyFont="1" applyBorder="1" applyAlignment="1" applyProtection="1">
      <alignment horizontal="left" vertical="center"/>
      <protection locked="0"/>
    </xf>
    <xf numFmtId="0" fontId="26" fillId="0" borderId="19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48" fillId="0" borderId="20" xfId="0" applyFont="1" applyBorder="1" applyAlignment="1">
      <alignment horizontal="left" vertical="center"/>
    </xf>
    <xf numFmtId="0" fontId="54" fillId="0" borderId="17" xfId="0" applyFont="1" applyBorder="1" applyAlignment="1" applyProtection="1">
      <alignment horizontal="left" vertical="center"/>
      <protection locked="0"/>
    </xf>
    <xf numFmtId="165" fontId="54" fillId="0" borderId="17" xfId="0" applyNumberFormat="1" applyFont="1" applyBorder="1" applyAlignment="1" applyProtection="1">
      <alignment horizontal="left" vertical="center"/>
      <protection locked="0"/>
    </xf>
    <xf numFmtId="167" fontId="54" fillId="0" borderId="17" xfId="0" applyNumberFormat="1" applyFont="1" applyBorder="1" applyAlignment="1" applyProtection="1">
      <alignment horizontal="left" vertical="center"/>
      <protection locked="0"/>
    </xf>
    <xf numFmtId="164" fontId="54" fillId="0" borderId="17" xfId="0" applyNumberFormat="1" applyFont="1" applyBorder="1" applyAlignment="1" applyProtection="1">
      <alignment horizontal="left" vertical="center"/>
      <protection locked="0"/>
    </xf>
    <xf numFmtId="166" fontId="54" fillId="0" borderId="17" xfId="0" applyNumberFormat="1" applyFont="1" applyBorder="1" applyAlignment="1" applyProtection="1">
      <alignment horizontal="left" vertical="center"/>
      <protection locked="0"/>
    </xf>
    <xf numFmtId="0" fontId="54" fillId="0" borderId="17" xfId="0" applyFont="1" applyBorder="1" applyAlignment="1" applyProtection="1">
      <alignment horizontal="left" vertical="center" wrapText="1"/>
      <protection locked="0"/>
    </xf>
    <xf numFmtId="0" fontId="55" fillId="0" borderId="18" xfId="0" applyFont="1" applyBorder="1" applyAlignment="1">
      <alignment vertical="center"/>
    </xf>
    <xf numFmtId="0" fontId="51" fillId="0" borderId="21" xfId="0" applyFont="1" applyBorder="1" applyAlignment="1" applyProtection="1">
      <alignment horizontal="left" vertical="center"/>
      <protection locked="0"/>
    </xf>
    <xf numFmtId="0" fontId="54" fillId="0" borderId="22" xfId="0" applyFont="1" applyBorder="1" applyAlignment="1" applyProtection="1">
      <alignment horizontal="left" vertical="center"/>
      <protection locked="0"/>
    </xf>
    <xf numFmtId="167" fontId="54" fillId="0" borderId="22" xfId="0" applyNumberFormat="1" applyFont="1" applyBorder="1" applyAlignment="1" applyProtection="1">
      <alignment horizontal="left" vertical="center"/>
      <protection locked="0"/>
    </xf>
    <xf numFmtId="164" fontId="54" fillId="0" borderId="22" xfId="0" applyNumberFormat="1" applyFont="1" applyBorder="1" applyAlignment="1" applyProtection="1">
      <alignment horizontal="left" vertical="center"/>
      <protection locked="0"/>
    </xf>
    <xf numFmtId="166" fontId="54" fillId="0" borderId="22" xfId="0" applyNumberFormat="1" applyFont="1" applyBorder="1" applyAlignment="1" applyProtection="1">
      <alignment horizontal="left" vertical="center"/>
      <protection locked="0"/>
    </xf>
    <xf numFmtId="0" fontId="54" fillId="0" borderId="22" xfId="0" applyFont="1" applyBorder="1" applyAlignment="1" applyProtection="1">
      <alignment horizontal="left" vertical="center" wrapText="1"/>
      <protection locked="0"/>
    </xf>
    <xf numFmtId="0" fontId="0" fillId="0" borderId="23" xfId="0" applyBorder="1"/>
    <xf numFmtId="0" fontId="51" fillId="0" borderId="24" xfId="0" applyFont="1" applyBorder="1" applyAlignment="1">
      <alignment horizontal="left" vertical="center"/>
    </xf>
    <xf numFmtId="0" fontId="51" fillId="0" borderId="25" xfId="0" applyFont="1" applyBorder="1" applyAlignment="1">
      <alignment horizontal="left" vertical="center"/>
    </xf>
    <xf numFmtId="165" fontId="51" fillId="0" borderId="25" xfId="0" applyNumberFormat="1" applyFont="1" applyBorder="1" applyAlignment="1">
      <alignment horizontal="left" vertical="center"/>
    </xf>
    <xf numFmtId="167" fontId="51" fillId="0" borderId="25" xfId="0" applyNumberFormat="1" applyFont="1" applyBorder="1" applyAlignment="1">
      <alignment horizontal="left" vertical="center"/>
    </xf>
    <xf numFmtId="0" fontId="55" fillId="0" borderId="25" xfId="0" applyFont="1" applyBorder="1"/>
    <xf numFmtId="164" fontId="55" fillId="0" borderId="25" xfId="0" applyNumberFormat="1" applyFont="1" applyBorder="1"/>
    <xf numFmtId="0" fontId="55" fillId="0" borderId="25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1" fillId="0" borderId="0" xfId="0" applyFont="1" applyAlignment="1">
      <alignment horizontal="left" vertical="center"/>
    </xf>
    <xf numFmtId="165" fontId="51" fillId="0" borderId="0" xfId="0" applyNumberFormat="1" applyFont="1" applyAlignment="1">
      <alignment horizontal="left" vertical="center"/>
    </xf>
    <xf numFmtId="167" fontId="51" fillId="0" borderId="0" xfId="0" applyNumberFormat="1" applyFont="1" applyAlignment="1">
      <alignment horizontal="left" vertical="center"/>
    </xf>
    <xf numFmtId="0" fontId="55" fillId="0" borderId="0" xfId="0" applyFont="1"/>
    <xf numFmtId="164" fontId="55" fillId="0" borderId="0" xfId="0" applyNumberFormat="1" applyFont="1"/>
    <xf numFmtId="0" fontId="55" fillId="0" borderId="0" xfId="0" applyFont="1" applyAlignment="1">
      <alignment vertical="center"/>
    </xf>
    <xf numFmtId="20" fontId="54" fillId="0" borderId="17" xfId="0" applyNumberFormat="1" applyFont="1" applyBorder="1" applyAlignment="1" applyProtection="1">
      <alignment horizontal="left" vertical="center"/>
      <protection locked="0"/>
    </xf>
    <xf numFmtId="0" fontId="54" fillId="2" borderId="17" xfId="0" applyFont="1" applyFill="1" applyBorder="1" applyAlignment="1" applyProtection="1">
      <alignment horizontal="left" vertical="center" wrapText="1"/>
      <protection locked="0"/>
    </xf>
    <xf numFmtId="0" fontId="55" fillId="0" borderId="17" xfId="0" applyFont="1" applyBorder="1"/>
    <xf numFmtId="0" fontId="56" fillId="0" borderId="0" xfId="0" applyFont="1" applyAlignment="1">
      <alignment horizontal="left" vertical="center" wrapText="1"/>
    </xf>
    <xf numFmtId="0" fontId="0" fillId="0" borderId="22" xfId="0" applyBorder="1"/>
    <xf numFmtId="0" fontId="51" fillId="9" borderId="17" xfId="0" applyFont="1" applyFill="1" applyBorder="1" applyAlignment="1" applyProtection="1">
      <alignment horizontal="left" vertical="center"/>
      <protection locked="0"/>
    </xf>
    <xf numFmtId="0" fontId="54" fillId="0" borderId="17" xfId="0" applyFont="1" applyBorder="1" applyAlignment="1">
      <alignment vertical="center"/>
    </xf>
    <xf numFmtId="0" fontId="51" fillId="8" borderId="17" xfId="0" applyFont="1" applyFill="1" applyBorder="1" applyAlignment="1" applyProtection="1">
      <alignment horizontal="left" vertical="center"/>
      <protection locked="0"/>
    </xf>
    <xf numFmtId="0" fontId="54" fillId="0" borderId="17" xfId="0" applyFont="1" applyBorder="1" applyAlignment="1">
      <alignment vertical="center" wrapText="1"/>
    </xf>
    <xf numFmtId="0" fontId="51" fillId="0" borderId="27" xfId="0" applyFont="1" applyBorder="1" applyAlignment="1" applyProtection="1">
      <alignment horizontal="left" vertical="center"/>
      <protection locked="0"/>
    </xf>
    <xf numFmtId="0" fontId="55" fillId="0" borderId="23" xfId="0" applyFont="1" applyBorder="1" applyAlignment="1">
      <alignment vertical="center"/>
    </xf>
    <xf numFmtId="0" fontId="48" fillId="0" borderId="0" xfId="0" applyFont="1" applyAlignment="1">
      <alignment horizontal="left" vertical="center"/>
    </xf>
    <xf numFmtId="0" fontId="53" fillId="0" borderId="28" xfId="0" applyFont="1" applyBorder="1" applyAlignment="1" applyProtection="1">
      <alignment horizontal="left" vertical="center"/>
      <protection locked="0"/>
    </xf>
    <xf numFmtId="0" fontId="0" fillId="0" borderId="28" xfId="0" applyBorder="1"/>
    <xf numFmtId="0" fontId="0" fillId="0" borderId="28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51" fillId="2" borderId="17" xfId="0" applyFont="1" applyFill="1" applyBorder="1" applyAlignment="1" applyProtection="1">
      <alignment horizontal="left" vertical="center"/>
      <protection locked="0"/>
    </xf>
    <xf numFmtId="0" fontId="54" fillId="2" borderId="17" xfId="0" applyFont="1" applyFill="1" applyBorder="1" applyAlignment="1" applyProtection="1">
      <alignment horizontal="left" vertical="center"/>
      <protection locked="0"/>
    </xf>
    <xf numFmtId="167" fontId="54" fillId="2" borderId="17" xfId="0" applyNumberFormat="1" applyFont="1" applyFill="1" applyBorder="1" applyAlignment="1" applyProtection="1">
      <alignment horizontal="left" vertical="center"/>
      <protection locked="0"/>
    </xf>
    <xf numFmtId="164" fontId="54" fillId="2" borderId="17" xfId="0" applyNumberFormat="1" applyFont="1" applyFill="1" applyBorder="1" applyAlignment="1" applyProtection="1">
      <alignment horizontal="left" vertical="center"/>
      <protection locked="0"/>
    </xf>
    <xf numFmtId="166" fontId="54" fillId="2" borderId="17" xfId="0" applyNumberFormat="1" applyFont="1" applyFill="1" applyBorder="1" applyAlignment="1" applyProtection="1">
      <alignment horizontal="left" vertical="center"/>
      <protection locked="0"/>
    </xf>
    <xf numFmtId="16" fontId="54" fillId="2" borderId="17" xfId="0" applyNumberFormat="1" applyFont="1" applyFill="1" applyBorder="1" applyAlignment="1" applyProtection="1">
      <alignment horizontal="left" vertical="center" wrapText="1"/>
      <protection locked="0"/>
    </xf>
    <xf numFmtId="0" fontId="26" fillId="2" borderId="19" xfId="0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57" fillId="0" borderId="17" xfId="0" applyFont="1" applyBorder="1" applyAlignment="1">
      <alignment horizontal="left" vertical="center"/>
    </xf>
    <xf numFmtId="0" fontId="55" fillId="0" borderId="17" xfId="0" applyFont="1" applyBorder="1" applyAlignment="1">
      <alignment horizontal="left" vertical="center"/>
    </xf>
    <xf numFmtId="2" fontId="55" fillId="0" borderId="17" xfId="0" applyNumberFormat="1" applyFont="1" applyBorder="1" applyAlignment="1">
      <alignment horizontal="left" vertical="center"/>
    </xf>
    <xf numFmtId="164" fontId="55" fillId="0" borderId="17" xfId="0" applyNumberFormat="1" applyFont="1" applyBorder="1" applyAlignment="1">
      <alignment horizontal="left" vertical="center"/>
    </xf>
    <xf numFmtId="20" fontId="55" fillId="0" borderId="17" xfId="0" applyNumberFormat="1" applyFont="1" applyBorder="1" applyAlignment="1">
      <alignment horizontal="left" vertical="center"/>
    </xf>
    <xf numFmtId="0" fontId="55" fillId="0" borderId="17" xfId="0" applyFont="1" applyBorder="1" applyAlignment="1">
      <alignment horizontal="left" vertical="center" wrapText="1"/>
    </xf>
    <xf numFmtId="0" fontId="57" fillId="0" borderId="21" xfId="0" applyFont="1" applyBorder="1" applyAlignment="1">
      <alignment horizontal="left" vertical="center"/>
    </xf>
    <xf numFmtId="0" fontId="55" fillId="0" borderId="22" xfId="0" applyFont="1" applyBorder="1" applyAlignment="1">
      <alignment horizontal="left" vertical="center"/>
    </xf>
    <xf numFmtId="2" fontId="55" fillId="0" borderId="22" xfId="0" applyNumberFormat="1" applyFont="1" applyBorder="1" applyAlignment="1">
      <alignment horizontal="left" vertical="center"/>
    </xf>
    <xf numFmtId="164" fontId="55" fillId="0" borderId="22" xfId="0" applyNumberFormat="1" applyFont="1" applyBorder="1" applyAlignment="1">
      <alignment horizontal="left" vertical="center"/>
    </xf>
    <xf numFmtId="20" fontId="55" fillId="0" borderId="22" xfId="0" applyNumberFormat="1" applyFont="1" applyBorder="1" applyAlignment="1">
      <alignment horizontal="left" vertical="center"/>
    </xf>
    <xf numFmtId="0" fontId="55" fillId="0" borderId="22" xfId="0" applyFont="1" applyBorder="1" applyAlignment="1">
      <alignment horizontal="left" vertical="center" wrapText="1"/>
    </xf>
    <xf numFmtId="0" fontId="55" fillId="0" borderId="22" xfId="0" applyFont="1" applyBorder="1" applyAlignment="1">
      <alignment vertical="center" wrapText="1"/>
    </xf>
    <xf numFmtId="0" fontId="55" fillId="0" borderId="22" xfId="0" applyFont="1" applyBorder="1" applyAlignment="1">
      <alignment vertical="center"/>
    </xf>
    <xf numFmtId="0" fontId="5" fillId="2" borderId="17" xfId="0" applyFont="1" applyFill="1" applyBorder="1"/>
    <xf numFmtId="0" fontId="58" fillId="2" borderId="0" xfId="0" applyFont="1" applyFill="1" applyAlignment="1" applyProtection="1">
      <alignment vertical="center"/>
      <protection locked="0"/>
    </xf>
    <xf numFmtId="164" fontId="58" fillId="2" borderId="0" xfId="0" applyNumberFormat="1" applyFont="1" applyFill="1" applyAlignment="1" applyProtection="1">
      <alignment vertical="center"/>
      <protection locked="0"/>
    </xf>
    <xf numFmtId="0" fontId="5" fillId="2" borderId="30" xfId="0" applyFont="1" applyFill="1" applyBorder="1" applyAlignment="1" applyProtection="1">
      <alignment vertical="center"/>
      <protection locked="0"/>
    </xf>
    <xf numFmtId="0" fontId="58" fillId="2" borderId="30" xfId="0" applyFont="1" applyFill="1" applyBorder="1" applyAlignment="1" applyProtection="1">
      <alignment horizontal="left" vertical="center"/>
      <protection locked="0"/>
    </xf>
    <xf numFmtId="166" fontId="58" fillId="2" borderId="30" xfId="0" applyNumberFormat="1" applyFont="1" applyFill="1" applyBorder="1" applyAlignment="1" applyProtection="1">
      <alignment horizontal="left" vertical="center"/>
      <protection locked="0"/>
    </xf>
    <xf numFmtId="0" fontId="58" fillId="2" borderId="2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/>
    <xf numFmtId="0" fontId="58" fillId="2" borderId="0" xfId="0" applyFont="1" applyFill="1" applyAlignment="1" applyProtection="1">
      <alignment horizontal="left" vertical="center"/>
      <protection locked="0"/>
    </xf>
    <xf numFmtId="0" fontId="58" fillId="2" borderId="31" xfId="0" applyFont="1" applyFill="1" applyBorder="1" applyAlignment="1" applyProtection="1">
      <alignment horizontal="right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166" fontId="58" fillId="2" borderId="0" xfId="0" applyNumberFormat="1" applyFont="1" applyFill="1" applyAlignment="1" applyProtection="1">
      <alignment horizontal="left" vertical="center"/>
      <protection locked="0"/>
    </xf>
    <xf numFmtId="0" fontId="58" fillId="2" borderId="31" xfId="0" applyFont="1" applyFill="1" applyBorder="1" applyAlignment="1" applyProtection="1">
      <alignment horizontal="left" vertical="center"/>
      <protection locked="0"/>
    </xf>
    <xf numFmtId="0" fontId="58" fillId="2" borderId="0" xfId="0" applyFont="1" applyFill="1" applyAlignment="1" applyProtection="1">
      <alignment horizontal="right" vertical="top"/>
      <protection locked="0"/>
    </xf>
    <xf numFmtId="166" fontId="58" fillId="2" borderId="32" xfId="0" applyNumberFormat="1" applyFont="1" applyFill="1" applyBorder="1" applyAlignment="1" applyProtection="1">
      <alignment horizontal="left" vertical="center"/>
      <protection locked="0"/>
    </xf>
    <xf numFmtId="0" fontId="58" fillId="2" borderId="33" xfId="0" applyFont="1" applyFill="1" applyBorder="1" applyAlignment="1" applyProtection="1">
      <alignment horizontal="left" vertical="center"/>
      <protection locked="0"/>
    </xf>
    <xf numFmtId="166" fontId="58" fillId="2" borderId="33" xfId="0" applyNumberFormat="1" applyFont="1" applyFill="1" applyBorder="1" applyAlignment="1" applyProtection="1">
      <alignment horizontal="left" vertical="center"/>
      <protection locked="0"/>
    </xf>
    <xf numFmtId="0" fontId="58" fillId="2" borderId="17" xfId="0" applyFont="1" applyFill="1" applyBorder="1" applyAlignment="1" applyProtection="1">
      <alignment horizontal="left" vertical="center"/>
      <protection locked="0"/>
    </xf>
    <xf numFmtId="0" fontId="58" fillId="2" borderId="22" xfId="0" applyFont="1" applyFill="1" applyBorder="1"/>
    <xf numFmtId="0" fontId="58" fillId="2" borderId="22" xfId="0" applyFont="1" applyFill="1" applyBorder="1" applyAlignment="1" applyProtection="1">
      <alignment horizontal="left" vertical="center"/>
      <protection locked="0"/>
    </xf>
    <xf numFmtId="0" fontId="58" fillId="2" borderId="34" xfId="0" applyFont="1" applyFill="1" applyBorder="1" applyAlignment="1" applyProtection="1">
      <alignment horizontal="left" vertical="center"/>
      <protection locked="0"/>
    </xf>
    <xf numFmtId="2" fontId="58" fillId="2" borderId="22" xfId="0" applyNumberFormat="1" applyFont="1" applyFill="1" applyBorder="1" applyAlignment="1" applyProtection="1">
      <alignment horizontal="left" vertical="center"/>
      <protection locked="0"/>
    </xf>
    <xf numFmtId="166" fontId="58" fillId="2" borderId="22" xfId="0" applyNumberFormat="1" applyFont="1" applyFill="1" applyBorder="1" applyAlignment="1" applyProtection="1">
      <alignment horizontal="left" vertical="center"/>
      <protection locked="0"/>
    </xf>
    <xf numFmtId="0" fontId="60" fillId="2" borderId="17" xfId="0" applyFont="1" applyFill="1" applyBorder="1" applyAlignment="1" applyProtection="1">
      <alignment horizontal="left" vertical="center"/>
      <protection locked="0"/>
    </xf>
    <xf numFmtId="164" fontId="60" fillId="2" borderId="17" xfId="0" applyNumberFormat="1" applyFont="1" applyFill="1" applyBorder="1" applyAlignment="1" applyProtection="1">
      <alignment horizontal="left" vertical="center"/>
      <protection locked="0"/>
    </xf>
    <xf numFmtId="0" fontId="29" fillId="2" borderId="17" xfId="0" applyFont="1" applyFill="1" applyBorder="1" applyAlignment="1" applyProtection="1">
      <alignment horizontal="left" vertical="center"/>
      <protection locked="0"/>
    </xf>
    <xf numFmtId="164" fontId="29" fillId="2" borderId="17" xfId="0" applyNumberFormat="1" applyFont="1" applyFill="1" applyBorder="1" applyAlignment="1" applyProtection="1">
      <alignment horizontal="left" vertical="center"/>
      <protection locked="0"/>
    </xf>
    <xf numFmtId="0" fontId="28" fillId="2" borderId="0" xfId="0" applyFont="1" applyFill="1"/>
    <xf numFmtId="0" fontId="31" fillId="2" borderId="0" xfId="0" applyFont="1" applyFill="1"/>
    <xf numFmtId="0" fontId="5" fillId="2" borderId="28" xfId="0" applyFont="1" applyFill="1" applyBorder="1"/>
    <xf numFmtId="2" fontId="5" fillId="2" borderId="22" xfId="0" applyNumberFormat="1" applyFont="1" applyFill="1" applyBorder="1" applyAlignment="1">
      <alignment horizontal="center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5" fillId="2" borderId="31" xfId="0" applyFont="1" applyFill="1" applyBorder="1"/>
    <xf numFmtId="0" fontId="5" fillId="2" borderId="39" xfId="0" applyFont="1" applyFill="1" applyBorder="1"/>
    <xf numFmtId="0" fontId="5" fillId="2" borderId="40" xfId="0" applyFont="1" applyFill="1" applyBorder="1" applyAlignment="1">
      <alignment vertical="top" wrapText="1"/>
    </xf>
    <xf numFmtId="0" fontId="5" fillId="2" borderId="22" xfId="0" applyFont="1" applyFill="1" applyBorder="1"/>
    <xf numFmtId="0" fontId="58" fillId="2" borderId="37" xfId="0" applyFont="1" applyFill="1" applyBorder="1" applyAlignment="1" applyProtection="1">
      <alignment horizontal="center" vertical="center"/>
      <protection locked="0"/>
    </xf>
    <xf numFmtId="2" fontId="58" fillId="2" borderId="22" xfId="0" applyNumberFormat="1" applyFont="1" applyFill="1" applyBorder="1" applyAlignment="1" applyProtection="1">
      <alignment horizontal="center" vertical="center"/>
      <protection locked="0"/>
    </xf>
    <xf numFmtId="166" fontId="58" fillId="2" borderId="38" xfId="0" applyNumberFormat="1" applyFont="1" applyFill="1" applyBorder="1" applyAlignment="1" applyProtection="1">
      <alignment horizontal="left" vertical="center"/>
      <protection locked="0"/>
    </xf>
    <xf numFmtId="0" fontId="58" fillId="2" borderId="39" xfId="0" applyFont="1" applyFill="1" applyBorder="1" applyAlignment="1" applyProtection="1">
      <alignment horizontal="left" vertical="center"/>
      <protection locked="0"/>
    </xf>
    <xf numFmtId="0" fontId="5" fillId="2" borderId="25" xfId="0" applyFont="1" applyFill="1" applyBorder="1"/>
    <xf numFmtId="0" fontId="5" fillId="2" borderId="35" xfId="0" applyFont="1" applyFill="1" applyBorder="1" applyAlignment="1">
      <alignment vertical="top" wrapText="1"/>
    </xf>
    <xf numFmtId="0" fontId="58" fillId="2" borderId="25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/>
    <xf numFmtId="0" fontId="5" fillId="2" borderId="22" xfId="0" applyFont="1" applyFill="1" applyBorder="1" applyAlignment="1">
      <alignment horizontal="left" vertical="top"/>
    </xf>
    <xf numFmtId="0" fontId="5" fillId="2" borderId="25" xfId="0" applyFont="1" applyFill="1" applyBorder="1" applyAlignment="1">
      <alignment horizontal="left" vertical="top"/>
    </xf>
    <xf numFmtId="0" fontId="58" fillId="2" borderId="5" xfId="0" applyFont="1" applyFill="1" applyBorder="1" applyAlignment="1" applyProtection="1">
      <alignment horizontal="center" vertical="center"/>
      <protection locked="0"/>
    </xf>
    <xf numFmtId="0" fontId="5" fillId="2" borderId="33" xfId="0" applyFont="1" applyFill="1" applyBorder="1"/>
    <xf numFmtId="0" fontId="5" fillId="2" borderId="33" xfId="0" applyFont="1" applyFill="1" applyBorder="1" applyAlignment="1">
      <alignment vertical="top" wrapText="1"/>
    </xf>
    <xf numFmtId="166" fontId="58" fillId="2" borderId="42" xfId="0" applyNumberFormat="1" applyFont="1" applyFill="1" applyBorder="1" applyAlignment="1" applyProtection="1">
      <alignment horizontal="left" vertical="center"/>
      <protection locked="0"/>
    </xf>
    <xf numFmtId="0" fontId="5" fillId="2" borderId="25" xfId="0" applyFont="1" applyFill="1" applyBorder="1" applyAlignment="1">
      <alignment vertical="top" wrapText="1"/>
    </xf>
    <xf numFmtId="0" fontId="58" fillId="2" borderId="35" xfId="0" applyFont="1" applyFill="1" applyBorder="1" applyAlignment="1" applyProtection="1">
      <alignment horizontal="left" vertical="center"/>
      <protection locked="0"/>
    </xf>
    <xf numFmtId="2" fontId="58" fillId="2" borderId="17" xfId="0" applyNumberFormat="1" applyFont="1" applyFill="1" applyBorder="1" applyAlignment="1" applyProtection="1">
      <alignment horizontal="center" vertical="center"/>
      <protection locked="0"/>
    </xf>
    <xf numFmtId="2" fontId="58" fillId="2" borderId="10" xfId="0" applyNumberFormat="1" applyFont="1" applyFill="1" applyBorder="1" applyAlignment="1" applyProtection="1">
      <alignment horizontal="center" vertical="center"/>
      <protection locked="0"/>
    </xf>
    <xf numFmtId="2" fontId="58" fillId="2" borderId="11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/>
    <xf numFmtId="0" fontId="29" fillId="2" borderId="29" xfId="0" applyFont="1" applyFill="1" applyBorder="1" applyAlignment="1" applyProtection="1">
      <alignment horizontal="left" vertical="center"/>
      <protection locked="0"/>
    </xf>
    <xf numFmtId="0" fontId="5" fillId="2" borderId="17" xfId="0" applyFont="1" applyFill="1" applyBorder="1" applyAlignment="1">
      <alignment vertical="top" wrapText="1"/>
    </xf>
    <xf numFmtId="0" fontId="58" fillId="2" borderId="29" xfId="0" applyFont="1" applyFill="1" applyBorder="1" applyAlignment="1" applyProtection="1">
      <alignment horizontal="left" vertical="center"/>
      <protection locked="0"/>
    </xf>
    <xf numFmtId="2" fontId="58" fillId="2" borderId="17" xfId="0" applyNumberFormat="1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/>
    <xf numFmtId="0" fontId="5" fillId="2" borderId="17" xfId="0" applyFont="1" applyFill="1" applyBorder="1" applyAlignment="1">
      <alignment horizontal="left" vertical="top"/>
    </xf>
    <xf numFmtId="0" fontId="5" fillId="2" borderId="33" xfId="0" applyFont="1" applyFill="1" applyBorder="1" applyAlignment="1">
      <alignment horizontal="left" vertical="top"/>
    </xf>
    <xf numFmtId="0" fontId="58" fillId="2" borderId="37" xfId="0" applyFont="1" applyFill="1" applyBorder="1" applyAlignment="1" applyProtection="1">
      <alignment horizontal="left" vertical="center"/>
      <protection locked="0"/>
    </xf>
    <xf numFmtId="0" fontId="5" fillId="2" borderId="41" xfId="0" applyFont="1" applyFill="1" applyBorder="1" applyAlignment="1">
      <alignment horizontal="left" vertical="top"/>
    </xf>
    <xf numFmtId="0" fontId="58" fillId="2" borderId="17" xfId="0" applyFont="1" applyFill="1" applyBorder="1" applyAlignment="1">
      <alignment horizontal="left" vertical="top"/>
    </xf>
    <xf numFmtId="0" fontId="58" fillId="2" borderId="17" xfId="0" applyFont="1" applyFill="1" applyBorder="1" applyAlignment="1" applyProtection="1">
      <alignment vertical="center"/>
      <protection locked="0"/>
    </xf>
    <xf numFmtId="0" fontId="58" fillId="2" borderId="41" xfId="0" applyFont="1" applyFill="1" applyBorder="1" applyAlignment="1" applyProtection="1">
      <alignment horizontal="left" vertical="center"/>
      <protection locked="0"/>
    </xf>
    <xf numFmtId="0" fontId="58" fillId="2" borderId="28" xfId="0" applyFont="1" applyFill="1" applyBorder="1" applyAlignment="1" applyProtection="1">
      <alignment horizontal="left" vertical="center"/>
      <protection locked="0"/>
    </xf>
    <xf numFmtId="0" fontId="58" fillId="2" borderId="17" xfId="0" applyFont="1" applyFill="1" applyBorder="1" applyAlignment="1" applyProtection="1">
      <alignment horizontal="left" vertical="center" wrapText="1"/>
      <protection locked="0"/>
    </xf>
    <xf numFmtId="2" fontId="58" fillId="2" borderId="17" xfId="0" applyNumberFormat="1" applyFont="1" applyFill="1" applyBorder="1" applyAlignment="1">
      <alignment vertical="center"/>
    </xf>
    <xf numFmtId="2" fontId="58" fillId="2" borderId="17" xfId="0" applyNumberFormat="1" applyFont="1" applyFill="1" applyBorder="1" applyAlignment="1">
      <alignment horizontal="left" vertical="center"/>
    </xf>
    <xf numFmtId="2" fontId="5" fillId="2" borderId="17" xfId="0" applyNumberFormat="1" applyFont="1" applyFill="1" applyBorder="1" applyAlignment="1">
      <alignment horizontal="left" vertical="top"/>
    </xf>
    <xf numFmtId="2" fontId="5" fillId="2" borderId="0" xfId="0" applyNumberFormat="1" applyFont="1" applyFill="1"/>
    <xf numFmtId="2" fontId="58" fillId="2" borderId="29" xfId="0" applyNumberFormat="1" applyFont="1" applyFill="1" applyBorder="1" applyAlignment="1">
      <alignment vertical="center"/>
    </xf>
    <xf numFmtId="0" fontId="5" fillId="2" borderId="36" xfId="0" applyFont="1" applyFill="1" applyBorder="1"/>
    <xf numFmtId="164" fontId="5" fillId="2" borderId="30" xfId="0" applyNumberFormat="1" applyFont="1" applyFill="1" applyBorder="1" applyAlignment="1" applyProtection="1">
      <alignment horizontal="left" vertical="top"/>
      <protection locked="0"/>
    </xf>
    <xf numFmtId="164" fontId="5" fillId="2" borderId="0" xfId="0" applyNumberFormat="1" applyFont="1" applyFill="1" applyAlignment="1" applyProtection="1">
      <alignment horizontal="left" vertical="top"/>
      <protection locked="0"/>
    </xf>
    <xf numFmtId="164" fontId="58" fillId="2" borderId="33" xfId="0" applyNumberFormat="1" applyFont="1" applyFill="1" applyBorder="1" applyAlignment="1" applyProtection="1">
      <alignment horizontal="left" vertical="top"/>
      <protection locked="0"/>
    </xf>
    <xf numFmtId="164" fontId="58" fillId="2" borderId="22" xfId="0" applyNumberFormat="1" applyFont="1" applyFill="1" applyBorder="1" applyAlignment="1" applyProtection="1">
      <alignment horizontal="left" vertical="top"/>
      <protection locked="0"/>
    </xf>
    <xf numFmtId="164" fontId="58" fillId="2" borderId="17" xfId="0" applyNumberFormat="1" applyFont="1" applyFill="1" applyBorder="1" applyAlignment="1" applyProtection="1">
      <alignment horizontal="left" vertical="top"/>
      <protection locked="0"/>
    </xf>
    <xf numFmtId="164" fontId="58" fillId="2" borderId="39" xfId="0" applyNumberFormat="1" applyFont="1" applyFill="1" applyBorder="1" applyAlignment="1" applyProtection="1">
      <alignment horizontal="left" vertical="top"/>
      <protection locked="0"/>
    </xf>
    <xf numFmtId="164" fontId="58" fillId="2" borderId="41" xfId="0" applyNumberFormat="1" applyFont="1" applyFill="1" applyBorder="1" applyAlignment="1" applyProtection="1">
      <alignment horizontal="left" vertical="top"/>
      <protection locked="0"/>
    </xf>
    <xf numFmtId="164" fontId="58" fillId="2" borderId="43" xfId="0" applyNumberFormat="1" applyFont="1" applyFill="1" applyBorder="1" applyAlignment="1" applyProtection="1">
      <alignment horizontal="left" vertical="top"/>
      <protection locked="0"/>
    </xf>
    <xf numFmtId="0" fontId="58" fillId="2" borderId="30" xfId="0" applyFont="1" applyFill="1" applyBorder="1" applyAlignment="1" applyProtection="1">
      <alignment horizontal="left" vertical="top"/>
      <protection locked="0"/>
    </xf>
    <xf numFmtId="0" fontId="58" fillId="2" borderId="0" xfId="0" applyFont="1" applyFill="1" applyAlignment="1" applyProtection="1">
      <alignment horizontal="left" vertical="top"/>
      <protection locked="0"/>
    </xf>
    <xf numFmtId="0" fontId="58" fillId="2" borderId="22" xfId="0" applyFont="1" applyFill="1" applyBorder="1" applyAlignment="1" applyProtection="1">
      <alignment horizontal="left" vertical="top"/>
      <protection locked="0"/>
    </xf>
    <xf numFmtId="0" fontId="58" fillId="2" borderId="17" xfId="0" applyFont="1" applyFill="1" applyBorder="1" applyAlignment="1" applyProtection="1">
      <alignment horizontal="left" vertical="top"/>
      <protection locked="0"/>
    </xf>
    <xf numFmtId="0" fontId="58" fillId="2" borderId="39" xfId="0" applyFont="1" applyFill="1" applyBorder="1" applyAlignment="1" applyProtection="1">
      <alignment horizontal="left" vertical="top"/>
      <protection locked="0"/>
    </xf>
    <xf numFmtId="0" fontId="58" fillId="2" borderId="41" xfId="0" applyFont="1" applyFill="1" applyBorder="1" applyAlignment="1" applyProtection="1">
      <alignment horizontal="left" vertical="top"/>
      <protection locked="0"/>
    </xf>
    <xf numFmtId="0" fontId="58" fillId="2" borderId="33" xfId="0" applyFont="1" applyFill="1" applyBorder="1" applyAlignment="1" applyProtection="1">
      <alignment horizontal="left" vertical="top"/>
      <protection locked="0"/>
    </xf>
    <xf numFmtId="20" fontId="58" fillId="2" borderId="17" xfId="0" applyNumberFormat="1" applyFont="1" applyFill="1" applyBorder="1" applyAlignment="1" applyProtection="1">
      <alignment horizontal="left" vertical="top"/>
      <protection locked="0"/>
    </xf>
    <xf numFmtId="166" fontId="58" fillId="2" borderId="30" xfId="0" applyNumberFormat="1" applyFont="1" applyFill="1" applyBorder="1" applyAlignment="1" applyProtection="1">
      <alignment horizontal="left" vertical="top"/>
      <protection locked="0"/>
    </xf>
    <xf numFmtId="166" fontId="58" fillId="2" borderId="0" xfId="0" applyNumberFormat="1" applyFont="1" applyFill="1" applyAlignment="1" applyProtection="1">
      <alignment horizontal="left" vertical="top"/>
      <protection locked="0"/>
    </xf>
    <xf numFmtId="166" fontId="58" fillId="2" borderId="33" xfId="0" applyNumberFormat="1" applyFont="1" applyFill="1" applyBorder="1" applyAlignment="1" applyProtection="1">
      <alignment horizontal="left" vertical="top"/>
      <protection locked="0"/>
    </xf>
    <xf numFmtId="166" fontId="58" fillId="2" borderId="22" xfId="0" applyNumberFormat="1" applyFont="1" applyFill="1" applyBorder="1" applyAlignment="1" applyProtection="1">
      <alignment horizontal="left" vertical="top"/>
      <protection locked="0"/>
    </xf>
    <xf numFmtId="166" fontId="58" fillId="2" borderId="17" xfId="0" applyNumberFormat="1" applyFont="1" applyFill="1" applyBorder="1" applyAlignment="1" applyProtection="1">
      <alignment horizontal="left" vertical="top"/>
      <protection locked="0"/>
    </xf>
    <xf numFmtId="166" fontId="58" fillId="2" borderId="41" xfId="0" applyNumberFormat="1" applyFont="1" applyFill="1" applyBorder="1" applyAlignment="1" applyProtection="1">
      <alignment horizontal="left" vertical="top"/>
      <protection locked="0"/>
    </xf>
    <xf numFmtId="164" fontId="58" fillId="2" borderId="30" xfId="0" applyNumberFormat="1" applyFont="1" applyFill="1" applyBorder="1" applyAlignment="1" applyProtection="1">
      <alignment horizontal="left" vertical="top"/>
      <protection locked="0"/>
    </xf>
    <xf numFmtId="164" fontId="58" fillId="2" borderId="0" xfId="0" applyNumberFormat="1" applyFont="1" applyFill="1" applyAlignment="1" applyProtection="1">
      <alignment horizontal="left" vertical="top"/>
      <protection locked="0"/>
    </xf>
    <xf numFmtId="166" fontId="58" fillId="2" borderId="17" xfId="0" applyNumberFormat="1" applyFont="1" applyFill="1" applyBorder="1" applyAlignment="1" applyProtection="1">
      <alignment horizontal="left" vertical="center"/>
      <protection locked="0"/>
    </xf>
    <xf numFmtId="166" fontId="58" fillId="2" borderId="17" xfId="0" applyNumberFormat="1" applyFont="1" applyFill="1" applyBorder="1" applyAlignment="1" applyProtection="1">
      <alignment vertical="center"/>
      <protection locked="0"/>
    </xf>
    <xf numFmtId="166" fontId="58" fillId="2" borderId="41" xfId="0" applyNumberFormat="1" applyFont="1" applyFill="1" applyBorder="1" applyAlignment="1" applyProtection="1">
      <alignment horizontal="left" vertical="center"/>
      <protection locked="0"/>
    </xf>
    <xf numFmtId="0" fontId="58" fillId="2" borderId="30" xfId="0" applyFont="1" applyFill="1" applyBorder="1" applyAlignment="1" applyProtection="1">
      <alignment horizontal="left" vertical="top" wrapText="1"/>
      <protection locked="0"/>
    </xf>
    <xf numFmtId="0" fontId="58" fillId="2" borderId="0" xfId="0" applyFont="1" applyFill="1" applyAlignment="1" applyProtection="1">
      <alignment horizontal="left" vertical="top" wrapText="1"/>
      <protection locked="0"/>
    </xf>
    <xf numFmtId="0" fontId="58" fillId="2" borderId="33" xfId="0" applyFont="1" applyFill="1" applyBorder="1" applyAlignment="1" applyProtection="1">
      <alignment horizontal="left" vertical="top" wrapText="1"/>
      <protection locked="0"/>
    </xf>
    <xf numFmtId="0" fontId="58" fillId="2" borderId="22" xfId="0" applyFont="1" applyFill="1" applyBorder="1" applyAlignment="1" applyProtection="1">
      <alignment horizontal="left" vertical="top" wrapText="1"/>
      <protection locked="0"/>
    </xf>
    <xf numFmtId="0" fontId="58" fillId="2" borderId="17" xfId="0" applyFont="1" applyFill="1" applyBorder="1" applyAlignment="1" applyProtection="1">
      <alignment horizontal="left" vertical="top" wrapText="1"/>
      <protection locked="0"/>
    </xf>
    <xf numFmtId="0" fontId="58" fillId="2" borderId="17" xfId="0" applyFont="1" applyFill="1" applyBorder="1" applyAlignment="1" applyProtection="1">
      <alignment vertical="top" wrapText="1"/>
      <protection locked="0"/>
    </xf>
    <xf numFmtId="0" fontId="58" fillId="2" borderId="28" xfId="0" applyFont="1" applyFill="1" applyBorder="1" applyAlignment="1" applyProtection="1">
      <alignment horizontal="left" vertical="top" wrapText="1"/>
      <protection locked="0"/>
    </xf>
    <xf numFmtId="0" fontId="58" fillId="2" borderId="0" xfId="0" applyFont="1" applyFill="1"/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1" fillId="0" borderId="0" xfId="0" applyFont="1"/>
    <xf numFmtId="0" fontId="5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33" fillId="3" borderId="0" xfId="0" applyFont="1" applyFill="1"/>
    <xf numFmtId="0" fontId="31" fillId="3" borderId="0" xfId="0" applyFont="1" applyFill="1"/>
    <xf numFmtId="0" fontId="0" fillId="4" borderId="30" xfId="0" applyFill="1" applyBorder="1" applyAlignment="1">
      <alignment horizontal="left" vertical="top"/>
    </xf>
    <xf numFmtId="0" fontId="61" fillId="4" borderId="30" xfId="0" applyFont="1" applyFill="1" applyBorder="1" applyAlignment="1">
      <alignment horizontal="left" vertical="top"/>
    </xf>
    <xf numFmtId="49" fontId="0" fillId="4" borderId="30" xfId="0" applyNumberFormat="1" applyFill="1" applyBorder="1" applyAlignment="1">
      <alignment horizontal="left" vertical="top"/>
    </xf>
    <xf numFmtId="16" fontId="0" fillId="4" borderId="30" xfId="0" applyNumberFormat="1" applyFill="1" applyBorder="1" applyAlignment="1">
      <alignment horizontal="left" vertical="top"/>
    </xf>
    <xf numFmtId="0" fontId="33" fillId="5" borderId="0" xfId="0" applyFont="1" applyFill="1"/>
    <xf numFmtId="0" fontId="31" fillId="5" borderId="0" xfId="0" applyFont="1" applyFill="1"/>
    <xf numFmtId="0" fontId="26" fillId="0" borderId="0" xfId="0" applyFont="1"/>
    <xf numFmtId="0" fontId="28" fillId="0" borderId="0" xfId="0" applyFont="1"/>
    <xf numFmtId="0" fontId="33" fillId="0" borderId="0" xfId="0" applyFont="1"/>
    <xf numFmtId="0" fontId="29" fillId="2" borderId="17" xfId="0" applyFont="1" applyFill="1" applyBorder="1" applyAlignment="1">
      <alignment vertical="center" wrapText="1"/>
    </xf>
    <xf numFmtId="2" fontId="60" fillId="2" borderId="17" xfId="0" applyNumberFormat="1" applyFont="1" applyFill="1" applyBorder="1" applyAlignment="1" applyProtection="1">
      <alignment horizontal="left" vertical="center"/>
      <protection locked="0"/>
    </xf>
    <xf numFmtId="2" fontId="29" fillId="2" borderId="17" xfId="0" applyNumberFormat="1" applyFont="1" applyFill="1" applyBorder="1" applyAlignment="1" applyProtection="1">
      <alignment horizontal="left" vertical="center"/>
      <protection locked="0"/>
    </xf>
    <xf numFmtId="0" fontId="60" fillId="2" borderId="17" xfId="0" applyFont="1" applyFill="1" applyBorder="1" applyAlignment="1">
      <alignment vertical="center"/>
    </xf>
    <xf numFmtId="0" fontId="29" fillId="2" borderId="17" xfId="0" applyFont="1" applyFill="1" applyBorder="1" applyAlignment="1">
      <alignment vertical="center"/>
    </xf>
    <xf numFmtId="0" fontId="33" fillId="6" borderId="0" xfId="0" applyFont="1" applyFill="1"/>
    <xf numFmtId="0" fontId="31" fillId="6" borderId="0" xfId="0" applyFont="1" applyFill="1"/>
    <xf numFmtId="0" fontId="33" fillId="7" borderId="0" xfId="0" applyFont="1" applyFill="1"/>
    <xf numFmtId="0" fontId="31" fillId="7" borderId="0" xfId="0" applyFont="1" applyFill="1"/>
    <xf numFmtId="0" fontId="33" fillId="8" borderId="0" xfId="0" applyFont="1" applyFill="1"/>
    <xf numFmtId="0" fontId="31" fillId="8" borderId="0" xfId="0" applyFont="1" applyFill="1"/>
    <xf numFmtId="0" fontId="33" fillId="2" borderId="0" xfId="0" applyFont="1" applyFill="1"/>
    <xf numFmtId="0" fontId="29" fillId="0" borderId="17" xfId="0" applyFont="1" applyBorder="1" applyAlignment="1" applyProtection="1">
      <alignment horizontal="left" vertical="center"/>
      <protection locked="0"/>
    </xf>
    <xf numFmtId="0" fontId="29" fillId="0" borderId="17" xfId="0" applyFont="1" applyBorder="1" applyAlignment="1">
      <alignment vertical="center"/>
    </xf>
    <xf numFmtId="0" fontId="54" fillId="2" borderId="17" xfId="0" applyFont="1" applyFill="1" applyBorder="1" applyAlignment="1">
      <alignment vertical="center" wrapText="1"/>
    </xf>
    <xf numFmtId="0" fontId="54" fillId="0" borderId="29" xfId="0" applyFont="1" applyBorder="1" applyAlignment="1" applyProtection="1">
      <alignment horizontal="left" vertical="center"/>
      <protection locked="0"/>
    </xf>
    <xf numFmtId="49" fontId="30" fillId="2" borderId="9" xfId="0" applyNumberFormat="1" applyFont="1" applyFill="1" applyBorder="1" applyAlignment="1">
      <alignment horizontal="left" vertical="top"/>
    </xf>
    <xf numFmtId="0" fontId="46" fillId="2" borderId="9" xfId="0" applyFont="1" applyFill="1" applyBorder="1" applyAlignment="1">
      <alignment horizontal="left" vertical="top"/>
    </xf>
    <xf numFmtId="2" fontId="46" fillId="2" borderId="9" xfId="0" applyNumberFormat="1" applyFont="1" applyFill="1" applyBorder="1" applyAlignment="1">
      <alignment horizontal="left" vertical="top"/>
    </xf>
    <xf numFmtId="16" fontId="0" fillId="2" borderId="8" xfId="0" applyNumberFormat="1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62" fillId="0" borderId="0" xfId="0" applyFont="1"/>
    <xf numFmtId="0" fontId="29" fillId="2" borderId="0" xfId="0" applyFont="1" applyFill="1" applyAlignment="1">
      <alignment vertical="top" wrapText="1"/>
    </xf>
    <xf numFmtId="0" fontId="33" fillId="2" borderId="17" xfId="0" applyFont="1" applyFill="1" applyBorder="1" applyAlignment="1">
      <alignment horizontal="center" vertical="top" wrapText="1"/>
    </xf>
    <xf numFmtId="0" fontId="33" fillId="2" borderId="29" xfId="0" applyFont="1" applyFill="1" applyBorder="1" applyAlignment="1">
      <alignment horizontal="left" vertical="top" wrapText="1"/>
    </xf>
    <xf numFmtId="0" fontId="33" fillId="2" borderId="28" xfId="0" applyFont="1" applyFill="1" applyBorder="1" applyAlignment="1">
      <alignment vertical="top" wrapText="1"/>
    </xf>
    <xf numFmtId="0" fontId="33" fillId="2" borderId="0" xfId="0" applyFont="1" applyFill="1" applyAlignment="1">
      <alignment vertical="top" wrapText="1"/>
    </xf>
    <xf numFmtId="0" fontId="33" fillId="4" borderId="17" xfId="0" applyFont="1" applyFill="1" applyBorder="1" applyAlignment="1">
      <alignment horizontal="left" vertical="top"/>
    </xf>
    <xf numFmtId="0" fontId="31" fillId="4" borderId="29" xfId="0" applyFont="1" applyFill="1" applyBorder="1" applyAlignment="1">
      <alignment horizontal="left" vertical="top"/>
    </xf>
    <xf numFmtId="0" fontId="33" fillId="4" borderId="29" xfId="0" applyFont="1" applyFill="1" applyBorder="1" applyAlignment="1">
      <alignment horizontal="center" vertical="top"/>
    </xf>
    <xf numFmtId="0" fontId="33" fillId="4" borderId="9" xfId="0" applyFont="1" applyFill="1" applyBorder="1" applyAlignment="1">
      <alignment horizontal="center" vertical="top"/>
    </xf>
    <xf numFmtId="0" fontId="33" fillId="2" borderId="17" xfId="0" applyFont="1" applyFill="1" applyBorder="1" applyAlignment="1">
      <alignment horizontal="left" vertical="top"/>
    </xf>
    <xf numFmtId="0" fontId="31" fillId="2" borderId="29" xfId="0" applyFont="1" applyFill="1" applyBorder="1" applyAlignment="1">
      <alignment horizontal="left" vertical="top"/>
    </xf>
    <xf numFmtId="0" fontId="33" fillId="2" borderId="29" xfId="0" applyFont="1" applyFill="1" applyBorder="1" applyAlignment="1">
      <alignment horizontal="center" vertical="top"/>
    </xf>
    <xf numFmtId="0" fontId="33" fillId="2" borderId="9" xfId="0" applyFont="1" applyFill="1" applyBorder="1" applyAlignment="1">
      <alignment horizontal="center" vertical="top"/>
    </xf>
    <xf numFmtId="0" fontId="33" fillId="4" borderId="44" xfId="0" applyFont="1" applyFill="1" applyBorder="1" applyAlignment="1">
      <alignment horizontal="left" vertical="top"/>
    </xf>
    <xf numFmtId="0" fontId="58" fillId="4" borderId="45" xfId="0" applyFont="1" applyFill="1" applyBorder="1" applyAlignment="1">
      <alignment horizontal="center" vertical="top"/>
    </xf>
    <xf numFmtId="0" fontId="29" fillId="2" borderId="22" xfId="0" applyFont="1" applyFill="1" applyBorder="1" applyAlignment="1">
      <alignment vertical="center"/>
    </xf>
    <xf numFmtId="0" fontId="33" fillId="4" borderId="29" xfId="0" applyFont="1" applyFill="1" applyBorder="1" applyAlignment="1">
      <alignment horizontal="left" vertical="top"/>
    </xf>
    <xf numFmtId="0" fontId="31" fillId="4" borderId="29" xfId="0" applyFont="1" applyFill="1" applyBorder="1" applyAlignment="1">
      <alignment horizontal="center" vertical="top"/>
    </xf>
    <xf numFmtId="0" fontId="31" fillId="4" borderId="9" xfId="0" applyFont="1" applyFill="1" applyBorder="1" applyAlignment="1">
      <alignment horizontal="center" vertical="top"/>
    </xf>
    <xf numFmtId="0" fontId="33" fillId="2" borderId="46" xfId="0" applyFont="1" applyFill="1" applyBorder="1" applyAlignment="1">
      <alignment vertical="top" wrapText="1"/>
    </xf>
    <xf numFmtId="2" fontId="33" fillId="2" borderId="47" xfId="0" applyNumberFormat="1" applyFont="1" applyFill="1" applyBorder="1" applyAlignment="1">
      <alignment vertical="top" wrapText="1"/>
    </xf>
    <xf numFmtId="0" fontId="33" fillId="0" borderId="29" xfId="0" applyFont="1" applyBorder="1" applyAlignment="1">
      <alignment horizontal="left" vertical="top"/>
    </xf>
    <xf numFmtId="0" fontId="31" fillId="0" borderId="29" xfId="0" applyFont="1" applyBorder="1" applyAlignment="1">
      <alignment horizontal="center" vertical="top"/>
    </xf>
    <xf numFmtId="0" fontId="31" fillId="0" borderId="9" xfId="0" applyFont="1" applyBorder="1" applyAlignment="1">
      <alignment horizontal="center" vertical="top"/>
    </xf>
    <xf numFmtId="0" fontId="3" fillId="4" borderId="48" xfId="0" applyFont="1" applyFill="1" applyBorder="1" applyAlignment="1">
      <alignment vertical="center"/>
    </xf>
    <xf numFmtId="0" fontId="3" fillId="4" borderId="49" xfId="0" applyFont="1" applyFill="1" applyBorder="1" applyAlignment="1">
      <alignment vertical="center"/>
    </xf>
    <xf numFmtId="0" fontId="33" fillId="2" borderId="29" xfId="0" applyFont="1" applyFill="1" applyBorder="1" applyAlignment="1">
      <alignment horizontal="left" vertical="top"/>
    </xf>
    <xf numFmtId="0" fontId="33" fillId="2" borderId="9" xfId="0" applyFont="1" applyFill="1" applyBorder="1" applyAlignment="1">
      <alignment horizontal="left" vertical="top"/>
    </xf>
    <xf numFmtId="0" fontId="33" fillId="2" borderId="8" xfId="0" applyFont="1" applyFill="1" applyBorder="1" applyAlignment="1">
      <alignment horizontal="left" vertical="top"/>
    </xf>
    <xf numFmtId="0" fontId="31" fillId="0" borderId="50" xfId="0" applyFont="1" applyBorder="1"/>
    <xf numFmtId="0" fontId="31" fillId="0" borderId="51" xfId="0" applyFont="1" applyBorder="1"/>
    <xf numFmtId="0" fontId="31" fillId="4" borderId="50" xfId="0" applyFont="1" applyFill="1" applyBorder="1"/>
    <xf numFmtId="0" fontId="31" fillId="4" borderId="51" xfId="0" applyFont="1" applyFill="1" applyBorder="1"/>
    <xf numFmtId="0" fontId="33" fillId="4" borderId="52" xfId="0" applyFont="1" applyFill="1" applyBorder="1" applyAlignment="1">
      <alignment horizontal="left" vertical="top"/>
    </xf>
    <xf numFmtId="0" fontId="31" fillId="0" borderId="8" xfId="0" applyFont="1" applyBorder="1" applyAlignment="1">
      <alignment horizontal="center" vertical="top"/>
    </xf>
    <xf numFmtId="0" fontId="31" fillId="0" borderId="42" xfId="0" applyFont="1" applyBorder="1" applyAlignment="1">
      <alignment horizontal="center" vertical="top"/>
    </xf>
    <xf numFmtId="0" fontId="33" fillId="2" borderId="42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0" fontId="66" fillId="8" borderId="17" xfId="32" applyNumberFormat="1" applyFont="1" applyFill="1" applyBorder="1" applyAlignment="1">
      <alignment vertical="center"/>
    </xf>
    <xf numFmtId="0" fontId="81" fillId="8" borderId="17" xfId="32" applyNumberFormat="1" applyFont="1" applyFill="1" applyBorder="1" applyAlignment="1">
      <alignment horizontal="center" vertical="center"/>
    </xf>
    <xf numFmtId="0" fontId="3" fillId="29" borderId="71" xfId="33" applyNumberFormat="1" applyFont="1" applyFill="1" applyBorder="1" applyAlignment="1"/>
    <xf numFmtId="0" fontId="3" fillId="29" borderId="17" xfId="33" applyNumberFormat="1" applyFont="1" applyFill="1" applyBorder="1" applyAlignment="1">
      <alignment horizontal="left" wrapText="1"/>
    </xf>
    <xf numFmtId="0" fontId="3" fillId="29" borderId="72" xfId="33" applyNumberFormat="1" applyFont="1" applyFill="1" applyBorder="1" applyAlignment="1">
      <alignment horizontal="left"/>
    </xf>
    <xf numFmtId="0" fontId="1" fillId="0" borderId="0" xfId="36" applyNumberFormat="1" applyFill="1"/>
    <xf numFmtId="168" fontId="1" fillId="0" borderId="0" xfId="36" applyFill="1"/>
    <xf numFmtId="0" fontId="18" fillId="17" borderId="17" xfId="36" applyNumberFormat="1" applyFont="1" applyFill="1" applyBorder="1" applyAlignment="1">
      <alignment horizontal="center" vertical="center" wrapText="1"/>
    </xf>
    <xf numFmtId="0" fontId="18" fillId="17" borderId="22" xfId="36" applyNumberFormat="1" applyFont="1" applyFill="1" applyBorder="1" applyAlignment="1">
      <alignment horizontal="center" vertical="center" wrapText="1"/>
    </xf>
    <xf numFmtId="0" fontId="37" fillId="0" borderId="0" xfId="36" applyNumberFormat="1" applyFont="1" applyFill="1"/>
    <xf numFmtId="168" fontId="37" fillId="0" borderId="0" xfId="36" applyFont="1" applyFill="1"/>
    <xf numFmtId="0" fontId="3" fillId="0" borderId="58" xfId="36" applyNumberFormat="1" applyFont="1" applyFill="1" applyBorder="1" applyAlignment="1">
      <alignment horizontal="left" vertical="center" wrapText="1"/>
    </xf>
    <xf numFmtId="0" fontId="20" fillId="18" borderId="60" xfId="36" applyNumberFormat="1" applyFont="1" applyFill="1" applyBorder="1" applyAlignment="1">
      <alignment horizontal="left" vertical="center" wrapText="1"/>
    </xf>
    <xf numFmtId="0" fontId="20" fillId="2" borderId="60" xfId="36" applyNumberFormat="1" applyFont="1" applyFill="1" applyBorder="1" applyAlignment="1">
      <alignment horizontal="left" vertical="center" wrapText="1"/>
    </xf>
    <xf numFmtId="0" fontId="66" fillId="0" borderId="60" xfId="36" applyNumberFormat="1" applyFont="1" applyFill="1" applyBorder="1" applyAlignment="1">
      <alignment horizontal="left" vertical="center" wrapText="1"/>
    </xf>
    <xf numFmtId="0" fontId="67" fillId="19" borderId="17" xfId="36" applyNumberFormat="1" applyFont="1" applyFill="1" applyBorder="1" applyAlignment="1">
      <alignment vertical="center"/>
    </xf>
    <xf numFmtId="0" fontId="68" fillId="19" borderId="17" xfId="36" applyNumberFormat="1" applyFont="1" applyFill="1" applyBorder="1" applyAlignment="1">
      <alignment horizontal="center" vertical="center"/>
    </xf>
    <xf numFmtId="0" fontId="0" fillId="0" borderId="60" xfId="36" applyNumberFormat="1" applyFont="1" applyFill="1" applyBorder="1" applyAlignment="1">
      <alignment horizontal="left" vertical="center" wrapText="1"/>
    </xf>
    <xf numFmtId="0" fontId="0" fillId="0" borderId="61" xfId="36" applyNumberFormat="1" applyFont="1" applyFill="1" applyBorder="1" applyAlignment="1">
      <alignment horizontal="left" vertical="center" wrapText="1"/>
    </xf>
    <xf numFmtId="0" fontId="20" fillId="0" borderId="60" xfId="36" applyNumberFormat="1" applyFont="1" applyFill="1" applyBorder="1" applyAlignment="1">
      <alignment horizontal="left" vertical="center" wrapText="1"/>
    </xf>
    <xf numFmtId="0" fontId="67" fillId="20" borderId="17" xfId="36" applyNumberFormat="1" applyFont="1" applyFill="1" applyBorder="1" applyAlignment="1">
      <alignment vertical="center"/>
    </xf>
    <xf numFmtId="0" fontId="68" fillId="20" borderId="17" xfId="36" applyNumberFormat="1" applyFont="1" applyFill="1" applyBorder="1" applyAlignment="1">
      <alignment horizontal="center" vertical="center"/>
    </xf>
    <xf numFmtId="0" fontId="0" fillId="5" borderId="60" xfId="36" applyNumberFormat="1" applyFont="1" applyFill="1" applyBorder="1" applyAlignment="1">
      <alignment horizontal="left" vertical="center" wrapText="1"/>
    </xf>
    <xf numFmtId="0" fontId="3" fillId="16" borderId="61" xfId="36" applyNumberFormat="1" applyFont="1" applyFill="1" applyBorder="1" applyAlignment="1">
      <alignment horizontal="left" vertical="center" wrapText="1"/>
    </xf>
    <xf numFmtId="0" fontId="67" fillId="9" borderId="17" xfId="36" applyNumberFormat="1" applyFont="1" applyFill="1" applyBorder="1" applyAlignment="1">
      <alignment horizontal="left" vertical="center"/>
    </xf>
    <xf numFmtId="0" fontId="70" fillId="10" borderId="17" xfId="36" applyNumberFormat="1" applyFont="1" applyFill="1" applyBorder="1" applyAlignment="1">
      <alignment horizontal="center" vertical="center" wrapText="1"/>
    </xf>
    <xf numFmtId="0" fontId="70" fillId="9" borderId="17" xfId="36" applyNumberFormat="1" applyFont="1" applyFill="1" applyBorder="1" applyAlignment="1">
      <alignment horizontal="center" vertical="center" wrapText="1"/>
    </xf>
    <xf numFmtId="0" fontId="1" fillId="0" borderId="60" xfId="36" applyNumberFormat="1" applyBorder="1" applyAlignment="1">
      <alignment horizontal="left" vertical="center" wrapText="1"/>
    </xf>
    <xf numFmtId="0" fontId="0" fillId="10" borderId="61" xfId="36" applyNumberFormat="1" applyFont="1" applyFill="1" applyBorder="1" applyAlignment="1">
      <alignment horizontal="left" vertical="center" wrapText="1"/>
    </xf>
    <xf numFmtId="0" fontId="20" fillId="0" borderId="62" xfId="36" applyNumberFormat="1" applyFont="1" applyFill="1" applyBorder="1" applyAlignment="1">
      <alignment horizontal="left" vertical="center" wrapText="1"/>
    </xf>
    <xf numFmtId="0" fontId="67" fillId="2" borderId="17" xfId="36" applyNumberFormat="1" applyFont="1" applyFill="1" applyBorder="1" applyAlignment="1">
      <alignment horizontal="left" vertical="center"/>
    </xf>
    <xf numFmtId="0" fontId="70" fillId="2" borderId="17" xfId="36" applyNumberFormat="1" applyFont="1" applyFill="1" applyBorder="1" applyAlignment="1">
      <alignment horizontal="center" vertical="center"/>
    </xf>
    <xf numFmtId="0" fontId="71" fillId="2" borderId="17" xfId="36" applyNumberFormat="1" applyFont="1" applyFill="1" applyBorder="1" applyAlignment="1">
      <alignment horizontal="left" vertical="center"/>
    </xf>
    <xf numFmtId="0" fontId="70" fillId="2" borderId="17" xfId="36" applyNumberFormat="1" applyFont="1" applyFill="1" applyBorder="1" applyAlignment="1">
      <alignment horizontal="center" vertical="center" wrapText="1"/>
    </xf>
    <xf numFmtId="0" fontId="0" fillId="0" borderId="93" xfId="36" applyNumberFormat="1" applyFont="1" applyFill="1" applyBorder="1" applyAlignment="1">
      <alignment horizontal="left" vertical="center" wrapText="1"/>
    </xf>
    <xf numFmtId="0" fontId="0" fillId="0" borderId="62" xfId="36" applyNumberFormat="1" applyFont="1" applyFill="1" applyBorder="1" applyAlignment="1">
      <alignment horizontal="left" vertical="center" wrapText="1"/>
    </xf>
    <xf numFmtId="0" fontId="0" fillId="0" borderId="63" xfId="36" applyNumberFormat="1" applyFont="1" applyFill="1" applyBorder="1" applyAlignment="1">
      <alignment horizontal="left" vertical="center" wrapText="1"/>
    </xf>
    <xf numFmtId="0" fontId="20" fillId="2" borderId="62" xfId="36" applyNumberFormat="1" applyFont="1" applyFill="1" applyBorder="1" applyAlignment="1">
      <alignment horizontal="left" vertical="center" wrapText="1"/>
    </xf>
    <xf numFmtId="0" fontId="68" fillId="2" borderId="17" xfId="36" applyNumberFormat="1" applyFont="1" applyFill="1" applyBorder="1" applyAlignment="1">
      <alignment horizontal="center" vertical="center"/>
    </xf>
    <xf numFmtId="0" fontId="67" fillId="2" borderId="17" xfId="36" applyNumberFormat="1" applyFont="1" applyFill="1" applyBorder="1" applyAlignment="1">
      <alignment vertical="center"/>
    </xf>
    <xf numFmtId="0" fontId="1" fillId="2" borderId="17" xfId="36" applyNumberFormat="1" applyFont="1" applyFill="1" applyBorder="1" applyAlignment="1">
      <alignment horizontal="center" vertical="center"/>
    </xf>
    <xf numFmtId="0" fontId="3" fillId="16" borderId="62" xfId="36" applyNumberFormat="1" applyFont="1" applyFill="1" applyBorder="1" applyAlignment="1">
      <alignment horizontal="left" vertical="center" wrapText="1"/>
    </xf>
    <xf numFmtId="0" fontId="73" fillId="2" borderId="17" xfId="36" applyNumberFormat="1" applyFont="1" applyFill="1" applyBorder="1" applyAlignment="1">
      <alignment horizontal="left" vertical="center"/>
    </xf>
    <xf numFmtId="0" fontId="74" fillId="2" borderId="17" xfId="36" applyNumberFormat="1" applyFont="1" applyFill="1" applyBorder="1" applyAlignment="1">
      <alignment horizontal="center" vertical="center" wrapText="1"/>
    </xf>
    <xf numFmtId="0" fontId="67" fillId="22" borderId="17" xfId="36" applyNumberFormat="1" applyFont="1" applyFill="1" applyBorder="1" applyAlignment="1">
      <alignment vertical="center"/>
    </xf>
    <xf numFmtId="0" fontId="68" fillId="22" borderId="17" xfId="36" applyNumberFormat="1" applyFont="1" applyFill="1" applyBorder="1" applyAlignment="1">
      <alignment horizontal="center" vertical="center"/>
    </xf>
    <xf numFmtId="0" fontId="0" fillId="10" borderId="60" xfId="36" applyNumberFormat="1" applyFont="1" applyFill="1" applyBorder="1" applyAlignment="1">
      <alignment horizontal="left" vertical="center" wrapText="1"/>
    </xf>
    <xf numFmtId="0" fontId="67" fillId="2" borderId="22" xfId="36" applyNumberFormat="1" applyFont="1" applyFill="1" applyBorder="1" applyAlignment="1">
      <alignment horizontal="left" vertical="center" wrapText="1"/>
    </xf>
    <xf numFmtId="0" fontId="16" fillId="0" borderId="62" xfId="36" applyNumberFormat="1" applyFont="1" applyFill="1" applyBorder="1" applyAlignment="1">
      <alignment horizontal="left" vertical="center" wrapText="1"/>
    </xf>
    <xf numFmtId="0" fontId="17" fillId="0" borderId="62" xfId="36" applyNumberFormat="1" applyFont="1" applyFill="1" applyBorder="1" applyAlignment="1">
      <alignment horizontal="left" vertical="center" wrapText="1"/>
    </xf>
    <xf numFmtId="0" fontId="67" fillId="8" borderId="17" xfId="36" applyNumberFormat="1" applyFont="1" applyFill="1" applyBorder="1" applyAlignment="1">
      <alignment horizontal="left" vertical="center"/>
    </xf>
    <xf numFmtId="0" fontId="70" fillId="8" borderId="17" xfId="36" applyNumberFormat="1" applyFont="1" applyFill="1" applyBorder="1" applyAlignment="1">
      <alignment horizontal="center" vertical="center" wrapText="1"/>
    </xf>
    <xf numFmtId="0" fontId="17" fillId="2" borderId="62" xfId="36" applyNumberFormat="1" applyFont="1" applyFill="1" applyBorder="1" applyAlignment="1">
      <alignment horizontal="left" vertical="center" wrapText="1"/>
    </xf>
    <xf numFmtId="0" fontId="7" fillId="2" borderId="62" xfId="36" applyNumberFormat="1" applyFont="1" applyFill="1" applyBorder="1" applyAlignment="1">
      <alignment horizontal="left" vertical="center" wrapText="1"/>
    </xf>
    <xf numFmtId="0" fontId="75" fillId="0" borderId="60" xfId="36" applyNumberFormat="1" applyFont="1" applyFill="1" applyBorder="1" applyAlignment="1">
      <alignment horizontal="left" vertical="center" wrapText="1"/>
    </xf>
    <xf numFmtId="0" fontId="68" fillId="2" borderId="17" xfId="36" applyNumberFormat="1" applyFont="1" applyFill="1" applyBorder="1" applyAlignment="1">
      <alignment horizontal="center" vertical="center" wrapText="1"/>
    </xf>
    <xf numFmtId="0" fontId="20" fillId="18" borderId="62" xfId="36" applyNumberFormat="1" applyFont="1" applyFill="1" applyBorder="1" applyAlignment="1">
      <alignment horizontal="left" vertical="center" wrapText="1"/>
    </xf>
    <xf numFmtId="0" fontId="66" fillId="0" borderId="62" xfId="36" applyNumberFormat="1" applyFont="1" applyFill="1" applyBorder="1" applyAlignment="1">
      <alignment horizontal="left" vertical="center" wrapText="1"/>
    </xf>
    <xf numFmtId="0" fontId="1" fillId="0" borderId="62" xfId="36" applyNumberFormat="1" applyBorder="1" applyAlignment="1">
      <alignment horizontal="left" vertical="center" wrapText="1"/>
    </xf>
    <xf numFmtId="0" fontId="0" fillId="5" borderId="62" xfId="36" applyNumberFormat="1" applyFont="1" applyFill="1" applyBorder="1" applyAlignment="1">
      <alignment horizontal="left" vertical="center" wrapText="1"/>
    </xf>
    <xf numFmtId="0" fontId="76" fillId="0" borderId="62" xfId="36" applyNumberFormat="1" applyFont="1" applyFill="1" applyBorder="1" applyAlignment="1">
      <alignment horizontal="left" vertical="center" wrapText="1"/>
    </xf>
    <xf numFmtId="0" fontId="3" fillId="0" borderId="62" xfId="36" applyNumberFormat="1" applyFont="1" applyFill="1" applyBorder="1" applyAlignment="1">
      <alignment horizontal="left" vertical="center" wrapText="1"/>
    </xf>
    <xf numFmtId="0" fontId="3" fillId="0" borderId="68" xfId="36" applyNumberFormat="1" applyFont="1" applyFill="1" applyBorder="1" applyAlignment="1">
      <alignment horizontal="left" vertical="center" wrapText="1"/>
    </xf>
    <xf numFmtId="0" fontId="3" fillId="0" borderId="69" xfId="36" applyNumberFormat="1" applyFont="1" applyFill="1" applyBorder="1" applyAlignment="1">
      <alignment horizontal="left" vertical="center" wrapText="1"/>
    </xf>
    <xf numFmtId="0" fontId="76" fillId="0" borderId="69" xfId="36" applyNumberFormat="1" applyFont="1" applyFill="1" applyBorder="1" applyAlignment="1">
      <alignment horizontal="left" vertical="center" wrapText="1"/>
    </xf>
    <xf numFmtId="0" fontId="66" fillId="0" borderId="69" xfId="36" applyNumberFormat="1" applyFont="1" applyFill="1" applyBorder="1" applyAlignment="1">
      <alignment horizontal="left" vertical="center" wrapText="1"/>
    </xf>
    <xf numFmtId="0" fontId="0" fillId="0" borderId="69" xfId="36" applyNumberFormat="1" applyFont="1" applyFill="1" applyBorder="1" applyAlignment="1">
      <alignment horizontal="left" vertical="center" wrapText="1"/>
    </xf>
    <xf numFmtId="0" fontId="0" fillId="0" borderId="70" xfId="36" applyNumberFormat="1" applyFont="1" applyFill="1" applyBorder="1" applyAlignment="1">
      <alignment horizontal="left" vertical="center" wrapText="1"/>
    </xf>
    <xf numFmtId="0" fontId="3" fillId="0" borderId="71" xfId="36" applyNumberFormat="1" applyFont="1" applyFill="1" applyBorder="1" applyAlignment="1">
      <alignment horizontal="left" vertical="center" wrapText="1"/>
    </xf>
    <xf numFmtId="0" fontId="37" fillId="0" borderId="72" xfId="36" applyNumberFormat="1" applyFont="1" applyFill="1" applyBorder="1" applyAlignment="1">
      <alignment horizontal="left" vertical="center" wrapText="1"/>
    </xf>
    <xf numFmtId="0" fontId="18" fillId="0" borderId="72" xfId="36" applyNumberFormat="1" applyFont="1" applyFill="1" applyBorder="1" applyAlignment="1">
      <alignment horizontal="left" vertical="center" wrapText="1"/>
    </xf>
    <xf numFmtId="0" fontId="76" fillId="0" borderId="72" xfId="36" applyNumberFormat="1" applyFont="1" applyFill="1" applyBorder="1" applyAlignment="1">
      <alignment horizontal="left" vertical="center" wrapText="1"/>
    </xf>
    <xf numFmtId="0" fontId="0" fillId="0" borderId="73" xfId="36" applyNumberFormat="1" applyFont="1" applyFill="1" applyBorder="1" applyAlignment="1">
      <alignment horizontal="left" vertical="center" wrapText="1"/>
    </xf>
    <xf numFmtId="0" fontId="37" fillId="0" borderId="60" xfId="36" applyNumberFormat="1" applyFont="1" applyFill="1" applyBorder="1" applyAlignment="1">
      <alignment horizontal="left" vertical="center" wrapText="1"/>
    </xf>
    <xf numFmtId="0" fontId="18" fillId="0" borderId="60" xfId="36" applyNumberFormat="1" applyFont="1" applyFill="1" applyBorder="1" applyAlignment="1">
      <alignment horizontal="left" vertical="center" wrapText="1"/>
    </xf>
    <xf numFmtId="0" fontId="76" fillId="0" borderId="60" xfId="36" applyNumberFormat="1" applyFont="1" applyFill="1" applyBorder="1" applyAlignment="1">
      <alignment horizontal="left" vertical="center" wrapText="1"/>
    </xf>
    <xf numFmtId="0" fontId="37" fillId="0" borderId="62" xfId="36" applyNumberFormat="1" applyFont="1" applyFill="1" applyBorder="1" applyAlignment="1">
      <alignment horizontal="left" vertical="center" wrapText="1"/>
    </xf>
    <xf numFmtId="0" fontId="18" fillId="0" borderId="62" xfId="36" applyNumberFormat="1" applyFont="1" applyFill="1" applyBorder="1" applyAlignment="1">
      <alignment horizontal="left" vertical="center" wrapText="1"/>
    </xf>
    <xf numFmtId="0" fontId="1" fillId="0" borderId="62" xfId="36" applyNumberFormat="1" applyFill="1" applyBorder="1" applyAlignment="1">
      <alignment horizontal="left" vertical="center" wrapText="1"/>
    </xf>
    <xf numFmtId="0" fontId="1" fillId="0" borderId="69" xfId="36" applyNumberFormat="1" applyFill="1" applyBorder="1" applyAlignment="1">
      <alignment horizontal="left" vertical="center" wrapText="1"/>
    </xf>
    <xf numFmtId="0" fontId="66" fillId="0" borderId="72" xfId="36" applyNumberFormat="1" applyFont="1" applyFill="1" applyBorder="1" applyAlignment="1">
      <alignment horizontal="left" vertical="center" wrapText="1"/>
    </xf>
    <xf numFmtId="0" fontId="3" fillId="0" borderId="72" xfId="36" applyNumberFormat="1" applyFont="1" applyFill="1" applyBorder="1" applyAlignment="1">
      <alignment horizontal="left" vertical="center" wrapText="1"/>
    </xf>
    <xf numFmtId="0" fontId="0" fillId="0" borderId="72" xfId="36" applyNumberFormat="1" applyFont="1" applyFill="1" applyBorder="1" applyAlignment="1">
      <alignment horizontal="left" vertical="center" wrapText="1"/>
    </xf>
    <xf numFmtId="0" fontId="1" fillId="0" borderId="60" xfId="36" applyNumberFormat="1" applyFill="1" applyBorder="1" applyAlignment="1">
      <alignment horizontal="left" vertical="center" wrapText="1"/>
    </xf>
    <xf numFmtId="0" fontId="1" fillId="0" borderId="72" xfId="36" applyNumberFormat="1" applyFill="1" applyBorder="1" applyAlignment="1">
      <alignment horizontal="left" vertical="center" wrapText="1"/>
    </xf>
    <xf numFmtId="0" fontId="3" fillId="0" borderId="74" xfId="36" applyNumberFormat="1" applyFont="1" applyFill="1" applyBorder="1" applyAlignment="1">
      <alignment horizontal="left" vertical="center" wrapText="1"/>
    </xf>
    <xf numFmtId="0" fontId="76" fillId="0" borderId="72" xfId="36" applyNumberFormat="1" applyFont="1" applyFill="1" applyBorder="1" applyAlignment="1">
      <alignment vertical="center"/>
    </xf>
    <xf numFmtId="0" fontId="77" fillId="0" borderId="60" xfId="36" applyNumberFormat="1" applyFont="1" applyFill="1" applyBorder="1" applyAlignment="1">
      <alignment horizontal="left" vertical="center" wrapText="1"/>
    </xf>
    <xf numFmtId="0" fontId="1" fillId="0" borderId="75" xfId="36" applyNumberFormat="1" applyFill="1" applyBorder="1" applyAlignment="1">
      <alignment horizontal="left" vertical="center" wrapText="1"/>
    </xf>
    <xf numFmtId="0" fontId="76" fillId="0" borderId="75" xfId="36" applyNumberFormat="1" applyFont="1" applyFill="1" applyBorder="1" applyAlignment="1">
      <alignment vertical="center"/>
    </xf>
    <xf numFmtId="0" fontId="0" fillId="0" borderId="75" xfId="36" applyNumberFormat="1" applyFont="1" applyFill="1" applyBorder="1" applyAlignment="1">
      <alignment horizontal="left" vertical="center" wrapText="1"/>
    </xf>
    <xf numFmtId="0" fontId="0" fillId="0" borderId="76" xfId="36" applyNumberFormat="1" applyFont="1" applyFill="1" applyBorder="1" applyAlignment="1">
      <alignment horizontal="left" vertical="center" wrapText="1"/>
    </xf>
    <xf numFmtId="0" fontId="67" fillId="0" borderId="17" xfId="36" applyNumberFormat="1" applyFont="1" applyFill="1" applyBorder="1" applyAlignment="1">
      <alignment horizontal="left" vertical="center"/>
    </xf>
    <xf numFmtId="0" fontId="70" fillId="0" borderId="17" xfId="36" applyNumberFormat="1" applyFont="1" applyFill="1" applyBorder="1" applyAlignment="1">
      <alignment horizontal="center" vertical="center" wrapText="1"/>
    </xf>
    <xf numFmtId="0" fontId="0" fillId="0" borderId="17" xfId="36" applyNumberFormat="1" applyFont="1" applyFill="1" applyBorder="1" applyAlignment="1">
      <alignment horizontal="center" vertical="center"/>
    </xf>
    <xf numFmtId="0" fontId="0" fillId="0" borderId="18" xfId="36" applyNumberFormat="1" applyFont="1" applyFill="1" applyBorder="1" applyAlignment="1">
      <alignment horizontal="center" vertical="center"/>
    </xf>
    <xf numFmtId="0" fontId="3" fillId="0" borderId="77" xfId="36" applyNumberFormat="1" applyFont="1" applyFill="1" applyBorder="1" applyAlignment="1">
      <alignment horizontal="left" vertical="center" wrapText="1"/>
    </xf>
    <xf numFmtId="0" fontId="1" fillId="0" borderId="78" xfId="36" applyNumberFormat="1" applyFill="1" applyBorder="1" applyAlignment="1">
      <alignment horizontal="left" vertical="center" wrapText="1"/>
    </xf>
    <xf numFmtId="0" fontId="76" fillId="0" borderId="78" xfId="36" applyNumberFormat="1" applyFont="1" applyFill="1" applyBorder="1" applyAlignment="1">
      <alignment vertical="center"/>
    </xf>
    <xf numFmtId="0" fontId="67" fillId="0" borderId="25" xfId="36" applyNumberFormat="1" applyFont="1" applyFill="1" applyBorder="1" applyAlignment="1">
      <alignment horizontal="left" vertical="center"/>
    </xf>
    <xf numFmtId="0" fontId="70" fillId="0" borderId="25" xfId="36" applyNumberFormat="1" applyFont="1" applyFill="1" applyBorder="1" applyAlignment="1">
      <alignment horizontal="center" vertical="center" wrapText="1"/>
    </xf>
    <xf numFmtId="0" fontId="0" fillId="0" borderId="25" xfId="36" applyNumberFormat="1" applyFont="1" applyFill="1" applyBorder="1" applyAlignment="1">
      <alignment horizontal="center" vertical="center"/>
    </xf>
    <xf numFmtId="0" fontId="0" fillId="0" borderId="26" xfId="36" applyNumberFormat="1" applyFont="1" applyFill="1" applyBorder="1" applyAlignment="1">
      <alignment horizontal="center" vertical="center"/>
    </xf>
    <xf numFmtId="0" fontId="76" fillId="8" borderId="72" xfId="36" applyNumberFormat="1" applyFont="1" applyFill="1" applyBorder="1" applyAlignment="1">
      <alignment vertical="center"/>
    </xf>
    <xf numFmtId="0" fontId="76" fillId="8" borderId="72" xfId="36" applyNumberFormat="1" applyFont="1" applyFill="1" applyBorder="1" applyAlignment="1">
      <alignment horizontal="left" vertical="center" wrapText="1"/>
    </xf>
    <xf numFmtId="0" fontId="79" fillId="8" borderId="72" xfId="36" applyNumberFormat="1" applyFont="1" applyFill="1" applyBorder="1" applyAlignment="1">
      <alignment horizontal="left" vertical="center" wrapText="1"/>
    </xf>
    <xf numFmtId="0" fontId="79" fillId="8" borderId="72" xfId="36" applyNumberFormat="1" applyFont="1" applyFill="1" applyBorder="1" applyAlignment="1">
      <alignment horizontal="center" vertical="center" wrapText="1"/>
    </xf>
    <xf numFmtId="0" fontId="3" fillId="8" borderId="72" xfId="36" applyNumberFormat="1" applyFont="1" applyFill="1" applyBorder="1" applyAlignment="1">
      <alignment vertical="top"/>
    </xf>
    <xf numFmtId="0" fontId="3" fillId="8" borderId="72" xfId="36" applyNumberFormat="1" applyFont="1" applyFill="1" applyBorder="1" applyAlignment="1">
      <alignment horizontal="left" vertical="center" wrapText="1"/>
    </xf>
    <xf numFmtId="0" fontId="3" fillId="8" borderId="73" xfId="36" applyNumberFormat="1" applyFont="1" applyFill="1" applyBorder="1" applyAlignment="1">
      <alignment horizontal="left" vertical="center" wrapText="1"/>
    </xf>
    <xf numFmtId="0" fontId="18" fillId="0" borderId="0" xfId="36" applyNumberFormat="1" applyFont="1" applyFill="1"/>
    <xf numFmtId="168" fontId="18" fillId="0" borderId="0" xfId="36" applyFont="1" applyFill="1"/>
    <xf numFmtId="0" fontId="66" fillId="26" borderId="60" xfId="36" applyNumberFormat="1" applyFont="1" applyFill="1" applyBorder="1" applyAlignment="1">
      <alignment horizontal="left" vertical="center" wrapText="1"/>
    </xf>
    <xf numFmtId="0" fontId="76" fillId="26" borderId="75" xfId="36" applyNumberFormat="1" applyFont="1" applyFill="1" applyBorder="1" applyAlignment="1">
      <alignment vertical="center"/>
    </xf>
    <xf numFmtId="0" fontId="1" fillId="26" borderId="75" xfId="36" applyNumberFormat="1" applyFill="1" applyBorder="1" applyAlignment="1">
      <alignment horizontal="left" vertical="center" wrapText="1"/>
    </xf>
    <xf numFmtId="0" fontId="0" fillId="26" borderId="75" xfId="36" applyNumberFormat="1" applyFont="1" applyFill="1" applyBorder="1" applyAlignment="1">
      <alignment horizontal="left" vertical="center" wrapText="1"/>
    </xf>
    <xf numFmtId="0" fontId="0" fillId="26" borderId="76" xfId="36" applyNumberFormat="1" applyFont="1" applyFill="1" applyBorder="1" applyAlignment="1">
      <alignment horizontal="left" vertical="center" wrapText="1"/>
    </xf>
    <xf numFmtId="0" fontId="16" fillId="0" borderId="17" xfId="36" applyNumberFormat="1" applyFont="1" applyFill="1" applyBorder="1" applyAlignment="1">
      <alignment horizontal="center" vertical="center"/>
    </xf>
    <xf numFmtId="0" fontId="16" fillId="0" borderId="18" xfId="36" applyNumberFormat="1" applyFont="1" applyFill="1" applyBorder="1" applyAlignment="1">
      <alignment horizontal="center" vertical="center"/>
    </xf>
    <xf numFmtId="0" fontId="76" fillId="0" borderId="60" xfId="36" applyNumberFormat="1" applyFont="1" applyFill="1" applyBorder="1" applyAlignment="1">
      <alignment vertical="center"/>
    </xf>
    <xf numFmtId="0" fontId="3" fillId="0" borderId="84" xfId="36" applyNumberFormat="1" applyFont="1" applyFill="1" applyBorder="1" applyAlignment="1">
      <alignment horizontal="left" vertical="center" wrapText="1"/>
    </xf>
    <xf numFmtId="0" fontId="1" fillId="27" borderId="5" xfId="36" applyNumberFormat="1" applyFill="1" applyBorder="1"/>
    <xf numFmtId="0" fontId="66" fillId="27" borderId="6" xfId="36" applyNumberFormat="1" applyFont="1" applyFill="1" applyBorder="1" applyAlignment="1">
      <alignment horizontal="left" vertical="center" wrapText="1"/>
    </xf>
    <xf numFmtId="0" fontId="1" fillId="27" borderId="6" xfId="36" applyNumberFormat="1" applyFill="1" applyBorder="1" applyAlignment="1">
      <alignment horizontal="left" vertical="center" wrapText="1"/>
    </xf>
    <xf numFmtId="0" fontId="0" fillId="27" borderId="6" xfId="36" applyNumberFormat="1" applyFont="1" applyFill="1" applyBorder="1" applyAlignment="1">
      <alignment horizontal="left" vertical="center" wrapText="1"/>
    </xf>
    <xf numFmtId="0" fontId="0" fillId="27" borderId="7" xfId="36" applyNumberFormat="1" applyFont="1" applyFill="1" applyBorder="1" applyAlignment="1">
      <alignment horizontal="left" vertical="center" wrapText="1"/>
    </xf>
    <xf numFmtId="0" fontId="7" fillId="8" borderId="85" xfId="36" applyNumberFormat="1" applyFont="1" applyFill="1" applyBorder="1" applyAlignment="1">
      <alignment vertical="top"/>
    </xf>
    <xf numFmtId="0" fontId="66" fillId="0" borderId="75" xfId="36" applyNumberFormat="1" applyFont="1" applyFill="1" applyBorder="1" applyAlignment="1">
      <alignment horizontal="left" vertical="center" wrapText="1"/>
    </xf>
    <xf numFmtId="0" fontId="3" fillId="0" borderId="75" xfId="36" applyNumberFormat="1" applyFont="1" applyFill="1" applyBorder="1" applyAlignment="1">
      <alignment horizontal="left" vertical="center" wrapText="1"/>
    </xf>
    <xf numFmtId="0" fontId="76" fillId="0" borderId="75" xfId="36" applyNumberFormat="1" applyFont="1" applyFill="1" applyBorder="1" applyAlignment="1">
      <alignment horizontal="left" vertical="center" wrapText="1"/>
    </xf>
    <xf numFmtId="0" fontId="7" fillId="0" borderId="75" xfId="36" applyNumberFormat="1" applyFont="1" applyFill="1" applyBorder="1" applyAlignment="1">
      <alignment vertical="top"/>
    </xf>
    <xf numFmtId="0" fontId="0" fillId="0" borderId="76" xfId="36" applyNumberFormat="1" applyFont="1" applyFill="1" applyBorder="1" applyAlignment="1">
      <alignment vertical="top"/>
    </xf>
    <xf numFmtId="0" fontId="66" fillId="0" borderId="58" xfId="36" applyNumberFormat="1" applyFont="1" applyFill="1" applyBorder="1" applyAlignment="1">
      <alignment horizontal="left" vertical="center" wrapText="1"/>
    </xf>
    <xf numFmtId="0" fontId="77" fillId="0" borderId="61" xfId="36" applyNumberFormat="1" applyFont="1" applyFill="1" applyBorder="1" applyAlignment="1">
      <alignment horizontal="left" vertical="center" wrapText="1"/>
    </xf>
    <xf numFmtId="0" fontId="66" fillId="0" borderId="84" xfId="36" applyNumberFormat="1" applyFont="1" applyFill="1" applyBorder="1" applyAlignment="1">
      <alignment horizontal="left" vertical="center" wrapText="1"/>
    </xf>
    <xf numFmtId="0" fontId="77" fillId="0" borderId="62" xfId="36" applyNumberFormat="1" applyFont="1" applyFill="1" applyBorder="1" applyAlignment="1">
      <alignment horizontal="left" vertical="center" wrapText="1"/>
    </xf>
    <xf numFmtId="0" fontId="77" fillId="0" borderId="63" xfId="36" applyNumberFormat="1" applyFont="1" applyFill="1" applyBorder="1" applyAlignment="1">
      <alignment horizontal="left" vertical="center" wrapText="1"/>
    </xf>
    <xf numFmtId="0" fontId="77" fillId="28" borderId="86" xfId="36" applyNumberFormat="1" applyFont="1" applyFill="1" applyBorder="1" applyAlignment="1">
      <alignment horizontal="left" vertical="center" wrapText="1"/>
    </xf>
    <xf numFmtId="0" fontId="66" fillId="28" borderId="33" xfId="36" applyNumberFormat="1" applyFont="1" applyFill="1" applyBorder="1" applyAlignment="1">
      <alignment horizontal="left" vertical="center" wrapText="1"/>
    </xf>
    <xf numFmtId="0" fontId="77" fillId="28" borderId="33" xfId="36" applyNumberFormat="1" applyFont="1" applyFill="1" applyBorder="1" applyAlignment="1">
      <alignment horizontal="left" vertical="center" wrapText="1"/>
    </xf>
    <xf numFmtId="0" fontId="0" fillId="28" borderId="87" xfId="36" applyNumberFormat="1" applyFont="1" applyFill="1" applyBorder="1"/>
    <xf numFmtId="0" fontId="77" fillId="28" borderId="16" xfId="36" applyNumberFormat="1" applyFont="1" applyFill="1" applyBorder="1" applyAlignment="1">
      <alignment horizontal="left" vertical="center" wrapText="1"/>
    </xf>
    <xf numFmtId="0" fontId="66" fillId="28" borderId="17" xfId="36" applyNumberFormat="1" applyFont="1" applyFill="1" applyBorder="1" applyAlignment="1">
      <alignment horizontal="left" vertical="center" wrapText="1"/>
    </xf>
    <xf numFmtId="0" fontId="77" fillId="28" borderId="17" xfId="36" applyNumberFormat="1" applyFont="1" applyFill="1" applyBorder="1" applyAlignment="1">
      <alignment horizontal="left" vertical="center" wrapText="1"/>
    </xf>
    <xf numFmtId="0" fontId="0" fillId="28" borderId="18" xfId="36" applyNumberFormat="1" applyFont="1" applyFill="1" applyBorder="1"/>
    <xf numFmtId="0" fontId="77" fillId="28" borderId="88" xfId="36" applyNumberFormat="1" applyFont="1" applyFill="1" applyBorder="1" applyAlignment="1">
      <alignment horizontal="left" vertical="center" wrapText="1"/>
    </xf>
    <xf numFmtId="0" fontId="66" fillId="28" borderId="22" xfId="36" applyNumberFormat="1" applyFont="1" applyFill="1" applyBorder="1" applyAlignment="1">
      <alignment horizontal="left" vertical="center" wrapText="1"/>
    </xf>
    <xf numFmtId="0" fontId="3" fillId="28" borderId="22" xfId="36" applyNumberFormat="1" applyFont="1" applyFill="1" applyBorder="1" applyAlignment="1">
      <alignment horizontal="left" vertical="center" wrapText="1"/>
    </xf>
    <xf numFmtId="0" fontId="76" fillId="28" borderId="22" xfId="36" applyNumberFormat="1" applyFont="1" applyFill="1" applyBorder="1" applyAlignment="1">
      <alignment horizontal="left" vertical="center" wrapText="1"/>
    </xf>
    <xf numFmtId="0" fontId="67" fillId="28" borderId="22" xfId="36" applyNumberFormat="1" applyFont="1" applyFill="1" applyBorder="1" applyAlignment="1">
      <alignment horizontal="left" vertical="center"/>
    </xf>
    <xf numFmtId="0" fontId="70" fillId="28" borderId="22" xfId="36" applyNumberFormat="1" applyFont="1" applyFill="1" applyBorder="1" applyAlignment="1">
      <alignment horizontal="center" vertical="center"/>
    </xf>
    <xf numFmtId="0" fontId="85" fillId="28" borderId="22" xfId="36" applyNumberFormat="1" applyFont="1" applyFill="1" applyBorder="1" applyAlignment="1">
      <alignment vertical="top" wrapText="1"/>
    </xf>
    <xf numFmtId="0" fontId="3" fillId="28" borderId="22" xfId="36" applyNumberFormat="1" applyFont="1" applyFill="1" applyBorder="1" applyAlignment="1">
      <alignment vertical="center"/>
    </xf>
    <xf numFmtId="0" fontId="0" fillId="28" borderId="23" xfId="36" applyNumberFormat="1" applyFont="1" applyFill="1" applyBorder="1"/>
    <xf numFmtId="0" fontId="7" fillId="8" borderId="86" xfId="36" applyNumberFormat="1" applyFont="1" applyFill="1" applyBorder="1"/>
    <xf numFmtId="0" fontId="66" fillId="0" borderId="33" xfId="36" applyNumberFormat="1" applyFont="1" applyFill="1" applyBorder="1" applyAlignment="1">
      <alignment horizontal="left" vertical="center" wrapText="1"/>
    </xf>
    <xf numFmtId="0" fontId="3" fillId="0" borderId="33" xfId="36" applyNumberFormat="1" applyFont="1" applyFill="1" applyBorder="1" applyAlignment="1">
      <alignment horizontal="left" vertical="center" wrapText="1"/>
    </xf>
    <xf numFmtId="0" fontId="76" fillId="0" borderId="33" xfId="36" applyNumberFormat="1" applyFont="1" applyFill="1" applyBorder="1" applyAlignment="1">
      <alignment horizontal="left" vertical="center" wrapText="1"/>
    </xf>
    <xf numFmtId="0" fontId="0" fillId="0" borderId="33" xfId="36" applyNumberFormat="1" applyFont="1" applyFill="1" applyBorder="1" applyAlignment="1">
      <alignment horizontal="left" vertical="center" wrapText="1"/>
    </xf>
    <xf numFmtId="0" fontId="0" fillId="0" borderId="33" xfId="36" applyNumberFormat="1" applyFont="1" applyFill="1" applyBorder="1" applyAlignment="1"/>
    <xf numFmtId="0" fontId="0" fillId="0" borderId="87" xfId="36" applyNumberFormat="1" applyFont="1" applyFill="1" applyBorder="1" applyAlignment="1">
      <alignment vertical="top"/>
    </xf>
    <xf numFmtId="0" fontId="1" fillId="0" borderId="16" xfId="36" applyNumberFormat="1" applyFill="1" applyBorder="1"/>
    <xf numFmtId="0" fontId="66" fillId="0" borderId="17" xfId="36" applyNumberFormat="1" applyFont="1" applyFill="1" applyBorder="1" applyAlignment="1">
      <alignment horizontal="left" vertical="center" wrapText="1"/>
    </xf>
    <xf numFmtId="0" fontId="3" fillId="0" borderId="17" xfId="36" applyNumberFormat="1" applyFont="1" applyFill="1" applyBorder="1" applyAlignment="1">
      <alignment horizontal="left" vertical="center" wrapText="1"/>
    </xf>
    <xf numFmtId="0" fontId="76" fillId="0" borderId="17" xfId="36" applyNumberFormat="1" applyFont="1" applyFill="1" applyBorder="1" applyAlignment="1">
      <alignment horizontal="left" vertical="center" wrapText="1"/>
    </xf>
    <xf numFmtId="0" fontId="79" fillId="0" borderId="17" xfId="36" applyNumberFormat="1" applyFont="1" applyFill="1" applyBorder="1" applyAlignment="1">
      <alignment vertical="center"/>
    </xf>
    <xf numFmtId="0" fontId="15" fillId="0" borderId="17" xfId="36" applyNumberFormat="1" applyFont="1" applyFill="1" applyBorder="1" applyAlignment="1">
      <alignment horizontal="left" vertical="top"/>
    </xf>
    <xf numFmtId="0" fontId="15" fillId="0" borderId="17" xfId="36" applyNumberFormat="1" applyFont="1" applyFill="1" applyBorder="1" applyAlignment="1">
      <alignment vertical="top"/>
    </xf>
    <xf numFmtId="0" fontId="0" fillId="0" borderId="17" xfId="36" applyNumberFormat="1" applyFont="1" applyFill="1" applyBorder="1" applyAlignment="1">
      <alignment horizontal="left" vertical="center" wrapText="1"/>
    </xf>
    <xf numFmtId="0" fontId="0" fillId="0" borderId="18" xfId="36" applyNumberFormat="1" applyFont="1" applyFill="1" applyBorder="1" applyAlignment="1">
      <alignment vertical="top"/>
    </xf>
    <xf numFmtId="0" fontId="1" fillId="0" borderId="17" xfId="36" applyNumberFormat="1" applyFill="1" applyBorder="1"/>
    <xf numFmtId="0" fontId="86" fillId="0" borderId="17" xfId="36" applyNumberFormat="1" applyFont="1" applyFill="1" applyBorder="1" applyAlignment="1">
      <alignment horizontal="left" vertical="center"/>
    </xf>
    <xf numFmtId="0" fontId="87" fillId="10" borderId="17" xfId="36" applyNumberFormat="1" applyFont="1" applyFill="1" applyBorder="1" applyAlignment="1">
      <alignment horizontal="left" vertical="center" wrapText="1"/>
    </xf>
    <xf numFmtId="0" fontId="82" fillId="0" borderId="17" xfId="36" applyNumberFormat="1" applyFont="1" applyFill="1" applyBorder="1" applyAlignment="1">
      <alignment horizontal="left" vertical="top"/>
    </xf>
    <xf numFmtId="0" fontId="76" fillId="8" borderId="17" xfId="36" applyNumberFormat="1" applyFont="1" applyFill="1" applyBorder="1" applyAlignment="1">
      <alignment horizontal="left" vertical="center" wrapText="1"/>
    </xf>
    <xf numFmtId="0" fontId="1" fillId="0" borderId="88" xfId="36" applyNumberFormat="1" applyFill="1" applyBorder="1"/>
    <xf numFmtId="0" fontId="66" fillId="0" borderId="22" xfId="36" applyNumberFormat="1" applyFont="1" applyFill="1" applyBorder="1" applyAlignment="1">
      <alignment horizontal="left" vertical="center" wrapText="1"/>
    </xf>
    <xf numFmtId="0" fontId="3" fillId="0" borderId="22" xfId="36" applyNumberFormat="1" applyFont="1" applyFill="1" applyBorder="1" applyAlignment="1">
      <alignment horizontal="left" vertical="center" wrapText="1"/>
    </xf>
    <xf numFmtId="0" fontId="76" fillId="0" borderId="22" xfId="36" applyNumberFormat="1" applyFont="1" applyFill="1" applyBorder="1" applyAlignment="1">
      <alignment horizontal="left" vertical="center" wrapText="1"/>
    </xf>
    <xf numFmtId="0" fontId="82" fillId="0" borderId="17" xfId="36" applyNumberFormat="1" applyFont="1" applyFill="1" applyBorder="1" applyAlignment="1">
      <alignment horizontal="left" vertical="center" wrapText="1"/>
    </xf>
    <xf numFmtId="0" fontId="0" fillId="0" borderId="23" xfId="36" applyNumberFormat="1" applyFont="1" applyFill="1" applyBorder="1" applyAlignment="1">
      <alignment vertical="top"/>
    </xf>
    <xf numFmtId="0" fontId="1" fillId="0" borderId="22" xfId="36" applyNumberFormat="1" applyFill="1" applyBorder="1"/>
    <xf numFmtId="0" fontId="1" fillId="0" borderId="23" xfId="36" applyNumberFormat="1" applyFill="1" applyBorder="1"/>
    <xf numFmtId="0" fontId="77" fillId="27" borderId="5" xfId="36" applyNumberFormat="1" applyFont="1" applyFill="1" applyBorder="1" applyAlignment="1">
      <alignment horizontal="left" vertical="center" wrapText="1"/>
    </xf>
    <xf numFmtId="0" fontId="3" fillId="27" borderId="6" xfId="36" applyNumberFormat="1" applyFont="1" applyFill="1" applyBorder="1" applyAlignment="1">
      <alignment horizontal="left" vertical="center" wrapText="1"/>
    </xf>
    <xf numFmtId="0" fontId="76" fillId="27" borderId="6" xfId="36" applyNumberFormat="1" applyFont="1" applyFill="1" applyBorder="1" applyAlignment="1">
      <alignment horizontal="left" vertical="center" wrapText="1"/>
    </xf>
    <xf numFmtId="0" fontId="1" fillId="27" borderId="6" xfId="36" applyNumberFormat="1" applyFill="1" applyBorder="1"/>
    <xf numFmtId="0" fontId="85" fillId="27" borderId="6" xfId="36" applyNumberFormat="1" applyFont="1" applyFill="1" applyBorder="1" applyAlignment="1">
      <alignment vertical="top" wrapText="1"/>
    </xf>
    <xf numFmtId="0" fontId="3" fillId="27" borderId="6" xfId="36" applyNumberFormat="1" applyFont="1" applyFill="1" applyBorder="1" applyAlignment="1">
      <alignment vertical="center"/>
    </xf>
    <xf numFmtId="0" fontId="1" fillId="27" borderId="7" xfId="36" applyNumberFormat="1" applyFill="1" applyBorder="1"/>
    <xf numFmtId="0" fontId="7" fillId="8" borderId="77" xfId="36" applyNumberFormat="1" applyFont="1" applyFill="1" applyBorder="1"/>
    <xf numFmtId="0" fontId="66" fillId="0" borderId="78" xfId="36" applyNumberFormat="1" applyFont="1" applyFill="1" applyBorder="1" applyAlignment="1">
      <alignment horizontal="left" vertical="center" wrapText="1"/>
    </xf>
    <xf numFmtId="0" fontId="48" fillId="0" borderId="78" xfId="36" applyNumberFormat="1" applyFont="1" applyFill="1" applyBorder="1" applyAlignment="1">
      <alignment horizontal="left" vertical="center" wrapText="1"/>
    </xf>
    <xf numFmtId="0" fontId="88" fillId="0" borderId="78" xfId="36" applyNumberFormat="1" applyFont="1" applyFill="1" applyBorder="1" applyAlignment="1">
      <alignment horizontal="left" vertical="center" wrapText="1"/>
    </xf>
    <xf numFmtId="0" fontId="67" fillId="0" borderId="11" xfId="36" applyNumberFormat="1" applyFont="1" applyFill="1" applyBorder="1" applyAlignment="1">
      <alignment horizontal="left" vertical="center"/>
    </xf>
    <xf numFmtId="0" fontId="70" fillId="0" borderId="11" xfId="36" applyNumberFormat="1" applyFont="1" applyFill="1" applyBorder="1" applyAlignment="1">
      <alignment horizontal="center" vertical="center" wrapText="1"/>
    </xf>
    <xf numFmtId="0" fontId="3" fillId="0" borderId="78" xfId="36" applyNumberFormat="1" applyFont="1" applyFill="1" applyBorder="1" applyAlignment="1">
      <alignment horizontal="center" vertical="center" wrapText="1"/>
    </xf>
    <xf numFmtId="0" fontId="3" fillId="0" borderId="89" xfId="36" applyNumberFormat="1" applyFont="1" applyFill="1" applyBorder="1" applyAlignment="1">
      <alignment horizontal="center" vertical="center" wrapText="1"/>
    </xf>
    <xf numFmtId="0" fontId="7" fillId="8" borderId="71" xfId="36" applyNumberFormat="1" applyFont="1" applyFill="1" applyBorder="1"/>
    <xf numFmtId="0" fontId="0" fillId="0" borderId="72" xfId="36" applyNumberFormat="1" applyFont="1" applyFill="1" applyBorder="1"/>
    <xf numFmtId="0" fontId="3" fillId="0" borderId="72" xfId="36" applyNumberFormat="1" applyFont="1" applyFill="1" applyBorder="1" applyAlignment="1">
      <alignment horizontal="left" vertical="top"/>
    </xf>
    <xf numFmtId="0" fontId="0" fillId="0" borderId="73" xfId="36" applyNumberFormat="1" applyFont="1" applyFill="1" applyBorder="1" applyAlignment="1">
      <alignment vertical="top"/>
    </xf>
    <xf numFmtId="0" fontId="0" fillId="0" borderId="58" xfId="36" applyNumberFormat="1" applyFont="1" applyFill="1" applyBorder="1"/>
    <xf numFmtId="0" fontId="3" fillId="0" borderId="60" xfId="36" applyNumberFormat="1" applyFont="1" applyFill="1" applyBorder="1" applyAlignment="1">
      <alignment horizontal="left" vertical="center" wrapText="1"/>
    </xf>
    <xf numFmtId="0" fontId="88" fillId="0" borderId="60" xfId="36" applyNumberFormat="1" applyFont="1" applyFill="1" applyBorder="1" applyAlignment="1">
      <alignment horizontal="left" vertical="center" wrapText="1"/>
    </xf>
    <xf numFmtId="0" fontId="79" fillId="0" borderId="60" xfId="36" applyNumberFormat="1" applyFont="1" applyFill="1" applyBorder="1" applyAlignment="1">
      <alignment vertical="center"/>
    </xf>
    <xf numFmtId="0" fontId="15" fillId="0" borderId="60" xfId="36" applyNumberFormat="1" applyFont="1" applyFill="1" applyBorder="1" applyAlignment="1">
      <alignment horizontal="left" vertical="top"/>
    </xf>
    <xf numFmtId="0" fontId="15" fillId="0" borderId="60" xfId="36" applyNumberFormat="1" applyFont="1" applyFill="1" applyBorder="1" applyAlignment="1">
      <alignment vertical="top"/>
    </xf>
    <xf numFmtId="0" fontId="0" fillId="0" borderId="90" xfId="36" applyNumberFormat="1" applyFont="1" applyFill="1" applyBorder="1" applyAlignment="1"/>
    <xf numFmtId="0" fontId="3" fillId="0" borderId="60" xfId="36" applyNumberFormat="1" applyFont="1" applyFill="1" applyBorder="1" applyAlignment="1">
      <alignment horizontal="left" vertical="top"/>
    </xf>
    <xf numFmtId="0" fontId="0" fillId="0" borderId="61" xfId="36" applyNumberFormat="1" applyFont="1" applyFill="1" applyBorder="1" applyAlignment="1">
      <alignment vertical="top"/>
    </xf>
    <xf numFmtId="0" fontId="0" fillId="0" borderId="84" xfId="36" applyNumberFormat="1" applyFont="1" applyFill="1" applyBorder="1"/>
    <xf numFmtId="0" fontId="66" fillId="8" borderId="60" xfId="36" applyNumberFormat="1" applyFont="1" applyFill="1" applyBorder="1" applyAlignment="1">
      <alignment horizontal="left" vertical="center" wrapText="1"/>
    </xf>
    <xf numFmtId="0" fontId="89" fillId="2" borderId="17" xfId="36" applyNumberFormat="1" applyFont="1" applyFill="1" applyBorder="1" applyAlignment="1">
      <alignment horizontal="left" vertical="center"/>
    </xf>
    <xf numFmtId="0" fontId="15" fillId="2" borderId="17" xfId="36" applyNumberFormat="1" applyFont="1" applyFill="1" applyBorder="1" applyAlignment="1">
      <alignment horizontal="center" vertical="center" wrapText="1"/>
    </xf>
    <xf numFmtId="0" fontId="0" fillId="0" borderId="91" xfId="36" applyNumberFormat="1" applyFont="1" applyFill="1" applyBorder="1" applyAlignment="1"/>
    <xf numFmtId="0" fontId="3" fillId="0" borderId="62" xfId="36" applyNumberFormat="1" applyFont="1" applyFill="1" applyBorder="1" applyAlignment="1">
      <alignment horizontal="left" vertical="top"/>
    </xf>
    <xf numFmtId="0" fontId="0" fillId="0" borderId="63" xfId="36" applyNumberFormat="1" applyFont="1" applyFill="1" applyBorder="1" applyAlignment="1">
      <alignment vertical="top"/>
    </xf>
    <xf numFmtId="0" fontId="66" fillId="10" borderId="60" xfId="36" applyNumberFormat="1" applyFont="1" applyFill="1" applyBorder="1" applyAlignment="1">
      <alignment horizontal="left" vertical="center" wrapText="1"/>
    </xf>
    <xf numFmtId="0" fontId="0" fillId="0" borderId="68" xfId="36" applyNumberFormat="1" applyFont="1" applyFill="1" applyBorder="1"/>
    <xf numFmtId="0" fontId="79" fillId="0" borderId="69" xfId="36" applyNumberFormat="1" applyFont="1" applyFill="1" applyBorder="1" applyAlignment="1">
      <alignment vertical="center"/>
    </xf>
    <xf numFmtId="0" fontId="15" fillId="0" borderId="69" xfId="36" applyNumberFormat="1" applyFont="1" applyFill="1" applyBorder="1" applyAlignment="1">
      <alignment horizontal="left" vertical="top"/>
    </xf>
    <xf numFmtId="0" fontId="15" fillId="0" borderId="69" xfId="36" applyNumberFormat="1" applyFont="1" applyFill="1" applyBorder="1" applyAlignment="1">
      <alignment vertical="top"/>
    </xf>
    <xf numFmtId="0" fontId="0" fillId="0" borderId="92" xfId="36" applyNumberFormat="1" applyFont="1" applyFill="1" applyBorder="1" applyAlignment="1"/>
    <xf numFmtId="0" fontId="3" fillId="0" borderId="69" xfId="36" applyNumberFormat="1" applyFont="1" applyFill="1" applyBorder="1" applyAlignment="1">
      <alignment horizontal="left" vertical="top"/>
    </xf>
    <xf numFmtId="0" fontId="0" fillId="0" borderId="70" xfId="36" applyNumberFormat="1" applyFont="1" applyFill="1" applyBorder="1" applyAlignment="1">
      <alignment vertical="top"/>
    </xf>
    <xf numFmtId="0" fontId="0" fillId="0" borderId="73" xfId="36" applyNumberFormat="1" applyFont="1" applyFill="1" applyBorder="1"/>
    <xf numFmtId="0" fontId="7" fillId="0" borderId="58" xfId="36" applyNumberFormat="1" applyFont="1" applyFill="1" applyBorder="1"/>
    <xf numFmtId="0" fontId="0" fillId="0" borderId="60" xfId="36" applyNumberFormat="1" applyFont="1" applyFill="1" applyBorder="1" applyAlignment="1">
      <alignment horizontal="center" vertical="center"/>
    </xf>
    <xf numFmtId="0" fontId="3" fillId="0" borderId="60" xfId="36" applyNumberFormat="1" applyFont="1" applyFill="1" applyBorder="1" applyAlignment="1">
      <alignment horizontal="center" vertical="center"/>
    </xf>
    <xf numFmtId="0" fontId="0" fillId="0" borderId="61" xfId="36" applyNumberFormat="1" applyFont="1" applyFill="1" applyBorder="1" applyAlignment="1">
      <alignment horizontal="center" vertical="center"/>
    </xf>
    <xf numFmtId="0" fontId="7" fillId="0" borderId="68" xfId="36" applyNumberFormat="1" applyFont="1" applyFill="1" applyBorder="1"/>
    <xf numFmtId="0" fontId="0" fillId="0" borderId="69" xfId="36" applyNumberFormat="1" applyFont="1" applyFill="1" applyBorder="1"/>
    <xf numFmtId="0" fontId="0" fillId="0" borderId="70" xfId="36" applyNumberFormat="1" applyFont="1" applyFill="1" applyBorder="1"/>
    <xf numFmtId="0" fontId="20" fillId="0" borderId="72" xfId="36" applyNumberFormat="1" applyFont="1" applyFill="1" applyBorder="1" applyAlignment="1">
      <alignment horizontal="left" vertical="center" wrapText="1"/>
    </xf>
    <xf numFmtId="0" fontId="1" fillId="0" borderId="58" xfId="36" applyNumberFormat="1" applyFont="1" applyFill="1" applyBorder="1"/>
    <xf numFmtId="0" fontId="0" fillId="0" borderId="61" xfId="36" applyNumberFormat="1" applyFont="1" applyFill="1" applyBorder="1"/>
    <xf numFmtId="0" fontId="1" fillId="0" borderId="68" xfId="36" applyNumberFormat="1" applyFill="1" applyBorder="1"/>
    <xf numFmtId="0" fontId="3" fillId="0" borderId="69" xfId="36" applyNumberFormat="1" applyFont="1" applyFill="1" applyBorder="1"/>
    <xf numFmtId="0" fontId="66" fillId="29" borderId="72" xfId="36" applyNumberFormat="1" applyFont="1" applyFill="1" applyBorder="1" applyAlignment="1">
      <alignment horizontal="left" wrapText="1"/>
    </xf>
    <xf numFmtId="0" fontId="3" fillId="29" borderId="72" xfId="36" applyNumberFormat="1" applyFont="1" applyFill="1" applyBorder="1" applyAlignment="1">
      <alignment horizontal="left" wrapText="1"/>
    </xf>
    <xf numFmtId="0" fontId="20" fillId="29" borderId="37" xfId="36" applyNumberFormat="1" applyFont="1" applyFill="1" applyBorder="1" applyAlignment="1">
      <alignment wrapText="1"/>
    </xf>
    <xf numFmtId="0" fontId="3" fillId="29" borderId="73" xfId="36" applyNumberFormat="1" applyFont="1" applyFill="1" applyBorder="1" applyAlignment="1"/>
    <xf numFmtId="0" fontId="0" fillId="0" borderId="0" xfId="36" applyNumberFormat="1" applyFont="1" applyFill="1"/>
    <xf numFmtId="0" fontId="37" fillId="8" borderId="59" xfId="36" applyNumberFormat="1" applyFont="1" applyFill="1" applyBorder="1" applyAlignment="1">
      <alignment horizontal="left" vertical="center" wrapText="1"/>
    </xf>
    <xf numFmtId="0" fontId="69" fillId="5" borderId="59" xfId="36" applyNumberFormat="1" applyFont="1" applyFill="1" applyBorder="1" applyAlignment="1">
      <alignment horizontal="left" vertical="center" wrapText="1"/>
    </xf>
    <xf numFmtId="0" fontId="69" fillId="8" borderId="59" xfId="36" applyNumberFormat="1" applyFont="1" applyFill="1" applyBorder="1" applyAlignment="1">
      <alignment horizontal="left" vertical="center" wrapText="1"/>
    </xf>
    <xf numFmtId="0" fontId="69" fillId="10" borderId="59" xfId="36" applyNumberFormat="1" applyFont="1" applyFill="1" applyBorder="1" applyAlignment="1">
      <alignment horizontal="left" vertical="center" wrapText="1"/>
    </xf>
    <xf numFmtId="0" fontId="72" fillId="0" borderId="59" xfId="36" applyNumberFormat="1" applyFont="1" applyBorder="1" applyAlignment="1">
      <alignment horizontal="left" vertical="center" wrapText="1"/>
    </xf>
    <xf numFmtId="0" fontId="32" fillId="21" borderId="64" xfId="36" applyNumberFormat="1" applyFont="1" applyFill="1" applyBorder="1" applyAlignment="1">
      <alignment vertical="center" wrapText="1"/>
    </xf>
    <xf numFmtId="0" fontId="32" fillId="21" borderId="65" xfId="36" applyNumberFormat="1" applyFont="1" applyFill="1" applyBorder="1" applyAlignment="1">
      <alignment vertical="center" wrapText="1"/>
    </xf>
    <xf numFmtId="0" fontId="67" fillId="23" borderId="66" xfId="36" applyNumberFormat="1" applyFont="1" applyFill="1" applyBorder="1" applyAlignment="1">
      <alignment vertical="center"/>
    </xf>
    <xf numFmtId="0" fontId="68" fillId="23" borderId="17" xfId="36" applyNumberFormat="1" applyFont="1" applyFill="1" applyBorder="1" applyAlignment="1">
      <alignment horizontal="center" vertical="center"/>
    </xf>
    <xf numFmtId="0" fontId="68" fillId="23" borderId="67" xfId="36" applyNumberFormat="1" applyFont="1" applyFill="1" applyBorder="1" applyAlignment="1">
      <alignment horizontal="center" vertical="center"/>
    </xf>
    <xf numFmtId="0" fontId="32" fillId="0" borderId="0" xfId="36" applyNumberFormat="1" applyFont="1" applyAlignment="1">
      <alignment vertical="top" wrapText="1"/>
    </xf>
    <xf numFmtId="0" fontId="78" fillId="0" borderId="79" xfId="36" applyNumberFormat="1" applyFont="1" applyBorder="1" applyAlignment="1">
      <alignment vertical="top" wrapText="1"/>
    </xf>
    <xf numFmtId="0" fontId="80" fillId="24" borderId="80" xfId="36" applyNumberFormat="1" applyFont="1" applyFill="1" applyBorder="1" applyAlignment="1">
      <alignment wrapText="1"/>
    </xf>
    <xf numFmtId="0" fontId="18" fillId="5" borderId="79" xfId="36" applyNumberFormat="1" applyFont="1" applyFill="1" applyBorder="1" applyAlignment="1">
      <alignment vertical="top" wrapText="1"/>
    </xf>
    <xf numFmtId="0" fontId="59" fillId="25" borderId="80" xfId="36" applyNumberFormat="1" applyFont="1" applyFill="1" applyBorder="1" applyAlignment="1">
      <alignment wrapText="1"/>
    </xf>
    <xf numFmtId="0" fontId="18" fillId="5" borderId="81" xfId="36" applyNumberFormat="1" applyFont="1" applyFill="1" applyBorder="1" applyAlignment="1">
      <alignment vertical="top" wrapText="1"/>
    </xf>
    <xf numFmtId="0" fontId="18" fillId="5" borderId="82" xfId="36" applyNumberFormat="1" applyFont="1" applyFill="1" applyBorder="1" applyAlignment="1">
      <alignment vertical="top" wrapText="1"/>
    </xf>
    <xf numFmtId="0" fontId="18" fillId="10" borderId="83" xfId="36" applyNumberFormat="1" applyFont="1" applyFill="1" applyBorder="1" applyAlignment="1">
      <alignment wrapText="1"/>
    </xf>
    <xf numFmtId="0" fontId="67" fillId="23" borderId="17" xfId="36" applyNumberFormat="1" applyFont="1" applyFill="1" applyBorder="1" applyAlignment="1">
      <alignment horizontal="left" vertical="center" wrapText="1"/>
    </xf>
    <xf numFmtId="0" fontId="70" fillId="23" borderId="17" xfId="36" applyNumberFormat="1" applyFont="1" applyFill="1" applyBorder="1" applyAlignment="1">
      <alignment horizontal="center" vertical="center" wrapText="1"/>
    </xf>
    <xf numFmtId="0" fontId="67" fillId="23" borderId="17" xfId="36" applyNumberFormat="1" applyFont="1" applyFill="1" applyBorder="1" applyAlignment="1">
      <alignment horizontal="left" vertical="center"/>
    </xf>
    <xf numFmtId="0" fontId="71" fillId="23" borderId="17" xfId="36" applyNumberFormat="1" applyFont="1" applyFill="1" applyBorder="1" applyAlignment="1">
      <alignment horizontal="left" vertical="center"/>
    </xf>
    <xf numFmtId="0" fontId="70" fillId="23" borderId="17" xfId="36" applyNumberFormat="1" applyFont="1" applyFill="1" applyBorder="1" applyAlignment="1">
      <alignment horizontal="center" vertical="center"/>
    </xf>
    <xf numFmtId="0" fontId="67" fillId="15" borderId="33" xfId="36" applyNumberFormat="1" applyFont="1" applyFill="1" applyBorder="1" applyAlignment="1">
      <alignment horizontal="left" vertical="center"/>
    </xf>
    <xf numFmtId="0" fontId="70" fillId="15" borderId="33" xfId="36" applyNumberFormat="1" applyFont="1" applyFill="1" applyBorder="1" applyAlignment="1">
      <alignment horizontal="center" vertical="center" wrapText="1"/>
    </xf>
    <xf numFmtId="0" fontId="70" fillId="15" borderId="33" xfId="36" applyNumberFormat="1" applyFont="1" applyFill="1" applyBorder="1" applyAlignment="1">
      <alignment horizontal="center" vertical="center"/>
    </xf>
    <xf numFmtId="0" fontId="3" fillId="0" borderId="17" xfId="36" applyNumberFormat="1" applyFont="1" applyFill="1" applyBorder="1" applyAlignment="1">
      <alignment horizontal="left" vertical="top"/>
    </xf>
    <xf numFmtId="0" fontId="67" fillId="19" borderId="17" xfId="36" applyNumberFormat="1" applyFont="1" applyFill="1" applyBorder="1" applyAlignment="1">
      <alignment horizontal="left" vertical="center" wrapText="1"/>
    </xf>
    <xf numFmtId="0" fontId="74" fillId="19" borderId="17" xfId="36" applyNumberFormat="1" applyFont="1" applyFill="1" applyBorder="1" applyAlignment="1">
      <alignment horizontal="center" vertical="center" wrapText="1"/>
    </xf>
    <xf numFmtId="0" fontId="68" fillId="19" borderId="17" xfId="36" applyNumberFormat="1" applyFont="1" applyFill="1" applyBorder="1" applyAlignment="1">
      <alignment horizontal="center" vertical="center" wrapText="1"/>
    </xf>
    <xf numFmtId="0" fontId="67" fillId="23" borderId="17" xfId="36" applyNumberFormat="1" applyFont="1" applyFill="1" applyBorder="1" applyAlignment="1">
      <alignment vertical="center"/>
    </xf>
    <xf numFmtId="0" fontId="3" fillId="0" borderId="22" xfId="36" applyNumberFormat="1" applyFont="1" applyFill="1" applyBorder="1" applyAlignment="1">
      <alignment horizontal="left" vertical="top"/>
    </xf>
    <xf numFmtId="0" fontId="63" fillId="9" borderId="53" xfId="36" applyNumberFormat="1" applyFont="1" applyFill="1" applyBorder="1" applyAlignment="1">
      <alignment horizontal="center" vertical="center"/>
    </xf>
    <xf numFmtId="0" fontId="63" fillId="9" borderId="9" xfId="36" applyNumberFormat="1" applyFont="1" applyFill="1" applyBorder="1" applyAlignment="1">
      <alignment horizontal="center" vertical="center"/>
    </xf>
    <xf numFmtId="0" fontId="63" fillId="9" borderId="54" xfId="36" applyNumberFormat="1" applyFont="1" applyFill="1" applyBorder="1" applyAlignment="1">
      <alignment horizontal="center" vertical="center"/>
    </xf>
    <xf numFmtId="0" fontId="63" fillId="8" borderId="55" xfId="36" applyNumberFormat="1" applyFont="1" applyFill="1" applyBorder="1" applyAlignment="1">
      <alignment horizontal="center" vertical="center"/>
    </xf>
    <xf numFmtId="0" fontId="63" fillId="8" borderId="56" xfId="36" applyNumberFormat="1" applyFont="1" applyFill="1" applyBorder="1" applyAlignment="1">
      <alignment horizontal="center" vertical="center"/>
    </xf>
    <xf numFmtId="0" fontId="63" fillId="8" borderId="57" xfId="36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6" fillId="0" borderId="3" xfId="0" applyFont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0" borderId="4" xfId="0" applyFont="1" applyBorder="1" applyAlignment="1">
      <alignment horizontal="left"/>
    </xf>
  </cellXfs>
  <cellStyles count="37">
    <cellStyle name="Hyperlink 2" xfId="1"/>
    <cellStyle name="Hyperlink 3" xfId="2"/>
    <cellStyle name="Normal" xfId="0" builtinId="0"/>
    <cellStyle name="Normal 10" xfId="3"/>
    <cellStyle name="Normal 10 10 2" xfId="4"/>
    <cellStyle name="Normal 10 2" xfId="33"/>
    <cellStyle name="Normal 11" xfId="5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9" xfId="34"/>
    <cellStyle name="Normal 2" xfId="12"/>
    <cellStyle name="Normal 2 2" xfId="13"/>
    <cellStyle name="Normal 2 3" xfId="32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36"/>
    <cellStyle name="Normal 3" xfId="23"/>
    <cellStyle name="Normal 32" xfId="24"/>
    <cellStyle name="Normal 37" xfId="35"/>
    <cellStyle name="Normal 4" xfId="25"/>
    <cellStyle name="Normal 5" xfId="26"/>
    <cellStyle name="Normal 6" xfId="27"/>
    <cellStyle name="Normal 7" xfId="28"/>
    <cellStyle name="Normal 8" xfId="29"/>
    <cellStyle name="Normal 9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36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E34A39-469A-7F46-8B67-13D54DEF280D}" diskRevisions="1" revisionId="81" version="2" keepChangeHistory="0" preserveHistory="0">
  <header guid="{21E34A39-469A-7F46-8B67-13D54DEF280D}" dateTime="2017-08-04T20:29:35" maxSheetId="32" userName="Microsoft Office User" r:id="rId8">
    <sheetIdMap count="3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1" customView="1" name="Z_A67F6443_CA60_6E4C_B29B_DCA4E70ACF30_.wvu.PrintArea" hidden="1" oldHidden="1">
    <formula>'NF#1'!$A$1:$R$31</formula>
  </rdn>
  <rcv guid="{A67F6443-CA60-6E4C-B29B-DCA4E70ACF3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2.bin"/><Relationship Id="rId6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7"/>
  <sheetViews>
    <sheetView tabSelected="1" topLeftCell="A3" zoomScale="134" zoomScaleNormal="85" workbookViewId="0">
      <selection activeCell="D7" sqref="D7"/>
    </sheetView>
  </sheetViews>
  <sheetFormatPr baseColWidth="10" defaultColWidth="8.83203125" defaultRowHeight="45.75" customHeight="1" x14ac:dyDescent="0.2"/>
  <cols>
    <col min="1" max="1" width="16.5" style="492" customWidth="1"/>
    <col min="2" max="2" width="21.83203125" style="492" customWidth="1"/>
    <col min="3" max="3" width="24.5" style="492" customWidth="1"/>
    <col min="4" max="4" width="88" style="492" customWidth="1"/>
    <col min="5" max="5" width="11.5" style="492" customWidth="1"/>
    <col min="6" max="6" width="25" style="492" customWidth="1"/>
    <col min="7" max="7" width="6.5" style="492" customWidth="1"/>
    <col min="8" max="8" width="25.5" style="492" customWidth="1"/>
    <col min="9" max="9" width="58.5" style="730" customWidth="1"/>
    <col min="10" max="10" width="29.5" style="730" customWidth="1"/>
    <col min="11" max="11" width="56" style="730" customWidth="1"/>
    <col min="12" max="25" width="8.83203125" style="492"/>
    <col min="26" max="16384" width="8.83203125" style="493"/>
  </cols>
  <sheetData>
    <row r="1" spans="1:25" ht="45.75" customHeight="1" x14ac:dyDescent="0.2">
      <c r="A1" s="763" t="s">
        <v>1950</v>
      </c>
      <c r="B1" s="764"/>
      <c r="C1" s="764"/>
      <c r="D1" s="764"/>
      <c r="E1" s="764"/>
      <c r="F1" s="764"/>
      <c r="G1" s="764"/>
      <c r="H1" s="764"/>
      <c r="I1" s="764"/>
      <c r="J1" s="764"/>
      <c r="K1" s="765"/>
    </row>
    <row r="2" spans="1:25" ht="45.75" customHeight="1" thickBot="1" x14ac:dyDescent="0.25">
      <c r="A2" s="766" t="s">
        <v>2266</v>
      </c>
      <c r="B2" s="767"/>
      <c r="C2" s="767"/>
      <c r="D2" s="767"/>
      <c r="E2" s="767"/>
      <c r="F2" s="767"/>
      <c r="G2" s="767"/>
      <c r="H2" s="767"/>
      <c r="I2" s="767"/>
      <c r="J2" s="767"/>
      <c r="K2" s="768"/>
    </row>
    <row r="3" spans="1:25" s="497" customFormat="1" ht="45.75" customHeight="1" thickBot="1" x14ac:dyDescent="0.25">
      <c r="A3" s="494" t="s">
        <v>1951</v>
      </c>
      <c r="B3" s="494" t="s">
        <v>1952</v>
      </c>
      <c r="C3" s="494" t="s">
        <v>1953</v>
      </c>
      <c r="D3" s="494" t="s">
        <v>1954</v>
      </c>
      <c r="E3" s="494" t="s">
        <v>1955</v>
      </c>
      <c r="F3" s="494" t="s">
        <v>1956</v>
      </c>
      <c r="G3" s="494" t="s">
        <v>1957</v>
      </c>
      <c r="H3" s="494" t="s">
        <v>1958</v>
      </c>
      <c r="I3" s="495" t="s">
        <v>1959</v>
      </c>
      <c r="J3" s="495" t="s">
        <v>1960</v>
      </c>
      <c r="K3" s="495" t="s">
        <v>1961</v>
      </c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496"/>
    </row>
    <row r="4" spans="1:25" ht="45.75" customHeight="1" thickBot="1" x14ac:dyDescent="0.25">
      <c r="A4" s="498" t="s">
        <v>1962</v>
      </c>
      <c r="B4" s="731" t="s">
        <v>1963</v>
      </c>
      <c r="C4" s="499" t="s">
        <v>1964</v>
      </c>
      <c r="D4" s="500" t="s">
        <v>1965</v>
      </c>
      <c r="E4" s="501">
        <v>2</v>
      </c>
      <c r="F4" s="502" t="s">
        <v>1966</v>
      </c>
      <c r="G4" s="503" t="s">
        <v>185</v>
      </c>
      <c r="H4" s="503" t="s">
        <v>1967</v>
      </c>
      <c r="I4" s="504" t="s">
        <v>1968</v>
      </c>
      <c r="J4" s="504"/>
      <c r="K4" s="505"/>
    </row>
    <row r="5" spans="1:25" ht="45.75" customHeight="1" thickBot="1" x14ac:dyDescent="0.25">
      <c r="A5" s="498" t="s">
        <v>1962</v>
      </c>
      <c r="B5" s="732" t="s">
        <v>1969</v>
      </c>
      <c r="C5" s="506" t="s">
        <v>1970</v>
      </c>
      <c r="D5" s="500" t="s">
        <v>1971</v>
      </c>
      <c r="E5" s="501">
        <v>2</v>
      </c>
      <c r="F5" s="507" t="s">
        <v>1972</v>
      </c>
      <c r="G5" s="508" t="s">
        <v>28</v>
      </c>
      <c r="H5" s="508" t="s">
        <v>1973</v>
      </c>
      <c r="I5" s="504" t="s">
        <v>1974</v>
      </c>
      <c r="J5" s="509" t="s">
        <v>1975</v>
      </c>
      <c r="K5" s="510" t="s">
        <v>1976</v>
      </c>
    </row>
    <row r="6" spans="1:25" ht="45.75" customHeight="1" thickBot="1" x14ac:dyDescent="0.25">
      <c r="A6" s="498" t="s">
        <v>1962</v>
      </c>
      <c r="B6" s="731" t="s">
        <v>1963</v>
      </c>
      <c r="C6" s="500" t="s">
        <v>1977</v>
      </c>
      <c r="D6" s="500" t="s">
        <v>1978</v>
      </c>
      <c r="E6" s="501">
        <v>2</v>
      </c>
      <c r="F6" s="502" t="s">
        <v>1979</v>
      </c>
      <c r="G6" s="503" t="s">
        <v>185</v>
      </c>
      <c r="H6" s="503" t="s">
        <v>1980</v>
      </c>
      <c r="I6" s="504" t="s">
        <v>1981</v>
      </c>
      <c r="J6" s="504"/>
      <c r="K6" s="505"/>
    </row>
    <row r="7" spans="1:25" ht="45.75" customHeight="1" thickBot="1" x14ac:dyDescent="0.25">
      <c r="A7" s="498" t="s">
        <v>1962</v>
      </c>
      <c r="B7" s="731" t="s">
        <v>1963</v>
      </c>
      <c r="C7" s="506" t="s">
        <v>1982</v>
      </c>
      <c r="D7" s="500" t="s">
        <v>1983</v>
      </c>
      <c r="E7" s="501">
        <v>2</v>
      </c>
      <c r="F7" s="511" t="s">
        <v>1984</v>
      </c>
      <c r="G7" s="512" t="s">
        <v>67</v>
      </c>
      <c r="H7" s="513" t="s">
        <v>1985</v>
      </c>
      <c r="I7" s="514" t="s">
        <v>1986</v>
      </c>
      <c r="J7" s="504"/>
      <c r="K7" s="515" t="s">
        <v>1987</v>
      </c>
    </row>
    <row r="8" spans="1:25" ht="45.75" customHeight="1" thickBot="1" x14ac:dyDescent="0.25">
      <c r="A8" s="498" t="s">
        <v>1962</v>
      </c>
      <c r="B8" s="733" t="s">
        <v>1988</v>
      </c>
      <c r="C8" s="516" t="s">
        <v>1989</v>
      </c>
      <c r="D8" s="500" t="s">
        <v>1990</v>
      </c>
      <c r="E8" s="501">
        <v>2</v>
      </c>
      <c r="F8" s="517" t="s">
        <v>1991</v>
      </c>
      <c r="G8" s="518" t="s">
        <v>28</v>
      </c>
      <c r="H8" s="518" t="s">
        <v>1992</v>
      </c>
      <c r="I8" s="504" t="s">
        <v>1998</v>
      </c>
      <c r="J8" s="504"/>
      <c r="K8" s="515" t="s">
        <v>1987</v>
      </c>
    </row>
    <row r="9" spans="1:25" ht="45.75" customHeight="1" thickBot="1" x14ac:dyDescent="0.25">
      <c r="A9" s="498" t="s">
        <v>1962</v>
      </c>
      <c r="B9" s="734" t="s">
        <v>1993</v>
      </c>
      <c r="C9" s="516" t="s">
        <v>1994</v>
      </c>
      <c r="D9" s="500" t="s">
        <v>1995</v>
      </c>
      <c r="E9" s="501">
        <v>2</v>
      </c>
      <c r="F9" s="519" t="s">
        <v>1996</v>
      </c>
      <c r="G9" s="520" t="s">
        <v>185</v>
      </c>
      <c r="H9" s="520" t="s">
        <v>1997</v>
      </c>
      <c r="I9" s="521" t="s">
        <v>2263</v>
      </c>
      <c r="J9" s="504"/>
      <c r="K9" s="505"/>
    </row>
    <row r="10" spans="1:25" ht="45.75" customHeight="1" thickBot="1" x14ac:dyDescent="0.25">
      <c r="A10" s="498" t="s">
        <v>1962</v>
      </c>
      <c r="B10" s="735" t="s">
        <v>20</v>
      </c>
      <c r="C10" s="516" t="s">
        <v>1999</v>
      </c>
      <c r="D10" s="500" t="s">
        <v>2000</v>
      </c>
      <c r="E10" s="501">
        <v>2</v>
      </c>
      <c r="F10" s="517" t="s">
        <v>2001</v>
      </c>
      <c r="G10" s="520" t="s">
        <v>185</v>
      </c>
      <c r="H10" s="520" t="s">
        <v>2002</v>
      </c>
      <c r="I10" s="522" t="s">
        <v>2003</v>
      </c>
      <c r="J10" s="522"/>
      <c r="K10" s="523"/>
    </row>
    <row r="11" spans="1:25" ht="45.75" customHeight="1" thickBot="1" x14ac:dyDescent="0.25">
      <c r="A11" s="498" t="s">
        <v>1962</v>
      </c>
      <c r="B11" s="735" t="s">
        <v>20</v>
      </c>
      <c r="C11" s="524" t="s">
        <v>2004</v>
      </c>
      <c r="D11" s="500" t="s">
        <v>2005</v>
      </c>
      <c r="E11" s="501">
        <v>2</v>
      </c>
      <c r="F11" s="517" t="s">
        <v>2006</v>
      </c>
      <c r="G11" s="520" t="s">
        <v>20</v>
      </c>
      <c r="H11" s="525" t="s">
        <v>2007</v>
      </c>
      <c r="I11" s="736" t="s">
        <v>2008</v>
      </c>
      <c r="J11" s="522"/>
      <c r="K11" s="523"/>
    </row>
    <row r="12" spans="1:25" ht="45.75" customHeight="1" thickBot="1" x14ac:dyDescent="0.25">
      <c r="A12" s="498" t="s">
        <v>1962</v>
      </c>
      <c r="B12" s="735" t="s">
        <v>20</v>
      </c>
      <c r="C12" s="524" t="s">
        <v>2009</v>
      </c>
      <c r="D12" s="500" t="s">
        <v>2010</v>
      </c>
      <c r="E12" s="501">
        <v>2</v>
      </c>
      <c r="F12" s="526" t="s">
        <v>2011</v>
      </c>
      <c r="G12" s="527" t="s">
        <v>28</v>
      </c>
      <c r="H12" s="525" t="s">
        <v>2012</v>
      </c>
      <c r="I12" s="737" t="s">
        <v>2013</v>
      </c>
      <c r="J12" s="528" t="s">
        <v>2014</v>
      </c>
      <c r="K12" s="515" t="s">
        <v>1987</v>
      </c>
    </row>
    <row r="13" spans="1:25" ht="45.75" customHeight="1" thickBot="1" x14ac:dyDescent="0.25">
      <c r="A13" s="498" t="s">
        <v>1962</v>
      </c>
      <c r="B13" s="735" t="s">
        <v>20</v>
      </c>
      <c r="C13" s="516" t="s">
        <v>2015</v>
      </c>
      <c r="D13" s="500" t="s">
        <v>2016</v>
      </c>
      <c r="E13" s="501">
        <v>2</v>
      </c>
      <c r="F13" s="529" t="s">
        <v>2017</v>
      </c>
      <c r="G13" s="530" t="s">
        <v>28</v>
      </c>
      <c r="H13" s="525" t="s">
        <v>2018</v>
      </c>
      <c r="I13" s="737" t="s">
        <v>2019</v>
      </c>
      <c r="J13" s="522" t="s">
        <v>20</v>
      </c>
      <c r="K13" s="523"/>
    </row>
    <row r="14" spans="1:25" ht="45.75" customHeight="1" thickBot="1" x14ac:dyDescent="0.25">
      <c r="A14" s="498" t="s">
        <v>1962</v>
      </c>
      <c r="B14" s="732" t="s">
        <v>2020</v>
      </c>
      <c r="C14" s="516" t="s">
        <v>2021</v>
      </c>
      <c r="D14" s="500" t="s">
        <v>2022</v>
      </c>
      <c r="E14" s="501">
        <v>2</v>
      </c>
      <c r="F14" s="531" t="s">
        <v>2023</v>
      </c>
      <c r="G14" s="532" t="s">
        <v>28</v>
      </c>
      <c r="H14" s="532" t="s">
        <v>2024</v>
      </c>
      <c r="I14" s="737" t="s">
        <v>2019</v>
      </c>
      <c r="J14" s="509" t="s">
        <v>2025</v>
      </c>
      <c r="K14" s="505"/>
    </row>
    <row r="15" spans="1:25" ht="45.75" customHeight="1" thickBot="1" x14ac:dyDescent="0.25">
      <c r="A15" s="498" t="s">
        <v>1962</v>
      </c>
      <c r="B15" s="734" t="s">
        <v>2026</v>
      </c>
      <c r="C15" s="516" t="s">
        <v>2027</v>
      </c>
      <c r="D15" s="500" t="s">
        <v>2028</v>
      </c>
      <c r="E15" s="501">
        <v>2</v>
      </c>
      <c r="F15" s="738" t="s">
        <v>2029</v>
      </c>
      <c r="G15" s="739" t="s">
        <v>40</v>
      </c>
      <c r="H15" s="740" t="s">
        <v>2030</v>
      </c>
      <c r="I15" s="737" t="s">
        <v>2031</v>
      </c>
      <c r="J15" s="533" t="s">
        <v>2032</v>
      </c>
      <c r="K15" s="505"/>
    </row>
    <row r="16" spans="1:25" ht="45.75" customHeight="1" thickBot="1" x14ac:dyDescent="0.25">
      <c r="A16" s="498" t="s">
        <v>1962</v>
      </c>
      <c r="B16" s="732" t="s">
        <v>2033</v>
      </c>
      <c r="C16" s="516" t="s">
        <v>2034</v>
      </c>
      <c r="D16" s="500" t="s">
        <v>2035</v>
      </c>
      <c r="E16" s="501">
        <v>2</v>
      </c>
      <c r="F16" s="534" t="s">
        <v>2036</v>
      </c>
      <c r="G16" s="520" t="s">
        <v>28</v>
      </c>
      <c r="H16" s="525" t="s">
        <v>2037</v>
      </c>
      <c r="I16" s="737" t="s">
        <v>2038</v>
      </c>
      <c r="J16" s="509" t="s">
        <v>867</v>
      </c>
      <c r="K16" s="510" t="s">
        <v>1976</v>
      </c>
    </row>
    <row r="17" spans="1:11" ht="45.75" customHeight="1" thickBot="1" x14ac:dyDescent="0.25">
      <c r="A17" s="498" t="s">
        <v>1962</v>
      </c>
      <c r="B17" s="735" t="s">
        <v>20</v>
      </c>
      <c r="C17" s="516" t="s">
        <v>2039</v>
      </c>
      <c r="D17" s="500" t="s">
        <v>2040</v>
      </c>
      <c r="E17" s="501">
        <v>2</v>
      </c>
      <c r="F17" s="526" t="s">
        <v>2041</v>
      </c>
      <c r="G17" s="525" t="s">
        <v>28</v>
      </c>
      <c r="H17" s="525" t="s">
        <v>2042</v>
      </c>
      <c r="I17" s="737" t="s">
        <v>2043</v>
      </c>
      <c r="J17" s="535" t="s">
        <v>2044</v>
      </c>
      <c r="K17" s="515" t="s">
        <v>1987</v>
      </c>
    </row>
    <row r="18" spans="1:11" ht="45.75" customHeight="1" thickBot="1" x14ac:dyDescent="0.25">
      <c r="A18" s="498" t="s">
        <v>1962</v>
      </c>
      <c r="B18" s="735" t="s">
        <v>20</v>
      </c>
      <c r="C18" s="516" t="s">
        <v>2045</v>
      </c>
      <c r="D18" s="500" t="s">
        <v>2046</v>
      </c>
      <c r="E18" s="501">
        <v>2</v>
      </c>
      <c r="F18" s="517" t="s">
        <v>2047</v>
      </c>
      <c r="G18" s="520" t="s">
        <v>28</v>
      </c>
      <c r="H18" s="525" t="s">
        <v>2048</v>
      </c>
      <c r="I18" s="737" t="s">
        <v>2013</v>
      </c>
      <c r="J18" s="522" t="s">
        <v>656</v>
      </c>
      <c r="K18" s="515" t="s">
        <v>1987</v>
      </c>
    </row>
    <row r="19" spans="1:11" ht="45.75" customHeight="1" thickBot="1" x14ac:dyDescent="0.25">
      <c r="A19" s="498" t="s">
        <v>1962</v>
      </c>
      <c r="B19" s="735" t="s">
        <v>20</v>
      </c>
      <c r="C19" s="536" t="s">
        <v>2049</v>
      </c>
      <c r="D19" s="500" t="s">
        <v>2050</v>
      </c>
      <c r="E19" s="501">
        <v>2</v>
      </c>
      <c r="F19" s="537" t="s">
        <v>2051</v>
      </c>
      <c r="G19" s="538" t="s">
        <v>185</v>
      </c>
      <c r="H19" s="538" t="s">
        <v>2052</v>
      </c>
      <c r="I19" s="736" t="s">
        <v>2053</v>
      </c>
      <c r="J19" s="522"/>
      <c r="K19" s="523"/>
    </row>
    <row r="20" spans="1:11" ht="45.75" customHeight="1" thickBot="1" x14ac:dyDescent="0.25">
      <c r="A20" s="498" t="s">
        <v>1962</v>
      </c>
      <c r="B20" s="735" t="s">
        <v>20</v>
      </c>
      <c r="C20" s="536" t="s">
        <v>2054</v>
      </c>
      <c r="D20" s="500" t="s">
        <v>2055</v>
      </c>
      <c r="E20" s="501">
        <v>2</v>
      </c>
      <c r="F20" s="517" t="s">
        <v>2056</v>
      </c>
      <c r="G20" s="520" t="s">
        <v>67</v>
      </c>
      <c r="H20" s="520" t="s">
        <v>2057</v>
      </c>
      <c r="I20" s="737" t="s">
        <v>2058</v>
      </c>
      <c r="J20" s="504"/>
      <c r="K20" s="515" t="s">
        <v>1987</v>
      </c>
    </row>
    <row r="21" spans="1:11" ht="45.75" customHeight="1" thickBot="1" x14ac:dyDescent="0.25">
      <c r="A21" s="498" t="s">
        <v>1962</v>
      </c>
      <c r="B21" s="735" t="s">
        <v>20</v>
      </c>
      <c r="C21" s="539" t="s">
        <v>2059</v>
      </c>
      <c r="D21" s="500" t="s">
        <v>2060</v>
      </c>
      <c r="E21" s="501">
        <v>2</v>
      </c>
      <c r="F21" s="517" t="s">
        <v>2061</v>
      </c>
      <c r="G21" s="520" t="s">
        <v>67</v>
      </c>
      <c r="H21" s="520" t="s">
        <v>2062</v>
      </c>
      <c r="I21" s="737" t="s">
        <v>2063</v>
      </c>
      <c r="J21" s="504"/>
      <c r="K21" s="515" t="s">
        <v>1987</v>
      </c>
    </row>
    <row r="22" spans="1:11" ht="45.75" customHeight="1" thickBot="1" x14ac:dyDescent="0.25">
      <c r="A22" s="498" t="s">
        <v>1962</v>
      </c>
      <c r="B22" s="735" t="s">
        <v>20</v>
      </c>
      <c r="C22" s="540" t="s">
        <v>2064</v>
      </c>
      <c r="D22" s="500" t="s">
        <v>2065</v>
      </c>
      <c r="E22" s="541">
        <v>3</v>
      </c>
      <c r="F22" s="517" t="s">
        <v>2066</v>
      </c>
      <c r="G22" s="518" t="s">
        <v>2067</v>
      </c>
      <c r="H22" s="518" t="s">
        <v>2068</v>
      </c>
      <c r="I22" s="741" t="s">
        <v>2069</v>
      </c>
      <c r="J22" s="522"/>
      <c r="K22" s="515" t="s">
        <v>1987</v>
      </c>
    </row>
    <row r="23" spans="1:11" ht="45.75" customHeight="1" thickBot="1" x14ac:dyDescent="0.25">
      <c r="A23" s="498" t="s">
        <v>1962</v>
      </c>
      <c r="B23" s="735" t="s">
        <v>20</v>
      </c>
      <c r="C23" s="524" t="s">
        <v>2070</v>
      </c>
      <c r="D23" s="500" t="s">
        <v>2071</v>
      </c>
      <c r="E23" s="501">
        <v>2</v>
      </c>
      <c r="F23" s="511" t="s">
        <v>2072</v>
      </c>
      <c r="G23" s="513" t="s">
        <v>185</v>
      </c>
      <c r="H23" s="513" t="s">
        <v>2073</v>
      </c>
      <c r="I23" s="522" t="s">
        <v>2074</v>
      </c>
      <c r="J23" s="522"/>
      <c r="K23" s="523"/>
    </row>
    <row r="24" spans="1:11" ht="45.75" customHeight="1" thickBot="1" x14ac:dyDescent="0.25">
      <c r="A24" s="498" t="s">
        <v>1962</v>
      </c>
      <c r="B24" s="731" t="s">
        <v>1963</v>
      </c>
      <c r="C24" s="516" t="s">
        <v>2075</v>
      </c>
      <c r="D24" s="500" t="s">
        <v>2076</v>
      </c>
      <c r="E24" s="501">
        <v>2</v>
      </c>
      <c r="F24" s="517" t="s">
        <v>2077</v>
      </c>
      <c r="G24" s="520" t="s">
        <v>185</v>
      </c>
      <c r="H24" s="542" t="s">
        <v>2078</v>
      </c>
      <c r="I24" s="522" t="s">
        <v>2079</v>
      </c>
      <c r="J24" s="522"/>
      <c r="K24" s="523"/>
    </row>
    <row r="25" spans="1:11" ht="45.75" customHeight="1" thickBot="1" x14ac:dyDescent="0.25">
      <c r="A25" s="498" t="s">
        <v>1962</v>
      </c>
      <c r="B25" s="733" t="s">
        <v>1988</v>
      </c>
      <c r="C25" s="543" t="s">
        <v>2080</v>
      </c>
      <c r="D25" s="500" t="s">
        <v>2081</v>
      </c>
      <c r="E25" s="544">
        <v>3</v>
      </c>
      <c r="F25" s="519" t="s">
        <v>2082</v>
      </c>
      <c r="G25" s="520" t="s">
        <v>20</v>
      </c>
      <c r="H25" s="518" t="s">
        <v>2083</v>
      </c>
      <c r="I25" s="545" t="s">
        <v>2084</v>
      </c>
      <c r="J25" s="522"/>
      <c r="K25" s="523"/>
    </row>
    <row r="26" spans="1:11" ht="45.75" customHeight="1" thickBot="1" x14ac:dyDescent="0.25">
      <c r="A26" s="498" t="s">
        <v>1962</v>
      </c>
      <c r="B26" s="732" t="s">
        <v>2085</v>
      </c>
      <c r="C26" s="516" t="s">
        <v>2086</v>
      </c>
      <c r="D26" s="500" t="s">
        <v>2087</v>
      </c>
      <c r="E26" s="544">
        <v>3</v>
      </c>
      <c r="F26" s="517" t="s">
        <v>2088</v>
      </c>
      <c r="G26" s="520" t="s">
        <v>20</v>
      </c>
      <c r="H26" s="520" t="s">
        <v>2089</v>
      </c>
      <c r="I26" s="522" t="s">
        <v>2090</v>
      </c>
      <c r="J26" s="546" t="s">
        <v>2091</v>
      </c>
      <c r="K26" s="510" t="s">
        <v>1976</v>
      </c>
    </row>
    <row r="27" spans="1:11" ht="45.75" customHeight="1" thickBot="1" x14ac:dyDescent="0.25">
      <c r="A27" s="498" t="s">
        <v>1962</v>
      </c>
      <c r="B27" s="735" t="s">
        <v>20</v>
      </c>
      <c r="C27" s="524" t="s">
        <v>2092</v>
      </c>
      <c r="D27" s="500" t="s">
        <v>2093</v>
      </c>
      <c r="E27" s="544">
        <v>3</v>
      </c>
      <c r="F27" s="517" t="s">
        <v>2094</v>
      </c>
      <c r="G27" s="520" t="s">
        <v>28</v>
      </c>
      <c r="H27" s="525" t="s">
        <v>2095</v>
      </c>
      <c r="I27" s="522" t="s">
        <v>2096</v>
      </c>
      <c r="J27" s="522"/>
      <c r="K27" s="523"/>
    </row>
    <row r="28" spans="1:11" ht="45.75" customHeight="1" x14ac:dyDescent="0.2">
      <c r="A28" s="498" t="s">
        <v>1962</v>
      </c>
      <c r="B28" s="516"/>
      <c r="C28" s="516"/>
      <c r="D28" s="500"/>
      <c r="E28" s="544"/>
      <c r="I28" s="522"/>
      <c r="J28" s="522"/>
      <c r="K28" s="523"/>
    </row>
    <row r="29" spans="1:11" ht="45.75" customHeight="1" thickBot="1" x14ac:dyDescent="0.25">
      <c r="A29" s="498" t="s">
        <v>1962</v>
      </c>
      <c r="B29" s="516">
        <v>23</v>
      </c>
      <c r="C29" s="516" t="s">
        <v>2097</v>
      </c>
      <c r="D29" s="500" t="s">
        <v>2098</v>
      </c>
      <c r="E29" s="544">
        <v>1</v>
      </c>
      <c r="F29" s="547"/>
      <c r="G29" s="547"/>
      <c r="H29" s="547"/>
      <c r="I29" s="522"/>
      <c r="J29" s="522"/>
      <c r="K29" s="523"/>
    </row>
    <row r="30" spans="1:11" ht="45.75" customHeight="1" thickBot="1" x14ac:dyDescent="0.25">
      <c r="A30" s="498" t="s">
        <v>1962</v>
      </c>
      <c r="B30" s="731" t="s">
        <v>1963</v>
      </c>
      <c r="C30" s="548" t="s">
        <v>2099</v>
      </c>
      <c r="D30" s="500" t="s">
        <v>2100</v>
      </c>
      <c r="E30" s="544">
        <v>1</v>
      </c>
      <c r="F30" s="519" t="s">
        <v>2101</v>
      </c>
      <c r="G30" s="520" t="s">
        <v>20</v>
      </c>
      <c r="H30" s="520" t="s">
        <v>2102</v>
      </c>
      <c r="I30" s="522"/>
      <c r="J30" s="522"/>
      <c r="K30" s="523"/>
    </row>
    <row r="31" spans="1:11" ht="45.75" customHeight="1" x14ac:dyDescent="0.2">
      <c r="A31" s="498" t="s">
        <v>1962</v>
      </c>
      <c r="B31" s="516"/>
      <c r="C31" s="548"/>
      <c r="D31" s="500"/>
      <c r="E31" s="544"/>
      <c r="F31" s="547"/>
      <c r="G31" s="547"/>
      <c r="H31" s="547"/>
      <c r="I31" s="522"/>
      <c r="J31" s="522"/>
      <c r="K31" s="523"/>
    </row>
    <row r="32" spans="1:11" ht="45.75" customHeight="1" x14ac:dyDescent="0.2">
      <c r="A32" s="498" t="s">
        <v>1962</v>
      </c>
      <c r="B32" s="516"/>
      <c r="C32" s="506"/>
      <c r="D32" s="547"/>
      <c r="E32" s="544"/>
      <c r="F32" s="547"/>
      <c r="G32" s="547"/>
      <c r="H32" s="547"/>
      <c r="I32" s="522"/>
      <c r="J32" s="522"/>
      <c r="K32" s="523"/>
    </row>
    <row r="33" spans="1:11" ht="45.75" customHeight="1" thickBot="1" x14ac:dyDescent="0.25">
      <c r="A33" s="549" t="s">
        <v>1962</v>
      </c>
      <c r="B33" s="550"/>
      <c r="C33" s="550"/>
      <c r="D33" s="551"/>
      <c r="E33" s="552"/>
      <c r="F33" s="551"/>
      <c r="G33" s="551"/>
      <c r="H33" s="551"/>
      <c r="I33" s="553"/>
      <c r="J33" s="553"/>
      <c r="K33" s="554"/>
    </row>
    <row r="34" spans="1:11" ht="45.75" customHeight="1" x14ac:dyDescent="0.2">
      <c r="A34" s="555" t="s">
        <v>2103</v>
      </c>
      <c r="B34" s="556"/>
      <c r="C34" s="557" t="s">
        <v>1234</v>
      </c>
      <c r="D34" s="500" t="s">
        <v>2104</v>
      </c>
      <c r="E34" s="558">
        <v>1</v>
      </c>
      <c r="F34" s="558" t="s">
        <v>1339</v>
      </c>
      <c r="G34" s="520" t="s">
        <v>28</v>
      </c>
      <c r="H34" s="520" t="s">
        <v>2105</v>
      </c>
      <c r="I34" s="556"/>
      <c r="J34" s="556"/>
      <c r="K34" s="559"/>
    </row>
    <row r="35" spans="1:11" ht="45.75" customHeight="1" x14ac:dyDescent="0.2">
      <c r="A35" s="498" t="s">
        <v>2103</v>
      </c>
      <c r="B35" s="560"/>
      <c r="C35" s="561" t="s">
        <v>1234</v>
      </c>
      <c r="D35" s="500" t="s">
        <v>1338</v>
      </c>
      <c r="E35" s="562">
        <v>1</v>
      </c>
      <c r="F35" s="562" t="s">
        <v>1472</v>
      </c>
      <c r="G35" s="525" t="s">
        <v>185</v>
      </c>
      <c r="H35" s="525" t="s">
        <v>2106</v>
      </c>
      <c r="I35" s="560"/>
      <c r="J35" s="560"/>
      <c r="K35" s="505"/>
    </row>
    <row r="36" spans="1:11" ht="45.75" customHeight="1" x14ac:dyDescent="0.2">
      <c r="A36" s="498" t="s">
        <v>2103</v>
      </c>
      <c r="B36" s="560"/>
      <c r="C36" s="561" t="s">
        <v>2107</v>
      </c>
      <c r="D36" s="500" t="s">
        <v>1338</v>
      </c>
      <c r="E36" s="562">
        <v>1</v>
      </c>
      <c r="F36" s="562" t="s">
        <v>1554</v>
      </c>
      <c r="G36" s="520" t="s">
        <v>28</v>
      </c>
      <c r="H36" s="520" t="s">
        <v>2108</v>
      </c>
      <c r="I36" s="560"/>
      <c r="J36" s="560"/>
      <c r="K36" s="505"/>
    </row>
    <row r="37" spans="1:11" ht="45.75" customHeight="1" x14ac:dyDescent="0.2">
      <c r="A37" s="498" t="s">
        <v>2103</v>
      </c>
      <c r="B37" s="560" t="s">
        <v>2109</v>
      </c>
      <c r="C37" s="561" t="s">
        <v>2110</v>
      </c>
      <c r="D37" s="500" t="s">
        <v>2111</v>
      </c>
      <c r="E37" s="562">
        <v>7</v>
      </c>
      <c r="F37" s="562" t="s">
        <v>2112</v>
      </c>
      <c r="G37" s="520" t="s">
        <v>185</v>
      </c>
      <c r="H37" s="520" t="s">
        <v>2113</v>
      </c>
      <c r="I37" s="560"/>
      <c r="J37" s="560"/>
      <c r="K37" s="505"/>
    </row>
    <row r="38" spans="1:11" ht="45.75" customHeight="1" x14ac:dyDescent="0.2">
      <c r="A38" s="498" t="s">
        <v>2103</v>
      </c>
      <c r="B38" s="560" t="s">
        <v>2114</v>
      </c>
      <c r="C38" s="561" t="s">
        <v>2115</v>
      </c>
      <c r="D38" s="500" t="s">
        <v>2116</v>
      </c>
      <c r="E38" s="562">
        <v>5</v>
      </c>
      <c r="F38" s="562" t="s">
        <v>2117</v>
      </c>
      <c r="G38" s="520" t="s">
        <v>185</v>
      </c>
      <c r="H38" s="520" t="s">
        <v>2118</v>
      </c>
      <c r="I38" s="560"/>
      <c r="J38" s="560"/>
      <c r="K38" s="505"/>
    </row>
    <row r="39" spans="1:11" ht="45.75" customHeight="1" x14ac:dyDescent="0.2">
      <c r="A39" s="498" t="s">
        <v>2103</v>
      </c>
      <c r="B39" s="560" t="s">
        <v>2119</v>
      </c>
      <c r="C39" s="561" t="s">
        <v>2120</v>
      </c>
      <c r="D39" s="500" t="s">
        <v>2121</v>
      </c>
      <c r="E39" s="562">
        <v>5</v>
      </c>
      <c r="F39" s="562" t="s">
        <v>2122</v>
      </c>
      <c r="G39" s="520" t="s">
        <v>28</v>
      </c>
      <c r="H39" s="520" t="s">
        <v>2123</v>
      </c>
      <c r="I39" s="560"/>
      <c r="J39" s="560"/>
      <c r="K39" s="505"/>
    </row>
    <row r="40" spans="1:11" ht="45.75" customHeight="1" x14ac:dyDescent="0.2">
      <c r="A40" s="498" t="s">
        <v>2103</v>
      </c>
      <c r="B40" s="560" t="s">
        <v>2109</v>
      </c>
      <c r="C40" s="561" t="s">
        <v>2124</v>
      </c>
      <c r="D40" s="500" t="s">
        <v>2125</v>
      </c>
      <c r="E40" s="562">
        <v>5</v>
      </c>
      <c r="F40" s="562" t="s">
        <v>1811</v>
      </c>
      <c r="G40" s="520" t="s">
        <v>28</v>
      </c>
      <c r="H40" s="520" t="s">
        <v>2126</v>
      </c>
      <c r="I40" s="560"/>
      <c r="J40" s="560" t="s">
        <v>2127</v>
      </c>
      <c r="K40" s="505"/>
    </row>
    <row r="41" spans="1:11" ht="45.75" customHeight="1" x14ac:dyDescent="0.2">
      <c r="A41" s="498" t="s">
        <v>2103</v>
      </c>
      <c r="B41" s="560"/>
      <c r="C41" s="561" t="s">
        <v>2128</v>
      </c>
      <c r="D41" s="500" t="s">
        <v>2129</v>
      </c>
      <c r="E41" s="562">
        <v>5</v>
      </c>
      <c r="F41" s="562" t="s">
        <v>2130</v>
      </c>
      <c r="G41" s="520" t="s">
        <v>1851</v>
      </c>
      <c r="H41" s="520" t="s">
        <v>2131</v>
      </c>
      <c r="I41" s="560"/>
      <c r="J41" s="560"/>
      <c r="K41" s="505"/>
    </row>
    <row r="42" spans="1:11" ht="45.75" customHeight="1" x14ac:dyDescent="0.2">
      <c r="A42" s="498" t="s">
        <v>2103</v>
      </c>
      <c r="B42" s="560"/>
      <c r="C42" s="561" t="s">
        <v>2132</v>
      </c>
      <c r="D42" s="500" t="s">
        <v>2133</v>
      </c>
      <c r="E42" s="562">
        <v>5</v>
      </c>
      <c r="F42" s="562" t="s">
        <v>1936</v>
      </c>
      <c r="G42" s="520" t="s">
        <v>28</v>
      </c>
      <c r="H42" s="520" t="s">
        <v>2134</v>
      </c>
      <c r="I42" s="560"/>
      <c r="J42" s="560"/>
      <c r="K42" s="505"/>
    </row>
    <row r="43" spans="1:11" ht="45.75" customHeight="1" x14ac:dyDescent="0.2">
      <c r="A43" s="498" t="s">
        <v>2103</v>
      </c>
      <c r="B43" s="563" t="s">
        <v>2109</v>
      </c>
      <c r="C43" s="564" t="s">
        <v>2135</v>
      </c>
      <c r="D43" s="500" t="s">
        <v>2136</v>
      </c>
      <c r="E43" s="547">
        <v>1</v>
      </c>
      <c r="F43" s="547" t="s">
        <v>2137</v>
      </c>
      <c r="G43" s="520" t="s">
        <v>20</v>
      </c>
      <c r="H43" s="520" t="s">
        <v>2138</v>
      </c>
      <c r="I43" s="563"/>
      <c r="J43" s="563"/>
      <c r="K43" s="523"/>
    </row>
    <row r="44" spans="1:11" ht="45.75" customHeight="1" x14ac:dyDescent="0.2">
      <c r="A44" s="498" t="s">
        <v>2103</v>
      </c>
      <c r="B44" s="563"/>
      <c r="C44" s="564"/>
      <c r="D44" s="547"/>
      <c r="E44" s="547"/>
      <c r="F44" s="547"/>
      <c r="G44" s="547"/>
      <c r="H44" s="547"/>
      <c r="I44" s="563"/>
      <c r="J44" s="563"/>
      <c r="K44" s="523"/>
    </row>
    <row r="45" spans="1:11" ht="45.75" customHeight="1" x14ac:dyDescent="0.2">
      <c r="A45" s="498" t="s">
        <v>2103</v>
      </c>
      <c r="B45" s="563"/>
      <c r="C45" s="564"/>
      <c r="D45" s="547"/>
      <c r="E45" s="547"/>
      <c r="F45" s="547"/>
      <c r="G45" s="547"/>
      <c r="H45" s="547"/>
      <c r="I45" s="563"/>
      <c r="J45" s="563"/>
      <c r="K45" s="523"/>
    </row>
    <row r="46" spans="1:11" ht="45.75" customHeight="1" x14ac:dyDescent="0.2">
      <c r="A46" s="498" t="s">
        <v>2103</v>
      </c>
      <c r="B46" s="563"/>
      <c r="C46" s="564"/>
      <c r="D46" s="547"/>
      <c r="E46" s="547"/>
      <c r="F46" s="547"/>
      <c r="G46" s="547"/>
      <c r="H46" s="547"/>
      <c r="I46" s="563"/>
      <c r="J46" s="563"/>
      <c r="K46" s="523"/>
    </row>
    <row r="47" spans="1:11" ht="45.75" customHeight="1" x14ac:dyDescent="0.2">
      <c r="A47" s="498" t="s">
        <v>1631</v>
      </c>
      <c r="B47" s="563"/>
      <c r="C47" s="564" t="s">
        <v>2139</v>
      </c>
      <c r="D47" s="500" t="s">
        <v>2140</v>
      </c>
      <c r="E47" s="547">
        <v>3</v>
      </c>
      <c r="F47" s="547" t="s">
        <v>2141</v>
      </c>
      <c r="G47" s="547" t="s">
        <v>1631</v>
      </c>
      <c r="H47" s="547" t="s">
        <v>2142</v>
      </c>
      <c r="I47" s="563"/>
      <c r="J47" s="563"/>
      <c r="K47" s="523"/>
    </row>
    <row r="48" spans="1:11" ht="45.75" customHeight="1" x14ac:dyDescent="0.2">
      <c r="A48" s="498" t="s">
        <v>1631</v>
      </c>
      <c r="B48" s="563"/>
      <c r="C48" s="564" t="s">
        <v>2143</v>
      </c>
      <c r="D48" s="500" t="s">
        <v>2144</v>
      </c>
      <c r="E48" s="547">
        <v>2</v>
      </c>
      <c r="F48" s="547" t="s">
        <v>2145</v>
      </c>
      <c r="G48" s="547" t="s">
        <v>1631</v>
      </c>
      <c r="H48" s="547" t="s">
        <v>2146</v>
      </c>
      <c r="I48" s="563"/>
      <c r="J48" s="563"/>
      <c r="K48" s="523"/>
    </row>
    <row r="49" spans="1:25" ht="45.75" customHeight="1" x14ac:dyDescent="0.2">
      <c r="A49" s="498" t="s">
        <v>1631</v>
      </c>
      <c r="B49" s="565"/>
      <c r="C49" s="548" t="s">
        <v>2147</v>
      </c>
      <c r="D49" s="500" t="s">
        <v>2148</v>
      </c>
      <c r="E49" s="544">
        <v>1</v>
      </c>
      <c r="F49" s="547" t="s">
        <v>2149</v>
      </c>
      <c r="G49" s="547" t="s">
        <v>1631</v>
      </c>
      <c r="H49" s="547" t="s">
        <v>2150</v>
      </c>
      <c r="I49" s="522"/>
      <c r="J49" s="522"/>
      <c r="K49" s="523"/>
    </row>
    <row r="50" spans="1:25" ht="45.75" customHeight="1" thickBot="1" x14ac:dyDescent="0.25">
      <c r="A50" s="498" t="s">
        <v>1631</v>
      </c>
      <c r="B50" s="566"/>
      <c r="C50" s="550" t="s">
        <v>2151</v>
      </c>
      <c r="D50" s="500" t="s">
        <v>2152</v>
      </c>
      <c r="E50" s="552">
        <v>1</v>
      </c>
      <c r="F50" s="551" t="s">
        <v>2153</v>
      </c>
      <c r="G50" s="547" t="s">
        <v>1631</v>
      </c>
      <c r="H50" s="551"/>
      <c r="I50" s="553"/>
      <c r="J50" s="553"/>
      <c r="K50" s="554"/>
    </row>
    <row r="51" spans="1:25" ht="45.75" customHeight="1" x14ac:dyDescent="0.2">
      <c r="A51" s="555" t="s">
        <v>2154</v>
      </c>
      <c r="B51" s="567"/>
      <c r="C51" s="568"/>
      <c r="D51" s="558"/>
      <c r="E51" s="567"/>
      <c r="F51" s="558"/>
      <c r="G51" s="558"/>
      <c r="H51" s="558"/>
      <c r="I51" s="569"/>
      <c r="J51" s="569"/>
      <c r="K51" s="559"/>
    </row>
    <row r="52" spans="1:25" ht="45.75" customHeight="1" x14ac:dyDescent="0.2">
      <c r="A52" s="498" t="s">
        <v>2154</v>
      </c>
      <c r="B52" s="501"/>
      <c r="C52" s="570"/>
      <c r="D52" s="570"/>
      <c r="E52" s="501"/>
      <c r="F52" s="570"/>
      <c r="G52" s="570"/>
      <c r="H52" s="570"/>
      <c r="I52" s="504"/>
      <c r="J52" s="504"/>
      <c r="K52" s="505"/>
    </row>
    <row r="53" spans="1:25" ht="45.75" customHeight="1" x14ac:dyDescent="0.2">
      <c r="A53" s="498" t="s">
        <v>2154</v>
      </c>
      <c r="B53" s="501"/>
      <c r="C53" s="570"/>
      <c r="D53" s="570"/>
      <c r="E53" s="501"/>
      <c r="F53" s="570"/>
      <c r="G53" s="570"/>
      <c r="H53" s="570"/>
      <c r="I53" s="504"/>
      <c r="J53" s="504"/>
      <c r="K53" s="505"/>
    </row>
    <row r="54" spans="1:25" ht="45.75" customHeight="1" thickBot="1" x14ac:dyDescent="0.25">
      <c r="A54" s="549" t="s">
        <v>2154</v>
      </c>
      <c r="B54" s="552"/>
      <c r="C54" s="566"/>
      <c r="D54" s="566"/>
      <c r="E54" s="552"/>
      <c r="F54" s="566"/>
      <c r="G54" s="566"/>
      <c r="H54" s="566"/>
      <c r="I54" s="553"/>
      <c r="J54" s="553"/>
      <c r="K54" s="554"/>
    </row>
    <row r="55" spans="1:25" ht="45.75" customHeight="1" x14ac:dyDescent="0.2">
      <c r="A55" s="555" t="s">
        <v>2155</v>
      </c>
      <c r="B55" s="567"/>
      <c r="C55" s="571"/>
      <c r="D55" s="571"/>
      <c r="E55" s="567"/>
      <c r="F55" s="571"/>
      <c r="G55" s="571"/>
      <c r="H55" s="571"/>
      <c r="I55" s="569"/>
      <c r="J55" s="569"/>
      <c r="K55" s="559"/>
    </row>
    <row r="56" spans="1:25" ht="45.75" customHeight="1" thickBot="1" x14ac:dyDescent="0.25">
      <c r="A56" s="549" t="s">
        <v>2155</v>
      </c>
      <c r="B56" s="552"/>
      <c r="C56" s="566"/>
      <c r="D56" s="566"/>
      <c r="E56" s="552"/>
      <c r="F56" s="566"/>
      <c r="G56" s="566"/>
      <c r="H56" s="566"/>
      <c r="I56" s="553"/>
      <c r="J56" s="553"/>
      <c r="K56" s="554"/>
    </row>
    <row r="57" spans="1:25" ht="45.75" customHeight="1" x14ac:dyDescent="0.2">
      <c r="A57" s="572" t="s">
        <v>2156</v>
      </c>
      <c r="B57" s="567"/>
      <c r="C57" s="571"/>
      <c r="D57" s="573"/>
      <c r="E57" s="567"/>
      <c r="F57" s="573"/>
      <c r="G57" s="571"/>
      <c r="H57" s="571"/>
      <c r="I57" s="569"/>
      <c r="J57" s="569"/>
      <c r="K57" s="559"/>
    </row>
    <row r="58" spans="1:25" ht="45.75" customHeight="1" x14ac:dyDescent="0.2">
      <c r="A58" s="574" t="s">
        <v>2156</v>
      </c>
      <c r="B58" s="501"/>
      <c r="C58" s="575"/>
      <c r="D58" s="576"/>
      <c r="E58" s="501"/>
      <c r="F58" s="576"/>
      <c r="G58" s="575"/>
      <c r="H58" s="575"/>
      <c r="I58" s="577"/>
      <c r="J58" s="577"/>
      <c r="K58" s="578"/>
    </row>
    <row r="59" spans="1:25" ht="45.75" customHeight="1" x14ac:dyDescent="0.2">
      <c r="A59" s="574" t="s">
        <v>2156</v>
      </c>
      <c r="B59" s="501"/>
      <c r="C59" s="575"/>
      <c r="D59" s="576"/>
      <c r="E59" s="501"/>
      <c r="F59" s="579"/>
      <c r="G59" s="580"/>
      <c r="H59" s="580"/>
      <c r="I59" s="581"/>
      <c r="J59" s="581"/>
      <c r="K59" s="582"/>
    </row>
    <row r="60" spans="1:25" ht="45.75" customHeight="1" thickBot="1" x14ac:dyDescent="0.25">
      <c r="A60" s="583" t="s">
        <v>2156</v>
      </c>
      <c r="B60" s="552"/>
      <c r="C60" s="584"/>
      <c r="D60" s="585"/>
      <c r="E60" s="552"/>
      <c r="F60" s="586"/>
      <c r="G60" s="587"/>
      <c r="H60" s="587"/>
      <c r="I60" s="588"/>
      <c r="J60" s="588"/>
      <c r="K60" s="589"/>
    </row>
    <row r="61" spans="1:25" s="598" customFormat="1" ht="45.75" customHeight="1" thickBot="1" x14ac:dyDescent="0.25">
      <c r="A61" s="742">
        <v>42951</v>
      </c>
      <c r="B61" s="742">
        <v>42952</v>
      </c>
      <c r="C61" s="742">
        <v>42953</v>
      </c>
      <c r="D61" s="590"/>
      <c r="E61" s="591"/>
      <c r="F61" s="592" t="s">
        <v>2157</v>
      </c>
      <c r="G61" s="593"/>
      <c r="H61" s="593" t="s">
        <v>2158</v>
      </c>
      <c r="I61" s="594" t="s">
        <v>2159</v>
      </c>
      <c r="J61" s="595" t="s">
        <v>2160</v>
      </c>
      <c r="K61" s="596" t="s">
        <v>2161</v>
      </c>
      <c r="L61" s="597"/>
      <c r="M61" s="597"/>
      <c r="N61" s="597"/>
      <c r="O61" s="597"/>
      <c r="P61" s="597"/>
      <c r="Q61" s="597"/>
      <c r="R61" s="597"/>
      <c r="S61" s="597"/>
      <c r="T61" s="597"/>
      <c r="U61" s="597"/>
      <c r="V61" s="597"/>
      <c r="W61" s="597"/>
      <c r="X61" s="597"/>
      <c r="Y61" s="597"/>
    </row>
    <row r="62" spans="1:25" ht="45.75" customHeight="1" thickBot="1" x14ac:dyDescent="0.25">
      <c r="A62" s="743" t="s">
        <v>2162</v>
      </c>
      <c r="B62" s="744" t="s">
        <v>2163</v>
      </c>
      <c r="C62" s="745" t="s">
        <v>2164</v>
      </c>
      <c r="D62" s="500" t="s">
        <v>2165</v>
      </c>
      <c r="E62" s="599"/>
      <c r="F62" s="600"/>
      <c r="G62" s="601"/>
      <c r="H62" s="601"/>
      <c r="I62" s="602"/>
      <c r="J62" s="602"/>
      <c r="K62" s="603"/>
    </row>
    <row r="63" spans="1:25" ht="45.75" customHeight="1" thickBot="1" x14ac:dyDescent="0.25">
      <c r="A63" s="744" t="s">
        <v>2163</v>
      </c>
      <c r="B63" s="744" t="s">
        <v>2163</v>
      </c>
      <c r="C63" s="744" t="s">
        <v>2163</v>
      </c>
      <c r="D63" s="500" t="s">
        <v>2166</v>
      </c>
      <c r="E63" s="599"/>
      <c r="F63" s="600"/>
      <c r="G63" s="601"/>
      <c r="H63" s="601"/>
      <c r="I63" s="602"/>
      <c r="J63" s="602"/>
      <c r="K63" s="603"/>
    </row>
    <row r="64" spans="1:25" ht="45.75" customHeight="1" thickBot="1" x14ac:dyDescent="0.25">
      <c r="A64" s="746" t="s">
        <v>2163</v>
      </c>
      <c r="B64" s="744" t="s">
        <v>2163</v>
      </c>
      <c r="C64" s="747" t="s">
        <v>2163</v>
      </c>
      <c r="D64" s="500" t="s">
        <v>2167</v>
      </c>
      <c r="E64" s="501"/>
      <c r="F64" s="576"/>
      <c r="G64" s="575"/>
      <c r="H64" s="575"/>
      <c r="I64" s="577"/>
      <c r="J64" s="577"/>
      <c r="K64" s="578"/>
    </row>
    <row r="65" spans="1:11" ht="45.75" customHeight="1" thickBot="1" x14ac:dyDescent="0.25">
      <c r="A65" s="744" t="s">
        <v>2163</v>
      </c>
      <c r="B65" s="744" t="s">
        <v>2163</v>
      </c>
      <c r="C65" s="748" t="s">
        <v>2164</v>
      </c>
      <c r="D65" s="500" t="s">
        <v>2168</v>
      </c>
      <c r="E65" s="501"/>
      <c r="F65" s="576"/>
      <c r="G65" s="575"/>
      <c r="H65" s="575"/>
      <c r="I65" s="577"/>
      <c r="J65" s="577"/>
      <c r="K65" s="578"/>
    </row>
    <row r="66" spans="1:11" ht="45.75" customHeight="1" thickBot="1" x14ac:dyDescent="0.25">
      <c r="A66" s="744" t="s">
        <v>2163</v>
      </c>
      <c r="B66" s="744" t="s">
        <v>2163</v>
      </c>
      <c r="C66" s="744" t="s">
        <v>2163</v>
      </c>
      <c r="D66" s="500" t="s">
        <v>2169</v>
      </c>
      <c r="E66" s="501"/>
      <c r="F66" s="576"/>
      <c r="G66" s="575"/>
      <c r="H66" s="575"/>
      <c r="I66" s="577"/>
      <c r="J66" s="577"/>
      <c r="K66" s="578"/>
    </row>
    <row r="67" spans="1:11" ht="45.75" customHeight="1" thickBot="1" x14ac:dyDescent="0.25">
      <c r="A67" s="744" t="s">
        <v>2163</v>
      </c>
      <c r="B67" s="744" t="s">
        <v>2163</v>
      </c>
      <c r="C67" s="747" t="s">
        <v>2163</v>
      </c>
      <c r="D67" s="500" t="s">
        <v>2170</v>
      </c>
      <c r="E67" s="501"/>
      <c r="F67" s="579"/>
      <c r="G67" s="580"/>
      <c r="H67" s="580"/>
      <c r="I67" s="581"/>
      <c r="J67" s="604"/>
      <c r="K67" s="582"/>
    </row>
    <row r="68" spans="1:11" ht="45.75" customHeight="1" thickBot="1" x14ac:dyDescent="0.25">
      <c r="A68" s="744" t="s">
        <v>2163</v>
      </c>
      <c r="B68" s="744" t="s">
        <v>2163</v>
      </c>
      <c r="C68" s="748" t="s">
        <v>2164</v>
      </c>
      <c r="D68" s="500" t="s">
        <v>2171</v>
      </c>
      <c r="E68" s="501"/>
      <c r="F68" s="579"/>
      <c r="G68" s="580"/>
      <c r="H68" s="580"/>
      <c r="I68" s="581"/>
      <c r="J68" s="604"/>
      <c r="K68" s="582"/>
    </row>
    <row r="69" spans="1:11" ht="45.75" customHeight="1" thickBot="1" x14ac:dyDescent="0.25">
      <c r="A69" s="744" t="s">
        <v>2163</v>
      </c>
      <c r="B69" s="744" t="s">
        <v>2163</v>
      </c>
      <c r="C69" s="744" t="s">
        <v>2163</v>
      </c>
      <c r="D69" s="500" t="s">
        <v>2172</v>
      </c>
      <c r="E69" s="501"/>
      <c r="F69" s="579"/>
      <c r="G69" s="580"/>
      <c r="H69" s="580"/>
      <c r="I69" s="581"/>
      <c r="J69" s="604"/>
      <c r="K69" s="582"/>
    </row>
    <row r="70" spans="1:11" ht="45.75" customHeight="1" thickBot="1" x14ac:dyDescent="0.25">
      <c r="A70" s="744" t="s">
        <v>2163</v>
      </c>
      <c r="B70" s="744" t="s">
        <v>2163</v>
      </c>
      <c r="C70" s="744" t="s">
        <v>2163</v>
      </c>
      <c r="D70" s="500" t="s">
        <v>2173</v>
      </c>
      <c r="E70" s="501"/>
      <c r="F70" s="576"/>
      <c r="G70" s="575"/>
      <c r="H70" s="575"/>
      <c r="I70" s="577"/>
      <c r="J70" s="577"/>
      <c r="K70" s="578"/>
    </row>
    <row r="71" spans="1:11" ht="45.75" customHeight="1" thickBot="1" x14ac:dyDescent="0.25">
      <c r="A71" s="744" t="s">
        <v>2163</v>
      </c>
      <c r="B71" s="744" t="s">
        <v>2163</v>
      </c>
      <c r="C71" s="744" t="s">
        <v>2163</v>
      </c>
      <c r="D71" s="500" t="s">
        <v>2174</v>
      </c>
      <c r="E71" s="501"/>
      <c r="F71" s="579"/>
      <c r="G71" s="580"/>
      <c r="H71" s="580"/>
      <c r="I71" s="581"/>
      <c r="J71" s="581"/>
      <c r="K71" s="582"/>
    </row>
    <row r="72" spans="1:11" ht="45.75" customHeight="1" x14ac:dyDescent="0.2">
      <c r="A72" s="574" t="s">
        <v>2175</v>
      </c>
      <c r="B72" s="501"/>
      <c r="C72" s="575"/>
      <c r="D72" s="576"/>
      <c r="E72" s="501"/>
      <c r="F72" s="579"/>
      <c r="G72" s="580"/>
      <c r="H72" s="580"/>
      <c r="I72" s="581"/>
      <c r="J72" s="581"/>
      <c r="K72" s="582"/>
    </row>
    <row r="73" spans="1:11" ht="45.75" customHeight="1" x14ac:dyDescent="0.2">
      <c r="A73" s="574" t="s">
        <v>2175</v>
      </c>
      <c r="B73" s="501"/>
      <c r="C73" s="575"/>
      <c r="D73" s="576"/>
      <c r="E73" s="501"/>
      <c r="F73" s="579"/>
      <c r="G73" s="580"/>
      <c r="H73" s="580"/>
      <c r="I73" s="581"/>
      <c r="J73" s="581"/>
      <c r="K73" s="582"/>
    </row>
    <row r="74" spans="1:11" ht="45.75" customHeight="1" x14ac:dyDescent="0.2">
      <c r="A74" s="574" t="s">
        <v>2175</v>
      </c>
      <c r="B74" s="501"/>
      <c r="C74" s="575"/>
      <c r="D74" s="576"/>
      <c r="E74" s="501"/>
      <c r="F74" s="579"/>
      <c r="G74" s="580"/>
      <c r="H74" s="580"/>
      <c r="I74" s="581"/>
      <c r="J74" s="581"/>
      <c r="K74" s="582"/>
    </row>
    <row r="75" spans="1:11" ht="45.75" customHeight="1" x14ac:dyDescent="0.2">
      <c r="A75" s="574" t="s">
        <v>2175</v>
      </c>
      <c r="B75" s="501"/>
      <c r="C75" s="575"/>
      <c r="D75" s="576"/>
      <c r="E75" s="501"/>
      <c r="F75" s="579"/>
      <c r="G75" s="580"/>
      <c r="H75" s="580"/>
      <c r="I75" s="581"/>
      <c r="J75" s="581"/>
      <c r="K75" s="582"/>
    </row>
    <row r="76" spans="1:11" ht="45.75" customHeight="1" x14ac:dyDescent="0.2">
      <c r="A76" s="574" t="s">
        <v>2175</v>
      </c>
      <c r="B76" s="501"/>
      <c r="C76" s="575"/>
      <c r="D76" s="576"/>
      <c r="E76" s="501"/>
      <c r="F76" s="579"/>
      <c r="G76" s="580"/>
      <c r="H76" s="580"/>
      <c r="I76" s="581"/>
      <c r="J76" s="581"/>
      <c r="K76" s="582"/>
    </row>
    <row r="77" spans="1:11" ht="45.75" customHeight="1" x14ac:dyDescent="0.2">
      <c r="A77" s="574" t="s">
        <v>2175</v>
      </c>
      <c r="B77" s="501"/>
      <c r="C77" s="575"/>
      <c r="D77" s="576"/>
      <c r="E77" s="501"/>
      <c r="F77" s="579"/>
      <c r="G77" s="580"/>
      <c r="H77" s="580"/>
      <c r="I77" s="581"/>
      <c r="J77" s="581"/>
      <c r="K77" s="605"/>
    </row>
    <row r="78" spans="1:11" ht="45.75" customHeight="1" x14ac:dyDescent="0.2">
      <c r="A78" s="574" t="s">
        <v>2175</v>
      </c>
      <c r="B78" s="501"/>
      <c r="C78" s="570"/>
      <c r="D78" s="606"/>
      <c r="E78" s="501"/>
      <c r="F78" s="570"/>
      <c r="G78" s="570"/>
      <c r="H78" s="570"/>
      <c r="I78" s="504"/>
      <c r="J78" s="504"/>
      <c r="K78" s="505"/>
    </row>
    <row r="79" spans="1:11" ht="45.75" customHeight="1" thickBot="1" x14ac:dyDescent="0.25">
      <c r="A79" s="607"/>
      <c r="B79" s="544"/>
      <c r="C79" s="565"/>
      <c r="D79" s="565"/>
      <c r="E79" s="544"/>
      <c r="F79" s="565"/>
      <c r="G79" s="565"/>
      <c r="H79" s="565"/>
      <c r="I79" s="522"/>
      <c r="J79" s="522"/>
      <c r="K79" s="523"/>
    </row>
    <row r="80" spans="1:11" ht="45.75" customHeight="1" thickBot="1" x14ac:dyDescent="0.25">
      <c r="A80" s="608"/>
      <c r="B80" s="609"/>
      <c r="C80" s="610"/>
      <c r="D80" s="610"/>
      <c r="E80" s="609"/>
      <c r="F80" s="610"/>
      <c r="G80" s="610"/>
      <c r="H80" s="610"/>
      <c r="I80" s="611"/>
      <c r="J80" s="611"/>
      <c r="K80" s="612"/>
    </row>
    <row r="81" spans="1:11" ht="45.75" customHeight="1" x14ac:dyDescent="0.2">
      <c r="A81" s="613" t="s">
        <v>2176</v>
      </c>
      <c r="B81" s="614"/>
      <c r="C81" s="615"/>
      <c r="D81" s="616"/>
      <c r="E81" s="614"/>
      <c r="F81" s="487" t="s">
        <v>2177</v>
      </c>
      <c r="G81" s="488" t="s">
        <v>20</v>
      </c>
      <c r="H81" s="488" t="s">
        <v>2178</v>
      </c>
      <c r="I81" s="577" t="s">
        <v>2179</v>
      </c>
      <c r="J81" s="617"/>
      <c r="K81" s="618" t="s">
        <v>2180</v>
      </c>
    </row>
    <row r="82" spans="1:11" ht="45.75" customHeight="1" x14ac:dyDescent="0.2">
      <c r="A82" s="619"/>
      <c r="B82" s="501"/>
      <c r="C82" s="501"/>
      <c r="D82" s="501"/>
      <c r="E82" s="501"/>
      <c r="I82" s="574" t="s">
        <v>2181</v>
      </c>
      <c r="J82" s="574">
        <v>0.28125</v>
      </c>
      <c r="K82" s="620"/>
    </row>
    <row r="83" spans="1:11" ht="45.75" customHeight="1" x14ac:dyDescent="0.2">
      <c r="A83" s="619"/>
      <c r="B83" s="501"/>
      <c r="C83" s="501"/>
      <c r="D83" s="501"/>
      <c r="E83" s="501"/>
      <c r="F83" s="749" t="s">
        <v>2182</v>
      </c>
      <c r="G83" s="750" t="s">
        <v>28</v>
      </c>
      <c r="H83" s="739" t="s">
        <v>2183</v>
      </c>
      <c r="I83" s="574" t="s">
        <v>2184</v>
      </c>
      <c r="J83" s="574">
        <v>0.28125</v>
      </c>
      <c r="K83" s="620" t="s">
        <v>2185</v>
      </c>
    </row>
    <row r="84" spans="1:11" ht="45.75" customHeight="1" x14ac:dyDescent="0.2">
      <c r="A84" s="619"/>
      <c r="B84" s="501"/>
      <c r="C84" s="501"/>
      <c r="D84" s="501"/>
      <c r="E84" s="501"/>
      <c r="F84" s="519" t="s">
        <v>2101</v>
      </c>
      <c r="G84" s="520" t="s">
        <v>20</v>
      </c>
      <c r="H84" s="520" t="s">
        <v>2102</v>
      </c>
      <c r="I84" s="574" t="s">
        <v>2186</v>
      </c>
      <c r="J84" s="574">
        <v>0.28125</v>
      </c>
      <c r="K84" s="620" t="s">
        <v>2187</v>
      </c>
    </row>
    <row r="85" spans="1:11" ht="45.75" customHeight="1" x14ac:dyDescent="0.2">
      <c r="A85" s="619"/>
      <c r="B85" s="501"/>
      <c r="C85" s="501"/>
      <c r="D85" s="501"/>
      <c r="E85" s="501"/>
      <c r="F85" s="751" t="s">
        <v>2188</v>
      </c>
      <c r="G85" s="750" t="s">
        <v>28</v>
      </c>
      <c r="H85" s="739" t="s">
        <v>2189</v>
      </c>
      <c r="I85" s="574" t="s">
        <v>2190</v>
      </c>
      <c r="J85" s="574">
        <v>0.28125</v>
      </c>
      <c r="K85" s="620" t="s">
        <v>2191</v>
      </c>
    </row>
    <row r="86" spans="1:11" ht="45.75" customHeight="1" x14ac:dyDescent="0.2">
      <c r="A86" s="619"/>
      <c r="B86" s="501"/>
      <c r="C86" s="501"/>
      <c r="D86" s="501"/>
      <c r="E86" s="501"/>
      <c r="F86" s="752" t="s">
        <v>2192</v>
      </c>
      <c r="G86" s="750" t="s">
        <v>28</v>
      </c>
      <c r="H86" s="753" t="s">
        <v>2193</v>
      </c>
      <c r="I86" s="574" t="s">
        <v>2194</v>
      </c>
      <c r="J86" s="574">
        <v>0.28125</v>
      </c>
      <c r="K86" s="620" t="s">
        <v>2191</v>
      </c>
    </row>
    <row r="87" spans="1:11" ht="45.75" customHeight="1" x14ac:dyDescent="0.2">
      <c r="A87" s="619"/>
      <c r="B87" s="501"/>
      <c r="C87" s="501"/>
      <c r="D87" s="501"/>
      <c r="E87" s="501"/>
      <c r="F87" s="511" t="s">
        <v>2195</v>
      </c>
      <c r="G87" s="513" t="s">
        <v>20</v>
      </c>
      <c r="H87" s="513" t="s">
        <v>2196</v>
      </c>
      <c r="I87" s="574" t="s">
        <v>2197</v>
      </c>
      <c r="J87" s="574" t="s">
        <v>2198</v>
      </c>
      <c r="K87" s="620" t="s">
        <v>2191</v>
      </c>
    </row>
    <row r="88" spans="1:11" ht="45.75" customHeight="1" x14ac:dyDescent="0.2">
      <c r="A88" s="619"/>
      <c r="B88" s="501"/>
      <c r="C88" s="501"/>
      <c r="D88" s="501"/>
      <c r="E88" s="501"/>
      <c r="F88" s="529" t="s">
        <v>2199</v>
      </c>
      <c r="G88" s="520" t="s">
        <v>20</v>
      </c>
      <c r="H88" s="525" t="s">
        <v>2200</v>
      </c>
      <c r="I88" s="574" t="s">
        <v>2201</v>
      </c>
      <c r="J88" s="574">
        <v>0.28125</v>
      </c>
      <c r="K88" s="620"/>
    </row>
    <row r="89" spans="1:11" ht="45.75" customHeight="1" thickBot="1" x14ac:dyDescent="0.25">
      <c r="A89" s="621"/>
      <c r="B89" s="544"/>
      <c r="C89" s="544"/>
      <c r="D89" s="544"/>
      <c r="E89" s="544"/>
      <c r="F89" s="544"/>
      <c r="G89" s="544"/>
      <c r="H89" s="544"/>
      <c r="I89" s="622" t="s">
        <v>2202</v>
      </c>
      <c r="J89" s="574">
        <v>0.28125</v>
      </c>
      <c r="K89" s="623" t="s">
        <v>2203</v>
      </c>
    </row>
    <row r="90" spans="1:11" ht="45.75" customHeight="1" x14ac:dyDescent="0.2">
      <c r="A90" s="624" t="s">
        <v>2204</v>
      </c>
      <c r="B90" s="625"/>
      <c r="C90" s="625"/>
      <c r="D90" s="625"/>
      <c r="E90" s="625"/>
      <c r="F90" s="625"/>
      <c r="G90" s="625"/>
      <c r="H90" s="625"/>
      <c r="I90" s="626" t="s">
        <v>2205</v>
      </c>
      <c r="J90" s="626" t="s">
        <v>2206</v>
      </c>
      <c r="K90" s="627"/>
    </row>
    <row r="91" spans="1:11" ht="45.75" customHeight="1" x14ac:dyDescent="0.2">
      <c r="A91" s="628" t="s">
        <v>2204</v>
      </c>
      <c r="B91" s="629"/>
      <c r="C91" s="629"/>
      <c r="D91" s="629"/>
      <c r="E91" s="629"/>
      <c r="F91" s="629"/>
      <c r="G91" s="629"/>
      <c r="H91" s="629"/>
      <c r="I91" s="630" t="s">
        <v>2207</v>
      </c>
      <c r="J91" s="630" t="s">
        <v>2206</v>
      </c>
      <c r="K91" s="631"/>
    </row>
    <row r="92" spans="1:11" ht="45.75" customHeight="1" thickBot="1" x14ac:dyDescent="0.25">
      <c r="A92" s="632" t="s">
        <v>2204</v>
      </c>
      <c r="B92" s="633"/>
      <c r="C92" s="634"/>
      <c r="D92" s="635"/>
      <c r="E92" s="633"/>
      <c r="F92" s="636"/>
      <c r="G92" s="637"/>
      <c r="H92" s="637"/>
      <c r="I92" s="638" t="s">
        <v>2208</v>
      </c>
      <c r="J92" s="639" t="s">
        <v>2209</v>
      </c>
      <c r="K92" s="640"/>
    </row>
    <row r="93" spans="1:11" ht="45.75" customHeight="1" x14ac:dyDescent="0.2">
      <c r="A93" s="641" t="s">
        <v>2210</v>
      </c>
      <c r="B93" s="642"/>
      <c r="C93" s="643"/>
      <c r="D93" s="644"/>
      <c r="E93" s="642"/>
      <c r="F93" s="754" t="s">
        <v>2211</v>
      </c>
      <c r="G93" s="755" t="s">
        <v>28</v>
      </c>
      <c r="H93" s="756" t="s">
        <v>2212</v>
      </c>
      <c r="I93" s="645" t="s">
        <v>2213</v>
      </c>
      <c r="J93" s="646"/>
      <c r="K93" s="647" t="s">
        <v>2180</v>
      </c>
    </row>
    <row r="94" spans="1:11" ht="45.75" customHeight="1" x14ac:dyDescent="0.2">
      <c r="A94" s="648"/>
      <c r="B94" s="649"/>
      <c r="C94" s="650"/>
      <c r="D94" s="651"/>
      <c r="E94" s="649"/>
      <c r="F94" s="652"/>
      <c r="G94" s="653"/>
      <c r="H94" s="654"/>
      <c r="I94" s="655" t="s">
        <v>2181</v>
      </c>
      <c r="J94" s="757">
        <v>0.26041666666666669</v>
      </c>
      <c r="K94" s="656"/>
    </row>
    <row r="95" spans="1:11" ht="45.75" customHeight="1" x14ac:dyDescent="0.2">
      <c r="A95" s="648"/>
      <c r="B95" s="649"/>
      <c r="C95" s="650"/>
      <c r="D95" s="651"/>
      <c r="E95" s="649"/>
      <c r="F95" s="657"/>
      <c r="G95" s="657"/>
      <c r="H95" s="657"/>
      <c r="I95" s="655" t="s">
        <v>2214</v>
      </c>
      <c r="J95" s="757">
        <v>0.26041666666666669</v>
      </c>
      <c r="K95" s="656" t="s">
        <v>2191</v>
      </c>
    </row>
    <row r="96" spans="1:11" ht="45.75" customHeight="1" x14ac:dyDescent="0.2">
      <c r="A96" s="648"/>
      <c r="B96" s="649"/>
      <c r="C96" s="650"/>
      <c r="D96" s="651"/>
      <c r="E96" s="649"/>
      <c r="F96" s="652"/>
      <c r="G96" s="653"/>
      <c r="H96" s="654"/>
      <c r="I96" s="658" t="s">
        <v>2215</v>
      </c>
      <c r="J96" s="757">
        <v>0.26041666666666669</v>
      </c>
      <c r="K96" s="656" t="s">
        <v>2191</v>
      </c>
    </row>
    <row r="97" spans="1:11" ht="45.75" customHeight="1" x14ac:dyDescent="0.2">
      <c r="A97" s="648"/>
      <c r="B97" s="649"/>
      <c r="C97" s="650"/>
      <c r="D97" s="651"/>
      <c r="E97" s="649"/>
      <c r="F97" s="511" t="s">
        <v>2216</v>
      </c>
      <c r="G97" s="513" t="s">
        <v>28</v>
      </c>
      <c r="H97" s="513" t="s">
        <v>2217</v>
      </c>
      <c r="I97" s="659" t="s">
        <v>2218</v>
      </c>
      <c r="J97" s="757">
        <v>0.26041666666666669</v>
      </c>
      <c r="K97" s="656" t="s">
        <v>2191</v>
      </c>
    </row>
    <row r="98" spans="1:11" ht="45.75" customHeight="1" x14ac:dyDescent="0.2">
      <c r="A98" s="648"/>
      <c r="B98" s="649"/>
      <c r="C98" s="650"/>
      <c r="D98" s="651"/>
      <c r="E98" s="649"/>
      <c r="F98" s="758" t="s">
        <v>2219</v>
      </c>
      <c r="G98" s="759" t="s">
        <v>28</v>
      </c>
      <c r="H98" s="760" t="s">
        <v>2220</v>
      </c>
      <c r="I98" s="660" t="s">
        <v>2221</v>
      </c>
      <c r="J98" s="757">
        <v>0.26041666666666669</v>
      </c>
      <c r="K98" s="656" t="s">
        <v>2191</v>
      </c>
    </row>
    <row r="99" spans="1:11" ht="45.75" customHeight="1" x14ac:dyDescent="0.2">
      <c r="A99" s="648"/>
      <c r="B99" s="649"/>
      <c r="C99" s="650"/>
      <c r="D99" s="651"/>
      <c r="E99" s="649"/>
      <c r="F99" s="651"/>
      <c r="G99" s="651"/>
      <c r="H99" s="651"/>
      <c r="I99" s="660" t="s">
        <v>2222</v>
      </c>
      <c r="J99" s="757">
        <v>0.26041666666666669</v>
      </c>
      <c r="K99" s="656" t="s">
        <v>2191</v>
      </c>
    </row>
    <row r="100" spans="1:11" ht="45.75" customHeight="1" x14ac:dyDescent="0.2">
      <c r="A100" s="648"/>
      <c r="B100" s="649"/>
      <c r="C100" s="650"/>
      <c r="D100" s="651"/>
      <c r="E100" s="649"/>
      <c r="F100" s="651"/>
      <c r="G100" s="651"/>
      <c r="H100" s="651"/>
      <c r="I100" s="660" t="s">
        <v>2223</v>
      </c>
      <c r="J100" s="757">
        <v>0.26041666666666669</v>
      </c>
      <c r="K100" s="656" t="s">
        <v>2191</v>
      </c>
    </row>
    <row r="101" spans="1:11" ht="45.75" customHeight="1" x14ac:dyDescent="0.2">
      <c r="A101" s="648"/>
      <c r="B101" s="649"/>
      <c r="C101" s="650"/>
      <c r="D101" s="651"/>
      <c r="E101" s="649"/>
      <c r="F101" s="651"/>
      <c r="G101" s="651"/>
      <c r="H101" s="651"/>
      <c r="I101" s="660" t="s">
        <v>2224</v>
      </c>
      <c r="J101" s="757">
        <v>0.26041666666666669</v>
      </c>
      <c r="K101" s="656" t="s">
        <v>2191</v>
      </c>
    </row>
    <row r="102" spans="1:11" ht="45.75" customHeight="1" x14ac:dyDescent="0.2">
      <c r="A102" s="648"/>
      <c r="B102" s="649"/>
      <c r="C102" s="650"/>
      <c r="D102" s="651"/>
      <c r="E102" s="649"/>
      <c r="F102" s="651"/>
      <c r="G102" s="651"/>
      <c r="H102" s="651"/>
      <c r="I102" s="660" t="s">
        <v>2225</v>
      </c>
      <c r="J102" s="757">
        <v>0.26041666666666669</v>
      </c>
      <c r="K102" s="656" t="s">
        <v>2191</v>
      </c>
    </row>
    <row r="103" spans="1:11" ht="45.75" customHeight="1" x14ac:dyDescent="0.2">
      <c r="A103" s="648"/>
      <c r="B103" s="649"/>
      <c r="C103" s="650"/>
      <c r="D103" s="651"/>
      <c r="E103" s="651"/>
      <c r="F103" s="651"/>
      <c r="G103" s="651"/>
      <c r="H103" s="651"/>
      <c r="I103" s="660" t="s">
        <v>2226</v>
      </c>
      <c r="J103" s="757">
        <v>0.26041666666666669</v>
      </c>
      <c r="K103" s="656" t="s">
        <v>2191</v>
      </c>
    </row>
    <row r="104" spans="1:11" ht="45.75" customHeight="1" x14ac:dyDescent="0.2">
      <c r="A104" s="648"/>
      <c r="B104" s="649"/>
      <c r="C104" s="650"/>
      <c r="D104" s="651"/>
      <c r="E104" s="651"/>
      <c r="F104" s="526" t="s">
        <v>2227</v>
      </c>
      <c r="G104" s="525" t="s">
        <v>28</v>
      </c>
      <c r="H104" s="525" t="s">
        <v>2228</v>
      </c>
      <c r="I104" s="655" t="s">
        <v>2229</v>
      </c>
      <c r="J104" s="757">
        <v>0.26041666666666669</v>
      </c>
      <c r="K104" s="656" t="s">
        <v>2191</v>
      </c>
    </row>
    <row r="105" spans="1:11" ht="45.75" customHeight="1" x14ac:dyDescent="0.2">
      <c r="A105" s="648"/>
      <c r="B105" s="649"/>
      <c r="C105" s="650"/>
      <c r="D105" s="651"/>
      <c r="E105" s="651"/>
      <c r="F105" s="651"/>
      <c r="G105" s="651"/>
      <c r="H105" s="651"/>
      <c r="I105" s="655" t="s">
        <v>2229</v>
      </c>
      <c r="J105" s="757">
        <v>0.26041666666666669</v>
      </c>
      <c r="K105" s="656" t="s">
        <v>2191</v>
      </c>
    </row>
    <row r="106" spans="1:11" ht="45.75" customHeight="1" x14ac:dyDescent="0.2">
      <c r="A106" s="648"/>
      <c r="B106" s="649"/>
      <c r="C106" s="650"/>
      <c r="D106" s="661" t="s">
        <v>2230</v>
      </c>
      <c r="E106" s="651"/>
      <c r="F106" s="537" t="s">
        <v>2231</v>
      </c>
      <c r="G106" s="538" t="s">
        <v>28</v>
      </c>
      <c r="H106" s="538" t="s">
        <v>2232</v>
      </c>
      <c r="I106" s="655" t="s">
        <v>2233</v>
      </c>
      <c r="J106" s="757">
        <v>0.26041666666666669</v>
      </c>
      <c r="K106" s="656" t="s">
        <v>2191</v>
      </c>
    </row>
    <row r="107" spans="1:11" ht="45.75" customHeight="1" x14ac:dyDescent="0.2">
      <c r="A107" s="648"/>
      <c r="B107" s="649"/>
      <c r="C107" s="650"/>
      <c r="D107" s="651"/>
      <c r="E107" s="651"/>
      <c r="F107" s="511" t="s">
        <v>2234</v>
      </c>
      <c r="G107" s="513" t="s">
        <v>28</v>
      </c>
      <c r="H107" s="513" t="s">
        <v>2235</v>
      </c>
      <c r="I107" s="655" t="s">
        <v>2236</v>
      </c>
      <c r="J107" s="757">
        <v>0.26041666666666669</v>
      </c>
      <c r="K107" s="656" t="s">
        <v>2191</v>
      </c>
    </row>
    <row r="108" spans="1:11" ht="45.75" customHeight="1" x14ac:dyDescent="0.2">
      <c r="A108" s="648"/>
      <c r="B108" s="649"/>
      <c r="C108" s="650"/>
      <c r="D108" s="651"/>
      <c r="E108" s="649"/>
      <c r="F108" s="526" t="s">
        <v>2237</v>
      </c>
      <c r="G108" s="525" t="s">
        <v>28</v>
      </c>
      <c r="H108" s="525" t="s">
        <v>2238</v>
      </c>
      <c r="I108" s="655" t="s">
        <v>2239</v>
      </c>
      <c r="J108" s="757">
        <v>0.26041666666666669</v>
      </c>
      <c r="K108" s="656" t="s">
        <v>2191</v>
      </c>
    </row>
    <row r="109" spans="1:11" ht="45.75" customHeight="1" x14ac:dyDescent="0.2">
      <c r="A109" s="648"/>
      <c r="B109" s="649"/>
      <c r="C109" s="650"/>
      <c r="D109" s="651"/>
      <c r="E109" s="649"/>
      <c r="F109" s="529" t="s">
        <v>2240</v>
      </c>
      <c r="G109" s="525" t="s">
        <v>28</v>
      </c>
      <c r="H109" s="525" t="s">
        <v>2241</v>
      </c>
      <c r="I109" s="655" t="s">
        <v>2242</v>
      </c>
      <c r="J109" s="757">
        <v>0.26041666666666669</v>
      </c>
      <c r="K109" s="656" t="s">
        <v>2191</v>
      </c>
    </row>
    <row r="110" spans="1:11" ht="45.75" customHeight="1" x14ac:dyDescent="0.2">
      <c r="A110" s="662"/>
      <c r="B110" s="663"/>
      <c r="C110" s="664"/>
      <c r="D110" s="665"/>
      <c r="E110" s="663"/>
      <c r="F110" s="761" t="s">
        <v>2227</v>
      </c>
      <c r="G110" s="739" t="s">
        <v>28</v>
      </c>
      <c r="H110" s="739" t="s">
        <v>2228</v>
      </c>
      <c r="I110" s="666" t="s">
        <v>2243</v>
      </c>
      <c r="J110" s="762"/>
      <c r="K110" s="667"/>
    </row>
    <row r="111" spans="1:11" ht="45.75" customHeight="1" thickBot="1" x14ac:dyDescent="0.25">
      <c r="A111" s="632" t="s">
        <v>2244</v>
      </c>
      <c r="B111" s="663"/>
      <c r="C111" s="664"/>
      <c r="D111" s="665"/>
      <c r="E111" s="663"/>
      <c r="F111" s="668"/>
      <c r="G111" s="668"/>
      <c r="H111" s="668"/>
      <c r="I111" s="638" t="s">
        <v>2208</v>
      </c>
      <c r="J111" s="639" t="s">
        <v>2209</v>
      </c>
      <c r="K111" s="669"/>
    </row>
    <row r="112" spans="1:11" ht="45.75" customHeight="1" thickBot="1" x14ac:dyDescent="0.25">
      <c r="A112" s="670"/>
      <c r="B112" s="609"/>
      <c r="C112" s="671"/>
      <c r="D112" s="672"/>
      <c r="E112" s="609"/>
      <c r="F112" s="673"/>
      <c r="G112" s="673"/>
      <c r="H112" s="673"/>
      <c r="I112" s="674"/>
      <c r="J112" s="675"/>
      <c r="K112" s="676"/>
    </row>
    <row r="113" spans="1:11" ht="45.75" customHeight="1" thickBot="1" x14ac:dyDescent="0.25">
      <c r="A113" s="677" t="s">
        <v>2245</v>
      </c>
      <c r="B113" s="678"/>
      <c r="C113" s="679"/>
      <c r="D113" s="680"/>
      <c r="E113" s="678"/>
      <c r="F113" s="681"/>
      <c r="G113" s="682"/>
      <c r="H113" s="682"/>
      <c r="I113" s="683"/>
      <c r="J113" s="683"/>
      <c r="K113" s="684"/>
    </row>
    <row r="114" spans="1:11" ht="45.75" customHeight="1" x14ac:dyDescent="0.2">
      <c r="A114" s="685" t="s">
        <v>2246</v>
      </c>
      <c r="B114" s="567"/>
      <c r="C114" s="568"/>
      <c r="D114" s="558"/>
      <c r="E114" s="567"/>
      <c r="F114" s="511" t="s">
        <v>2247</v>
      </c>
      <c r="G114" s="513" t="s">
        <v>40</v>
      </c>
      <c r="H114" s="513" t="s">
        <v>2248</v>
      </c>
      <c r="I114" s="686"/>
      <c r="J114" s="687" t="s">
        <v>2249</v>
      </c>
      <c r="K114" s="688"/>
    </row>
    <row r="115" spans="1:11" ht="45.75" customHeight="1" x14ac:dyDescent="0.2">
      <c r="A115" s="689"/>
      <c r="B115" s="501"/>
      <c r="C115" s="690"/>
      <c r="D115" s="691"/>
      <c r="E115" s="501"/>
      <c r="F115" s="692"/>
      <c r="G115" s="693"/>
      <c r="H115" s="694"/>
      <c r="I115" s="695"/>
      <c r="J115" s="696"/>
      <c r="K115" s="697"/>
    </row>
    <row r="116" spans="1:11" ht="45.75" customHeight="1" x14ac:dyDescent="0.2">
      <c r="A116" s="698"/>
      <c r="B116" s="699" t="s">
        <v>2250</v>
      </c>
      <c r="C116" s="690"/>
      <c r="D116" s="500" t="s">
        <v>1995</v>
      </c>
      <c r="E116" s="501"/>
      <c r="F116" s="700" t="s">
        <v>2251</v>
      </c>
      <c r="G116" s="701" t="s">
        <v>185</v>
      </c>
      <c r="H116" s="701" t="s">
        <v>2252</v>
      </c>
      <c r="I116" s="702"/>
      <c r="J116" s="703"/>
      <c r="K116" s="704"/>
    </row>
    <row r="117" spans="1:11" ht="45.75" customHeight="1" x14ac:dyDescent="0.2">
      <c r="A117" s="698"/>
      <c r="B117" s="501"/>
      <c r="C117" s="690"/>
      <c r="D117" s="691"/>
      <c r="E117" s="501"/>
      <c r="F117" s="692"/>
      <c r="G117" s="693"/>
      <c r="H117" s="694"/>
      <c r="I117" s="702"/>
      <c r="J117" s="703"/>
      <c r="K117" s="704"/>
    </row>
    <row r="118" spans="1:11" ht="45.75" customHeight="1" x14ac:dyDescent="0.2">
      <c r="A118" s="698"/>
      <c r="B118" s="705" t="s">
        <v>2253</v>
      </c>
      <c r="C118" s="690"/>
      <c r="D118" s="500" t="s">
        <v>2028</v>
      </c>
      <c r="E118" s="501"/>
      <c r="F118" s="738" t="s">
        <v>2029</v>
      </c>
      <c r="G118" s="753" t="s">
        <v>40</v>
      </c>
      <c r="H118" s="740" t="s">
        <v>2030</v>
      </c>
      <c r="I118" s="702"/>
      <c r="J118" s="703"/>
      <c r="K118" s="704"/>
    </row>
    <row r="119" spans="1:11" ht="45.75" customHeight="1" thickBot="1" x14ac:dyDescent="0.25">
      <c r="A119" s="706"/>
      <c r="B119" s="552"/>
      <c r="C119" s="550"/>
      <c r="D119" s="551"/>
      <c r="E119" s="552"/>
      <c r="F119" s="707"/>
      <c r="G119" s="708"/>
      <c r="H119" s="709"/>
      <c r="I119" s="710"/>
      <c r="J119" s="711"/>
      <c r="K119" s="712"/>
    </row>
    <row r="120" spans="1:11" ht="45.75" customHeight="1" x14ac:dyDescent="0.2">
      <c r="A120" s="685" t="s">
        <v>2254</v>
      </c>
      <c r="B120" s="567"/>
      <c r="C120" s="568"/>
      <c r="D120" s="558"/>
      <c r="E120" s="567"/>
      <c r="F120" s="511" t="s">
        <v>2255</v>
      </c>
      <c r="G120" s="512" t="s">
        <v>67</v>
      </c>
      <c r="H120" s="513" t="s">
        <v>2256</v>
      </c>
      <c r="I120" s="686"/>
      <c r="J120" s="687">
        <v>0.32291666666666669</v>
      </c>
      <c r="K120" s="713"/>
    </row>
    <row r="121" spans="1:11" ht="45.75" customHeight="1" x14ac:dyDescent="0.2">
      <c r="A121" s="714"/>
      <c r="B121" s="501"/>
      <c r="C121" s="690"/>
      <c r="D121" s="562"/>
      <c r="E121" s="501"/>
      <c r="F121" s="526" t="s">
        <v>2257</v>
      </c>
      <c r="G121" s="527" t="s">
        <v>40</v>
      </c>
      <c r="H121" s="525" t="s">
        <v>2258</v>
      </c>
      <c r="I121" s="715"/>
      <c r="J121" s="716"/>
      <c r="K121" s="717"/>
    </row>
    <row r="122" spans="1:11" ht="45.75" customHeight="1" thickBot="1" x14ac:dyDescent="0.25">
      <c r="A122" s="718"/>
      <c r="B122" s="552"/>
      <c r="C122" s="550"/>
      <c r="D122" s="551"/>
      <c r="E122" s="552"/>
      <c r="F122" s="707"/>
      <c r="G122" s="708"/>
      <c r="H122" s="709"/>
      <c r="I122" s="719"/>
      <c r="J122" s="711"/>
      <c r="K122" s="720"/>
    </row>
    <row r="123" spans="1:11" ht="45.75" customHeight="1" thickBot="1" x14ac:dyDescent="0.25">
      <c r="A123" s="685" t="s">
        <v>2259</v>
      </c>
      <c r="B123" s="733" t="s">
        <v>1988</v>
      </c>
      <c r="C123" s="516" t="s">
        <v>1989</v>
      </c>
      <c r="D123" s="500" t="s">
        <v>1990</v>
      </c>
      <c r="E123" s="567"/>
      <c r="F123" s="526" t="s">
        <v>1979</v>
      </c>
      <c r="G123" s="525" t="s">
        <v>185</v>
      </c>
      <c r="H123" s="525" t="s">
        <v>1980</v>
      </c>
      <c r="I123" s="721"/>
      <c r="J123" s="687">
        <v>0.27083333333333331</v>
      </c>
      <c r="K123" s="713"/>
    </row>
    <row r="124" spans="1:11" ht="45.75" customHeight="1" thickBot="1" x14ac:dyDescent="0.25">
      <c r="A124" s="722"/>
      <c r="B124" s="733" t="s">
        <v>1988</v>
      </c>
      <c r="C124" s="543" t="s">
        <v>2080</v>
      </c>
      <c r="D124" s="500" t="s">
        <v>2081</v>
      </c>
      <c r="E124" s="501"/>
      <c r="F124" s="519" t="s">
        <v>1996</v>
      </c>
      <c r="G124" s="520" t="s">
        <v>185</v>
      </c>
      <c r="H124" s="520" t="s">
        <v>1997</v>
      </c>
      <c r="I124" s="506"/>
      <c r="J124" s="696"/>
      <c r="K124" s="723"/>
    </row>
    <row r="125" spans="1:11" ht="45.75" customHeight="1" thickBot="1" x14ac:dyDescent="0.25">
      <c r="A125" s="724"/>
      <c r="B125" s="552"/>
      <c r="C125" s="550"/>
      <c r="D125" s="551"/>
      <c r="E125" s="552"/>
      <c r="F125" s="707"/>
      <c r="G125" s="708"/>
      <c r="H125" s="709"/>
      <c r="I125" s="719"/>
      <c r="J125" s="725"/>
      <c r="K125" s="720"/>
    </row>
    <row r="126" spans="1:11" ht="45.75" customHeight="1" x14ac:dyDescent="0.2">
      <c r="A126" s="489" t="s">
        <v>2260</v>
      </c>
      <c r="B126" s="726"/>
      <c r="C126" s="727"/>
      <c r="D126" s="728"/>
      <c r="E126" s="728"/>
      <c r="F126" s="728"/>
      <c r="G126" s="728"/>
      <c r="H126" s="728"/>
      <c r="I126" s="490" t="s">
        <v>2261</v>
      </c>
      <c r="J126" s="491" t="s">
        <v>2262</v>
      </c>
      <c r="K126" s="729"/>
    </row>
    <row r="127" spans="1:11" ht="45.75" customHeight="1" thickBot="1" x14ac:dyDescent="0.25">
      <c r="A127" s="724"/>
      <c r="B127" s="552"/>
      <c r="C127" s="550"/>
      <c r="D127" s="551"/>
      <c r="E127" s="552"/>
      <c r="F127" s="707"/>
      <c r="G127" s="708"/>
      <c r="H127" s="709"/>
      <c r="I127" s="719"/>
      <c r="J127" s="725"/>
      <c r="K127" s="720"/>
    </row>
  </sheetData>
  <customSheetViews>
    <customSheetView guid="{A67F6443-CA60-6E4C-B29B-DCA4E70ACF30}" scale="134" topLeftCell="A3">
      <selection activeCell="D7" sqref="D7"/>
      <pageMargins left="0.7" right="0.7" top="0.75" bottom="0.75" header="0.3" footer="0.3"/>
      <pageSetup orientation="portrait" horizontalDpi="0" verticalDpi="0" r:id="rId1"/>
    </customSheetView>
    <customSheetView guid="{33354DC4-F6A3-4A6E-9B62-8BC44C96640D}" scale="80" showPageBreaks="1" topLeftCell="A10">
      <selection activeCell="B22" sqref="B22"/>
      <pageMargins left="0.7" right="0.7" top="0.75" bottom="0.75" header="0.3" footer="0.3"/>
      <pageSetup orientation="portrait" horizontalDpi="0" verticalDpi="0" r:id="rId2"/>
    </customSheetView>
  </customSheetViews>
  <mergeCells count="2">
    <mergeCell ref="A1:K1"/>
    <mergeCell ref="A2:K2"/>
  </mergeCells>
  <pageMargins left="0.7" right="0.7" top="0.75" bottom="0.75" header="0.3" footer="0.3"/>
  <pageSetup orientation="portrait" horizontalDpi="0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1" zoomScale="80" zoomScaleNormal="80" workbookViewId="0">
      <selection activeCell="K11" sqref="K11:K12"/>
    </sheetView>
  </sheetViews>
  <sheetFormatPr baseColWidth="10" defaultColWidth="8.83203125" defaultRowHeight="45" customHeight="1" x14ac:dyDescent="0.2"/>
  <cols>
    <col min="2" max="2" width="32.83203125" customWidth="1"/>
    <col min="3" max="3" width="30.6640625" customWidth="1"/>
    <col min="4" max="4" width="33.83203125" customWidth="1"/>
    <col min="5" max="5" width="10.5" customWidth="1"/>
    <col min="6" max="6" width="10.33203125" customWidth="1"/>
    <col min="7" max="7" width="11.83203125" customWidth="1"/>
    <col min="8" max="8" width="13.1640625" customWidth="1"/>
    <col min="9" max="9" width="16" customWidth="1"/>
    <col min="10" max="10" width="15.1640625" customWidth="1"/>
    <col min="11" max="11" width="57.33203125" customWidth="1"/>
    <col min="13" max="13" width="18.1640625" customWidth="1"/>
  </cols>
  <sheetData>
    <row r="1" spans="1:17" ht="45" customHeight="1" thickBot="1" x14ac:dyDescent="0.5">
      <c r="A1" s="773" t="s">
        <v>235</v>
      </c>
      <c r="B1" s="774"/>
      <c r="C1" s="774"/>
      <c r="D1" s="774"/>
      <c r="E1" s="774"/>
      <c r="F1" s="774"/>
      <c r="G1" s="770" t="s">
        <v>390</v>
      </c>
      <c r="H1" s="770"/>
      <c r="I1" s="770"/>
      <c r="J1" s="771"/>
      <c r="K1" s="772"/>
    </row>
    <row r="2" spans="1:17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Q2" s="72"/>
    </row>
    <row r="3" spans="1:17" ht="45" customHeight="1" x14ac:dyDescent="0.2">
      <c r="A3" s="11">
        <v>1</v>
      </c>
      <c r="B3" s="12" t="s">
        <v>32</v>
      </c>
      <c r="C3" s="12" t="s">
        <v>391</v>
      </c>
      <c r="D3" s="13" t="s">
        <v>392</v>
      </c>
      <c r="E3" s="12">
        <v>2</v>
      </c>
      <c r="F3" s="12">
        <v>1</v>
      </c>
      <c r="G3" s="12" t="s">
        <v>20</v>
      </c>
      <c r="H3" s="12" t="s">
        <v>393</v>
      </c>
      <c r="I3" s="15">
        <v>42952</v>
      </c>
      <c r="J3" s="12" t="s">
        <v>35</v>
      </c>
      <c r="K3" s="11"/>
      <c r="M3" s="9" t="s">
        <v>16</v>
      </c>
      <c r="N3" s="9">
        <f>N2-N14</f>
        <v>0</v>
      </c>
      <c r="O3" s="10"/>
      <c r="P3" s="72"/>
      <c r="Q3" s="72"/>
    </row>
    <row r="4" spans="1:17" ht="45" customHeight="1" x14ac:dyDescent="0.2">
      <c r="A4" s="11">
        <v>2</v>
      </c>
      <c r="B4" s="12" t="s">
        <v>32</v>
      </c>
      <c r="C4" s="12" t="s">
        <v>395</v>
      </c>
      <c r="D4" s="13" t="s">
        <v>396</v>
      </c>
      <c r="E4" s="12">
        <v>2</v>
      </c>
      <c r="F4" s="12">
        <v>1</v>
      </c>
      <c r="G4" s="12" t="s">
        <v>20</v>
      </c>
      <c r="H4" s="12" t="s">
        <v>393</v>
      </c>
      <c r="I4" s="15">
        <v>42952</v>
      </c>
      <c r="J4" s="15" t="s">
        <v>35</v>
      </c>
      <c r="K4" s="11"/>
      <c r="M4" t="s">
        <v>24</v>
      </c>
      <c r="N4">
        <f>SUMIFS(E:E,G:G,"CTT")</f>
        <v>28</v>
      </c>
    </row>
    <row r="5" spans="1:17" ht="45" customHeight="1" x14ac:dyDescent="0.2">
      <c r="A5" s="11">
        <v>3</v>
      </c>
      <c r="B5" s="12" t="s">
        <v>32</v>
      </c>
      <c r="C5" s="12" t="s">
        <v>397</v>
      </c>
      <c r="D5" s="13" t="s">
        <v>398</v>
      </c>
      <c r="E5" s="12">
        <v>3</v>
      </c>
      <c r="F5" s="12">
        <v>1</v>
      </c>
      <c r="G5" s="12" t="s">
        <v>40</v>
      </c>
      <c r="H5" s="12" t="s">
        <v>393</v>
      </c>
      <c r="I5" s="15">
        <v>42952</v>
      </c>
      <c r="J5" s="15" t="s">
        <v>35</v>
      </c>
      <c r="K5" s="73"/>
      <c r="M5" t="s">
        <v>31</v>
      </c>
      <c r="N5">
        <f>SUMIFS(E:E,G:G,"FLU")</f>
        <v>19</v>
      </c>
    </row>
    <row r="6" spans="1:17" ht="45" customHeight="1" x14ac:dyDescent="0.2">
      <c r="A6" s="11">
        <v>4</v>
      </c>
      <c r="B6" s="12" t="s">
        <v>399</v>
      </c>
      <c r="C6" s="12" t="s">
        <v>400</v>
      </c>
      <c r="D6" s="13" t="s">
        <v>401</v>
      </c>
      <c r="E6" s="12">
        <v>4</v>
      </c>
      <c r="F6" s="12">
        <v>1</v>
      </c>
      <c r="G6" s="12" t="s">
        <v>20</v>
      </c>
      <c r="H6" s="12" t="s">
        <v>393</v>
      </c>
      <c r="I6" s="15">
        <v>42952</v>
      </c>
      <c r="J6" s="12" t="s">
        <v>402</v>
      </c>
      <c r="K6" s="12" t="s">
        <v>403</v>
      </c>
      <c r="M6" t="s">
        <v>36</v>
      </c>
      <c r="N6">
        <f>SUMIFS(E:E,G:G,"JCC")</f>
        <v>0</v>
      </c>
    </row>
    <row r="7" spans="1:17" ht="45" customHeight="1" x14ac:dyDescent="0.2">
      <c r="A7" s="11">
        <v>5</v>
      </c>
      <c r="B7" s="12" t="s">
        <v>404</v>
      </c>
      <c r="C7" s="12">
        <v>110877</v>
      </c>
      <c r="D7" s="13" t="s">
        <v>405</v>
      </c>
      <c r="E7" s="12">
        <v>2</v>
      </c>
      <c r="F7" s="12">
        <v>1</v>
      </c>
      <c r="G7" s="12" t="s">
        <v>28</v>
      </c>
      <c r="H7" s="12" t="s">
        <v>393</v>
      </c>
      <c r="I7" s="15">
        <v>42952</v>
      </c>
      <c r="J7" s="12" t="s">
        <v>406</v>
      </c>
      <c r="K7" s="12" t="s">
        <v>407</v>
      </c>
      <c r="M7" t="s">
        <v>43</v>
      </c>
      <c r="N7">
        <f>SUMIFS(E:E,G:G,"EDI")</f>
        <v>3</v>
      </c>
    </row>
    <row r="8" spans="1:17" ht="45" customHeight="1" x14ac:dyDescent="0.2">
      <c r="A8" s="11">
        <v>6</v>
      </c>
      <c r="B8" s="12" t="s">
        <v>408</v>
      </c>
      <c r="C8" s="12" t="s">
        <v>409</v>
      </c>
      <c r="D8" s="13" t="s">
        <v>410</v>
      </c>
      <c r="E8" s="12">
        <v>5</v>
      </c>
      <c r="F8" s="12">
        <v>2</v>
      </c>
      <c r="G8" s="12" t="s">
        <v>185</v>
      </c>
      <c r="H8" s="12" t="s">
        <v>393</v>
      </c>
      <c r="I8" s="15">
        <v>42952</v>
      </c>
      <c r="J8" s="15" t="s">
        <v>411</v>
      </c>
      <c r="K8" s="12" t="s">
        <v>412</v>
      </c>
      <c r="M8" t="s">
        <v>48</v>
      </c>
      <c r="N8">
        <f>SUMIFS(E:E,G:G,"par")</f>
        <v>0</v>
      </c>
    </row>
    <row r="9" spans="1:17" ht="45" customHeight="1" x14ac:dyDescent="0.2">
      <c r="A9" s="11">
        <v>7</v>
      </c>
      <c r="B9" s="17" t="s">
        <v>32</v>
      </c>
      <c r="C9" s="17" t="s">
        <v>413</v>
      </c>
      <c r="D9" s="18" t="s">
        <v>414</v>
      </c>
      <c r="E9" s="17">
        <v>3</v>
      </c>
      <c r="F9" s="17">
        <v>1</v>
      </c>
      <c r="G9" s="17" t="s">
        <v>28</v>
      </c>
      <c r="H9" s="12" t="s">
        <v>393</v>
      </c>
      <c r="I9" s="15">
        <v>42952</v>
      </c>
      <c r="J9" s="15" t="s">
        <v>35</v>
      </c>
      <c r="K9" s="20"/>
      <c r="M9" t="s">
        <v>53</v>
      </c>
      <c r="N9">
        <f>SUMIFS(E:E,G:G,"phi")</f>
        <v>0</v>
      </c>
    </row>
    <row r="10" spans="1:17" ht="45" customHeight="1" x14ac:dyDescent="0.2">
      <c r="A10" s="11">
        <v>8</v>
      </c>
      <c r="B10" s="12" t="s">
        <v>415</v>
      </c>
      <c r="C10" s="12">
        <v>110733</v>
      </c>
      <c r="D10" s="13" t="s">
        <v>416</v>
      </c>
      <c r="E10" s="12">
        <v>3</v>
      </c>
      <c r="F10" s="12">
        <v>1</v>
      </c>
      <c r="G10" s="12" t="s">
        <v>20</v>
      </c>
      <c r="H10" s="12" t="s">
        <v>393</v>
      </c>
      <c r="I10" s="15">
        <v>42952</v>
      </c>
      <c r="J10" s="15" t="s">
        <v>417</v>
      </c>
      <c r="K10" s="12" t="s">
        <v>418</v>
      </c>
      <c r="M10" t="s">
        <v>58</v>
      </c>
      <c r="N10">
        <f>SUMIFS(E:E,G:G,"BRK")</f>
        <v>5</v>
      </c>
    </row>
    <row r="11" spans="1:17" ht="45" customHeight="1" x14ac:dyDescent="0.2">
      <c r="A11" s="11">
        <v>9</v>
      </c>
      <c r="B11" s="12" t="s">
        <v>419</v>
      </c>
      <c r="C11" s="12" t="s">
        <v>420</v>
      </c>
      <c r="D11" s="13" t="s">
        <v>421</v>
      </c>
      <c r="E11" s="12">
        <v>2</v>
      </c>
      <c r="F11" s="12">
        <v>1</v>
      </c>
      <c r="G11" s="12" t="s">
        <v>28</v>
      </c>
      <c r="H11" s="12" t="s">
        <v>393</v>
      </c>
      <c r="I11" s="15">
        <v>42952</v>
      </c>
      <c r="J11" s="12" t="s">
        <v>422</v>
      </c>
      <c r="K11" s="12" t="s">
        <v>220</v>
      </c>
      <c r="M11" s="27" t="s">
        <v>64</v>
      </c>
      <c r="N11" s="27">
        <f>SUMIFS(E:E,G:G,"SPC")</f>
        <v>0</v>
      </c>
    </row>
    <row r="12" spans="1:17" ht="45" customHeight="1" x14ac:dyDescent="0.2">
      <c r="A12" s="11">
        <v>10</v>
      </c>
      <c r="B12" s="17" t="s">
        <v>32</v>
      </c>
      <c r="C12" s="17" t="s">
        <v>423</v>
      </c>
      <c r="D12" s="18" t="s">
        <v>424</v>
      </c>
      <c r="E12" s="17">
        <v>2</v>
      </c>
      <c r="F12" s="17">
        <v>1</v>
      </c>
      <c r="G12" s="17" t="s">
        <v>20</v>
      </c>
      <c r="H12" s="17" t="s">
        <v>393</v>
      </c>
      <c r="I12" s="19">
        <v>42952</v>
      </c>
      <c r="J12" s="17" t="s">
        <v>35</v>
      </c>
      <c r="K12" s="20"/>
      <c r="M12" s="29" t="s">
        <v>68</v>
      </c>
      <c r="N12" s="29">
        <f>SUMIFS(E:E,G:G,"H")</f>
        <v>0</v>
      </c>
    </row>
    <row r="13" spans="1:17" ht="45" customHeight="1" x14ac:dyDescent="0.2">
      <c r="A13" s="11">
        <v>11</v>
      </c>
      <c r="B13" s="17" t="s">
        <v>32</v>
      </c>
      <c r="C13" s="17" t="s">
        <v>425</v>
      </c>
      <c r="D13" s="18" t="s">
        <v>426</v>
      </c>
      <c r="E13" s="17">
        <v>1</v>
      </c>
      <c r="F13" s="17">
        <v>1</v>
      </c>
      <c r="G13" s="17" t="s">
        <v>20</v>
      </c>
      <c r="H13" s="17" t="s">
        <v>393</v>
      </c>
      <c r="I13" s="19">
        <v>42952</v>
      </c>
      <c r="J13" s="17" t="s">
        <v>35</v>
      </c>
      <c r="K13" s="20"/>
      <c r="M13" s="29"/>
      <c r="N13" s="29"/>
    </row>
    <row r="14" spans="1:17" ht="45" customHeight="1" x14ac:dyDescent="0.2">
      <c r="A14" s="11">
        <v>12</v>
      </c>
      <c r="B14" s="17" t="s">
        <v>427</v>
      </c>
      <c r="C14" s="17" t="s">
        <v>428</v>
      </c>
      <c r="D14" s="18" t="s">
        <v>429</v>
      </c>
      <c r="E14" s="17">
        <v>2</v>
      </c>
      <c r="F14" s="17">
        <v>1</v>
      </c>
      <c r="G14" s="17" t="s">
        <v>28</v>
      </c>
      <c r="H14" s="17" t="s">
        <v>393</v>
      </c>
      <c r="I14" s="19">
        <v>42952</v>
      </c>
      <c r="J14" s="17" t="s">
        <v>430</v>
      </c>
      <c r="K14" s="17" t="s">
        <v>431</v>
      </c>
      <c r="M14" s="30" t="s">
        <v>69</v>
      </c>
      <c r="N14" s="30">
        <f>SUM(M4:N12)</f>
        <v>55</v>
      </c>
    </row>
    <row r="15" spans="1:17" ht="45" customHeight="1" x14ac:dyDescent="0.2">
      <c r="A15" s="11">
        <v>13</v>
      </c>
      <c r="B15" s="17" t="s">
        <v>432</v>
      </c>
      <c r="C15" s="17" t="s">
        <v>433</v>
      </c>
      <c r="D15" s="18" t="s">
        <v>434</v>
      </c>
      <c r="E15" s="17">
        <v>2</v>
      </c>
      <c r="F15" s="17">
        <v>1</v>
      </c>
      <c r="G15" s="17" t="s">
        <v>20</v>
      </c>
      <c r="H15" s="17" t="s">
        <v>393</v>
      </c>
      <c r="I15" s="19">
        <v>42952</v>
      </c>
      <c r="J15" s="17" t="s">
        <v>435</v>
      </c>
      <c r="K15" s="17" t="s">
        <v>436</v>
      </c>
    </row>
    <row r="16" spans="1:17" ht="45" customHeight="1" x14ac:dyDescent="0.2">
      <c r="A16" s="11">
        <v>14</v>
      </c>
      <c r="B16" s="12" t="s">
        <v>106</v>
      </c>
      <c r="C16" s="12" t="s">
        <v>437</v>
      </c>
      <c r="D16" s="13" t="s">
        <v>438</v>
      </c>
      <c r="E16" s="12">
        <v>5</v>
      </c>
      <c r="F16" s="12">
        <v>2</v>
      </c>
      <c r="G16" s="12" t="s">
        <v>28</v>
      </c>
      <c r="H16" s="17" t="s">
        <v>393</v>
      </c>
      <c r="I16" s="19">
        <v>42952</v>
      </c>
      <c r="J16" s="12" t="s">
        <v>439</v>
      </c>
      <c r="K16" s="11"/>
    </row>
    <row r="17" spans="1:11" ht="45" customHeight="1" x14ac:dyDescent="0.2">
      <c r="A17" s="20">
        <v>15</v>
      </c>
      <c r="B17" s="17" t="s">
        <v>441</v>
      </c>
      <c r="C17" s="17" t="s">
        <v>442</v>
      </c>
      <c r="D17" s="18" t="s">
        <v>443</v>
      </c>
      <c r="E17" s="17">
        <v>6</v>
      </c>
      <c r="F17" s="17">
        <v>2</v>
      </c>
      <c r="G17" s="17" t="s">
        <v>20</v>
      </c>
      <c r="H17" s="17" t="s">
        <v>393</v>
      </c>
      <c r="I17" s="19">
        <v>42952</v>
      </c>
      <c r="J17" s="17" t="s">
        <v>444</v>
      </c>
      <c r="K17" s="17" t="s">
        <v>445</v>
      </c>
    </row>
    <row r="18" spans="1:11" ht="45" customHeight="1" x14ac:dyDescent="0.2">
      <c r="A18" s="12">
        <v>16</v>
      </c>
      <c r="B18" s="74" t="s">
        <v>446</v>
      </c>
      <c r="C18" s="17" t="s">
        <v>447</v>
      </c>
      <c r="D18" s="75" t="s">
        <v>448</v>
      </c>
      <c r="E18" s="17">
        <v>5</v>
      </c>
      <c r="F18" s="17">
        <v>2</v>
      </c>
      <c r="G18" s="74" t="s">
        <v>28</v>
      </c>
      <c r="H18" s="74" t="s">
        <v>393</v>
      </c>
      <c r="I18" s="19">
        <v>42952</v>
      </c>
      <c r="J18" s="74" t="s">
        <v>449</v>
      </c>
      <c r="K18" s="17"/>
    </row>
    <row r="19" spans="1:11" ht="45" customHeight="1" x14ac:dyDescent="0.2">
      <c r="A19" s="11">
        <v>17</v>
      </c>
      <c r="B19" s="12" t="s">
        <v>32</v>
      </c>
      <c r="C19" s="12" t="s">
        <v>450</v>
      </c>
      <c r="D19" s="13" t="s">
        <v>451</v>
      </c>
      <c r="E19" s="12">
        <v>4</v>
      </c>
      <c r="F19" s="12">
        <v>1</v>
      </c>
      <c r="G19" s="11" t="s">
        <v>20</v>
      </c>
      <c r="H19" s="12" t="s">
        <v>393</v>
      </c>
      <c r="I19" s="15">
        <v>42952</v>
      </c>
      <c r="J19" s="12" t="s">
        <v>35</v>
      </c>
      <c r="K19" s="11"/>
    </row>
    <row r="20" spans="1:11" ht="45" customHeight="1" x14ac:dyDescent="0.2">
      <c r="A20" s="11">
        <v>18</v>
      </c>
      <c r="B20" s="12" t="s">
        <v>32</v>
      </c>
      <c r="C20" s="12" t="s">
        <v>452</v>
      </c>
      <c r="D20" s="13" t="s">
        <v>453</v>
      </c>
      <c r="E20" s="12">
        <v>2</v>
      </c>
      <c r="F20" s="12">
        <v>1</v>
      </c>
      <c r="G20" s="12" t="s">
        <v>20</v>
      </c>
      <c r="H20" s="12" t="s">
        <v>393</v>
      </c>
      <c r="I20" s="15">
        <v>42952</v>
      </c>
      <c r="J20" s="15" t="s">
        <v>35</v>
      </c>
      <c r="K20" s="11" t="s">
        <v>454</v>
      </c>
    </row>
    <row r="21" spans="1:11" ht="45" customHeight="1" x14ac:dyDescent="0.2">
      <c r="A21" s="11"/>
      <c r="B21" s="12"/>
      <c r="C21" s="12"/>
      <c r="D21" s="13"/>
      <c r="E21" s="31">
        <f>SUM(E3:E20)</f>
        <v>55</v>
      </c>
      <c r="F21" s="31">
        <f>SUM(F3:F20)</f>
        <v>22</v>
      </c>
      <c r="G21" s="12"/>
      <c r="H21" s="12"/>
      <c r="I21" s="15"/>
      <c r="J21" s="15"/>
      <c r="K21" s="11"/>
    </row>
    <row r="22" spans="1:11" ht="45" customHeight="1" x14ac:dyDescent="0.2">
      <c r="A22" s="11"/>
      <c r="B22" s="12"/>
      <c r="C22" s="12"/>
      <c r="D22" s="13"/>
      <c r="E22" s="31"/>
      <c r="F22" s="31"/>
      <c r="G22" s="12"/>
      <c r="H22" s="12"/>
      <c r="I22" s="15"/>
      <c r="J22" s="15"/>
      <c r="K22" s="11"/>
    </row>
    <row r="23" spans="1:11" ht="4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4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1" ht="45" customHeight="1" x14ac:dyDescent="0.2">
      <c r="A25" s="20"/>
      <c r="B25" s="17"/>
      <c r="C25" s="17"/>
      <c r="D25" s="18"/>
      <c r="E25" s="17"/>
      <c r="F25" s="17"/>
      <c r="G25" s="17"/>
      <c r="H25" s="17"/>
      <c r="I25" s="17"/>
      <c r="J25" s="17"/>
      <c r="K25" s="20"/>
    </row>
    <row r="26" spans="1:11" ht="4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1" ht="45" customHeight="1" x14ac:dyDescent="0.2">
      <c r="A27" s="11"/>
      <c r="B27" s="12"/>
      <c r="C27" s="12"/>
      <c r="D27" s="13"/>
      <c r="E27" s="12"/>
      <c r="F27" s="12"/>
      <c r="G27" s="12"/>
      <c r="H27" s="12"/>
      <c r="I27" s="15"/>
      <c r="J27" s="15"/>
      <c r="K27" s="11"/>
    </row>
    <row r="28" spans="1:11" ht="45" customHeight="1" x14ac:dyDescent="0.2">
      <c r="A28" s="20"/>
      <c r="B28" s="17"/>
      <c r="C28" s="17"/>
      <c r="D28" s="18"/>
      <c r="E28" s="17"/>
      <c r="F28" s="17"/>
      <c r="G28" s="17"/>
      <c r="H28" s="17"/>
      <c r="I28" s="17"/>
      <c r="J28" s="17"/>
      <c r="K28" s="20"/>
    </row>
    <row r="29" spans="1:11" ht="45" customHeight="1" x14ac:dyDescent="0.2">
      <c r="A29" s="20"/>
      <c r="B29" s="17"/>
      <c r="C29" s="17"/>
      <c r="D29" s="18"/>
      <c r="E29" s="17"/>
      <c r="F29" s="17"/>
      <c r="G29" s="17"/>
      <c r="H29" s="17"/>
      <c r="I29" s="17"/>
      <c r="J29" s="17"/>
      <c r="K29" s="20"/>
    </row>
    <row r="30" spans="1:11" ht="45" customHeight="1" x14ac:dyDescent="0.2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1" ht="45" customHeight="1" x14ac:dyDescent="0.2">
      <c r="A31" s="11"/>
      <c r="B31" s="12"/>
      <c r="C31" s="12"/>
      <c r="D31" s="13"/>
      <c r="E31" s="12"/>
      <c r="F31" s="12"/>
      <c r="G31" s="12"/>
      <c r="H31" s="12"/>
      <c r="I31" s="15"/>
      <c r="J31" s="15"/>
      <c r="K31" s="11"/>
    </row>
    <row r="32" spans="1:11" ht="45" customHeight="1" x14ac:dyDescent="0.2">
      <c r="A32" s="20"/>
      <c r="B32" s="17"/>
      <c r="C32" s="17"/>
      <c r="D32" s="18"/>
      <c r="E32" s="17"/>
      <c r="F32" s="17"/>
      <c r="G32" s="17"/>
      <c r="H32" s="17"/>
      <c r="I32" s="17"/>
      <c r="J32" s="17"/>
      <c r="K32" s="20"/>
    </row>
    <row r="33" spans="1:11" ht="45" customHeight="1" x14ac:dyDescent="0.2">
      <c r="A33" s="20"/>
      <c r="B33" s="17"/>
      <c r="C33" s="17"/>
      <c r="D33" s="18"/>
      <c r="E33" s="17"/>
      <c r="F33" s="17"/>
      <c r="G33" s="17"/>
      <c r="H33" s="17"/>
      <c r="I33" s="17"/>
      <c r="J33" s="17"/>
      <c r="K33" s="20"/>
    </row>
    <row r="34" spans="1:11" ht="45" customHeight="1" x14ac:dyDescent="0.2">
      <c r="A34" s="11"/>
      <c r="B34" s="12"/>
      <c r="C34" s="12"/>
      <c r="D34" s="13"/>
      <c r="E34" s="12"/>
      <c r="F34" s="12"/>
      <c r="G34" s="11"/>
      <c r="H34" s="12"/>
      <c r="I34" s="12"/>
      <c r="J34" s="12"/>
      <c r="K34" s="11"/>
    </row>
    <row r="35" spans="1:11" ht="45" customHeight="1" x14ac:dyDescent="0.2">
      <c r="A35" s="11"/>
      <c r="B35" s="12"/>
      <c r="C35" s="12"/>
      <c r="D35" s="13"/>
      <c r="E35" s="12"/>
      <c r="F35" s="12"/>
      <c r="G35" s="12"/>
      <c r="H35" s="12"/>
      <c r="I35" s="15"/>
      <c r="J35" s="15"/>
      <c r="K35" s="11"/>
    </row>
    <row r="36" spans="1:11" ht="45" customHeight="1" x14ac:dyDescent="0.2">
      <c r="A36" s="11"/>
      <c r="B36" s="12"/>
      <c r="C36" s="12"/>
      <c r="D36" s="13"/>
      <c r="E36" s="12"/>
      <c r="F36" s="12"/>
      <c r="G36" s="12"/>
      <c r="H36" s="12"/>
      <c r="I36" s="15"/>
      <c r="J36" s="15"/>
      <c r="K36" s="11"/>
    </row>
    <row r="37" spans="1:11" ht="45" customHeight="1" x14ac:dyDescent="0.2">
      <c r="A37" s="11"/>
      <c r="B37" s="12"/>
      <c r="C37" s="12"/>
      <c r="D37" s="13"/>
      <c r="E37" s="12"/>
      <c r="F37" s="12"/>
      <c r="G37" s="11"/>
      <c r="H37" s="12"/>
      <c r="I37" s="12"/>
      <c r="J37" s="12"/>
      <c r="K37" s="11"/>
    </row>
    <row r="38" spans="1:11" ht="45" customHeight="1" x14ac:dyDescent="0.2">
      <c r="A38" s="11"/>
      <c r="B38" s="12"/>
      <c r="C38" s="12"/>
      <c r="D38" s="13"/>
      <c r="E38" s="12"/>
      <c r="F38" s="12"/>
      <c r="G38" s="11"/>
      <c r="H38" s="12"/>
      <c r="I38" s="12"/>
      <c r="J38" s="12"/>
      <c r="K38" s="11"/>
    </row>
    <row r="39" spans="1:11" ht="45" customHeight="1" x14ac:dyDescent="0.2">
      <c r="A39" s="11"/>
      <c r="B39" s="12"/>
      <c r="C39" s="12"/>
      <c r="D39" s="13"/>
      <c r="E39" s="12"/>
      <c r="F39" s="12"/>
      <c r="G39" s="11"/>
      <c r="H39" s="12"/>
      <c r="I39" s="12"/>
      <c r="J39" s="12"/>
      <c r="K39" s="11"/>
    </row>
  </sheetData>
  <customSheetViews>
    <customSheetView guid="{A67F6443-CA60-6E4C-B29B-DCA4E70ACF30}" scale="80" topLeftCell="C1">
      <selection activeCell="K11" sqref="K11:K12"/>
      <pageMargins left="0.7" right="0.7" top="0.75" bottom="0.75" header="0.3" footer="0.3"/>
    </customSheetView>
    <customSheetView guid="{D4151BE5-B976-4A24-A98B-85B0F6C8CA18}" scale="80" topLeftCell="C7">
      <selection activeCell="G16" sqref="G16"/>
      <pageMargins left="0.7" right="0.7" top="0.75" bottom="0.75" header="0.3" footer="0.3"/>
    </customSheetView>
    <customSheetView guid="{A0DC6B3E-CB99-44AD-9DE4-2694454570A7}" scale="80" topLeftCell="C7">
      <selection activeCell="G16" sqref="G16"/>
      <pageMargins left="0.7" right="0.7" top="0.75" bottom="0.75" header="0.3" footer="0.3"/>
    </customSheetView>
    <customSheetView guid="{7DC097B9-CA40-49DB-9E0D-CAF33A1D74AD}" scale="80" topLeftCell="C7">
      <selection activeCell="G16" sqref="G16"/>
      <pageMargins left="0.7" right="0.7" top="0.75" bottom="0.75" header="0.3" footer="0.3"/>
    </customSheetView>
    <customSheetView guid="{33354DC4-F6A3-4A6E-9B62-8BC44C96640D}" scale="80" topLeftCell="C1">
      <selection activeCell="K11" sqref="K11:K1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zoomScale="80" zoomScaleNormal="80" workbookViewId="0">
      <selection activeCell="I23" sqref="I23"/>
    </sheetView>
  </sheetViews>
  <sheetFormatPr baseColWidth="10" defaultColWidth="8.83203125" defaultRowHeight="38.2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38.2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38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8.25" customHeight="1" x14ac:dyDescent="0.3">
      <c r="A3" s="94">
        <v>55</v>
      </c>
      <c r="B3" s="95" t="s">
        <v>155</v>
      </c>
      <c r="C3" s="94" t="s">
        <v>605</v>
      </c>
      <c r="D3" s="96"/>
      <c r="E3" s="94"/>
      <c r="F3" s="94"/>
      <c r="G3" s="94"/>
      <c r="H3" s="94"/>
      <c r="I3" s="94"/>
      <c r="J3" s="94"/>
      <c r="K3" s="94" t="s">
        <v>606</v>
      </c>
      <c r="M3" s="9" t="s">
        <v>16</v>
      </c>
      <c r="N3" s="9">
        <f>N2-N14</f>
        <v>6</v>
      </c>
    </row>
    <row r="4" spans="1:14" ht="38.25" customHeight="1" x14ac:dyDescent="0.2">
      <c r="A4" s="11">
        <v>1</v>
      </c>
      <c r="B4" s="12" t="s">
        <v>106</v>
      </c>
      <c r="C4" s="12" t="s">
        <v>607</v>
      </c>
      <c r="D4" s="13" t="s">
        <v>608</v>
      </c>
      <c r="E4" s="12">
        <v>3</v>
      </c>
      <c r="F4" s="12">
        <v>1</v>
      </c>
      <c r="G4" s="11" t="s">
        <v>609</v>
      </c>
      <c r="H4" s="31" t="s">
        <v>610</v>
      </c>
      <c r="I4" s="19">
        <v>42952</v>
      </c>
      <c r="J4" s="12" t="s">
        <v>611</v>
      </c>
      <c r="K4" s="11" t="s">
        <v>612</v>
      </c>
      <c r="M4" t="s">
        <v>24</v>
      </c>
      <c r="N4">
        <f>SUMIFS(E:E,G:G,"CTT")</f>
        <v>18</v>
      </c>
    </row>
    <row r="5" spans="1:14" ht="38.25" customHeight="1" x14ac:dyDescent="0.2">
      <c r="A5" s="11">
        <v>2</v>
      </c>
      <c r="B5" s="12" t="s">
        <v>613</v>
      </c>
      <c r="C5" s="12" t="s">
        <v>614</v>
      </c>
      <c r="D5" s="97" t="s">
        <v>615</v>
      </c>
      <c r="E5" s="12">
        <v>3</v>
      </c>
      <c r="F5" s="12">
        <v>1</v>
      </c>
      <c r="G5" s="11" t="s">
        <v>67</v>
      </c>
      <c r="H5" s="31" t="s">
        <v>610</v>
      </c>
      <c r="I5" s="15">
        <v>42952</v>
      </c>
      <c r="J5" s="12" t="s">
        <v>616</v>
      </c>
      <c r="K5" s="11" t="s">
        <v>617</v>
      </c>
      <c r="M5" t="s">
        <v>31</v>
      </c>
      <c r="N5">
        <f>SUMIFS(E:E,G:G,"FLU")</f>
        <v>0</v>
      </c>
    </row>
    <row r="6" spans="1:14" ht="38.25" customHeight="1" x14ac:dyDescent="0.2">
      <c r="A6" s="11">
        <v>3</v>
      </c>
      <c r="B6" s="12" t="s">
        <v>32</v>
      </c>
      <c r="C6" s="17" t="s">
        <v>618</v>
      </c>
      <c r="D6" s="18" t="s">
        <v>619</v>
      </c>
      <c r="E6" s="17">
        <v>2</v>
      </c>
      <c r="F6" s="17">
        <v>1</v>
      </c>
      <c r="G6" s="17" t="s">
        <v>40</v>
      </c>
      <c r="H6" s="31" t="s">
        <v>610</v>
      </c>
      <c r="I6" s="15">
        <v>42952</v>
      </c>
      <c r="J6" s="12" t="s">
        <v>35</v>
      </c>
      <c r="K6" s="17"/>
      <c r="M6" t="s">
        <v>36</v>
      </c>
      <c r="N6">
        <f>SUMIFS(E:E,G:G,"JCC")</f>
        <v>24</v>
      </c>
    </row>
    <row r="7" spans="1:14" ht="38.25" customHeight="1" x14ac:dyDescent="0.2">
      <c r="A7" s="11">
        <v>4</v>
      </c>
      <c r="B7" s="12" t="s">
        <v>106</v>
      </c>
      <c r="C7" s="12" t="s">
        <v>620</v>
      </c>
      <c r="D7" s="97" t="s">
        <v>621</v>
      </c>
      <c r="E7" s="12">
        <v>3</v>
      </c>
      <c r="F7" s="12">
        <v>1</v>
      </c>
      <c r="G7" s="11" t="s">
        <v>67</v>
      </c>
      <c r="H7" s="31" t="s">
        <v>610</v>
      </c>
      <c r="I7" s="15">
        <v>42952</v>
      </c>
      <c r="J7" s="12" t="s">
        <v>622</v>
      </c>
      <c r="K7" s="11"/>
      <c r="M7" t="s">
        <v>43</v>
      </c>
      <c r="N7">
        <f>SUMIFS(E:E,G:G,"EDI")</f>
        <v>2</v>
      </c>
    </row>
    <row r="8" spans="1:14" ht="38.25" customHeight="1" x14ac:dyDescent="0.2">
      <c r="A8" s="11">
        <v>5</v>
      </c>
      <c r="B8" s="12" t="s">
        <v>580</v>
      </c>
      <c r="C8" s="17">
        <v>281096</v>
      </c>
      <c r="D8" s="43" t="s">
        <v>623</v>
      </c>
      <c r="E8" s="17">
        <v>3</v>
      </c>
      <c r="F8" s="17">
        <v>1</v>
      </c>
      <c r="G8" s="17" t="s">
        <v>20</v>
      </c>
      <c r="H8" s="31" t="s">
        <v>610</v>
      </c>
      <c r="I8" s="19">
        <v>42952</v>
      </c>
      <c r="J8" s="12" t="s">
        <v>624</v>
      </c>
      <c r="K8" s="17"/>
      <c r="M8" t="s">
        <v>48</v>
      </c>
      <c r="N8">
        <f>SUMIFS(E:E,G:G,"par")</f>
        <v>5</v>
      </c>
    </row>
    <row r="9" spans="1:14" ht="38.25" customHeight="1" x14ac:dyDescent="0.2">
      <c r="A9" s="11">
        <v>6</v>
      </c>
      <c r="B9" s="12" t="s">
        <v>32</v>
      </c>
      <c r="C9" s="12" t="s">
        <v>625</v>
      </c>
      <c r="D9" s="12" t="s">
        <v>626</v>
      </c>
      <c r="E9" s="12">
        <v>4</v>
      </c>
      <c r="F9" s="12">
        <v>2</v>
      </c>
      <c r="G9" s="12" t="s">
        <v>67</v>
      </c>
      <c r="H9" s="31" t="s">
        <v>610</v>
      </c>
      <c r="I9" s="15">
        <v>42952</v>
      </c>
      <c r="J9" s="12" t="s">
        <v>35</v>
      </c>
      <c r="K9" s="98"/>
      <c r="M9" t="s">
        <v>53</v>
      </c>
      <c r="N9">
        <f>SUMIFS(E:E,G:G,"phi")</f>
        <v>0</v>
      </c>
    </row>
    <row r="10" spans="1:14" ht="38.25" customHeight="1" x14ac:dyDescent="0.2">
      <c r="A10" s="11">
        <v>7</v>
      </c>
      <c r="B10" s="37" t="s">
        <v>32</v>
      </c>
      <c r="C10" s="37" t="s">
        <v>627</v>
      </c>
      <c r="D10" s="99" t="s">
        <v>628</v>
      </c>
      <c r="E10" s="37">
        <v>2</v>
      </c>
      <c r="F10" s="37">
        <v>1</v>
      </c>
      <c r="G10" s="89" t="s">
        <v>20</v>
      </c>
      <c r="H10" s="37" t="s">
        <v>629</v>
      </c>
      <c r="I10" s="90">
        <v>42952</v>
      </c>
      <c r="J10" s="37" t="s">
        <v>35</v>
      </c>
      <c r="K10" s="100"/>
      <c r="M10" t="s">
        <v>58</v>
      </c>
      <c r="N10">
        <f>SUMIFS(E:E,G:G,"BRK")</f>
        <v>0</v>
      </c>
    </row>
    <row r="11" spans="1:14" ht="38.25" customHeight="1" x14ac:dyDescent="0.2">
      <c r="A11" s="11">
        <v>8</v>
      </c>
      <c r="B11" s="37" t="s">
        <v>32</v>
      </c>
      <c r="C11" s="37" t="s">
        <v>630</v>
      </c>
      <c r="D11" s="99" t="s">
        <v>631</v>
      </c>
      <c r="E11" s="37">
        <v>2</v>
      </c>
      <c r="F11" s="37">
        <v>1</v>
      </c>
      <c r="G11" s="37" t="s">
        <v>20</v>
      </c>
      <c r="H11" s="91" t="s">
        <v>629</v>
      </c>
      <c r="I11" s="101">
        <v>42952</v>
      </c>
      <c r="J11" s="37" t="s">
        <v>35</v>
      </c>
      <c r="K11" s="89"/>
      <c r="M11" s="27" t="s">
        <v>64</v>
      </c>
      <c r="N11" s="27">
        <f>SUMIFS(E:E,G:G,"SPC")</f>
        <v>0</v>
      </c>
    </row>
    <row r="12" spans="1:14" ht="38.25" customHeight="1" x14ac:dyDescent="0.2">
      <c r="A12" s="11">
        <v>9</v>
      </c>
      <c r="B12" s="37" t="s">
        <v>32</v>
      </c>
      <c r="C12" s="37" t="s">
        <v>632</v>
      </c>
      <c r="D12" s="99" t="s">
        <v>633</v>
      </c>
      <c r="E12" s="37">
        <v>2</v>
      </c>
      <c r="F12" s="37">
        <v>1</v>
      </c>
      <c r="G12" s="89" t="s">
        <v>20</v>
      </c>
      <c r="H12" s="37" t="s">
        <v>629</v>
      </c>
      <c r="I12" s="90">
        <v>42952</v>
      </c>
      <c r="J12" s="37" t="s">
        <v>35</v>
      </c>
      <c r="K12" s="89"/>
      <c r="M12" s="29" t="s">
        <v>68</v>
      </c>
      <c r="N12" s="29">
        <f>SUMIFS(E:E,G:G,"H")</f>
        <v>0</v>
      </c>
    </row>
    <row r="13" spans="1:14" ht="38.25" customHeight="1" x14ac:dyDescent="0.2">
      <c r="A13" s="11">
        <v>10</v>
      </c>
      <c r="B13" s="12" t="s">
        <v>32</v>
      </c>
      <c r="C13" s="12" t="s">
        <v>634</v>
      </c>
      <c r="D13" s="13" t="s">
        <v>635</v>
      </c>
      <c r="E13" s="12">
        <v>2</v>
      </c>
      <c r="F13" s="12">
        <v>1</v>
      </c>
      <c r="G13" s="11" t="s">
        <v>20</v>
      </c>
      <c r="H13" s="12" t="s">
        <v>629</v>
      </c>
      <c r="I13" s="15">
        <v>42952</v>
      </c>
      <c r="J13" s="12" t="s">
        <v>35</v>
      </c>
      <c r="K13" s="156" t="s">
        <v>1228</v>
      </c>
      <c r="M13" s="29"/>
      <c r="N13" s="29"/>
    </row>
    <row r="14" spans="1:14" ht="38.25" customHeight="1" x14ac:dyDescent="0.2">
      <c r="A14" s="11">
        <v>11</v>
      </c>
      <c r="B14" s="12" t="s">
        <v>32</v>
      </c>
      <c r="C14" s="12" t="s">
        <v>636</v>
      </c>
      <c r="D14" s="13" t="s">
        <v>637</v>
      </c>
      <c r="E14" s="12">
        <v>2</v>
      </c>
      <c r="F14" s="12">
        <v>1</v>
      </c>
      <c r="G14" s="11" t="s">
        <v>67</v>
      </c>
      <c r="H14" s="12" t="s">
        <v>629</v>
      </c>
      <c r="I14" s="15">
        <v>42952</v>
      </c>
      <c r="J14" s="12" t="s">
        <v>35</v>
      </c>
      <c r="K14" s="11"/>
      <c r="M14" s="30" t="s">
        <v>69</v>
      </c>
      <c r="N14" s="30">
        <f>SUM(M4:N12)</f>
        <v>49</v>
      </c>
    </row>
    <row r="15" spans="1:14" ht="38.25" customHeight="1" x14ac:dyDescent="0.2">
      <c r="A15" s="11">
        <v>12</v>
      </c>
      <c r="B15" s="12" t="s">
        <v>32</v>
      </c>
      <c r="C15" s="102" t="s">
        <v>638</v>
      </c>
      <c r="D15" s="13" t="s">
        <v>639</v>
      </c>
      <c r="E15" s="12">
        <v>2</v>
      </c>
      <c r="F15" s="12">
        <v>1</v>
      </c>
      <c r="G15" s="11" t="s">
        <v>67</v>
      </c>
      <c r="H15" s="12" t="s">
        <v>629</v>
      </c>
      <c r="I15" s="15">
        <v>42952</v>
      </c>
      <c r="J15" s="12" t="s">
        <v>35</v>
      </c>
      <c r="K15" s="11"/>
    </row>
    <row r="16" spans="1:14" ht="38.25" customHeight="1" x14ac:dyDescent="0.2">
      <c r="A16" s="11">
        <v>13</v>
      </c>
      <c r="B16" s="12" t="s">
        <v>32</v>
      </c>
      <c r="C16" s="12" t="s">
        <v>640</v>
      </c>
      <c r="D16" s="13" t="s">
        <v>641</v>
      </c>
      <c r="E16" s="12">
        <v>4</v>
      </c>
      <c r="F16" s="12">
        <v>1</v>
      </c>
      <c r="G16" s="11" t="s">
        <v>67</v>
      </c>
      <c r="H16" s="12" t="s">
        <v>629</v>
      </c>
      <c r="I16" s="15">
        <v>42952</v>
      </c>
      <c r="J16" s="12" t="s">
        <v>35</v>
      </c>
      <c r="K16" s="11"/>
      <c r="M16" s="100" t="s">
        <v>642</v>
      </c>
    </row>
    <row r="17" spans="1:11" ht="38.25" customHeight="1" x14ac:dyDescent="0.2">
      <c r="A17" s="11">
        <v>14</v>
      </c>
      <c r="B17" s="12" t="s">
        <v>32</v>
      </c>
      <c r="C17" s="12" t="s">
        <v>934</v>
      </c>
      <c r="D17" s="12" t="s">
        <v>935</v>
      </c>
      <c r="E17" s="12">
        <v>3</v>
      </c>
      <c r="F17" s="12">
        <v>1</v>
      </c>
      <c r="G17" s="12" t="s">
        <v>67</v>
      </c>
      <c r="H17" s="37" t="s">
        <v>629</v>
      </c>
      <c r="I17" s="90">
        <v>42952</v>
      </c>
      <c r="J17" s="37" t="s">
        <v>35</v>
      </c>
      <c r="K17" s="65"/>
    </row>
    <row r="18" spans="1:11" ht="38.25" customHeight="1" x14ac:dyDescent="0.2">
      <c r="A18" s="11">
        <v>15</v>
      </c>
      <c r="B18" s="37" t="s">
        <v>32</v>
      </c>
      <c r="C18" s="37" t="s">
        <v>645</v>
      </c>
      <c r="D18" s="99" t="s">
        <v>646</v>
      </c>
      <c r="E18" s="37">
        <v>3</v>
      </c>
      <c r="F18" s="37">
        <v>1</v>
      </c>
      <c r="G18" s="89" t="s">
        <v>67</v>
      </c>
      <c r="H18" s="37" t="s">
        <v>629</v>
      </c>
      <c r="I18" s="90">
        <v>42952</v>
      </c>
      <c r="J18" s="37" t="s">
        <v>35</v>
      </c>
      <c r="K18" s="89"/>
    </row>
    <row r="19" spans="1:11" ht="38.25" customHeight="1" x14ac:dyDescent="0.2">
      <c r="A19" s="11">
        <v>16</v>
      </c>
      <c r="B19" s="12" t="s">
        <v>268</v>
      </c>
      <c r="C19" s="12" t="s">
        <v>647</v>
      </c>
      <c r="D19" s="12" t="s">
        <v>648</v>
      </c>
      <c r="E19" s="12">
        <v>2</v>
      </c>
      <c r="F19" s="12">
        <v>1</v>
      </c>
      <c r="G19" s="12" t="s">
        <v>20</v>
      </c>
      <c r="H19" s="37" t="s">
        <v>629</v>
      </c>
      <c r="I19" s="90">
        <v>42952</v>
      </c>
      <c r="J19" s="37" t="s">
        <v>649</v>
      </c>
      <c r="K19" s="65"/>
    </row>
    <row r="20" spans="1:11" ht="38.25" customHeight="1" x14ac:dyDescent="0.2">
      <c r="A20" s="11">
        <v>17</v>
      </c>
      <c r="B20" s="37" t="s">
        <v>32</v>
      </c>
      <c r="C20" s="37" t="s">
        <v>650</v>
      </c>
      <c r="D20" s="99" t="s">
        <v>651</v>
      </c>
      <c r="E20" s="37">
        <v>3</v>
      </c>
      <c r="F20" s="37">
        <v>1</v>
      </c>
      <c r="G20" s="37" t="s">
        <v>20</v>
      </c>
      <c r="H20" s="37" t="s">
        <v>629</v>
      </c>
      <c r="I20" s="90">
        <v>42952</v>
      </c>
      <c r="J20" s="37" t="s">
        <v>35</v>
      </c>
      <c r="K20" s="105"/>
    </row>
    <row r="21" spans="1:11" ht="38.25" customHeight="1" x14ac:dyDescent="0.2">
      <c r="A21" s="11">
        <v>18</v>
      </c>
      <c r="B21" s="12" t="s">
        <v>32</v>
      </c>
      <c r="C21" s="12" t="s">
        <v>652</v>
      </c>
      <c r="D21" s="106">
        <v>9085903050</v>
      </c>
      <c r="E21" s="12">
        <v>2</v>
      </c>
      <c r="F21" s="12">
        <v>1</v>
      </c>
      <c r="G21" s="11" t="s">
        <v>609</v>
      </c>
      <c r="H21" s="12" t="s">
        <v>629</v>
      </c>
      <c r="I21" s="15">
        <v>42952</v>
      </c>
      <c r="J21" s="12" t="s">
        <v>35</v>
      </c>
      <c r="K21" s="11"/>
    </row>
    <row r="22" spans="1:11" ht="38.25" customHeight="1" x14ac:dyDescent="0.2">
      <c r="A22" s="11">
        <v>19</v>
      </c>
      <c r="B22" s="12" t="s">
        <v>32</v>
      </c>
      <c r="C22" s="12" t="s">
        <v>653</v>
      </c>
      <c r="D22" s="13" t="s">
        <v>654</v>
      </c>
      <c r="E22" s="12">
        <v>2</v>
      </c>
      <c r="F22" s="12">
        <v>1</v>
      </c>
      <c r="G22" s="11" t="s">
        <v>20</v>
      </c>
      <c r="H22" s="12" t="s">
        <v>629</v>
      </c>
      <c r="I22" s="15">
        <v>42952</v>
      </c>
      <c r="J22" s="12" t="s">
        <v>35</v>
      </c>
      <c r="K22" s="11"/>
    </row>
    <row r="23" spans="1:11" ht="38.25" customHeight="1" x14ac:dyDescent="0.2">
      <c r="A23" s="20"/>
      <c r="B23" s="12"/>
      <c r="C23" s="102"/>
      <c r="D23" s="13"/>
      <c r="E23" s="12"/>
      <c r="F23" s="12"/>
      <c r="G23" s="11"/>
      <c r="H23" s="12"/>
      <c r="I23" s="15"/>
      <c r="J23" s="12"/>
      <c r="K23" s="11"/>
    </row>
    <row r="24" spans="1:11" ht="38.25" customHeight="1" x14ac:dyDescent="0.2">
      <c r="A24" s="20"/>
      <c r="B24" s="12"/>
      <c r="C24" s="102"/>
      <c r="D24" s="13"/>
      <c r="E24" s="12"/>
      <c r="F24" s="12"/>
      <c r="G24" s="11"/>
      <c r="H24" s="12"/>
      <c r="I24" s="15"/>
      <c r="J24" s="12"/>
      <c r="K24" s="11"/>
    </row>
    <row r="25" spans="1:11" ht="38.25" customHeight="1" x14ac:dyDescent="0.2">
      <c r="A25" s="11"/>
      <c r="B25" s="12"/>
      <c r="C25" s="12"/>
      <c r="D25" s="13"/>
      <c r="E25" s="12"/>
      <c r="F25" s="12"/>
      <c r="G25" s="11"/>
      <c r="H25" s="12"/>
      <c r="I25" s="15"/>
      <c r="J25" s="12"/>
      <c r="K25" s="11"/>
    </row>
    <row r="26" spans="1:11" ht="38.25" customHeight="1" x14ac:dyDescent="0.2">
      <c r="A26" s="16"/>
      <c r="B26" s="16"/>
      <c r="C26" s="16"/>
      <c r="D26" s="107"/>
      <c r="E26" s="14">
        <f>SUM(E4:E25)</f>
        <v>49</v>
      </c>
      <c r="F26" s="14">
        <f>SUM(F4:F25)</f>
        <v>20</v>
      </c>
      <c r="G26" s="89"/>
      <c r="H26" s="26"/>
      <c r="I26" s="108"/>
      <c r="J26" s="16"/>
      <c r="K26" s="16"/>
    </row>
    <row r="27" spans="1:11" ht="38.2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38.2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38.2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38.2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  <row r="31" spans="1:11" ht="38.25" customHeight="1" x14ac:dyDescent="0.2">
      <c r="A31" s="16"/>
      <c r="B31" s="16"/>
      <c r="C31" s="16"/>
      <c r="D31" s="107"/>
      <c r="E31" s="14"/>
      <c r="F31" s="14"/>
      <c r="G31" s="16"/>
      <c r="H31" s="26"/>
      <c r="I31" s="108"/>
      <c r="J31" s="16"/>
      <c r="K31" s="16"/>
    </row>
  </sheetData>
  <customSheetViews>
    <customSheetView guid="{A67F6443-CA60-6E4C-B29B-DCA4E70ACF30}" scale="80" topLeftCell="A10">
      <selection activeCell="I23" sqref="I23"/>
      <pageMargins left="0.7" right="0.7" top="0.75" bottom="0.75" header="0.3" footer="0.3"/>
      <pageSetup scale="26" orientation="portrait" horizontalDpi="0" verticalDpi="0" r:id="rId1"/>
    </customSheetView>
    <customSheetView guid="{D4151BE5-B976-4A24-A98B-85B0F6C8CA18}" scale="80" topLeftCell="A10">
      <selection activeCell="I27" sqref="I27"/>
      <pageMargins left="0.7" right="0.7" top="0.75" bottom="0.75" header="0.3" footer="0.3"/>
      <pageSetup scale="26" orientation="portrait" horizontalDpi="0" verticalDpi="0" r:id="rId2"/>
    </customSheetView>
    <customSheetView guid="{A0DC6B3E-CB99-44AD-9DE4-2694454570A7}" scale="80" topLeftCell="A10">
      <selection activeCell="I27" sqref="I27"/>
      <pageMargins left="0.7" right="0.7" top="0.75" bottom="0.75" header="0.3" footer="0.3"/>
      <pageSetup scale="26" orientation="portrait" horizontalDpi="0" verticalDpi="0" r:id="rId3"/>
    </customSheetView>
    <customSheetView guid="{7DC097B9-CA40-49DB-9E0D-CAF33A1D74AD}" scale="80" topLeftCell="A10">
      <selection activeCell="I27" sqref="I27"/>
      <pageMargins left="0.7" right="0.7" top="0.75" bottom="0.75" header="0.3" footer="0.3"/>
      <pageSetup scale="26" orientation="portrait" horizontalDpi="0" verticalDpi="0" r:id="rId4"/>
    </customSheetView>
    <customSheetView guid="{33354DC4-F6A3-4A6E-9B62-8BC44C96640D}" scale="80" topLeftCell="A10">
      <selection activeCell="I23" sqref="I23"/>
      <pageMargins left="0.7" right="0.7" top="0.75" bottom="0.75" header="0.3" footer="0.3"/>
      <pageSetup scale="26" orientation="portrait" horizontalDpi="0" verticalDpi="0" r:id="rId5"/>
    </customSheetView>
  </customSheetViews>
  <mergeCells count="2">
    <mergeCell ref="A1:F1"/>
    <mergeCell ref="G1:K1"/>
  </mergeCells>
  <pageMargins left="0.7" right="0.7" top="0.75" bottom="0.75" header="0.3" footer="0.3"/>
  <pageSetup scale="26" orientation="portrait" horizontalDpi="0" verticalDpi="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workbookViewId="0">
      <selection activeCell="F15" sqref="F15"/>
    </sheetView>
  </sheetViews>
  <sheetFormatPr baseColWidth="10" defaultColWidth="8.83203125" defaultRowHeight="43.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3.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3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3.5" customHeight="1" x14ac:dyDescent="0.3">
      <c r="A3" s="94"/>
      <c r="B3" s="123" t="s">
        <v>118</v>
      </c>
      <c r="C3" s="123" t="s">
        <v>824</v>
      </c>
      <c r="D3" s="96"/>
      <c r="E3" s="94"/>
      <c r="F3" s="94"/>
      <c r="G3" s="94"/>
      <c r="H3" s="94"/>
      <c r="I3" s="94"/>
      <c r="J3" s="94"/>
      <c r="K3" s="94" t="s">
        <v>20</v>
      </c>
      <c r="M3" s="9" t="s">
        <v>16</v>
      </c>
      <c r="N3" s="9">
        <f>N2-N14</f>
        <v>0</v>
      </c>
    </row>
    <row r="4" spans="1:14" ht="43.5" customHeight="1" x14ac:dyDescent="0.2">
      <c r="A4" s="20">
        <v>1</v>
      </c>
      <c r="B4" s="17" t="s">
        <v>32</v>
      </c>
      <c r="C4" s="17" t="s">
        <v>825</v>
      </c>
      <c r="D4" s="18" t="s">
        <v>826</v>
      </c>
      <c r="E4" s="17">
        <v>3</v>
      </c>
      <c r="F4" s="17">
        <v>1</v>
      </c>
      <c r="G4" s="17" t="s">
        <v>20</v>
      </c>
      <c r="H4" s="17" t="s">
        <v>629</v>
      </c>
      <c r="I4" s="19">
        <v>42952</v>
      </c>
      <c r="J4" s="17" t="s">
        <v>35</v>
      </c>
      <c r="K4" s="20"/>
      <c r="M4" t="s">
        <v>24</v>
      </c>
      <c r="N4">
        <f>SUMIFS(E:E,G:G,"CTT")</f>
        <v>55</v>
      </c>
    </row>
    <row r="5" spans="1:14" ht="43.5" customHeight="1" x14ac:dyDescent="0.2">
      <c r="A5" s="11">
        <v>2</v>
      </c>
      <c r="B5" s="12" t="s">
        <v>32</v>
      </c>
      <c r="C5" s="12" t="s">
        <v>827</v>
      </c>
      <c r="D5" s="13" t="s">
        <v>828</v>
      </c>
      <c r="E5" s="12">
        <v>2</v>
      </c>
      <c r="F5" s="12">
        <v>1</v>
      </c>
      <c r="G5" s="12" t="s">
        <v>20</v>
      </c>
      <c r="H5" s="12" t="s">
        <v>629</v>
      </c>
      <c r="I5" s="15">
        <v>42952</v>
      </c>
      <c r="J5" s="15" t="s">
        <v>35</v>
      </c>
      <c r="K5" s="11"/>
      <c r="M5" t="s">
        <v>31</v>
      </c>
      <c r="N5">
        <f>SUMIFS(E:E,G:G,"FLU")</f>
        <v>0</v>
      </c>
    </row>
    <row r="6" spans="1:14" ht="43.5" customHeight="1" x14ac:dyDescent="0.2">
      <c r="A6" s="20">
        <v>3</v>
      </c>
      <c r="B6" s="12" t="s">
        <v>32</v>
      </c>
      <c r="C6" s="12" t="s">
        <v>829</v>
      </c>
      <c r="D6" s="97" t="s">
        <v>830</v>
      </c>
      <c r="E6" s="12">
        <v>3</v>
      </c>
      <c r="F6" s="12">
        <v>1</v>
      </c>
      <c r="G6" s="11" t="s">
        <v>20</v>
      </c>
      <c r="H6" s="12" t="s">
        <v>629</v>
      </c>
      <c r="I6" s="15">
        <v>42952</v>
      </c>
      <c r="J6" s="12" t="s">
        <v>35</v>
      </c>
      <c r="K6" s="11"/>
      <c r="M6" t="s">
        <v>36</v>
      </c>
      <c r="N6">
        <f>SUMIFS(E:E,G:G,"JCC")</f>
        <v>0</v>
      </c>
    </row>
    <row r="7" spans="1:14" ht="43.5" customHeight="1" x14ac:dyDescent="0.2">
      <c r="A7" s="11">
        <v>4</v>
      </c>
      <c r="B7" s="17" t="s">
        <v>251</v>
      </c>
      <c r="C7" s="17" t="s">
        <v>831</v>
      </c>
      <c r="D7" s="18" t="s">
        <v>832</v>
      </c>
      <c r="E7" s="17">
        <v>4</v>
      </c>
      <c r="F7" s="17">
        <v>1</v>
      </c>
      <c r="G7" s="17" t="s">
        <v>20</v>
      </c>
      <c r="H7" s="17" t="s">
        <v>629</v>
      </c>
      <c r="I7" s="19">
        <v>42952</v>
      </c>
      <c r="J7" s="17" t="s">
        <v>833</v>
      </c>
      <c r="K7" s="20"/>
      <c r="M7" t="s">
        <v>43</v>
      </c>
      <c r="N7">
        <f>SUMIFS(E:E,G:G,"EDI")</f>
        <v>0</v>
      </c>
    </row>
    <row r="8" spans="1:14" ht="43.5" customHeight="1" x14ac:dyDescent="0.2">
      <c r="A8" s="20">
        <v>5</v>
      </c>
      <c r="B8" s="12" t="s">
        <v>32</v>
      </c>
      <c r="C8" s="12" t="s">
        <v>834</v>
      </c>
      <c r="D8" s="13" t="s">
        <v>835</v>
      </c>
      <c r="E8" s="12">
        <v>4</v>
      </c>
      <c r="F8" s="12">
        <v>1</v>
      </c>
      <c r="G8" s="11" t="s">
        <v>20</v>
      </c>
      <c r="H8" s="12" t="s">
        <v>629</v>
      </c>
      <c r="I8" s="15">
        <v>42952</v>
      </c>
      <c r="J8" s="12" t="s">
        <v>35</v>
      </c>
      <c r="K8" s="11"/>
      <c r="M8" t="s">
        <v>48</v>
      </c>
      <c r="N8">
        <f>SUMIFS(E:E,G:G,"par")</f>
        <v>0</v>
      </c>
    </row>
    <row r="9" spans="1:14" ht="43.5" customHeight="1" x14ac:dyDescent="0.2">
      <c r="A9" s="11">
        <v>6</v>
      </c>
      <c r="B9" s="12" t="s">
        <v>32</v>
      </c>
      <c r="C9" s="12" t="s">
        <v>836</v>
      </c>
      <c r="D9" s="13" t="s">
        <v>837</v>
      </c>
      <c r="E9" s="12">
        <v>2</v>
      </c>
      <c r="F9" s="12">
        <v>1</v>
      </c>
      <c r="G9" s="11" t="s">
        <v>20</v>
      </c>
      <c r="H9" s="12" t="s">
        <v>629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4" ht="43.5" customHeight="1" x14ac:dyDescent="0.2">
      <c r="A10" s="20">
        <v>7</v>
      </c>
      <c r="B10" s="12" t="s">
        <v>32</v>
      </c>
      <c r="C10" s="12" t="s">
        <v>838</v>
      </c>
      <c r="D10" s="13" t="s">
        <v>839</v>
      </c>
      <c r="E10" s="12">
        <v>2</v>
      </c>
      <c r="F10" s="12">
        <v>1</v>
      </c>
      <c r="G10" s="12" t="s">
        <v>20</v>
      </c>
      <c r="H10" s="17" t="s">
        <v>629</v>
      </c>
      <c r="I10" s="19">
        <v>42952</v>
      </c>
      <c r="J10" s="12" t="s">
        <v>35</v>
      </c>
      <c r="K10" s="11"/>
      <c r="M10" t="s">
        <v>58</v>
      </c>
      <c r="N10">
        <f>SUMIFS(E:E,G:G,"BRK")</f>
        <v>0</v>
      </c>
    </row>
    <row r="11" spans="1:14" ht="43.5" customHeight="1" x14ac:dyDescent="0.2">
      <c r="A11" s="11">
        <v>8</v>
      </c>
      <c r="B11" s="37" t="s">
        <v>106</v>
      </c>
      <c r="C11" s="37" t="s">
        <v>840</v>
      </c>
      <c r="D11" s="99" t="s">
        <v>841</v>
      </c>
      <c r="E11" s="37">
        <v>1</v>
      </c>
      <c r="F11" s="37">
        <v>1</v>
      </c>
      <c r="G11" s="89" t="s">
        <v>20</v>
      </c>
      <c r="H11" s="37" t="s">
        <v>629</v>
      </c>
      <c r="I11" s="90">
        <v>42952</v>
      </c>
      <c r="J11" s="37" t="s">
        <v>842</v>
      </c>
      <c r="K11" s="89"/>
      <c r="M11" s="27" t="s">
        <v>64</v>
      </c>
      <c r="N11" s="27">
        <f>SUMIFS(E:E,G:G,"SPC")</f>
        <v>0</v>
      </c>
    </row>
    <row r="12" spans="1:14" ht="43.5" customHeight="1" x14ac:dyDescent="0.2">
      <c r="A12" s="20">
        <v>9</v>
      </c>
      <c r="B12" s="12" t="s">
        <v>106</v>
      </c>
      <c r="C12" s="12" t="s">
        <v>843</v>
      </c>
      <c r="D12" s="13" t="s">
        <v>844</v>
      </c>
      <c r="E12" s="12">
        <v>1</v>
      </c>
      <c r="F12" s="12">
        <v>1</v>
      </c>
      <c r="G12" s="11" t="s">
        <v>20</v>
      </c>
      <c r="H12" s="12" t="s">
        <v>629</v>
      </c>
      <c r="I12" s="15">
        <v>42952</v>
      </c>
      <c r="J12" s="12" t="s">
        <v>845</v>
      </c>
      <c r="K12" s="11"/>
      <c r="M12" s="29" t="s">
        <v>68</v>
      </c>
      <c r="N12" s="29">
        <f>SUMIFS(E:E,G:G,"H")</f>
        <v>0</v>
      </c>
    </row>
    <row r="13" spans="1:14" ht="43.5" customHeight="1" x14ac:dyDescent="0.2">
      <c r="A13" s="11">
        <v>10</v>
      </c>
      <c r="B13" s="37" t="s">
        <v>32</v>
      </c>
      <c r="C13" s="37" t="s">
        <v>846</v>
      </c>
      <c r="D13" s="99" t="s">
        <v>847</v>
      </c>
      <c r="E13" s="37">
        <v>4</v>
      </c>
      <c r="F13" s="37">
        <v>1</v>
      </c>
      <c r="G13" s="89" t="s">
        <v>20</v>
      </c>
      <c r="H13" s="37" t="s">
        <v>629</v>
      </c>
      <c r="I13" s="90">
        <v>42952</v>
      </c>
      <c r="J13" s="37" t="s">
        <v>35</v>
      </c>
      <c r="K13" s="89"/>
      <c r="M13" s="29"/>
      <c r="N13" s="29"/>
    </row>
    <row r="14" spans="1:14" ht="43.5" customHeight="1" x14ac:dyDescent="0.2">
      <c r="A14" s="20">
        <v>11</v>
      </c>
      <c r="B14" s="12" t="s">
        <v>32</v>
      </c>
      <c r="C14" s="12" t="s">
        <v>848</v>
      </c>
      <c r="D14" s="13" t="s">
        <v>849</v>
      </c>
      <c r="E14" s="12">
        <v>15</v>
      </c>
      <c r="F14" s="12">
        <v>5</v>
      </c>
      <c r="G14" s="11" t="s">
        <v>20</v>
      </c>
      <c r="H14" s="12" t="s">
        <v>629</v>
      </c>
      <c r="I14" s="15">
        <v>42952</v>
      </c>
      <c r="J14" s="12" t="s">
        <v>35</v>
      </c>
      <c r="K14" s="11"/>
      <c r="M14" s="30" t="s">
        <v>69</v>
      </c>
      <c r="N14" s="30">
        <f>SUM(M4:N12)</f>
        <v>55</v>
      </c>
    </row>
    <row r="15" spans="1:14" ht="43.5" customHeight="1" x14ac:dyDescent="0.2">
      <c r="A15" s="11">
        <v>12</v>
      </c>
      <c r="B15" s="37" t="s">
        <v>268</v>
      </c>
      <c r="C15" s="105" t="s">
        <v>850</v>
      </c>
      <c r="D15" s="99" t="s">
        <v>851</v>
      </c>
      <c r="E15" s="37">
        <v>1</v>
      </c>
      <c r="F15" s="37">
        <v>1</v>
      </c>
      <c r="G15" s="89" t="s">
        <v>20</v>
      </c>
      <c r="H15" s="37" t="s">
        <v>629</v>
      </c>
      <c r="I15" s="90">
        <v>42952</v>
      </c>
      <c r="J15" s="37" t="s">
        <v>852</v>
      </c>
      <c r="K15" s="89"/>
    </row>
    <row r="16" spans="1:14" ht="43.5" customHeight="1" x14ac:dyDescent="0.2">
      <c r="A16" s="20">
        <v>13</v>
      </c>
      <c r="B16" s="77" t="s">
        <v>853</v>
      </c>
      <c r="C16" s="113" t="s">
        <v>854</v>
      </c>
      <c r="D16" s="113" t="s">
        <v>855</v>
      </c>
      <c r="E16" s="77">
        <v>2</v>
      </c>
      <c r="F16" s="114">
        <v>1</v>
      </c>
      <c r="G16" s="113" t="s">
        <v>20</v>
      </c>
      <c r="H16" s="113" t="s">
        <v>629</v>
      </c>
      <c r="I16" s="115">
        <v>42952</v>
      </c>
      <c r="J16" s="113" t="s">
        <v>856</v>
      </c>
      <c r="K16" s="113" t="s">
        <v>857</v>
      </c>
      <c r="M16" s="100" t="s">
        <v>642</v>
      </c>
    </row>
    <row r="17" spans="1:11" ht="43.5" customHeight="1" x14ac:dyDescent="0.2">
      <c r="A17" s="11">
        <v>14</v>
      </c>
      <c r="B17" s="12" t="s">
        <v>32</v>
      </c>
      <c r="C17" s="12" t="s">
        <v>858</v>
      </c>
      <c r="D17" s="13" t="s">
        <v>859</v>
      </c>
      <c r="E17" s="12">
        <v>1</v>
      </c>
      <c r="F17" s="12">
        <v>1</v>
      </c>
      <c r="G17" s="11" t="s">
        <v>20</v>
      </c>
      <c r="H17" s="12" t="s">
        <v>629</v>
      </c>
      <c r="I17" s="15">
        <v>42952</v>
      </c>
      <c r="J17" s="12" t="s">
        <v>35</v>
      </c>
      <c r="K17" s="11"/>
    </row>
    <row r="18" spans="1:11" ht="43.5" customHeight="1" x14ac:dyDescent="0.2">
      <c r="A18" s="20">
        <v>15</v>
      </c>
      <c r="B18" s="12" t="s">
        <v>32</v>
      </c>
      <c r="C18" s="12" t="s">
        <v>860</v>
      </c>
      <c r="D18" s="13" t="s">
        <v>861</v>
      </c>
      <c r="E18" s="12">
        <v>3</v>
      </c>
      <c r="F18" s="12">
        <v>1</v>
      </c>
      <c r="G18" s="11" t="s">
        <v>20</v>
      </c>
      <c r="H18" s="12" t="s">
        <v>629</v>
      </c>
      <c r="I18" s="15">
        <v>42952</v>
      </c>
      <c r="J18" s="12" t="s">
        <v>35</v>
      </c>
      <c r="K18" s="11"/>
    </row>
    <row r="19" spans="1:11" ht="43.5" customHeight="1" x14ac:dyDescent="0.2">
      <c r="A19" s="11">
        <v>16</v>
      </c>
      <c r="B19" s="37" t="s">
        <v>32</v>
      </c>
      <c r="C19" s="37" t="s">
        <v>862</v>
      </c>
      <c r="D19" s="99" t="s">
        <v>863</v>
      </c>
      <c r="E19" s="37">
        <v>4</v>
      </c>
      <c r="F19" s="37">
        <v>1</v>
      </c>
      <c r="G19" s="89" t="s">
        <v>20</v>
      </c>
      <c r="H19" s="37" t="s">
        <v>629</v>
      </c>
      <c r="I19" s="90">
        <v>42952</v>
      </c>
      <c r="J19" s="37" t="s">
        <v>35</v>
      </c>
      <c r="K19" s="89"/>
    </row>
    <row r="20" spans="1:11" ht="43.5" customHeight="1" x14ac:dyDescent="0.2">
      <c r="A20" s="124"/>
      <c r="B20" s="124" t="s">
        <v>864</v>
      </c>
      <c r="C20" s="124"/>
      <c r="D20" s="125"/>
      <c r="E20" s="124">
        <v>3</v>
      </c>
      <c r="F20" s="124">
        <v>1</v>
      </c>
      <c r="G20" s="124" t="s">
        <v>20</v>
      </c>
      <c r="H20" s="126"/>
      <c r="I20" s="127"/>
      <c r="J20" s="124"/>
      <c r="K20" s="124" t="s">
        <v>865</v>
      </c>
    </row>
    <row r="21" spans="1:11" ht="43.5" customHeight="1" x14ac:dyDescent="0.2">
      <c r="A21" s="12"/>
      <c r="B21" s="12"/>
      <c r="C21" s="12"/>
      <c r="D21" s="131"/>
      <c r="E21" s="14">
        <f>SUM(E4:E20)</f>
        <v>55</v>
      </c>
      <c r="F21" s="14">
        <f>SUM(F4:F20)</f>
        <v>21</v>
      </c>
      <c r="G21" s="12"/>
      <c r="H21" s="12"/>
      <c r="I21" s="15"/>
      <c r="J21" s="12"/>
      <c r="K21" s="12"/>
    </row>
    <row r="22" spans="1:11" ht="43.5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2"/>
      <c r="K22" s="12"/>
    </row>
    <row r="23" spans="1:11" ht="43.5" customHeight="1" x14ac:dyDescent="0.2">
      <c r="A23" s="17"/>
      <c r="B23" s="12"/>
      <c r="C23" s="102"/>
      <c r="D23" s="13"/>
      <c r="E23" s="12"/>
      <c r="F23" s="12"/>
      <c r="G23" s="12"/>
      <c r="H23" s="12"/>
      <c r="I23" s="15"/>
      <c r="J23" s="12"/>
      <c r="K23" s="12"/>
    </row>
    <row r="24" spans="1:11" ht="43.5" customHeight="1" x14ac:dyDescent="0.2">
      <c r="A24" s="12"/>
      <c r="B24" s="12"/>
      <c r="C24" s="12"/>
      <c r="D24" s="13"/>
      <c r="E24" s="12"/>
      <c r="F24" s="12"/>
      <c r="G24" s="12"/>
      <c r="H24" s="12"/>
      <c r="I24" s="15"/>
      <c r="J24" s="12"/>
      <c r="K24" s="12"/>
    </row>
    <row r="25" spans="1:11" ht="43.5" customHeight="1" x14ac:dyDescent="0.2">
      <c r="A25" s="16"/>
      <c r="B25" s="16"/>
      <c r="C25" s="16"/>
      <c r="D25" s="107"/>
      <c r="E25" s="14"/>
      <c r="F25" s="14"/>
      <c r="G25" s="37"/>
      <c r="H25" s="26"/>
      <c r="I25" s="108"/>
      <c r="J25" s="16"/>
      <c r="K25" s="16"/>
    </row>
    <row r="26" spans="1:11" ht="43.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3.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3.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43.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43.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</sheetData>
  <customSheetViews>
    <customSheetView guid="{A67F6443-CA60-6E4C-B29B-DCA4E70ACF30}" scale="80">
      <selection activeCell="F15" sqref="F15"/>
      <pageMargins left="0.7" right="0.7" top="0.75" bottom="0.75" header="0.3" footer="0.3"/>
    </customSheetView>
    <customSheetView guid="{D4151BE5-B976-4A24-A98B-85B0F6C8CA18}" scale="80">
      <selection activeCell="E16" sqref="E16"/>
      <pageMargins left="0.7" right="0.7" top="0.75" bottom="0.75" header="0.3" footer="0.3"/>
    </customSheetView>
    <customSheetView guid="{A0DC6B3E-CB99-44AD-9DE4-2694454570A7}" scale="80">
      <selection activeCell="E16" sqref="E16"/>
      <pageMargins left="0.7" right="0.7" top="0.75" bottom="0.75" header="0.3" footer="0.3"/>
    </customSheetView>
    <customSheetView guid="{7DC097B9-CA40-49DB-9E0D-CAF33A1D74AD}" scale="80">
      <selection activeCell="E16" sqref="E16"/>
      <pageMargins left="0.7" right="0.7" top="0.75" bottom="0.75" header="0.3" footer="0.3"/>
    </customSheetView>
    <customSheetView guid="{33354DC4-F6A3-4A6E-9B62-8BC44C96640D}" scale="80">
      <selection activeCell="F15" sqref="F1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workbookViewId="0">
      <selection activeCell="G22" sqref="G22"/>
    </sheetView>
  </sheetViews>
  <sheetFormatPr baseColWidth="10" defaultColWidth="8.83203125" defaultRowHeight="45.7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5.7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5.75" customHeight="1" x14ac:dyDescent="0.3">
      <c r="A3" s="94"/>
      <c r="B3" s="94" t="s">
        <v>71</v>
      </c>
      <c r="C3" s="94"/>
      <c r="D3" s="117" t="s">
        <v>745</v>
      </c>
      <c r="E3" s="94"/>
      <c r="F3" s="94"/>
      <c r="G3" s="94"/>
      <c r="H3" s="94"/>
      <c r="I3" s="94"/>
      <c r="J3" s="94"/>
      <c r="K3" s="94" t="s">
        <v>788</v>
      </c>
      <c r="M3" s="9" t="s">
        <v>16</v>
      </c>
      <c r="N3" s="9">
        <f>N2-N14</f>
        <v>0</v>
      </c>
    </row>
    <row r="4" spans="1:14" ht="45.75" customHeight="1" x14ac:dyDescent="0.2">
      <c r="A4" s="11">
        <v>1</v>
      </c>
      <c r="B4" s="12" t="s">
        <v>106</v>
      </c>
      <c r="C4" s="12" t="s">
        <v>789</v>
      </c>
      <c r="D4" s="13" t="s">
        <v>790</v>
      </c>
      <c r="E4" s="12">
        <v>9</v>
      </c>
      <c r="F4" s="12">
        <v>3</v>
      </c>
      <c r="G4" s="12" t="s">
        <v>185</v>
      </c>
      <c r="H4" s="17" t="s">
        <v>629</v>
      </c>
      <c r="I4" s="19">
        <v>42952</v>
      </c>
      <c r="J4" s="12" t="s">
        <v>791</v>
      </c>
      <c r="K4" s="11" t="s">
        <v>792</v>
      </c>
      <c r="M4" t="s">
        <v>24</v>
      </c>
      <c r="N4">
        <f>SUMIFS(E:E,G:G,"CTT")</f>
        <v>31</v>
      </c>
    </row>
    <row r="5" spans="1:14" ht="45.75" customHeight="1" x14ac:dyDescent="0.2">
      <c r="A5" s="11">
        <v>2</v>
      </c>
      <c r="B5" s="12" t="s">
        <v>32</v>
      </c>
      <c r="C5" s="12" t="s">
        <v>793</v>
      </c>
      <c r="D5" s="13" t="s">
        <v>794</v>
      </c>
      <c r="E5" s="12">
        <v>4</v>
      </c>
      <c r="F5" s="12">
        <v>1</v>
      </c>
      <c r="G5" s="21" t="s">
        <v>185</v>
      </c>
      <c r="H5" s="12" t="s">
        <v>629</v>
      </c>
      <c r="I5" s="15">
        <v>42952</v>
      </c>
      <c r="J5" s="12" t="s">
        <v>35</v>
      </c>
      <c r="K5" s="11"/>
      <c r="M5" t="s">
        <v>31</v>
      </c>
      <c r="N5">
        <f>SUMIFS(E:E,G:G,"FLU")</f>
        <v>0</v>
      </c>
    </row>
    <row r="6" spans="1:14" ht="45.75" customHeight="1" x14ac:dyDescent="0.2">
      <c r="A6" s="11">
        <v>3</v>
      </c>
      <c r="B6" s="17" t="s">
        <v>466</v>
      </c>
      <c r="C6" s="17" t="s">
        <v>795</v>
      </c>
      <c r="D6" s="18" t="s">
        <v>796</v>
      </c>
      <c r="E6" s="17">
        <v>2</v>
      </c>
      <c r="F6" s="17">
        <v>1</v>
      </c>
      <c r="G6" s="17" t="s">
        <v>185</v>
      </c>
      <c r="H6" s="17" t="s">
        <v>629</v>
      </c>
      <c r="I6" s="19">
        <v>42952</v>
      </c>
      <c r="J6" s="17" t="s">
        <v>797</v>
      </c>
      <c r="K6" s="26" t="s">
        <v>324</v>
      </c>
      <c r="M6" t="s">
        <v>36</v>
      </c>
      <c r="N6">
        <f>SUMIFS(E:E,G:G,"JCC")</f>
        <v>0</v>
      </c>
    </row>
    <row r="7" spans="1:14" ht="45.75" customHeight="1" x14ac:dyDescent="0.2">
      <c r="A7" s="11">
        <v>4</v>
      </c>
      <c r="B7" s="12" t="s">
        <v>221</v>
      </c>
      <c r="C7" s="12" t="s">
        <v>798</v>
      </c>
      <c r="D7" s="13" t="s">
        <v>799</v>
      </c>
      <c r="E7" s="12">
        <v>3</v>
      </c>
      <c r="F7" s="12">
        <v>1</v>
      </c>
      <c r="G7" s="12" t="s">
        <v>185</v>
      </c>
      <c r="H7" s="12" t="s">
        <v>629</v>
      </c>
      <c r="I7" s="15">
        <v>42952</v>
      </c>
      <c r="J7" s="12" t="s">
        <v>800</v>
      </c>
      <c r="K7" s="16" t="s">
        <v>247</v>
      </c>
      <c r="M7" t="s">
        <v>43</v>
      </c>
      <c r="N7">
        <f>SUMIFS(E:E,G:G,"EDI")</f>
        <v>0</v>
      </c>
    </row>
    <row r="8" spans="1:14" ht="45.75" customHeight="1" x14ac:dyDescent="0.2">
      <c r="A8" s="11">
        <v>5</v>
      </c>
      <c r="B8" s="12" t="s">
        <v>32</v>
      </c>
      <c r="C8" s="12" t="s">
        <v>801</v>
      </c>
      <c r="D8" s="13" t="s">
        <v>802</v>
      </c>
      <c r="E8" s="12">
        <v>3</v>
      </c>
      <c r="F8" s="12">
        <v>1</v>
      </c>
      <c r="G8" s="11" t="s">
        <v>185</v>
      </c>
      <c r="H8" s="12" t="s">
        <v>629</v>
      </c>
      <c r="I8" s="15">
        <v>42952</v>
      </c>
      <c r="J8" s="12" t="s">
        <v>35</v>
      </c>
      <c r="K8" s="11"/>
      <c r="M8" t="s">
        <v>48</v>
      </c>
      <c r="N8">
        <f>SUMIFS(E:E,G:G,"par")</f>
        <v>0</v>
      </c>
    </row>
    <row r="9" spans="1:14" ht="45.75" customHeight="1" x14ac:dyDescent="0.2">
      <c r="A9" s="11">
        <v>6</v>
      </c>
      <c r="B9" s="12" t="s">
        <v>32</v>
      </c>
      <c r="C9" s="12" t="s">
        <v>803</v>
      </c>
      <c r="D9" s="13" t="s">
        <v>804</v>
      </c>
      <c r="E9" s="122">
        <v>4</v>
      </c>
      <c r="F9" s="122">
        <v>1</v>
      </c>
      <c r="G9" s="12" t="s">
        <v>20</v>
      </c>
      <c r="H9" s="17" t="s">
        <v>629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4" ht="45.75" customHeight="1" x14ac:dyDescent="0.2">
      <c r="A10" s="11">
        <v>7</v>
      </c>
      <c r="B10" s="17" t="s">
        <v>32</v>
      </c>
      <c r="C10" s="17" t="s">
        <v>805</v>
      </c>
      <c r="D10" s="18" t="s">
        <v>806</v>
      </c>
      <c r="E10" s="17">
        <v>3</v>
      </c>
      <c r="F10" s="17">
        <v>1</v>
      </c>
      <c r="G10" s="17" t="s">
        <v>20</v>
      </c>
      <c r="H10" s="17" t="s">
        <v>629</v>
      </c>
      <c r="I10" s="19">
        <v>42952</v>
      </c>
      <c r="J10" s="12" t="s">
        <v>35</v>
      </c>
      <c r="K10" s="17"/>
      <c r="M10" t="s">
        <v>58</v>
      </c>
      <c r="N10">
        <f>SUMIFS(E:E,G:G,"BRK")</f>
        <v>24</v>
      </c>
    </row>
    <row r="11" spans="1:14" ht="45.75" customHeight="1" x14ac:dyDescent="0.2">
      <c r="A11" s="11">
        <v>8</v>
      </c>
      <c r="B11" s="12" t="s">
        <v>32</v>
      </c>
      <c r="C11" s="77" t="s">
        <v>807</v>
      </c>
      <c r="D11" s="12" t="s">
        <v>808</v>
      </c>
      <c r="E11" s="12">
        <v>8</v>
      </c>
      <c r="F11" s="12">
        <v>2</v>
      </c>
      <c r="G11" s="11" t="s">
        <v>20</v>
      </c>
      <c r="H11" s="12" t="s">
        <v>629</v>
      </c>
      <c r="I11" s="15">
        <v>42952</v>
      </c>
      <c r="J11" s="12" t="s">
        <v>35</v>
      </c>
      <c r="K11" s="11"/>
      <c r="M11" s="27" t="s">
        <v>64</v>
      </c>
      <c r="N11" s="27">
        <f>SUMIFS(E:E,G:G,"SPC")</f>
        <v>0</v>
      </c>
    </row>
    <row r="12" spans="1:14" ht="45.75" customHeight="1" x14ac:dyDescent="0.2">
      <c r="A12" s="11">
        <v>9</v>
      </c>
      <c r="B12" s="37" t="s">
        <v>32</v>
      </c>
      <c r="C12" s="37" t="s">
        <v>809</v>
      </c>
      <c r="D12" s="99" t="s">
        <v>810</v>
      </c>
      <c r="E12" s="37">
        <v>6</v>
      </c>
      <c r="F12" s="37">
        <v>2</v>
      </c>
      <c r="G12" s="89" t="s">
        <v>20</v>
      </c>
      <c r="H12" s="37" t="s">
        <v>629</v>
      </c>
      <c r="I12" s="90">
        <v>42952</v>
      </c>
      <c r="J12" s="37" t="s">
        <v>35</v>
      </c>
      <c r="K12" s="89"/>
      <c r="M12" s="29" t="s">
        <v>68</v>
      </c>
      <c r="N12" s="29">
        <f>SUMIFS(E:E,G:G,"H")</f>
        <v>0</v>
      </c>
    </row>
    <row r="13" spans="1:14" ht="45.75" customHeight="1" x14ac:dyDescent="0.2">
      <c r="A13" s="11">
        <v>10</v>
      </c>
      <c r="B13" s="12" t="s">
        <v>32</v>
      </c>
      <c r="C13" s="12" t="s">
        <v>811</v>
      </c>
      <c r="D13" s="13" t="s">
        <v>812</v>
      </c>
      <c r="E13" s="12">
        <v>2</v>
      </c>
      <c r="F13" s="12">
        <v>1</v>
      </c>
      <c r="G13" s="12" t="s">
        <v>20</v>
      </c>
      <c r="H13" s="12" t="s">
        <v>629</v>
      </c>
      <c r="I13" s="15">
        <v>42952</v>
      </c>
      <c r="J13" s="12" t="s">
        <v>35</v>
      </c>
      <c r="K13" s="12"/>
      <c r="M13" s="29"/>
      <c r="N13" s="29"/>
    </row>
    <row r="14" spans="1:14" ht="45.75" customHeight="1" x14ac:dyDescent="0.2">
      <c r="A14" s="11">
        <v>11</v>
      </c>
      <c r="B14" s="37" t="s">
        <v>32</v>
      </c>
      <c r="C14" s="37" t="s">
        <v>813</v>
      </c>
      <c r="D14" s="99" t="s">
        <v>814</v>
      </c>
      <c r="E14" s="37">
        <v>2</v>
      </c>
      <c r="F14" s="37">
        <v>1</v>
      </c>
      <c r="G14" s="89" t="s">
        <v>20</v>
      </c>
      <c r="H14" s="37" t="s">
        <v>629</v>
      </c>
      <c r="I14" s="90">
        <v>42952</v>
      </c>
      <c r="J14" s="37" t="s">
        <v>35</v>
      </c>
      <c r="K14" s="89"/>
      <c r="M14" s="30" t="s">
        <v>69</v>
      </c>
      <c r="N14" s="30">
        <f>SUM(M4:N12)</f>
        <v>55</v>
      </c>
    </row>
    <row r="15" spans="1:14" ht="45.75" customHeight="1" x14ac:dyDescent="0.2">
      <c r="A15" s="11">
        <v>12</v>
      </c>
      <c r="B15" s="37" t="s">
        <v>32</v>
      </c>
      <c r="C15" s="37" t="s">
        <v>815</v>
      </c>
      <c r="D15" s="99" t="s">
        <v>816</v>
      </c>
      <c r="E15" s="37">
        <v>3</v>
      </c>
      <c r="F15" s="37">
        <v>1</v>
      </c>
      <c r="G15" s="89" t="s">
        <v>185</v>
      </c>
      <c r="H15" s="37" t="s">
        <v>629</v>
      </c>
      <c r="I15" s="90">
        <v>42952</v>
      </c>
      <c r="J15" s="37" t="s">
        <v>35</v>
      </c>
      <c r="K15" s="89"/>
    </row>
    <row r="16" spans="1:14" ht="45.75" customHeight="1" x14ac:dyDescent="0.2">
      <c r="A16" s="11">
        <v>13</v>
      </c>
      <c r="B16" s="12" t="s">
        <v>32</v>
      </c>
      <c r="C16" s="12" t="s">
        <v>817</v>
      </c>
      <c r="D16" s="97" t="s">
        <v>818</v>
      </c>
      <c r="E16" s="12">
        <v>4</v>
      </c>
      <c r="F16" s="12">
        <v>1</v>
      </c>
      <c r="G16" s="12" t="s">
        <v>20</v>
      </c>
      <c r="H16" s="12" t="s">
        <v>629</v>
      </c>
      <c r="I16" s="15">
        <v>42952</v>
      </c>
      <c r="J16" s="12" t="s">
        <v>35</v>
      </c>
      <c r="K16" s="12"/>
      <c r="M16" s="100" t="s">
        <v>642</v>
      </c>
    </row>
    <row r="17" spans="1:11" ht="45.75" customHeight="1" x14ac:dyDescent="0.2">
      <c r="A17" s="11">
        <v>14</v>
      </c>
      <c r="B17" s="37" t="s">
        <v>106</v>
      </c>
      <c r="C17" s="37" t="s">
        <v>819</v>
      </c>
      <c r="D17" s="99" t="s">
        <v>820</v>
      </c>
      <c r="E17" s="37">
        <v>2</v>
      </c>
      <c r="F17" s="37">
        <v>1</v>
      </c>
      <c r="G17" s="37" t="s">
        <v>20</v>
      </c>
      <c r="H17" s="37" t="s">
        <v>629</v>
      </c>
      <c r="I17" s="90">
        <v>42952</v>
      </c>
      <c r="J17" s="37" t="s">
        <v>821</v>
      </c>
      <c r="K17" s="105" t="s">
        <v>822</v>
      </c>
    </row>
    <row r="18" spans="1:11" ht="45.75" customHeight="1" x14ac:dyDescent="0.3">
      <c r="A18" s="11"/>
      <c r="B18" s="12"/>
      <c r="C18" s="12"/>
      <c r="D18" s="13"/>
      <c r="E18" s="31">
        <f>SUM(E4:E17)</f>
        <v>55</v>
      </c>
      <c r="F18" s="120">
        <f>SUM(F4:F17)</f>
        <v>18</v>
      </c>
      <c r="G18" s="11"/>
      <c r="H18" s="121" t="s">
        <v>823</v>
      </c>
      <c r="I18" s="31"/>
      <c r="J18" s="31"/>
      <c r="K18" s="31"/>
    </row>
    <row r="19" spans="1:11" ht="45.75" customHeight="1" x14ac:dyDescent="0.2">
      <c r="A19" s="12"/>
      <c r="B19" s="12"/>
      <c r="C19" s="12"/>
      <c r="D19" s="12"/>
      <c r="E19" s="12"/>
      <c r="F19" s="12"/>
      <c r="G19" s="12"/>
      <c r="H19" s="37"/>
      <c r="I19" s="90"/>
      <c r="J19" s="37"/>
      <c r="K19" s="65"/>
    </row>
    <row r="20" spans="1:11" ht="45.75" customHeight="1" x14ac:dyDescent="0.2">
      <c r="A20" s="12"/>
      <c r="B20" s="37"/>
      <c r="C20" s="37"/>
      <c r="D20" s="99"/>
      <c r="E20" s="37"/>
      <c r="F20" s="37"/>
      <c r="G20" s="37"/>
      <c r="H20" s="37"/>
      <c r="I20" s="90"/>
      <c r="J20" s="37"/>
      <c r="K20" s="105"/>
    </row>
    <row r="21" spans="1:11" ht="45.75" customHeight="1" x14ac:dyDescent="0.2">
      <c r="A21" s="12"/>
      <c r="B21" s="12"/>
      <c r="C21" s="12"/>
      <c r="D21" s="131"/>
      <c r="E21" s="12"/>
      <c r="F21" s="12"/>
      <c r="G21" s="12"/>
      <c r="H21" s="12"/>
      <c r="I21" s="15"/>
      <c r="J21" s="12"/>
      <c r="K21" s="12"/>
    </row>
    <row r="22" spans="1:11" ht="45.75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2"/>
      <c r="K22" s="12"/>
    </row>
    <row r="23" spans="1:11" ht="45.75" customHeight="1" x14ac:dyDescent="0.2">
      <c r="A23" s="17"/>
      <c r="B23" s="12"/>
      <c r="C23" s="102"/>
      <c r="D23" s="13"/>
      <c r="E23" s="12"/>
      <c r="F23" s="12"/>
      <c r="G23" s="12"/>
      <c r="H23" s="12"/>
      <c r="I23" s="15"/>
      <c r="J23" s="12"/>
      <c r="K23" s="12"/>
    </row>
    <row r="24" spans="1:11" ht="45.75" customHeight="1" x14ac:dyDescent="0.2">
      <c r="A24" s="12"/>
      <c r="B24" s="12"/>
      <c r="C24" s="12"/>
      <c r="D24" s="13"/>
      <c r="E24" s="12"/>
      <c r="F24" s="12"/>
      <c r="G24" s="12"/>
      <c r="H24" s="12"/>
      <c r="I24" s="15"/>
      <c r="J24" s="12"/>
      <c r="K24" s="12"/>
    </row>
    <row r="25" spans="1:11" ht="45.75" customHeight="1" x14ac:dyDescent="0.2">
      <c r="A25" s="16"/>
      <c r="B25" s="16"/>
      <c r="C25" s="16"/>
      <c r="D25" s="107"/>
      <c r="E25" s="14"/>
      <c r="F25" s="14"/>
      <c r="G25" s="37"/>
      <c r="H25" s="26"/>
      <c r="I25" s="108"/>
      <c r="J25" s="16"/>
      <c r="K25" s="16"/>
    </row>
    <row r="26" spans="1:11" ht="45.7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5.7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5.7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45.7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45.7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</sheetData>
  <customSheetViews>
    <customSheetView guid="{A67F6443-CA60-6E4C-B29B-DCA4E70ACF30}" scale="80">
      <selection activeCell="G22" sqref="G22"/>
      <pageMargins left="0.7" right="0.7" top="0.75" bottom="0.75" header="0.3" footer="0.3"/>
    </customSheetView>
    <customSheetView guid="{D4151BE5-B976-4A24-A98B-85B0F6C8CA18}" scale="80" topLeftCell="A7">
      <selection activeCell="C22" sqref="C22"/>
      <pageMargins left="0.7" right="0.7" top="0.75" bottom="0.75" header="0.3" footer="0.3"/>
    </customSheetView>
    <customSheetView guid="{A0DC6B3E-CB99-44AD-9DE4-2694454570A7}" scale="80" topLeftCell="A7">
      <selection activeCell="C22" sqref="C22"/>
      <pageMargins left="0.7" right="0.7" top="0.75" bottom="0.75" header="0.3" footer="0.3"/>
    </customSheetView>
    <customSheetView guid="{7DC097B9-CA40-49DB-9E0D-CAF33A1D74AD}" scale="80" topLeftCell="A7">
      <selection activeCell="C22" sqref="C22"/>
      <pageMargins left="0.7" right="0.7" top="0.75" bottom="0.75" header="0.3" footer="0.3"/>
    </customSheetView>
    <customSheetView guid="{33354DC4-F6A3-4A6E-9B62-8BC44C96640D}" scale="80">
      <selection activeCell="G22" sqref="G2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4" zoomScale="80" zoomScaleNormal="80" workbookViewId="0">
      <selection activeCell="G21" sqref="G21"/>
    </sheetView>
  </sheetViews>
  <sheetFormatPr baseColWidth="10" defaultColWidth="8.83203125" defaultRowHeight="41.25" customHeight="1" x14ac:dyDescent="0.2"/>
  <cols>
    <col min="1" max="1" width="12" customWidth="1"/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1.2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1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1.25" customHeight="1" x14ac:dyDescent="0.3">
      <c r="A3" s="94">
        <v>54</v>
      </c>
      <c r="B3" s="116" t="s">
        <v>744</v>
      </c>
      <c r="C3" s="94"/>
      <c r="D3" s="117" t="s">
        <v>745</v>
      </c>
      <c r="E3" s="94"/>
      <c r="F3" s="94"/>
      <c r="G3" s="94"/>
      <c r="H3" s="94"/>
      <c r="I3" s="94"/>
      <c r="J3" s="94"/>
      <c r="K3" s="116" t="s">
        <v>746</v>
      </c>
      <c r="M3" s="9" t="s">
        <v>16</v>
      </c>
      <c r="N3" s="9">
        <f>N2-N14</f>
        <v>1</v>
      </c>
    </row>
    <row r="4" spans="1:14" ht="41.25" customHeight="1" x14ac:dyDescent="0.2">
      <c r="A4" s="20">
        <v>1</v>
      </c>
      <c r="B4" s="17" t="s">
        <v>711</v>
      </c>
      <c r="C4" s="17" t="s">
        <v>747</v>
      </c>
      <c r="D4" s="18" t="s">
        <v>748</v>
      </c>
      <c r="E4" s="17">
        <v>4</v>
      </c>
      <c r="F4" s="17">
        <v>1</v>
      </c>
      <c r="G4" s="17" t="s">
        <v>28</v>
      </c>
      <c r="H4" s="17" t="s">
        <v>629</v>
      </c>
      <c r="I4" s="19">
        <v>42952</v>
      </c>
      <c r="J4" s="17" t="s">
        <v>749</v>
      </c>
      <c r="K4" s="20"/>
      <c r="M4" t="s">
        <v>24</v>
      </c>
      <c r="N4">
        <f>SUMIFS(E:E,G:G,"CTT")</f>
        <v>0</v>
      </c>
    </row>
    <row r="5" spans="1:14" ht="41.25" customHeight="1" x14ac:dyDescent="0.2">
      <c r="A5" s="11">
        <v>2</v>
      </c>
      <c r="B5" s="12" t="s">
        <v>106</v>
      </c>
      <c r="C5" s="12" t="s">
        <v>750</v>
      </c>
      <c r="D5" s="13" t="s">
        <v>751</v>
      </c>
      <c r="E5" s="12">
        <v>3</v>
      </c>
      <c r="F5" s="12">
        <v>1</v>
      </c>
      <c r="G5" s="12" t="s">
        <v>28</v>
      </c>
      <c r="H5" s="12" t="s">
        <v>629</v>
      </c>
      <c r="I5" s="15">
        <v>42952</v>
      </c>
      <c r="J5" s="15" t="s">
        <v>752</v>
      </c>
      <c r="K5" s="11"/>
      <c r="M5" t="s">
        <v>31</v>
      </c>
      <c r="N5">
        <f>SUMIFS(E:E,G:G,"FLU")</f>
        <v>54</v>
      </c>
    </row>
    <row r="6" spans="1:14" ht="41.25" customHeight="1" x14ac:dyDescent="0.2">
      <c r="A6" s="20">
        <v>3</v>
      </c>
      <c r="B6" s="12" t="s">
        <v>32</v>
      </c>
      <c r="C6" s="12" t="s">
        <v>753</v>
      </c>
      <c r="D6" s="13" t="s">
        <v>754</v>
      </c>
      <c r="E6" s="12">
        <v>5</v>
      </c>
      <c r="F6" s="12">
        <v>2</v>
      </c>
      <c r="G6" s="11" t="s">
        <v>28</v>
      </c>
      <c r="H6" s="12" t="s">
        <v>629</v>
      </c>
      <c r="I6" s="15">
        <v>42952</v>
      </c>
      <c r="J6" s="12" t="s">
        <v>35</v>
      </c>
      <c r="K6" s="11"/>
      <c r="M6" t="s">
        <v>36</v>
      </c>
      <c r="N6">
        <f>SUMIFS(E:E,G:G,"JCC")</f>
        <v>0</v>
      </c>
    </row>
    <row r="7" spans="1:14" ht="41.25" customHeight="1" x14ac:dyDescent="0.2">
      <c r="A7" s="11">
        <v>4</v>
      </c>
      <c r="B7" s="17" t="s">
        <v>268</v>
      </c>
      <c r="C7" s="17" t="s">
        <v>755</v>
      </c>
      <c r="D7" s="18" t="s">
        <v>756</v>
      </c>
      <c r="E7" s="17">
        <v>5</v>
      </c>
      <c r="F7" s="17">
        <v>2</v>
      </c>
      <c r="G7" s="17" t="s">
        <v>28</v>
      </c>
      <c r="H7" s="17" t="s">
        <v>629</v>
      </c>
      <c r="I7" s="19">
        <v>42952</v>
      </c>
      <c r="J7" s="17" t="s">
        <v>757</v>
      </c>
      <c r="K7" s="20"/>
      <c r="M7" t="s">
        <v>43</v>
      </c>
      <c r="N7">
        <f>SUMIFS(E:E,G:G,"EDI")</f>
        <v>0</v>
      </c>
    </row>
    <row r="8" spans="1:14" ht="41.25" customHeight="1" x14ac:dyDescent="0.2">
      <c r="A8" s="20">
        <v>5</v>
      </c>
      <c r="B8" s="12" t="s">
        <v>32</v>
      </c>
      <c r="C8" s="12" t="s">
        <v>758</v>
      </c>
      <c r="D8" s="13" t="s">
        <v>759</v>
      </c>
      <c r="E8" s="12">
        <v>6</v>
      </c>
      <c r="F8" s="12">
        <v>2</v>
      </c>
      <c r="G8" s="12" t="s">
        <v>28</v>
      </c>
      <c r="H8" s="12" t="s">
        <v>629</v>
      </c>
      <c r="I8" s="15">
        <v>42952</v>
      </c>
      <c r="J8" s="12" t="s">
        <v>35</v>
      </c>
      <c r="K8" s="12"/>
      <c r="M8" t="s">
        <v>48</v>
      </c>
      <c r="N8">
        <f>SUMIFS(E:E,G:G,"par")</f>
        <v>0</v>
      </c>
    </row>
    <row r="9" spans="1:14" ht="41.25" customHeight="1" x14ac:dyDescent="0.2">
      <c r="A9" s="11">
        <v>6</v>
      </c>
      <c r="B9" s="12" t="s">
        <v>32</v>
      </c>
      <c r="C9" s="12" t="s">
        <v>760</v>
      </c>
      <c r="D9" s="13" t="s">
        <v>761</v>
      </c>
      <c r="E9" s="12">
        <v>3</v>
      </c>
      <c r="F9" s="12">
        <v>1</v>
      </c>
      <c r="G9" s="11" t="s">
        <v>28</v>
      </c>
      <c r="H9" s="12" t="s">
        <v>629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4" ht="41.25" customHeight="1" x14ac:dyDescent="0.2">
      <c r="A10" s="20">
        <v>7</v>
      </c>
      <c r="B10" s="12" t="s">
        <v>32</v>
      </c>
      <c r="C10" s="12" t="s">
        <v>762</v>
      </c>
      <c r="D10" s="13" t="s">
        <v>763</v>
      </c>
      <c r="E10" s="12">
        <v>3</v>
      </c>
      <c r="F10" s="12">
        <v>1</v>
      </c>
      <c r="G10" s="11" t="s">
        <v>28</v>
      </c>
      <c r="H10" s="12" t="s">
        <v>629</v>
      </c>
      <c r="I10" s="15">
        <v>42952</v>
      </c>
      <c r="J10" s="12" t="s">
        <v>35</v>
      </c>
      <c r="K10" s="11"/>
      <c r="M10" t="s">
        <v>58</v>
      </c>
      <c r="N10">
        <f>SUMIFS(E:E,G:G,"BRK")</f>
        <v>0</v>
      </c>
    </row>
    <row r="11" spans="1:14" ht="41.25" customHeight="1" x14ac:dyDescent="0.2">
      <c r="A11" s="11">
        <v>8</v>
      </c>
      <c r="B11" s="12" t="s">
        <v>32</v>
      </c>
      <c r="C11" s="12" t="s">
        <v>764</v>
      </c>
      <c r="D11" s="13" t="s">
        <v>765</v>
      </c>
      <c r="E11" s="12">
        <v>3</v>
      </c>
      <c r="F11" s="12">
        <v>1</v>
      </c>
      <c r="G11" s="11" t="s">
        <v>28</v>
      </c>
      <c r="H11" s="12" t="s">
        <v>629</v>
      </c>
      <c r="I11" s="15">
        <v>42952</v>
      </c>
      <c r="J11" s="12" t="s">
        <v>35</v>
      </c>
      <c r="K11" s="11"/>
      <c r="M11" s="27" t="s">
        <v>64</v>
      </c>
      <c r="N11" s="27">
        <f>SUMIFS(E:E,G:G,"SPC")</f>
        <v>0</v>
      </c>
    </row>
    <row r="12" spans="1:14" ht="41.25" customHeight="1" x14ac:dyDescent="0.2">
      <c r="A12" s="20">
        <v>9</v>
      </c>
      <c r="B12" s="12" t="s">
        <v>32</v>
      </c>
      <c r="C12" s="12" t="s">
        <v>766</v>
      </c>
      <c r="D12" s="13" t="s">
        <v>767</v>
      </c>
      <c r="E12" s="12">
        <v>4</v>
      </c>
      <c r="F12" s="12">
        <v>1</v>
      </c>
      <c r="G12" s="11" t="s">
        <v>28</v>
      </c>
      <c r="H12" s="12" t="s">
        <v>629</v>
      </c>
      <c r="I12" s="15">
        <v>42952</v>
      </c>
      <c r="J12" s="12" t="s">
        <v>35</v>
      </c>
      <c r="K12" s="11"/>
      <c r="M12" s="29" t="s">
        <v>68</v>
      </c>
      <c r="N12" s="29">
        <f>SUMIFS(E:E,G:G,"H")</f>
        <v>0</v>
      </c>
    </row>
    <row r="13" spans="1:14" ht="41.25" customHeight="1" x14ac:dyDescent="0.2">
      <c r="A13" s="11">
        <v>10</v>
      </c>
      <c r="B13" s="12" t="s">
        <v>32</v>
      </c>
      <c r="C13" s="12" t="s">
        <v>768</v>
      </c>
      <c r="D13" s="13" t="s">
        <v>769</v>
      </c>
      <c r="E13" s="12">
        <v>5</v>
      </c>
      <c r="F13" s="12">
        <v>2</v>
      </c>
      <c r="G13" s="11" t="s">
        <v>28</v>
      </c>
      <c r="H13" s="12" t="s">
        <v>629</v>
      </c>
      <c r="I13" s="15">
        <v>42952</v>
      </c>
      <c r="J13" s="12" t="s">
        <v>35</v>
      </c>
      <c r="K13" s="11"/>
      <c r="M13" s="29"/>
      <c r="N13" s="29"/>
    </row>
    <row r="14" spans="1:14" ht="41.25" customHeight="1" x14ac:dyDescent="0.2">
      <c r="A14" s="118" t="s">
        <v>770</v>
      </c>
      <c r="B14" s="119" t="s">
        <v>771</v>
      </c>
      <c r="C14" s="17" t="s">
        <v>772</v>
      </c>
      <c r="D14" s="18" t="s">
        <v>773</v>
      </c>
      <c r="E14" s="17">
        <v>3</v>
      </c>
      <c r="F14" s="17">
        <v>1</v>
      </c>
      <c r="G14" s="17" t="s">
        <v>28</v>
      </c>
      <c r="H14" s="17" t="s">
        <v>629</v>
      </c>
      <c r="I14" s="19">
        <v>42952</v>
      </c>
      <c r="J14" s="12" t="s">
        <v>774</v>
      </c>
      <c r="K14" s="17" t="s">
        <v>775</v>
      </c>
      <c r="M14" s="30" t="s">
        <v>69</v>
      </c>
      <c r="N14" s="30">
        <f>SUM(M4:N12)</f>
        <v>54</v>
      </c>
    </row>
    <row r="15" spans="1:14" ht="41.25" customHeight="1" x14ac:dyDescent="0.2">
      <c r="A15" s="118" t="s">
        <v>776</v>
      </c>
      <c r="B15" s="119" t="s">
        <v>771</v>
      </c>
      <c r="C15" s="17" t="s">
        <v>777</v>
      </c>
      <c r="D15" s="18" t="s">
        <v>773</v>
      </c>
      <c r="E15" s="17">
        <v>3</v>
      </c>
      <c r="F15" s="17">
        <v>1</v>
      </c>
      <c r="G15" s="17" t="s">
        <v>28</v>
      </c>
      <c r="H15" s="17" t="s">
        <v>629</v>
      </c>
      <c r="I15" s="19">
        <v>42952</v>
      </c>
      <c r="J15" s="12" t="s">
        <v>778</v>
      </c>
      <c r="K15" s="17" t="s">
        <v>779</v>
      </c>
    </row>
    <row r="16" spans="1:14" ht="41.25" customHeight="1" x14ac:dyDescent="0.2">
      <c r="A16" s="11">
        <v>12</v>
      </c>
      <c r="B16" s="12" t="s">
        <v>32</v>
      </c>
      <c r="C16" s="12" t="s">
        <v>780</v>
      </c>
      <c r="D16" s="13" t="s">
        <v>781</v>
      </c>
      <c r="E16" s="12">
        <v>3</v>
      </c>
      <c r="F16" s="12">
        <v>1</v>
      </c>
      <c r="G16" s="11" t="s">
        <v>28</v>
      </c>
      <c r="H16" s="12" t="s">
        <v>629</v>
      </c>
      <c r="I16" s="15">
        <v>42952</v>
      </c>
      <c r="J16" s="12" t="s">
        <v>35</v>
      </c>
      <c r="K16" s="11"/>
      <c r="M16" s="100" t="s">
        <v>642</v>
      </c>
    </row>
    <row r="17" spans="1:11" ht="41.25" customHeight="1" x14ac:dyDescent="0.2">
      <c r="A17" s="11">
        <v>13</v>
      </c>
      <c r="B17" s="12" t="s">
        <v>782</v>
      </c>
      <c r="C17" s="12" t="s">
        <v>783</v>
      </c>
      <c r="D17" s="13" t="s">
        <v>784</v>
      </c>
      <c r="E17" s="12">
        <v>4</v>
      </c>
      <c r="F17" s="12">
        <v>1</v>
      </c>
      <c r="G17" s="11" t="s">
        <v>28</v>
      </c>
      <c r="H17" s="12" t="s">
        <v>629</v>
      </c>
      <c r="I17" s="15">
        <v>42952</v>
      </c>
      <c r="J17" s="12" t="s">
        <v>785</v>
      </c>
      <c r="K17" s="11" t="s">
        <v>786</v>
      </c>
    </row>
    <row r="18" spans="1:11" ht="41.25" customHeight="1" x14ac:dyDescent="0.3">
      <c r="A18" s="17"/>
      <c r="B18" s="12"/>
      <c r="C18" s="12"/>
      <c r="D18" s="13"/>
      <c r="E18" s="31">
        <f>SUM(E4:E17)</f>
        <v>54</v>
      </c>
      <c r="F18" s="120">
        <f>SUM(F4:F17)</f>
        <v>18</v>
      </c>
      <c r="G18" s="12"/>
      <c r="H18" s="121" t="s">
        <v>787</v>
      </c>
      <c r="I18" s="31"/>
      <c r="J18" s="31"/>
      <c r="K18" s="31"/>
    </row>
    <row r="19" spans="1:11" ht="41.25" customHeight="1" x14ac:dyDescent="0.2">
      <c r="A19" s="12"/>
      <c r="B19" s="12"/>
      <c r="C19" s="12"/>
      <c r="D19" s="12"/>
      <c r="E19" s="12"/>
      <c r="F19" s="12"/>
      <c r="G19" s="12"/>
      <c r="H19" s="37"/>
      <c r="I19" s="90"/>
      <c r="J19" s="37"/>
      <c r="K19" s="65"/>
    </row>
    <row r="20" spans="1:11" ht="41.25" customHeight="1" x14ac:dyDescent="0.2">
      <c r="A20" s="12"/>
      <c r="B20" s="37"/>
      <c r="C20" s="37"/>
      <c r="D20" s="99"/>
      <c r="E20" s="37"/>
      <c r="F20" s="37"/>
      <c r="G20" s="37"/>
      <c r="H20" s="37"/>
      <c r="I20" s="90"/>
      <c r="J20" s="37"/>
      <c r="K20" s="105"/>
    </row>
    <row r="21" spans="1:11" ht="41.25" customHeight="1" x14ac:dyDescent="0.2">
      <c r="A21" s="12"/>
      <c r="B21" s="12"/>
      <c r="C21" s="12"/>
      <c r="D21" s="131"/>
      <c r="E21" s="12"/>
      <c r="F21" s="12"/>
      <c r="G21" s="12"/>
      <c r="H21" s="12"/>
      <c r="I21" s="15"/>
      <c r="J21" s="12"/>
      <c r="K21" s="12"/>
    </row>
    <row r="22" spans="1:11" ht="41.25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2"/>
      <c r="K22" s="12"/>
    </row>
    <row r="23" spans="1:11" ht="41.25" customHeight="1" x14ac:dyDescent="0.2">
      <c r="A23" s="17"/>
      <c r="B23" s="12"/>
      <c r="C23" s="102"/>
      <c r="D23" s="13"/>
      <c r="E23" s="12"/>
      <c r="F23" s="12"/>
      <c r="G23" s="12"/>
      <c r="H23" s="12"/>
      <c r="I23" s="15"/>
      <c r="J23" s="12"/>
      <c r="K23" s="12"/>
    </row>
    <row r="24" spans="1:11" ht="41.25" customHeight="1" x14ac:dyDescent="0.2">
      <c r="A24" s="12"/>
      <c r="B24" s="12"/>
      <c r="C24" s="12"/>
      <c r="D24" s="13"/>
      <c r="E24" s="12"/>
      <c r="F24" s="12"/>
      <c r="G24" s="12"/>
      <c r="H24" s="12"/>
      <c r="I24" s="15"/>
      <c r="J24" s="12"/>
      <c r="K24" s="12"/>
    </row>
    <row r="25" spans="1:11" ht="41.25" customHeight="1" x14ac:dyDescent="0.2">
      <c r="A25" s="16"/>
      <c r="B25" s="16"/>
      <c r="C25" s="16"/>
      <c r="D25" s="107"/>
      <c r="E25" s="14"/>
      <c r="F25" s="14"/>
      <c r="G25" s="37"/>
      <c r="H25" s="26"/>
      <c r="I25" s="108"/>
      <c r="J25" s="16"/>
      <c r="K25" s="16"/>
    </row>
    <row r="26" spans="1:11" ht="41.2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1.2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1.2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41.2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41.2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</sheetData>
  <customSheetViews>
    <customSheetView guid="{A67F6443-CA60-6E4C-B29B-DCA4E70ACF30}" scale="80" topLeftCell="A4">
      <selection activeCell="G21" sqref="G21"/>
      <pageMargins left="0.7" right="0.7" top="0.75" bottom="0.75" header="0.3" footer="0.3"/>
    </customSheetView>
    <customSheetView guid="{D4151BE5-B976-4A24-A98B-85B0F6C8CA18}" scale="80" topLeftCell="A4">
      <selection activeCell="C18" sqref="C18"/>
      <pageMargins left="0.7" right="0.7" top="0.75" bottom="0.75" header="0.3" footer="0.3"/>
    </customSheetView>
    <customSheetView guid="{A0DC6B3E-CB99-44AD-9DE4-2694454570A7}" scale="80" topLeftCell="A4">
      <selection activeCell="C18" sqref="C18"/>
      <pageMargins left="0.7" right="0.7" top="0.75" bottom="0.75" header="0.3" footer="0.3"/>
    </customSheetView>
    <customSheetView guid="{7DC097B9-CA40-49DB-9E0D-CAF33A1D74AD}" scale="80" topLeftCell="A4">
      <selection activeCell="C18" sqref="C18"/>
      <pageMargins left="0.7" right="0.7" top="0.75" bottom="0.75" header="0.3" footer="0.3"/>
    </customSheetView>
    <customSheetView guid="{33354DC4-F6A3-4A6E-9B62-8BC44C96640D}" scale="80" topLeftCell="A4">
      <selection activeCell="G21" sqref="G21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5" zoomScale="80" zoomScaleNormal="80" workbookViewId="0">
      <selection activeCell="A21" sqref="A21:K22"/>
    </sheetView>
  </sheetViews>
  <sheetFormatPr baseColWidth="10" defaultColWidth="8.83203125" defaultRowHeight="4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5" customHeight="1" x14ac:dyDescent="0.3">
      <c r="A3" s="94"/>
      <c r="B3" s="95" t="s">
        <v>902</v>
      </c>
      <c r="C3" s="94"/>
      <c r="D3" s="96"/>
      <c r="E3" s="94"/>
      <c r="F3" s="94"/>
      <c r="G3" s="94"/>
      <c r="H3" s="94"/>
      <c r="I3" s="94"/>
      <c r="J3" s="94"/>
      <c r="K3" s="95" t="s">
        <v>903</v>
      </c>
      <c r="M3" s="9" t="s">
        <v>16</v>
      </c>
      <c r="N3" s="9">
        <f>N2-N14</f>
        <v>0</v>
      </c>
    </row>
    <row r="4" spans="1:14" ht="45" customHeight="1" x14ac:dyDescent="0.2">
      <c r="A4" s="11">
        <v>1</v>
      </c>
      <c r="B4" s="12" t="s">
        <v>32</v>
      </c>
      <c r="C4" s="12" t="s">
        <v>904</v>
      </c>
      <c r="D4" s="13" t="s">
        <v>905</v>
      </c>
      <c r="E4" s="12">
        <v>4</v>
      </c>
      <c r="F4" s="12">
        <v>1</v>
      </c>
      <c r="G4" s="12" t="s">
        <v>40</v>
      </c>
      <c r="H4" s="12" t="s">
        <v>629</v>
      </c>
      <c r="I4" s="15">
        <v>42952</v>
      </c>
      <c r="J4" s="12" t="s">
        <v>35</v>
      </c>
      <c r="K4" s="73"/>
      <c r="M4" t="s">
        <v>24</v>
      </c>
      <c r="N4">
        <f>SUMIFS(E:E,G:G,"CTT")</f>
        <v>0</v>
      </c>
    </row>
    <row r="5" spans="1:14" ht="45" customHeight="1" x14ac:dyDescent="0.2">
      <c r="A5" s="11">
        <v>2</v>
      </c>
      <c r="B5" s="12" t="s">
        <v>906</v>
      </c>
      <c r="C5" s="12" t="s">
        <v>907</v>
      </c>
      <c r="D5" s="13" t="s">
        <v>908</v>
      </c>
      <c r="E5" s="12">
        <v>2</v>
      </c>
      <c r="F5" s="12">
        <v>1</v>
      </c>
      <c r="G5" s="11" t="s">
        <v>40</v>
      </c>
      <c r="H5" s="12" t="s">
        <v>629</v>
      </c>
      <c r="I5" s="15">
        <v>42952</v>
      </c>
      <c r="J5" s="17" t="s">
        <v>909</v>
      </c>
      <c r="K5" s="20"/>
      <c r="M5" t="s">
        <v>31</v>
      </c>
      <c r="N5">
        <f>SUMIFS(E:E,G:G,"FLU")</f>
        <v>0</v>
      </c>
    </row>
    <row r="6" spans="1:14" ht="45" customHeight="1" x14ac:dyDescent="0.2">
      <c r="A6" s="11">
        <v>3</v>
      </c>
      <c r="B6" s="17" t="s">
        <v>32</v>
      </c>
      <c r="C6" s="17" t="s">
        <v>910</v>
      </c>
      <c r="D6" s="18" t="s">
        <v>911</v>
      </c>
      <c r="E6" s="17">
        <v>5</v>
      </c>
      <c r="F6" s="17">
        <v>2</v>
      </c>
      <c r="G6" s="17" t="s">
        <v>40</v>
      </c>
      <c r="H6" s="17" t="s">
        <v>629</v>
      </c>
      <c r="I6" s="19">
        <v>42952</v>
      </c>
      <c r="J6" s="17" t="s">
        <v>35</v>
      </c>
      <c r="K6" s="20"/>
      <c r="M6" t="s">
        <v>36</v>
      </c>
      <c r="N6">
        <f>SUMIFS(E:E,G:G,"JCC")</f>
        <v>22</v>
      </c>
    </row>
    <row r="7" spans="1:14" ht="45" customHeight="1" x14ac:dyDescent="0.2">
      <c r="A7" s="11">
        <v>4</v>
      </c>
      <c r="B7" s="17" t="s">
        <v>32</v>
      </c>
      <c r="C7" s="17" t="s">
        <v>912</v>
      </c>
      <c r="D7" s="18" t="s">
        <v>913</v>
      </c>
      <c r="E7" s="17">
        <v>3</v>
      </c>
      <c r="F7" s="17">
        <v>1</v>
      </c>
      <c r="G7" s="17" t="s">
        <v>40</v>
      </c>
      <c r="H7" s="17" t="s">
        <v>629</v>
      </c>
      <c r="I7" s="19">
        <v>42952</v>
      </c>
      <c r="J7" s="17" t="s">
        <v>35</v>
      </c>
      <c r="K7" s="20"/>
      <c r="M7" t="s">
        <v>43</v>
      </c>
      <c r="N7">
        <f>SUMIFS(E:E,G:G,"EDI")</f>
        <v>33</v>
      </c>
    </row>
    <row r="8" spans="1:14" ht="45" customHeight="1" x14ac:dyDescent="0.2">
      <c r="A8" s="11">
        <v>5</v>
      </c>
      <c r="B8" s="17" t="s">
        <v>32</v>
      </c>
      <c r="C8" s="17" t="s">
        <v>914</v>
      </c>
      <c r="D8" s="18" t="s">
        <v>915</v>
      </c>
      <c r="E8" s="17">
        <v>2</v>
      </c>
      <c r="F8" s="17">
        <v>1</v>
      </c>
      <c r="G8" s="17" t="s">
        <v>40</v>
      </c>
      <c r="H8" s="17" t="s">
        <v>629</v>
      </c>
      <c r="I8" s="19">
        <v>42952</v>
      </c>
      <c r="J8" s="17" t="s">
        <v>35</v>
      </c>
      <c r="K8" s="20"/>
      <c r="M8" t="s">
        <v>48</v>
      </c>
      <c r="N8">
        <f>SUMIFS(E:E,G:G,"par")</f>
        <v>0</v>
      </c>
    </row>
    <row r="9" spans="1:14" ht="45" customHeight="1" x14ac:dyDescent="0.2">
      <c r="A9" s="11">
        <v>6</v>
      </c>
      <c r="B9" s="17" t="s">
        <v>32</v>
      </c>
      <c r="C9" s="17" t="s">
        <v>916</v>
      </c>
      <c r="D9" s="18" t="s">
        <v>917</v>
      </c>
      <c r="E9" s="17">
        <v>3</v>
      </c>
      <c r="F9" s="17">
        <v>1</v>
      </c>
      <c r="G9" s="17" t="s">
        <v>40</v>
      </c>
      <c r="H9" s="17" t="s">
        <v>629</v>
      </c>
      <c r="I9" s="19">
        <v>42952</v>
      </c>
      <c r="J9" s="17" t="s">
        <v>35</v>
      </c>
      <c r="K9" s="20"/>
      <c r="M9" t="s">
        <v>53</v>
      </c>
      <c r="N9">
        <f>SUMIFS(E:E,G:G,"phi")</f>
        <v>0</v>
      </c>
    </row>
    <row r="10" spans="1:14" ht="45" customHeight="1" x14ac:dyDescent="0.2">
      <c r="A10" s="11">
        <v>7</v>
      </c>
      <c r="B10" s="12" t="s">
        <v>32</v>
      </c>
      <c r="C10" s="12" t="s">
        <v>918</v>
      </c>
      <c r="D10" s="99" t="s">
        <v>919</v>
      </c>
      <c r="E10" s="12">
        <v>3</v>
      </c>
      <c r="F10" s="12">
        <v>1</v>
      </c>
      <c r="G10" s="11" t="s">
        <v>40</v>
      </c>
      <c r="H10" s="12" t="s">
        <v>629</v>
      </c>
      <c r="I10" s="15">
        <v>42952</v>
      </c>
      <c r="J10" s="12" t="s">
        <v>35</v>
      </c>
      <c r="K10" s="11"/>
      <c r="M10" t="s">
        <v>58</v>
      </c>
      <c r="N10">
        <f>SUMIFS(E:E,G:G,"BRK")</f>
        <v>0</v>
      </c>
    </row>
    <row r="11" spans="1:14" ht="45" customHeight="1" x14ac:dyDescent="0.2">
      <c r="A11" s="11">
        <v>8</v>
      </c>
      <c r="B11" s="12" t="s">
        <v>32</v>
      </c>
      <c r="C11" s="12" t="s">
        <v>920</v>
      </c>
      <c r="D11" s="13" t="s">
        <v>921</v>
      </c>
      <c r="E11" s="12">
        <v>5</v>
      </c>
      <c r="F11" s="12">
        <v>2</v>
      </c>
      <c r="G11" s="11" t="s">
        <v>40</v>
      </c>
      <c r="H11" s="12" t="s">
        <v>629</v>
      </c>
      <c r="I11" s="15">
        <v>42952</v>
      </c>
      <c r="J11" s="12" t="s">
        <v>35</v>
      </c>
      <c r="K11" s="11"/>
      <c r="M11" s="27" t="s">
        <v>64</v>
      </c>
      <c r="N11" s="27">
        <f>SUMIFS(E:E,G:G,"SPC")</f>
        <v>0</v>
      </c>
    </row>
    <row r="12" spans="1:14" ht="45" customHeight="1" x14ac:dyDescent="0.2">
      <c r="A12" s="11">
        <v>9</v>
      </c>
      <c r="B12" s="12" t="s">
        <v>32</v>
      </c>
      <c r="C12" s="12" t="s">
        <v>922</v>
      </c>
      <c r="D12" s="13" t="s">
        <v>923</v>
      </c>
      <c r="E12" s="12">
        <v>3</v>
      </c>
      <c r="F12" s="12">
        <v>1</v>
      </c>
      <c r="G12" s="11" t="s">
        <v>40</v>
      </c>
      <c r="H12" s="12" t="s">
        <v>629</v>
      </c>
      <c r="I12" s="15">
        <v>42952</v>
      </c>
      <c r="J12" s="12" t="s">
        <v>35</v>
      </c>
      <c r="K12" s="11"/>
      <c r="M12" s="29" t="s">
        <v>68</v>
      </c>
      <c r="N12" s="29">
        <f>SUMIFS(E:E,G:G,"H")</f>
        <v>0</v>
      </c>
    </row>
    <row r="13" spans="1:14" ht="45" customHeight="1" x14ac:dyDescent="0.2">
      <c r="A13" s="11">
        <v>10</v>
      </c>
      <c r="B13" s="12" t="s">
        <v>268</v>
      </c>
      <c r="C13" s="12" t="s">
        <v>924</v>
      </c>
      <c r="D13" s="13" t="s">
        <v>925</v>
      </c>
      <c r="E13" s="12">
        <v>5</v>
      </c>
      <c r="F13" s="12">
        <v>2</v>
      </c>
      <c r="G13" s="12" t="s">
        <v>67</v>
      </c>
      <c r="H13" s="12" t="s">
        <v>629</v>
      </c>
      <c r="I13" s="15">
        <v>42952</v>
      </c>
      <c r="J13" s="15" t="s">
        <v>926</v>
      </c>
      <c r="K13" s="11"/>
      <c r="M13" s="29"/>
      <c r="N13" s="29"/>
    </row>
    <row r="14" spans="1:14" ht="45" customHeight="1" x14ac:dyDescent="0.2">
      <c r="A14" s="11">
        <v>11</v>
      </c>
      <c r="B14" s="12" t="s">
        <v>145</v>
      </c>
      <c r="C14" s="12">
        <v>4346</v>
      </c>
      <c r="D14" s="13" t="s">
        <v>927</v>
      </c>
      <c r="E14" s="12">
        <v>5</v>
      </c>
      <c r="F14" s="12">
        <v>2</v>
      </c>
      <c r="G14" s="11" t="s">
        <v>67</v>
      </c>
      <c r="H14" s="12" t="s">
        <v>629</v>
      </c>
      <c r="I14" s="15">
        <v>42952</v>
      </c>
      <c r="J14" s="12" t="s">
        <v>928</v>
      </c>
      <c r="K14" s="11"/>
      <c r="M14" s="30" t="s">
        <v>69</v>
      </c>
      <c r="N14" s="30">
        <f>SUM(M4:N12)</f>
        <v>55</v>
      </c>
    </row>
    <row r="15" spans="1:14" ht="45" customHeight="1" x14ac:dyDescent="0.2">
      <c r="A15" s="11">
        <v>12</v>
      </c>
      <c r="B15" s="12" t="s">
        <v>268</v>
      </c>
      <c r="C15" s="12" t="s">
        <v>929</v>
      </c>
      <c r="D15" s="13" t="s">
        <v>930</v>
      </c>
      <c r="E15" s="12">
        <v>3</v>
      </c>
      <c r="F15" s="12">
        <v>1</v>
      </c>
      <c r="G15" s="11" t="s">
        <v>67</v>
      </c>
      <c r="H15" s="12" t="s">
        <v>629</v>
      </c>
      <c r="I15" s="15">
        <v>42952</v>
      </c>
      <c r="J15" s="12" t="s">
        <v>931</v>
      </c>
      <c r="K15" s="11"/>
    </row>
    <row r="16" spans="1:14" ht="45" customHeight="1" x14ac:dyDescent="0.2">
      <c r="A16" s="11">
        <v>13</v>
      </c>
      <c r="B16" s="12" t="s">
        <v>32</v>
      </c>
      <c r="C16" s="12" t="s">
        <v>932</v>
      </c>
      <c r="D16" s="13" t="s">
        <v>933</v>
      </c>
      <c r="E16" s="12">
        <v>2</v>
      </c>
      <c r="F16" s="12">
        <v>1</v>
      </c>
      <c r="G16" s="11" t="s">
        <v>67</v>
      </c>
      <c r="H16" s="12" t="s">
        <v>629</v>
      </c>
      <c r="I16" s="15">
        <v>42952</v>
      </c>
      <c r="J16" s="12" t="s">
        <v>35</v>
      </c>
      <c r="K16" s="11"/>
      <c r="M16" s="100" t="s">
        <v>642</v>
      </c>
    </row>
    <row r="17" spans="1:11" ht="45" customHeight="1" x14ac:dyDescent="0.2">
      <c r="A17" s="11">
        <v>14</v>
      </c>
      <c r="B17" s="37" t="s">
        <v>32</v>
      </c>
      <c r="C17" s="37" t="s">
        <v>936</v>
      </c>
      <c r="D17" s="99" t="s">
        <v>937</v>
      </c>
      <c r="E17" s="37">
        <v>3</v>
      </c>
      <c r="F17" s="37">
        <v>1</v>
      </c>
      <c r="G17" s="89" t="s">
        <v>67</v>
      </c>
      <c r="H17" s="37" t="s">
        <v>629</v>
      </c>
      <c r="I17" s="90">
        <v>42952</v>
      </c>
      <c r="J17" s="37" t="s">
        <v>35</v>
      </c>
      <c r="K17" s="89"/>
    </row>
    <row r="18" spans="1:11" ht="45" customHeight="1" x14ac:dyDescent="0.2">
      <c r="A18" s="11">
        <v>15</v>
      </c>
      <c r="B18" s="12" t="s">
        <v>32</v>
      </c>
      <c r="C18" s="12" t="s">
        <v>938</v>
      </c>
      <c r="D18" s="13" t="s">
        <v>939</v>
      </c>
      <c r="E18" s="12">
        <v>1</v>
      </c>
      <c r="F18" s="12">
        <v>1</v>
      </c>
      <c r="G18" s="11" t="s">
        <v>67</v>
      </c>
      <c r="H18" s="12" t="s">
        <v>629</v>
      </c>
      <c r="I18" s="15">
        <v>42952</v>
      </c>
      <c r="J18" s="12" t="s">
        <v>35</v>
      </c>
      <c r="K18" s="11"/>
    </row>
    <row r="19" spans="1:11" ht="45" customHeight="1" x14ac:dyDescent="0.2">
      <c r="A19" s="11">
        <v>16</v>
      </c>
      <c r="B19" s="12" t="s">
        <v>32</v>
      </c>
      <c r="C19" s="12" t="s">
        <v>940</v>
      </c>
      <c r="D19" s="13" t="s">
        <v>941</v>
      </c>
      <c r="E19" s="12">
        <v>1</v>
      </c>
      <c r="F19" s="12">
        <v>1</v>
      </c>
      <c r="G19" s="11" t="s">
        <v>67</v>
      </c>
      <c r="H19" s="12" t="s">
        <v>629</v>
      </c>
      <c r="I19" s="15">
        <v>42952</v>
      </c>
      <c r="J19" s="12" t="s">
        <v>35</v>
      </c>
      <c r="K19" s="11"/>
    </row>
    <row r="20" spans="1:11" ht="45" customHeight="1" x14ac:dyDescent="0.2">
      <c r="A20" s="11">
        <v>17</v>
      </c>
      <c r="B20" s="17" t="s">
        <v>32</v>
      </c>
      <c r="C20" s="17" t="s">
        <v>942</v>
      </c>
      <c r="D20" s="18" t="s">
        <v>943</v>
      </c>
      <c r="E20" s="17">
        <v>2</v>
      </c>
      <c r="F20" s="17">
        <v>1</v>
      </c>
      <c r="G20" s="17" t="s">
        <v>67</v>
      </c>
      <c r="H20" s="17" t="s">
        <v>629</v>
      </c>
      <c r="I20" s="19">
        <v>42952</v>
      </c>
      <c r="J20" s="19" t="s">
        <v>35</v>
      </c>
      <c r="K20" s="65"/>
    </row>
    <row r="21" spans="1:11" ht="45" customHeight="1" x14ac:dyDescent="0.2">
      <c r="A21" s="11">
        <v>18</v>
      </c>
      <c r="B21" s="12" t="s">
        <v>32</v>
      </c>
      <c r="C21" s="28" t="s">
        <v>643</v>
      </c>
      <c r="D21" s="103" t="s">
        <v>644</v>
      </c>
      <c r="E21" s="28">
        <v>2</v>
      </c>
      <c r="F21" s="28">
        <v>1</v>
      </c>
      <c r="G21" s="37" t="s">
        <v>40</v>
      </c>
      <c r="H21" s="28" t="s">
        <v>629</v>
      </c>
      <c r="I21" s="104">
        <v>42952</v>
      </c>
      <c r="J21" s="28" t="s">
        <v>35</v>
      </c>
      <c r="K21" s="28"/>
    </row>
    <row r="22" spans="1:11" ht="45" customHeight="1" x14ac:dyDescent="0.2">
      <c r="A22" s="11">
        <v>19</v>
      </c>
      <c r="B22" s="12" t="s">
        <v>32</v>
      </c>
      <c r="C22" s="102" t="s">
        <v>2264</v>
      </c>
      <c r="D22" s="13" t="s">
        <v>2265</v>
      </c>
      <c r="E22" s="12">
        <v>1</v>
      </c>
      <c r="F22" s="12">
        <v>1</v>
      </c>
      <c r="G22" s="11" t="s">
        <v>40</v>
      </c>
      <c r="H22" s="12" t="s">
        <v>629</v>
      </c>
      <c r="I22" s="15">
        <v>42952</v>
      </c>
      <c r="J22" s="12" t="s">
        <v>35</v>
      </c>
      <c r="K22" s="11" t="s">
        <v>1949</v>
      </c>
    </row>
    <row r="23" spans="1:11" ht="45" customHeight="1" x14ac:dyDescent="0.2">
      <c r="A23" s="16"/>
      <c r="B23" s="16"/>
      <c r="C23" s="16"/>
      <c r="D23" s="107"/>
      <c r="E23" s="14">
        <f>SUM(E4:E22)</f>
        <v>55</v>
      </c>
      <c r="F23" s="14">
        <f>SUM(F4:F22)</f>
        <v>23</v>
      </c>
      <c r="G23" s="37"/>
      <c r="H23" s="26"/>
      <c r="I23" s="108"/>
      <c r="J23" s="16"/>
      <c r="K23" s="16"/>
    </row>
    <row r="24" spans="1:11" ht="45" customHeight="1" x14ac:dyDescent="0.2">
      <c r="A24" s="16"/>
      <c r="B24" s="16"/>
      <c r="C24" s="16"/>
      <c r="D24" s="107"/>
      <c r="E24" s="14"/>
      <c r="F24" s="14"/>
      <c r="G24" s="16"/>
      <c r="H24" s="26"/>
      <c r="I24" s="108"/>
      <c r="J24" s="16"/>
      <c r="K24" s="16"/>
    </row>
    <row r="25" spans="1:11" ht="45" customHeight="1" x14ac:dyDescent="0.2">
      <c r="A25" s="16"/>
      <c r="B25" s="16"/>
      <c r="C25" s="16"/>
      <c r="D25" s="107"/>
      <c r="E25" s="14"/>
      <c r="F25" s="14"/>
      <c r="G25" s="16"/>
      <c r="H25" s="26"/>
      <c r="I25" s="108"/>
      <c r="J25" s="16"/>
      <c r="K25" s="16"/>
    </row>
    <row r="26" spans="1:11" ht="4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</sheetData>
  <customSheetViews>
    <customSheetView guid="{A67F6443-CA60-6E4C-B29B-DCA4E70ACF30}" scale="80" topLeftCell="A15">
      <selection activeCell="A21" sqref="A21:K22"/>
      <pageMargins left="0.7" right="0.7" top="0.75" bottom="0.75" header="0.3" footer="0.3"/>
    </customSheetView>
    <customSheetView guid="{D4151BE5-B976-4A24-A98B-85B0F6C8CA18}" scale="80" topLeftCell="A13">
      <selection activeCell="D28" sqref="D28"/>
      <pageMargins left="0.7" right="0.7" top="0.75" bottom="0.75" header="0.3" footer="0.3"/>
    </customSheetView>
    <customSheetView guid="{A0DC6B3E-CB99-44AD-9DE4-2694454570A7}" scale="80">
      <selection activeCell="G14" sqref="G14"/>
      <pageMargins left="0.7" right="0.7" top="0.75" bottom="0.75" header="0.3" footer="0.3"/>
    </customSheetView>
    <customSheetView guid="{7DC097B9-CA40-49DB-9E0D-CAF33A1D74AD}" scale="80">
      <selection activeCell="G14" sqref="G14"/>
      <pageMargins left="0.7" right="0.7" top="0.75" bottom="0.75" header="0.3" footer="0.3"/>
    </customSheetView>
    <customSheetView guid="{33354DC4-F6A3-4A6E-9B62-8BC44C96640D}" scale="80" topLeftCell="A15">
      <selection activeCell="A21" sqref="A21:K2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80" zoomScaleNormal="80" workbookViewId="0">
      <selection activeCell="H30" sqref="H30"/>
    </sheetView>
  </sheetViews>
  <sheetFormatPr baseColWidth="10" defaultColWidth="8.83203125" defaultRowHeight="42.7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2.7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2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2.75" customHeight="1" x14ac:dyDescent="0.3">
      <c r="A3" s="94"/>
      <c r="B3" s="94" t="s">
        <v>866</v>
      </c>
      <c r="C3" s="94"/>
      <c r="D3" s="96"/>
      <c r="E3" s="94"/>
      <c r="F3" s="94"/>
      <c r="G3" s="94"/>
      <c r="H3" s="94"/>
      <c r="I3" s="94"/>
      <c r="J3" s="94"/>
      <c r="K3" s="116" t="s">
        <v>867</v>
      </c>
      <c r="M3" s="9" t="s">
        <v>16</v>
      </c>
      <c r="N3" s="9">
        <f>N2-N14</f>
        <v>0</v>
      </c>
    </row>
    <row r="4" spans="1:14" ht="42.75" customHeight="1" x14ac:dyDescent="0.2">
      <c r="A4" s="20">
        <v>1</v>
      </c>
      <c r="B4" s="12" t="s">
        <v>32</v>
      </c>
      <c r="C4" s="17" t="s">
        <v>868</v>
      </c>
      <c r="D4" s="18" t="s">
        <v>869</v>
      </c>
      <c r="E4" s="17">
        <v>4</v>
      </c>
      <c r="F4" s="17">
        <v>1</v>
      </c>
      <c r="G4" s="17" t="s">
        <v>67</v>
      </c>
      <c r="H4" s="17" t="s">
        <v>629</v>
      </c>
      <c r="I4" s="19">
        <v>42952</v>
      </c>
      <c r="J4" s="17" t="s">
        <v>35</v>
      </c>
      <c r="K4" s="20"/>
      <c r="M4" t="s">
        <v>24</v>
      </c>
      <c r="N4">
        <f>SUMIFS(E:E,G:G,"CTT")</f>
        <v>0</v>
      </c>
    </row>
    <row r="5" spans="1:14" ht="42.75" customHeight="1" x14ac:dyDescent="0.2">
      <c r="A5" s="11">
        <v>2</v>
      </c>
      <c r="B5" s="12" t="s">
        <v>32</v>
      </c>
      <c r="C5" s="12" t="s">
        <v>870</v>
      </c>
      <c r="D5" s="13" t="s">
        <v>871</v>
      </c>
      <c r="E5" s="12">
        <v>2</v>
      </c>
      <c r="F5" s="12">
        <v>1</v>
      </c>
      <c r="G5" s="11" t="s">
        <v>67</v>
      </c>
      <c r="H5" s="12" t="s">
        <v>629</v>
      </c>
      <c r="I5" s="15">
        <v>42952</v>
      </c>
      <c r="J5" s="12" t="s">
        <v>35</v>
      </c>
      <c r="K5" s="11"/>
      <c r="M5" t="s">
        <v>31</v>
      </c>
      <c r="N5">
        <f>SUMIFS(E:E,G:G,"FLU")</f>
        <v>0</v>
      </c>
    </row>
    <row r="6" spans="1:14" ht="42.75" customHeight="1" x14ac:dyDescent="0.2">
      <c r="A6" s="20">
        <v>3</v>
      </c>
      <c r="B6" s="12" t="s">
        <v>32</v>
      </c>
      <c r="C6" s="17" t="s">
        <v>872</v>
      </c>
      <c r="D6" s="18" t="s">
        <v>873</v>
      </c>
      <c r="E6" s="17">
        <v>3</v>
      </c>
      <c r="F6" s="17">
        <v>1</v>
      </c>
      <c r="G6" s="17" t="s">
        <v>67</v>
      </c>
      <c r="H6" s="17" t="s">
        <v>629</v>
      </c>
      <c r="I6" s="19">
        <v>42952</v>
      </c>
      <c r="J6" s="12" t="s">
        <v>35</v>
      </c>
      <c r="K6" s="20"/>
      <c r="M6" t="s">
        <v>36</v>
      </c>
      <c r="N6">
        <f>SUMIFS(E:E,G:G,"JCC")</f>
        <v>55</v>
      </c>
    </row>
    <row r="7" spans="1:14" ht="42.75" customHeight="1" x14ac:dyDescent="0.2">
      <c r="A7" s="11">
        <v>4</v>
      </c>
      <c r="B7" s="12" t="s">
        <v>32</v>
      </c>
      <c r="C7" s="17" t="s">
        <v>874</v>
      </c>
      <c r="D7" s="18" t="s">
        <v>875</v>
      </c>
      <c r="E7" s="17">
        <v>2</v>
      </c>
      <c r="F7" s="17">
        <v>1</v>
      </c>
      <c r="G7" s="17" t="s">
        <v>67</v>
      </c>
      <c r="H7" s="17" t="s">
        <v>629</v>
      </c>
      <c r="I7" s="19">
        <v>42952</v>
      </c>
      <c r="J7" s="17" t="s">
        <v>35</v>
      </c>
      <c r="K7" s="20"/>
      <c r="M7" t="s">
        <v>43</v>
      </c>
      <c r="N7">
        <f>SUMIFS(E:E,G:G,"EDI")</f>
        <v>0</v>
      </c>
    </row>
    <row r="8" spans="1:14" ht="42.75" customHeight="1" x14ac:dyDescent="0.2">
      <c r="A8" s="20">
        <v>5</v>
      </c>
      <c r="B8" s="12" t="s">
        <v>32</v>
      </c>
      <c r="C8" s="12" t="s">
        <v>876</v>
      </c>
      <c r="D8" s="13" t="s">
        <v>877</v>
      </c>
      <c r="E8" s="12">
        <v>1</v>
      </c>
      <c r="F8" s="12">
        <v>1</v>
      </c>
      <c r="G8" s="21" t="s">
        <v>67</v>
      </c>
      <c r="H8" s="12" t="s">
        <v>629</v>
      </c>
      <c r="I8" s="15">
        <v>42952</v>
      </c>
      <c r="J8" s="12" t="s">
        <v>35</v>
      </c>
      <c r="K8" s="11"/>
      <c r="M8" t="s">
        <v>48</v>
      </c>
      <c r="N8">
        <f>SUMIFS(E:E,G:G,"par")</f>
        <v>0</v>
      </c>
    </row>
    <row r="9" spans="1:14" ht="42.75" customHeight="1" x14ac:dyDescent="0.2">
      <c r="A9" s="11">
        <v>6</v>
      </c>
      <c r="B9" s="12" t="s">
        <v>32</v>
      </c>
      <c r="C9" s="12" t="s">
        <v>878</v>
      </c>
      <c r="D9" s="13" t="s">
        <v>879</v>
      </c>
      <c r="E9" s="12">
        <v>1</v>
      </c>
      <c r="F9" s="12">
        <v>1</v>
      </c>
      <c r="G9" s="21" t="s">
        <v>67</v>
      </c>
      <c r="H9" s="12" t="s">
        <v>629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4" ht="42.75" customHeight="1" x14ac:dyDescent="0.2">
      <c r="A10" s="20">
        <v>7</v>
      </c>
      <c r="B10" s="12" t="s">
        <v>32</v>
      </c>
      <c r="C10" s="12" t="s">
        <v>880</v>
      </c>
      <c r="D10" s="128" t="s">
        <v>881</v>
      </c>
      <c r="E10" s="12">
        <v>3</v>
      </c>
      <c r="F10" s="12">
        <v>1</v>
      </c>
      <c r="G10" s="11" t="s">
        <v>67</v>
      </c>
      <c r="H10" s="12" t="s">
        <v>629</v>
      </c>
      <c r="I10" s="15">
        <v>42952</v>
      </c>
      <c r="J10" s="12" t="s">
        <v>35</v>
      </c>
      <c r="K10" s="11"/>
      <c r="M10" t="s">
        <v>58</v>
      </c>
      <c r="N10">
        <f>SUMIFS(E:E,G:G,"BRK")</f>
        <v>0</v>
      </c>
    </row>
    <row r="11" spans="1:14" ht="42.75" customHeight="1" x14ac:dyDescent="0.2">
      <c r="A11" s="11">
        <v>8</v>
      </c>
      <c r="B11" s="12" t="s">
        <v>32</v>
      </c>
      <c r="C11" s="12" t="s">
        <v>882</v>
      </c>
      <c r="D11" s="13" t="s">
        <v>882</v>
      </c>
      <c r="E11" s="12">
        <v>3</v>
      </c>
      <c r="F11" s="12">
        <v>1</v>
      </c>
      <c r="G11" s="21" t="s">
        <v>67</v>
      </c>
      <c r="H11" s="12" t="s">
        <v>629</v>
      </c>
      <c r="I11" s="15">
        <v>42952</v>
      </c>
      <c r="J11" s="112" t="s">
        <v>35</v>
      </c>
      <c r="K11" s="11"/>
      <c r="M11" s="27" t="s">
        <v>64</v>
      </c>
      <c r="N11" s="27">
        <f>SUMIFS(E:E,G:G,"SPC")</f>
        <v>0</v>
      </c>
    </row>
    <row r="12" spans="1:14" ht="42.75" customHeight="1" x14ac:dyDescent="0.2">
      <c r="A12" s="20">
        <v>9</v>
      </c>
      <c r="B12" s="12" t="s">
        <v>32</v>
      </c>
      <c r="C12" s="12" t="s">
        <v>883</v>
      </c>
      <c r="D12" s="13" t="s">
        <v>884</v>
      </c>
      <c r="E12" s="12">
        <v>6</v>
      </c>
      <c r="F12" s="12">
        <v>2</v>
      </c>
      <c r="G12" s="11" t="s">
        <v>67</v>
      </c>
      <c r="H12" s="12" t="s">
        <v>629</v>
      </c>
      <c r="I12" s="15">
        <v>42952</v>
      </c>
      <c r="J12" s="12" t="s">
        <v>35</v>
      </c>
      <c r="K12" s="11"/>
      <c r="M12" s="29" t="s">
        <v>68</v>
      </c>
      <c r="N12" s="29">
        <f>SUMIFS(E:E,G:G,"H")</f>
        <v>0</v>
      </c>
    </row>
    <row r="13" spans="1:14" ht="42.75" customHeight="1" x14ac:dyDescent="0.2">
      <c r="A13" s="11">
        <v>10</v>
      </c>
      <c r="B13" s="12" t="s">
        <v>32</v>
      </c>
      <c r="C13" s="12" t="s">
        <v>885</v>
      </c>
      <c r="D13" s="13" t="s">
        <v>886</v>
      </c>
      <c r="E13" s="12">
        <v>7</v>
      </c>
      <c r="F13" s="12">
        <v>2</v>
      </c>
      <c r="G13" s="12" t="s">
        <v>67</v>
      </c>
      <c r="H13" s="17" t="s">
        <v>629</v>
      </c>
      <c r="I13" s="15">
        <v>42952</v>
      </c>
      <c r="J13" s="12" t="s">
        <v>35</v>
      </c>
      <c r="K13" s="11" t="s">
        <v>887</v>
      </c>
      <c r="M13" s="29"/>
      <c r="N13" s="29"/>
    </row>
    <row r="14" spans="1:14" ht="42.75" customHeight="1" x14ac:dyDescent="0.2">
      <c r="A14" s="20">
        <v>11</v>
      </c>
      <c r="B14" s="12" t="s">
        <v>32</v>
      </c>
      <c r="C14" s="12" t="s">
        <v>888</v>
      </c>
      <c r="D14" s="97" t="s">
        <v>889</v>
      </c>
      <c r="E14" s="12">
        <v>3</v>
      </c>
      <c r="F14" s="12">
        <v>1</v>
      </c>
      <c r="G14" s="11" t="s">
        <v>67</v>
      </c>
      <c r="H14" s="17" t="s">
        <v>629</v>
      </c>
      <c r="I14" s="15">
        <v>42952</v>
      </c>
      <c r="J14" s="12" t="s">
        <v>35</v>
      </c>
      <c r="K14" s="11"/>
      <c r="M14" s="30" t="s">
        <v>69</v>
      </c>
      <c r="N14" s="30">
        <f>SUM(M4:N12)</f>
        <v>55</v>
      </c>
    </row>
    <row r="15" spans="1:14" ht="42.75" customHeight="1" x14ac:dyDescent="0.2">
      <c r="A15" s="11">
        <v>12</v>
      </c>
      <c r="B15" s="12" t="s">
        <v>32</v>
      </c>
      <c r="C15" s="17" t="s">
        <v>890</v>
      </c>
      <c r="D15" s="18" t="s">
        <v>891</v>
      </c>
      <c r="E15" s="17">
        <v>2</v>
      </c>
      <c r="F15" s="17">
        <v>1</v>
      </c>
      <c r="G15" s="17" t="s">
        <v>67</v>
      </c>
      <c r="H15" s="17" t="s">
        <v>629</v>
      </c>
      <c r="I15" s="19">
        <v>42952</v>
      </c>
      <c r="J15" s="12" t="s">
        <v>35</v>
      </c>
      <c r="K15" s="17"/>
    </row>
    <row r="16" spans="1:14" ht="42.75" customHeight="1" x14ac:dyDescent="0.2">
      <c r="A16" s="20">
        <v>13</v>
      </c>
      <c r="B16" s="12" t="s">
        <v>32</v>
      </c>
      <c r="C16" s="12" t="s">
        <v>892</v>
      </c>
      <c r="D16" s="13" t="s">
        <v>893</v>
      </c>
      <c r="E16" s="12">
        <v>6</v>
      </c>
      <c r="F16" s="12">
        <v>2</v>
      </c>
      <c r="G16" s="11" t="s">
        <v>67</v>
      </c>
      <c r="H16" s="12" t="s">
        <v>629</v>
      </c>
      <c r="I16" s="15">
        <v>42952</v>
      </c>
      <c r="J16" s="12" t="s">
        <v>35</v>
      </c>
      <c r="K16" s="11"/>
      <c r="M16" s="100" t="s">
        <v>642</v>
      </c>
    </row>
    <row r="17" spans="1:11" ht="42.75" customHeight="1" x14ac:dyDescent="0.2">
      <c r="A17" s="11">
        <v>14</v>
      </c>
      <c r="B17" s="12" t="s">
        <v>32</v>
      </c>
      <c r="C17" s="12" t="s">
        <v>894</v>
      </c>
      <c r="D17" s="13" t="s">
        <v>895</v>
      </c>
      <c r="E17" s="12">
        <v>2</v>
      </c>
      <c r="F17" s="12">
        <v>1</v>
      </c>
      <c r="G17" s="11" t="s">
        <v>67</v>
      </c>
      <c r="H17" s="12" t="s">
        <v>629</v>
      </c>
      <c r="I17" s="15">
        <v>42952</v>
      </c>
      <c r="J17" s="12" t="s">
        <v>35</v>
      </c>
      <c r="K17" s="11"/>
    </row>
    <row r="18" spans="1:11" ht="42.75" customHeight="1" x14ac:dyDescent="0.2">
      <c r="A18" s="20">
        <v>15</v>
      </c>
      <c r="B18" s="77" t="s">
        <v>32</v>
      </c>
      <c r="C18" s="77" t="s">
        <v>896</v>
      </c>
      <c r="D18" s="129" t="s">
        <v>897</v>
      </c>
      <c r="E18" s="77">
        <v>2</v>
      </c>
      <c r="F18" s="77">
        <v>1</v>
      </c>
      <c r="G18" s="130" t="s">
        <v>67</v>
      </c>
      <c r="H18" s="77" t="s">
        <v>629</v>
      </c>
      <c r="I18" s="15">
        <v>42952</v>
      </c>
      <c r="J18" s="77" t="s">
        <v>35</v>
      </c>
      <c r="K18" s="11"/>
    </row>
    <row r="19" spans="1:11" ht="42.75" customHeight="1" x14ac:dyDescent="0.2">
      <c r="A19" s="11">
        <v>16</v>
      </c>
      <c r="B19" s="12" t="s">
        <v>32</v>
      </c>
      <c r="C19" s="12" t="s">
        <v>898</v>
      </c>
      <c r="D19" s="13" t="s">
        <v>899</v>
      </c>
      <c r="E19" s="12">
        <v>6</v>
      </c>
      <c r="F19" s="12">
        <v>2</v>
      </c>
      <c r="G19" s="11" t="s">
        <v>67</v>
      </c>
      <c r="H19" s="12" t="s">
        <v>629</v>
      </c>
      <c r="I19" s="15">
        <v>42952</v>
      </c>
      <c r="J19" s="12" t="s">
        <v>35</v>
      </c>
      <c r="K19" s="11"/>
    </row>
    <row r="20" spans="1:11" ht="42.75" customHeight="1" x14ac:dyDescent="0.2">
      <c r="A20" s="20">
        <v>17</v>
      </c>
      <c r="B20" s="12" t="s">
        <v>32</v>
      </c>
      <c r="C20" s="12" t="s">
        <v>900</v>
      </c>
      <c r="D20" s="13" t="s">
        <v>901</v>
      </c>
      <c r="E20" s="12">
        <v>2</v>
      </c>
      <c r="F20" s="12">
        <v>1</v>
      </c>
      <c r="G20" s="11" t="s">
        <v>67</v>
      </c>
      <c r="H20" s="12" t="s">
        <v>629</v>
      </c>
      <c r="I20" s="15">
        <v>42952</v>
      </c>
      <c r="J20" s="12" t="s">
        <v>35</v>
      </c>
      <c r="K20" s="11"/>
    </row>
    <row r="21" spans="1:11" ht="42.75" customHeight="1" x14ac:dyDescent="0.2">
      <c r="A21" s="12"/>
      <c r="B21" s="12"/>
      <c r="C21" s="12"/>
      <c r="D21" s="131"/>
      <c r="E21" s="31">
        <f>SUM(E4:E20)</f>
        <v>55</v>
      </c>
      <c r="F21" s="31">
        <f>SUM(F4:F20)</f>
        <v>21</v>
      </c>
      <c r="G21" s="12"/>
      <c r="H21" s="12"/>
      <c r="I21" s="15"/>
      <c r="J21" s="12"/>
      <c r="K21" s="12"/>
    </row>
    <row r="22" spans="1:11" ht="42.75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2"/>
      <c r="K22" s="12"/>
    </row>
    <row r="23" spans="1:11" ht="42.75" customHeight="1" x14ac:dyDescent="0.2">
      <c r="A23" s="17"/>
      <c r="B23" s="12"/>
      <c r="C23" s="102"/>
      <c r="D23" s="13"/>
      <c r="E23" s="12"/>
      <c r="F23" s="12"/>
      <c r="G23" s="12"/>
      <c r="H23" s="12"/>
      <c r="I23" s="15"/>
      <c r="J23" s="12"/>
      <c r="K23" s="12"/>
    </row>
    <row r="24" spans="1:11" ht="42.75" customHeight="1" x14ac:dyDescent="0.2">
      <c r="A24" s="12"/>
      <c r="B24" s="12"/>
      <c r="C24" s="12"/>
      <c r="D24" s="13"/>
      <c r="E24" s="12"/>
      <c r="F24" s="12"/>
      <c r="G24" s="12"/>
      <c r="H24" s="12"/>
      <c r="I24" s="15"/>
      <c r="J24" s="12"/>
      <c r="K24" s="12"/>
    </row>
    <row r="25" spans="1:11" ht="42.75" customHeight="1" x14ac:dyDescent="0.2">
      <c r="A25" s="16"/>
      <c r="B25" s="16"/>
      <c r="C25" s="16"/>
      <c r="D25" s="107"/>
      <c r="E25" s="14"/>
      <c r="F25" s="14"/>
      <c r="G25" s="37"/>
      <c r="H25" s="26"/>
      <c r="I25" s="108"/>
      <c r="J25" s="16"/>
      <c r="K25" s="16"/>
    </row>
    <row r="26" spans="1:11" ht="42.7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2.7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2.7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42.7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42.7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</sheetData>
  <customSheetViews>
    <customSheetView guid="{A67F6443-CA60-6E4C-B29B-DCA4E70ACF30}" scale="80" topLeftCell="A13">
      <selection activeCell="H30" sqref="H30"/>
      <pageMargins left="0.7" right="0.7" top="0.75" bottom="0.75" header="0.3" footer="0.3"/>
    </customSheetView>
    <customSheetView guid="{D4151BE5-B976-4A24-A98B-85B0F6C8CA18}" scale="80" topLeftCell="A13">
      <selection activeCell="D29" sqref="D29"/>
      <pageMargins left="0.7" right="0.7" top="0.75" bottom="0.75" header="0.3" footer="0.3"/>
    </customSheetView>
    <customSheetView guid="{A0DC6B3E-CB99-44AD-9DE4-2694454570A7}" scale="80" topLeftCell="A13">
      <selection activeCell="D30" sqref="D30"/>
      <pageMargins left="0.7" right="0.7" top="0.75" bottom="0.75" header="0.3" footer="0.3"/>
    </customSheetView>
    <customSheetView guid="{7DC097B9-CA40-49DB-9E0D-CAF33A1D74AD}" scale="80" topLeftCell="A13">
      <selection activeCell="D30" sqref="D30"/>
      <pageMargins left="0.7" right="0.7" top="0.75" bottom="0.75" header="0.3" footer="0.3"/>
    </customSheetView>
    <customSheetView guid="{33354DC4-F6A3-4A6E-9B62-8BC44C96640D}" scale="80" topLeftCell="A13">
      <selection activeCell="H30" sqref="H30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workbookViewId="0">
      <selection activeCell="K8" sqref="K8"/>
    </sheetView>
  </sheetViews>
  <sheetFormatPr baseColWidth="10" defaultColWidth="8.83203125" defaultRowHeight="39.7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39.7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39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39.75" customHeight="1" x14ac:dyDescent="0.3">
      <c r="A3" s="94"/>
      <c r="B3" s="94" t="s">
        <v>707</v>
      </c>
      <c r="C3" s="94"/>
      <c r="D3" s="96"/>
      <c r="E3" s="94"/>
      <c r="F3" s="94"/>
      <c r="G3" s="94"/>
      <c r="H3" s="94"/>
      <c r="I3" s="94"/>
      <c r="J3" s="94"/>
      <c r="K3" s="94" t="s">
        <v>708</v>
      </c>
      <c r="M3" s="9" t="s">
        <v>16</v>
      </c>
      <c r="N3" s="9">
        <f>N2-N14</f>
        <v>5</v>
      </c>
    </row>
    <row r="4" spans="1:14" ht="39.75" customHeight="1" x14ac:dyDescent="0.2">
      <c r="A4" s="20">
        <v>1</v>
      </c>
      <c r="B4" s="17" t="s">
        <v>32</v>
      </c>
      <c r="C4" s="17" t="s">
        <v>709</v>
      </c>
      <c r="D4" s="18" t="s">
        <v>710</v>
      </c>
      <c r="E4" s="17">
        <v>5</v>
      </c>
      <c r="F4" s="17">
        <v>2</v>
      </c>
      <c r="G4" s="17" t="s">
        <v>609</v>
      </c>
      <c r="H4" s="17" t="s">
        <v>629</v>
      </c>
      <c r="I4" s="19">
        <v>42952</v>
      </c>
      <c r="J4" s="17" t="s">
        <v>35</v>
      </c>
      <c r="K4" s="20"/>
      <c r="M4" t="s">
        <v>24</v>
      </c>
      <c r="N4">
        <f>SUMIFS(E:E,G:G,"CTT")</f>
        <v>11</v>
      </c>
    </row>
    <row r="5" spans="1:14" ht="39.75" customHeight="1" x14ac:dyDescent="0.2">
      <c r="A5" s="20">
        <v>2</v>
      </c>
      <c r="B5" s="17" t="s">
        <v>711</v>
      </c>
      <c r="C5" s="17" t="s">
        <v>712</v>
      </c>
      <c r="D5" s="18" t="s">
        <v>713</v>
      </c>
      <c r="E5" s="17">
        <v>3</v>
      </c>
      <c r="F5" s="17">
        <v>1</v>
      </c>
      <c r="G5" s="17" t="s">
        <v>609</v>
      </c>
      <c r="H5" s="17" t="s">
        <v>629</v>
      </c>
      <c r="I5" s="19">
        <v>42952</v>
      </c>
      <c r="J5" s="17" t="s">
        <v>714</v>
      </c>
      <c r="K5" s="20"/>
      <c r="M5" t="s">
        <v>31</v>
      </c>
      <c r="N5">
        <f>SUMIFS(E:E,G:G,"FLU")</f>
        <v>0</v>
      </c>
    </row>
    <row r="6" spans="1:14" ht="39.75" customHeight="1" x14ac:dyDescent="0.2">
      <c r="A6" s="20">
        <v>3</v>
      </c>
      <c r="B6" s="12" t="s">
        <v>32</v>
      </c>
      <c r="C6" s="12" t="s">
        <v>715</v>
      </c>
      <c r="D6" s="97" t="s">
        <v>716</v>
      </c>
      <c r="E6" s="12">
        <v>13</v>
      </c>
      <c r="F6" s="12">
        <v>4</v>
      </c>
      <c r="G6" s="21" t="s">
        <v>609</v>
      </c>
      <c r="H6" s="17" t="s">
        <v>629</v>
      </c>
      <c r="I6" s="15">
        <v>42952</v>
      </c>
      <c r="J6" s="12" t="s">
        <v>35</v>
      </c>
      <c r="K6" s="11" t="s">
        <v>717</v>
      </c>
      <c r="M6" t="s">
        <v>36</v>
      </c>
      <c r="N6">
        <f>SUMIFS(E:E,G:G,"JCC")</f>
        <v>0</v>
      </c>
    </row>
    <row r="7" spans="1:14" ht="39.75" customHeight="1" x14ac:dyDescent="0.2">
      <c r="A7" s="20">
        <v>4</v>
      </c>
      <c r="B7" s="12" t="s">
        <v>32</v>
      </c>
      <c r="C7" s="12" t="s">
        <v>718</v>
      </c>
      <c r="D7" s="13" t="s">
        <v>719</v>
      </c>
      <c r="E7" s="12">
        <v>2</v>
      </c>
      <c r="F7" s="12">
        <v>1</v>
      </c>
      <c r="G7" s="11" t="s">
        <v>609</v>
      </c>
      <c r="H7" s="12" t="s">
        <v>629</v>
      </c>
      <c r="I7" s="15">
        <v>42952</v>
      </c>
      <c r="J7" s="12" t="s">
        <v>35</v>
      </c>
      <c r="K7" s="11"/>
      <c r="M7" t="s">
        <v>43</v>
      </c>
      <c r="N7">
        <f>SUMIFS(E:E,G:G,"EDI")</f>
        <v>0</v>
      </c>
    </row>
    <row r="8" spans="1:14" ht="39.75" customHeight="1" x14ac:dyDescent="0.2">
      <c r="A8" s="20">
        <v>5</v>
      </c>
      <c r="B8" s="12" t="s">
        <v>32</v>
      </c>
      <c r="C8" s="12" t="s">
        <v>720</v>
      </c>
      <c r="D8" s="13" t="s">
        <v>721</v>
      </c>
      <c r="E8" s="12">
        <v>1</v>
      </c>
      <c r="F8" s="12">
        <v>1</v>
      </c>
      <c r="G8" s="11" t="s">
        <v>609</v>
      </c>
      <c r="H8" s="12" t="s">
        <v>629</v>
      </c>
      <c r="I8" s="15">
        <v>42952</v>
      </c>
      <c r="J8" s="12" t="s">
        <v>35</v>
      </c>
      <c r="K8" s="11"/>
      <c r="M8" t="s">
        <v>48</v>
      </c>
      <c r="N8">
        <f>SUMIFS(E:E,G:G,"par")</f>
        <v>40</v>
      </c>
    </row>
    <row r="9" spans="1:14" ht="39.75" customHeight="1" x14ac:dyDescent="0.2">
      <c r="A9" s="20">
        <v>6</v>
      </c>
      <c r="B9" s="12" t="s">
        <v>145</v>
      </c>
      <c r="C9" s="12">
        <v>4340</v>
      </c>
      <c r="D9" s="13" t="s">
        <v>722</v>
      </c>
      <c r="E9" s="12">
        <v>4</v>
      </c>
      <c r="F9" s="12">
        <v>1</v>
      </c>
      <c r="G9" s="11" t="s">
        <v>609</v>
      </c>
      <c r="H9" s="12" t="s">
        <v>629</v>
      </c>
      <c r="I9" s="15">
        <v>42952</v>
      </c>
      <c r="J9" s="12" t="s">
        <v>723</v>
      </c>
      <c r="K9" s="11"/>
      <c r="M9" t="s">
        <v>53</v>
      </c>
      <c r="N9">
        <f>SUMIFS(E:E,G:G,"phi")</f>
        <v>0</v>
      </c>
    </row>
    <row r="10" spans="1:14" ht="39.75" customHeight="1" x14ac:dyDescent="0.2">
      <c r="A10" s="20">
        <v>7</v>
      </c>
      <c r="B10" s="12" t="s">
        <v>724</v>
      </c>
      <c r="C10" s="12" t="s">
        <v>725</v>
      </c>
      <c r="D10" s="97" t="s">
        <v>726</v>
      </c>
      <c r="E10" s="12">
        <v>2</v>
      </c>
      <c r="F10" s="12">
        <v>1</v>
      </c>
      <c r="G10" s="12" t="s">
        <v>609</v>
      </c>
      <c r="H10" s="12" t="s">
        <v>629</v>
      </c>
      <c r="I10" s="15">
        <v>42952</v>
      </c>
      <c r="J10" s="12" t="s">
        <v>727</v>
      </c>
      <c r="K10" s="12" t="s">
        <v>728</v>
      </c>
      <c r="M10" t="s">
        <v>58</v>
      </c>
      <c r="N10">
        <f>SUMIFS(E:E,G:G,"BRK")</f>
        <v>0</v>
      </c>
    </row>
    <row r="11" spans="1:14" ht="39.75" customHeight="1" x14ac:dyDescent="0.2">
      <c r="A11" s="20">
        <v>8</v>
      </c>
      <c r="B11" s="37" t="s">
        <v>32</v>
      </c>
      <c r="C11" s="37" t="s">
        <v>729</v>
      </c>
      <c r="D11" s="99" t="s">
        <v>730</v>
      </c>
      <c r="E11" s="37">
        <v>4</v>
      </c>
      <c r="F11" s="37">
        <v>1</v>
      </c>
      <c r="G11" s="89" t="s">
        <v>20</v>
      </c>
      <c r="H11" s="37" t="s">
        <v>629</v>
      </c>
      <c r="I11" s="90">
        <v>42952</v>
      </c>
      <c r="J11" s="37" t="s">
        <v>35</v>
      </c>
      <c r="K11" s="89"/>
      <c r="M11" s="27" t="s">
        <v>64</v>
      </c>
      <c r="N11" s="27">
        <f>SUMIFS(E:E,G:G,"SPC")</f>
        <v>0</v>
      </c>
    </row>
    <row r="12" spans="1:14" ht="39.75" customHeight="1" x14ac:dyDescent="0.2">
      <c r="A12" s="20">
        <v>9</v>
      </c>
      <c r="B12" s="37" t="s">
        <v>32</v>
      </c>
      <c r="C12" s="37" t="s">
        <v>731</v>
      </c>
      <c r="D12" s="99" t="s">
        <v>732</v>
      </c>
      <c r="E12" s="37">
        <v>2</v>
      </c>
      <c r="F12" s="37">
        <v>1</v>
      </c>
      <c r="G12" s="37" t="s">
        <v>20</v>
      </c>
      <c r="H12" s="37" t="s">
        <v>629</v>
      </c>
      <c r="I12" s="90">
        <v>42952</v>
      </c>
      <c r="J12" s="37" t="s">
        <v>35</v>
      </c>
      <c r="K12" s="89"/>
      <c r="M12" s="29" t="s">
        <v>68</v>
      </c>
      <c r="N12" s="29">
        <f>SUMIFS(E:E,G:G,"H")</f>
        <v>0</v>
      </c>
    </row>
    <row r="13" spans="1:14" ht="39.75" customHeight="1" x14ac:dyDescent="0.2">
      <c r="A13" s="20">
        <v>10</v>
      </c>
      <c r="B13" s="37" t="s">
        <v>32</v>
      </c>
      <c r="C13" s="37" t="s">
        <v>733</v>
      </c>
      <c r="D13" s="99" t="s">
        <v>734</v>
      </c>
      <c r="E13" s="37">
        <v>4</v>
      </c>
      <c r="F13" s="37">
        <v>2</v>
      </c>
      <c r="G13" s="89" t="s">
        <v>20</v>
      </c>
      <c r="H13" s="37" t="s">
        <v>629</v>
      </c>
      <c r="I13" s="90">
        <v>42952</v>
      </c>
      <c r="J13" s="37" t="s">
        <v>35</v>
      </c>
      <c r="K13" s="89"/>
      <c r="M13" s="29"/>
      <c r="N13" s="29"/>
    </row>
    <row r="14" spans="1:14" ht="39.75" customHeight="1" x14ac:dyDescent="0.2">
      <c r="A14" s="20">
        <v>11</v>
      </c>
      <c r="B14" s="12" t="s">
        <v>32</v>
      </c>
      <c r="C14" s="12" t="s">
        <v>735</v>
      </c>
      <c r="D14" s="12">
        <v>9145103536</v>
      </c>
      <c r="E14" s="12">
        <v>1</v>
      </c>
      <c r="F14" s="12">
        <v>1</v>
      </c>
      <c r="G14" s="12" t="s">
        <v>20</v>
      </c>
      <c r="H14" s="37" t="s">
        <v>629</v>
      </c>
      <c r="I14" s="15">
        <v>42952</v>
      </c>
      <c r="J14" s="12" t="s">
        <v>35</v>
      </c>
      <c r="K14" s="98"/>
      <c r="M14" s="30" t="s">
        <v>69</v>
      </c>
      <c r="N14" s="30">
        <f>SUM(M4:N12)</f>
        <v>51</v>
      </c>
    </row>
    <row r="15" spans="1:14" ht="39.75" customHeight="1" x14ac:dyDescent="0.2">
      <c r="A15" s="20">
        <v>12</v>
      </c>
      <c r="B15" s="28" t="s">
        <v>736</v>
      </c>
      <c r="C15" s="28" t="s">
        <v>737</v>
      </c>
      <c r="D15" s="103" t="s">
        <v>738</v>
      </c>
      <c r="E15" s="28">
        <v>3</v>
      </c>
      <c r="F15" s="28">
        <v>1</v>
      </c>
      <c r="G15" s="28" t="s">
        <v>609</v>
      </c>
      <c r="H15" s="28" t="s">
        <v>629</v>
      </c>
      <c r="I15" s="104">
        <v>42952</v>
      </c>
      <c r="J15" s="28" t="s">
        <v>739</v>
      </c>
      <c r="K15" s="28" t="s">
        <v>740</v>
      </c>
    </row>
    <row r="16" spans="1:14" ht="39.75" customHeight="1" x14ac:dyDescent="0.2">
      <c r="A16" s="20">
        <v>13</v>
      </c>
      <c r="B16" s="17" t="s">
        <v>32</v>
      </c>
      <c r="C16" s="17" t="s">
        <v>741</v>
      </c>
      <c r="D16" s="18" t="s">
        <v>742</v>
      </c>
      <c r="E16" s="17">
        <v>5</v>
      </c>
      <c r="F16" s="17">
        <v>2</v>
      </c>
      <c r="G16" s="17" t="s">
        <v>609</v>
      </c>
      <c r="H16" s="17" t="s">
        <v>629</v>
      </c>
      <c r="I16" s="19">
        <v>42952</v>
      </c>
      <c r="J16" s="19" t="s">
        <v>35</v>
      </c>
      <c r="K16" s="11"/>
      <c r="M16" s="100" t="s">
        <v>642</v>
      </c>
    </row>
    <row r="17" spans="1:11" ht="39.75" customHeight="1" x14ac:dyDescent="0.2">
      <c r="A17" s="20">
        <v>14</v>
      </c>
      <c r="B17" s="12" t="s">
        <v>32</v>
      </c>
      <c r="C17" s="12" t="s">
        <v>743</v>
      </c>
      <c r="D17" s="106">
        <v>9739608871</v>
      </c>
      <c r="E17" s="12">
        <v>2</v>
      </c>
      <c r="F17" s="12">
        <v>1</v>
      </c>
      <c r="G17" s="11" t="s">
        <v>609</v>
      </c>
      <c r="H17" s="12" t="s">
        <v>629</v>
      </c>
      <c r="I17" s="15">
        <v>42952</v>
      </c>
      <c r="J17" s="12" t="s">
        <v>35</v>
      </c>
      <c r="K17" s="11"/>
    </row>
    <row r="18" spans="1:11" ht="39.75" customHeight="1" x14ac:dyDescent="0.2">
      <c r="A18" s="12"/>
      <c r="B18" s="37"/>
      <c r="C18" s="37"/>
      <c r="D18" s="99"/>
      <c r="E18" s="37"/>
      <c r="F18" s="37"/>
      <c r="G18" s="37"/>
      <c r="H18" s="37"/>
      <c r="I18" s="90"/>
      <c r="J18" s="37"/>
      <c r="K18" s="37"/>
    </row>
    <row r="19" spans="1:11" ht="39.75" customHeight="1" x14ac:dyDescent="0.2">
      <c r="A19" s="12"/>
      <c r="B19" s="12"/>
      <c r="C19" s="12"/>
      <c r="D19" s="12"/>
      <c r="E19" s="12"/>
      <c r="F19" s="12"/>
      <c r="G19" s="12"/>
      <c r="H19" s="37"/>
      <c r="I19" s="90"/>
      <c r="J19" s="37"/>
      <c r="K19" s="65"/>
    </row>
    <row r="20" spans="1:11" ht="39.75" customHeight="1" x14ac:dyDescent="0.2">
      <c r="A20" s="12"/>
      <c r="B20" s="37"/>
      <c r="C20" s="37"/>
      <c r="D20" s="99"/>
      <c r="E20" s="31">
        <f>SUM(E4:E19)</f>
        <v>51</v>
      </c>
      <c r="F20" s="31">
        <f>SUM(F4:F19)</f>
        <v>20</v>
      </c>
      <c r="G20" s="37"/>
      <c r="H20" s="37"/>
      <c r="I20" s="90"/>
      <c r="J20" s="37"/>
      <c r="K20" s="105"/>
    </row>
    <row r="21" spans="1:11" ht="39.75" customHeight="1" x14ac:dyDescent="0.2">
      <c r="A21" s="12"/>
      <c r="B21" s="12"/>
      <c r="C21" s="12"/>
      <c r="D21" s="131"/>
      <c r="E21" s="12"/>
      <c r="F21" s="12"/>
      <c r="G21" s="12"/>
      <c r="H21" s="12"/>
      <c r="I21" s="15"/>
      <c r="J21" s="12"/>
      <c r="K21" s="12"/>
    </row>
    <row r="22" spans="1:11" ht="39.75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2"/>
      <c r="K22" s="12"/>
    </row>
    <row r="23" spans="1:11" ht="39.75" customHeight="1" x14ac:dyDescent="0.2">
      <c r="A23" s="17"/>
      <c r="B23" s="12"/>
      <c r="C23" s="102"/>
      <c r="D23" s="13"/>
      <c r="E23" s="12"/>
      <c r="F23" s="12"/>
      <c r="G23" s="12"/>
      <c r="H23" s="12"/>
      <c r="I23" s="15"/>
      <c r="J23" s="12"/>
      <c r="K23" s="12"/>
    </row>
    <row r="24" spans="1:11" ht="39.75" customHeight="1" x14ac:dyDescent="0.2">
      <c r="A24" s="12"/>
      <c r="B24" s="12"/>
      <c r="C24" s="12"/>
      <c r="D24" s="13"/>
      <c r="E24" s="12"/>
      <c r="F24" s="12"/>
      <c r="G24" s="12"/>
      <c r="H24" s="12"/>
      <c r="I24" s="15"/>
      <c r="J24" s="12"/>
      <c r="K24" s="12"/>
    </row>
    <row r="25" spans="1:11" ht="39.75" customHeight="1" x14ac:dyDescent="0.2">
      <c r="A25" s="16"/>
      <c r="B25" s="16"/>
      <c r="C25" s="16"/>
      <c r="D25" s="107"/>
      <c r="E25" s="14"/>
      <c r="F25" s="14"/>
      <c r="G25" s="37"/>
      <c r="H25" s="26"/>
      <c r="I25" s="108"/>
      <c r="J25" s="16"/>
      <c r="K25" s="16"/>
    </row>
    <row r="26" spans="1:11" ht="39.7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39.7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39.7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39.7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  <row r="30" spans="1:11" ht="39.75" customHeight="1" x14ac:dyDescent="0.2">
      <c r="A30" s="16"/>
      <c r="B30" s="16"/>
      <c r="C30" s="16"/>
      <c r="D30" s="107"/>
      <c r="E30" s="14"/>
      <c r="F30" s="14"/>
      <c r="G30" s="16"/>
      <c r="H30" s="26"/>
      <c r="I30" s="108"/>
      <c r="J30" s="16"/>
      <c r="K30" s="16"/>
    </row>
  </sheetData>
  <customSheetViews>
    <customSheetView guid="{A67F6443-CA60-6E4C-B29B-DCA4E70ACF30}" scale="80">
      <selection activeCell="K8" sqref="K8"/>
      <pageMargins left="0.7" right="0.7" top="0.75" bottom="0.75" header="0.3" footer="0.3"/>
    </customSheetView>
    <customSheetView guid="{D4151BE5-B976-4A24-A98B-85B0F6C8CA18}" scale="80">
      <selection activeCell="D19" sqref="D19"/>
      <pageMargins left="0.7" right="0.7" top="0.75" bottom="0.75" header="0.3" footer="0.3"/>
    </customSheetView>
    <customSheetView guid="{A0DC6B3E-CB99-44AD-9DE4-2694454570A7}" scale="80">
      <selection activeCell="D20" sqref="D20"/>
      <pageMargins left="0.7" right="0.7" top="0.75" bottom="0.75" header="0.3" footer="0.3"/>
    </customSheetView>
    <customSheetView guid="{7DC097B9-CA40-49DB-9E0D-CAF33A1D74AD}" scale="80">
      <selection activeCell="D20" sqref="D20"/>
      <pageMargins left="0.7" right="0.7" top="0.75" bottom="0.75" header="0.3" footer="0.3"/>
    </customSheetView>
    <customSheetView guid="{33354DC4-F6A3-4A6E-9B62-8BC44C96640D}" scale="80">
      <selection activeCell="K8" sqref="K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K8" sqref="K8"/>
    </sheetView>
  </sheetViews>
  <sheetFormatPr baseColWidth="10" defaultColWidth="8.83203125" defaultRowHeight="42.75" customHeight="1" x14ac:dyDescent="0.2"/>
  <cols>
    <col min="2" max="2" width="30.5" customWidth="1"/>
    <col min="3" max="3" width="34.6640625" customWidth="1"/>
    <col min="4" max="4" width="42.33203125" customWidth="1"/>
    <col min="5" max="5" width="9.83203125" customWidth="1"/>
    <col min="6" max="6" width="10.16406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56.6640625" customWidth="1"/>
    <col min="13" max="13" width="18.1640625" customWidth="1"/>
  </cols>
  <sheetData>
    <row r="1" spans="1:14" ht="42.75" customHeight="1" thickBot="1" x14ac:dyDescent="0.4">
      <c r="A1" s="777" t="s">
        <v>455</v>
      </c>
      <c r="B1" s="778"/>
      <c r="C1" s="778"/>
      <c r="D1" s="778"/>
      <c r="E1" s="778"/>
      <c r="F1" s="778"/>
      <c r="G1" s="778" t="s">
        <v>604</v>
      </c>
      <c r="H1" s="778"/>
      <c r="I1" s="778"/>
      <c r="J1" s="779"/>
      <c r="K1" s="780"/>
    </row>
    <row r="2" spans="1:14" ht="42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4" ht="42.75" customHeight="1" x14ac:dyDescent="0.3">
      <c r="A3" s="94">
        <v>60</v>
      </c>
      <c r="B3" s="94" t="s">
        <v>655</v>
      </c>
      <c r="C3" s="94"/>
      <c r="D3" s="96"/>
      <c r="E3" s="94"/>
      <c r="F3" s="94"/>
      <c r="G3" s="94"/>
      <c r="H3" s="94"/>
      <c r="I3" s="109"/>
      <c r="J3" s="94"/>
      <c r="K3" s="94" t="s">
        <v>656</v>
      </c>
      <c r="M3" s="9" t="s">
        <v>16</v>
      </c>
      <c r="N3" s="9">
        <f>N2-N14</f>
        <v>12</v>
      </c>
    </row>
    <row r="4" spans="1:14" ht="42.75" customHeight="1" x14ac:dyDescent="0.2">
      <c r="A4" s="89">
        <v>1</v>
      </c>
      <c r="B4" s="37" t="s">
        <v>106</v>
      </c>
      <c r="C4" s="37" t="s">
        <v>657</v>
      </c>
      <c r="D4" s="99" t="s">
        <v>658</v>
      </c>
      <c r="E4" s="37">
        <v>2</v>
      </c>
      <c r="F4" s="37">
        <v>1</v>
      </c>
      <c r="G4" s="89" t="s">
        <v>28</v>
      </c>
      <c r="H4" s="37" t="s">
        <v>629</v>
      </c>
      <c r="I4" s="90">
        <v>42952</v>
      </c>
      <c r="J4" s="37" t="s">
        <v>659</v>
      </c>
      <c r="K4" s="89"/>
      <c r="M4" t="s">
        <v>24</v>
      </c>
      <c r="N4">
        <f>SUMIFS(E:E,G:G,"CTT")</f>
        <v>6</v>
      </c>
    </row>
    <row r="5" spans="1:14" ht="42.75" customHeight="1" x14ac:dyDescent="0.2">
      <c r="A5" s="89">
        <v>2</v>
      </c>
      <c r="B5" s="37" t="s">
        <v>660</v>
      </c>
      <c r="C5" s="37" t="s">
        <v>661</v>
      </c>
      <c r="D5" s="99" t="s">
        <v>662</v>
      </c>
      <c r="E5" s="37">
        <v>2</v>
      </c>
      <c r="F5" s="37">
        <v>1</v>
      </c>
      <c r="G5" s="37" t="s">
        <v>28</v>
      </c>
      <c r="H5" s="37" t="s">
        <v>629</v>
      </c>
      <c r="I5" s="90">
        <v>42952</v>
      </c>
      <c r="J5" s="37" t="s">
        <v>663</v>
      </c>
      <c r="K5" s="37" t="s">
        <v>664</v>
      </c>
      <c r="M5" t="s">
        <v>31</v>
      </c>
      <c r="N5">
        <f>SUMIFS(E:E,G:G,"FLU")</f>
        <v>41</v>
      </c>
    </row>
    <row r="6" spans="1:14" ht="42.75" customHeight="1" x14ac:dyDescent="0.2">
      <c r="A6" s="89">
        <v>3</v>
      </c>
      <c r="B6" s="37" t="s">
        <v>78</v>
      </c>
      <c r="C6" s="37" t="s">
        <v>665</v>
      </c>
      <c r="D6" s="99" t="s">
        <v>666</v>
      </c>
      <c r="E6" s="37">
        <v>2</v>
      </c>
      <c r="F6" s="37">
        <v>1</v>
      </c>
      <c r="G6" s="37" t="s">
        <v>28</v>
      </c>
      <c r="H6" s="37" t="s">
        <v>629</v>
      </c>
      <c r="I6" s="90">
        <v>42952</v>
      </c>
      <c r="J6" s="37" t="s">
        <v>667</v>
      </c>
      <c r="K6" s="37" t="s">
        <v>668</v>
      </c>
      <c r="M6" t="s">
        <v>36</v>
      </c>
      <c r="N6">
        <f>SUMIFS(E:E,G:G,"JCC")</f>
        <v>0</v>
      </c>
    </row>
    <row r="7" spans="1:14" ht="42.75" customHeight="1" x14ac:dyDescent="0.2">
      <c r="A7" s="89">
        <v>4</v>
      </c>
      <c r="B7" s="37" t="s">
        <v>268</v>
      </c>
      <c r="C7" s="37" t="s">
        <v>669</v>
      </c>
      <c r="D7" s="110">
        <v>9175245031</v>
      </c>
      <c r="E7" s="37">
        <v>2</v>
      </c>
      <c r="F7" s="37">
        <v>1</v>
      </c>
      <c r="G7" s="89" t="s">
        <v>28</v>
      </c>
      <c r="H7" s="37" t="s">
        <v>629</v>
      </c>
      <c r="I7" s="90">
        <v>42952</v>
      </c>
      <c r="J7" s="37" t="s">
        <v>670</v>
      </c>
      <c r="K7" s="89"/>
      <c r="M7" t="s">
        <v>43</v>
      </c>
      <c r="N7">
        <f>SUMIFS(E:E,G:G,"EDI")</f>
        <v>0</v>
      </c>
    </row>
    <row r="8" spans="1:14" ht="42.75" customHeight="1" x14ac:dyDescent="0.2">
      <c r="A8" s="89">
        <v>5</v>
      </c>
      <c r="B8" s="12" t="s">
        <v>268</v>
      </c>
      <c r="C8" s="12" t="s">
        <v>671</v>
      </c>
      <c r="D8" s="13" t="s">
        <v>672</v>
      </c>
      <c r="E8" s="12">
        <v>5</v>
      </c>
      <c r="F8" s="12">
        <v>2</v>
      </c>
      <c r="G8" s="12" t="s">
        <v>28</v>
      </c>
      <c r="H8" s="12" t="s">
        <v>629</v>
      </c>
      <c r="I8" s="15">
        <v>42952</v>
      </c>
      <c r="J8" s="12" t="s">
        <v>673</v>
      </c>
      <c r="K8" s="12" t="s">
        <v>674</v>
      </c>
      <c r="M8" t="s">
        <v>48</v>
      </c>
      <c r="N8">
        <f>SUMIFS(E:E,G:G,"par")</f>
        <v>0</v>
      </c>
    </row>
    <row r="9" spans="1:14" ht="42.75" customHeight="1" x14ac:dyDescent="0.2">
      <c r="A9" s="89">
        <v>6</v>
      </c>
      <c r="B9" s="12" t="s">
        <v>32</v>
      </c>
      <c r="C9" s="12" t="s">
        <v>675</v>
      </c>
      <c r="D9" s="13" t="s">
        <v>676</v>
      </c>
      <c r="E9" s="12">
        <v>5</v>
      </c>
      <c r="F9" s="12">
        <v>3</v>
      </c>
      <c r="G9" s="11" t="s">
        <v>28</v>
      </c>
      <c r="H9" s="12" t="s">
        <v>629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4" ht="42.75" customHeight="1" x14ac:dyDescent="0.2">
      <c r="A10" s="89">
        <v>7</v>
      </c>
      <c r="B10" s="12" t="s">
        <v>677</v>
      </c>
      <c r="C10" s="12" t="s">
        <v>678</v>
      </c>
      <c r="D10" s="13" t="s">
        <v>679</v>
      </c>
      <c r="E10" s="12">
        <v>3</v>
      </c>
      <c r="F10" s="12">
        <v>1</v>
      </c>
      <c r="G10" s="12" t="s">
        <v>28</v>
      </c>
      <c r="H10" s="12" t="s">
        <v>629</v>
      </c>
      <c r="I10" s="15">
        <v>42952</v>
      </c>
      <c r="J10" s="12" t="s">
        <v>680</v>
      </c>
      <c r="K10" s="12" t="s">
        <v>681</v>
      </c>
      <c r="M10" t="s">
        <v>58</v>
      </c>
      <c r="N10">
        <f>SUMIFS(E:E,G:G,"BRK")</f>
        <v>0</v>
      </c>
    </row>
    <row r="11" spans="1:14" ht="42.75" customHeight="1" x14ac:dyDescent="0.2">
      <c r="A11" s="111" t="s">
        <v>682</v>
      </c>
      <c r="B11" s="111" t="s">
        <v>683</v>
      </c>
      <c r="C11" s="111" t="s">
        <v>684</v>
      </c>
      <c r="D11" s="97" t="s">
        <v>685</v>
      </c>
      <c r="E11" s="12">
        <v>4</v>
      </c>
      <c r="F11" s="12">
        <v>1</v>
      </c>
      <c r="G11" s="12" t="s">
        <v>28</v>
      </c>
      <c r="H11" s="12" t="s">
        <v>629</v>
      </c>
      <c r="I11" s="15">
        <v>42952</v>
      </c>
      <c r="J11" s="12" t="s">
        <v>686</v>
      </c>
      <c r="K11" s="12" t="s">
        <v>687</v>
      </c>
      <c r="M11" s="27" t="s">
        <v>64</v>
      </c>
      <c r="N11" s="27">
        <f>SUMIFS(E:E,G:G,"SPC")</f>
        <v>0</v>
      </c>
    </row>
    <row r="12" spans="1:14" ht="42.75" customHeight="1" x14ac:dyDescent="0.2">
      <c r="A12" s="111" t="s">
        <v>688</v>
      </c>
      <c r="B12" s="111" t="s">
        <v>689</v>
      </c>
      <c r="C12" s="111" t="s">
        <v>690</v>
      </c>
      <c r="D12" s="13" t="s">
        <v>691</v>
      </c>
      <c r="E12" s="12">
        <v>6</v>
      </c>
      <c r="F12" s="12">
        <v>2</v>
      </c>
      <c r="G12" s="12" t="s">
        <v>20</v>
      </c>
      <c r="H12" s="12" t="s">
        <v>629</v>
      </c>
      <c r="I12" s="15">
        <v>42952</v>
      </c>
      <c r="J12" s="12" t="s">
        <v>692</v>
      </c>
      <c r="K12" s="12" t="s">
        <v>693</v>
      </c>
      <c r="M12" s="29" t="s">
        <v>68</v>
      </c>
      <c r="N12" s="29">
        <f>SUMIFS(E:E,G:G,"H")</f>
        <v>0</v>
      </c>
    </row>
    <row r="13" spans="1:14" ht="42.75" customHeight="1" x14ac:dyDescent="0.2">
      <c r="A13" s="11">
        <v>9</v>
      </c>
      <c r="B13" s="12" t="s">
        <v>32</v>
      </c>
      <c r="C13" s="12" t="s">
        <v>694</v>
      </c>
      <c r="D13" s="13" t="s">
        <v>695</v>
      </c>
      <c r="E13" s="12">
        <v>4</v>
      </c>
      <c r="F13" s="12">
        <v>1</v>
      </c>
      <c r="G13" s="11" t="s">
        <v>28</v>
      </c>
      <c r="H13" s="12" t="s">
        <v>629</v>
      </c>
      <c r="I13" s="15">
        <v>42952</v>
      </c>
      <c r="J13" s="12" t="s">
        <v>35</v>
      </c>
      <c r="K13" s="11"/>
      <c r="M13" s="29"/>
      <c r="N13" s="29"/>
    </row>
    <row r="14" spans="1:14" ht="42.75" customHeight="1" x14ac:dyDescent="0.2">
      <c r="A14" s="11">
        <v>10</v>
      </c>
      <c r="B14" s="12" t="s">
        <v>32</v>
      </c>
      <c r="C14" s="12" t="s">
        <v>696</v>
      </c>
      <c r="D14" s="13" t="s">
        <v>697</v>
      </c>
      <c r="E14" s="12">
        <v>2</v>
      </c>
      <c r="F14" s="12">
        <v>1</v>
      </c>
      <c r="G14" s="11" t="s">
        <v>28</v>
      </c>
      <c r="H14" s="12" t="s">
        <v>629</v>
      </c>
      <c r="I14" s="15">
        <v>42952</v>
      </c>
      <c r="J14" s="12" t="s">
        <v>35</v>
      </c>
      <c r="K14" s="11"/>
      <c r="M14" s="30" t="s">
        <v>69</v>
      </c>
      <c r="N14" s="30">
        <f>SUM(M4:N12)</f>
        <v>47</v>
      </c>
    </row>
    <row r="15" spans="1:14" ht="42.75" customHeight="1" x14ac:dyDescent="0.2">
      <c r="A15" s="11">
        <v>11</v>
      </c>
      <c r="B15" s="12" t="s">
        <v>32</v>
      </c>
      <c r="C15" s="12" t="s">
        <v>698</v>
      </c>
      <c r="D15" s="13" t="s">
        <v>699</v>
      </c>
      <c r="E15" s="12">
        <v>5</v>
      </c>
      <c r="F15" s="12">
        <v>2</v>
      </c>
      <c r="G15" s="11" t="s">
        <v>28</v>
      </c>
      <c r="H15" s="12" t="s">
        <v>629</v>
      </c>
      <c r="I15" s="15">
        <v>42952</v>
      </c>
      <c r="J15" s="12" t="s">
        <v>35</v>
      </c>
      <c r="K15" s="11"/>
    </row>
    <row r="16" spans="1:14" ht="42.75" customHeight="1" x14ac:dyDescent="0.2">
      <c r="A16" s="11">
        <v>12</v>
      </c>
      <c r="B16" s="12" t="s">
        <v>32</v>
      </c>
      <c r="C16" s="12" t="s">
        <v>700</v>
      </c>
      <c r="D16" s="13" t="s">
        <v>701</v>
      </c>
      <c r="E16" s="12">
        <v>2</v>
      </c>
      <c r="F16" s="12">
        <v>2</v>
      </c>
      <c r="G16" s="11" t="s">
        <v>28</v>
      </c>
      <c r="H16" s="12" t="s">
        <v>629</v>
      </c>
      <c r="I16" s="15">
        <v>42952</v>
      </c>
      <c r="J16" s="12" t="s">
        <v>35</v>
      </c>
      <c r="K16" s="11"/>
      <c r="M16" s="100" t="s">
        <v>642</v>
      </c>
    </row>
    <row r="17" spans="1:11" ht="42.75" customHeight="1" x14ac:dyDescent="0.2">
      <c r="A17" s="37">
        <v>13</v>
      </c>
      <c r="B17" s="12" t="s">
        <v>702</v>
      </c>
      <c r="C17" s="12" t="s">
        <v>703</v>
      </c>
      <c r="D17" s="112" t="s">
        <v>704</v>
      </c>
      <c r="E17" s="12">
        <v>3</v>
      </c>
      <c r="F17" s="12">
        <v>1</v>
      </c>
      <c r="G17" s="12" t="s">
        <v>28</v>
      </c>
      <c r="H17" s="37" t="s">
        <v>629</v>
      </c>
      <c r="I17" s="90">
        <v>42952</v>
      </c>
      <c r="J17" s="37" t="s">
        <v>705</v>
      </c>
      <c r="K17" s="37" t="s">
        <v>706</v>
      </c>
    </row>
    <row r="18" spans="1:11" ht="42.75" customHeight="1" x14ac:dyDescent="0.2">
      <c r="A18" s="12"/>
      <c r="B18" s="12"/>
      <c r="C18" s="12"/>
      <c r="D18" s="12"/>
      <c r="E18" s="12"/>
      <c r="F18" s="12"/>
      <c r="G18" s="12"/>
      <c r="H18" s="37"/>
      <c r="I18" s="90"/>
      <c r="J18" s="37"/>
      <c r="K18" s="65"/>
    </row>
    <row r="19" spans="1:11" ht="42.75" customHeight="1" x14ac:dyDescent="0.2">
      <c r="A19" s="12"/>
      <c r="B19" s="37"/>
      <c r="C19" s="37"/>
      <c r="D19" s="99"/>
      <c r="E19" s="37"/>
      <c r="F19" s="37"/>
      <c r="G19" s="37"/>
      <c r="H19" s="37"/>
      <c r="I19" s="90"/>
      <c r="J19" s="37"/>
      <c r="K19" s="105"/>
    </row>
    <row r="20" spans="1:11" ht="42.75" customHeight="1" x14ac:dyDescent="0.2">
      <c r="A20" s="12"/>
      <c r="B20" s="12"/>
      <c r="C20" s="12"/>
      <c r="D20" s="131"/>
      <c r="E20" s="12"/>
      <c r="F20" s="12"/>
      <c r="G20" s="12"/>
      <c r="H20" s="12"/>
      <c r="I20" s="15"/>
      <c r="J20" s="12"/>
      <c r="K20" s="12"/>
    </row>
    <row r="21" spans="1:11" ht="42.75" customHeight="1" x14ac:dyDescent="0.2">
      <c r="A21" s="12"/>
      <c r="B21" s="12"/>
      <c r="C21" s="12"/>
      <c r="D21" s="13"/>
      <c r="E21" s="12"/>
      <c r="F21" s="12"/>
      <c r="G21" s="12"/>
      <c r="H21" s="12"/>
      <c r="I21" s="15"/>
      <c r="J21" s="12"/>
      <c r="K21" s="12"/>
    </row>
    <row r="22" spans="1:11" ht="42.75" customHeight="1" x14ac:dyDescent="0.2">
      <c r="A22" s="17"/>
      <c r="B22" s="12"/>
      <c r="C22" s="102"/>
      <c r="D22" s="13"/>
      <c r="E22" s="31">
        <f>SUM(E4:E21)</f>
        <v>47</v>
      </c>
      <c r="F22" s="31">
        <f>SUM(F4:F21)</f>
        <v>20</v>
      </c>
      <c r="G22" s="12"/>
      <c r="H22" s="12"/>
      <c r="I22" s="15"/>
      <c r="J22" s="12"/>
      <c r="K22" s="12"/>
    </row>
    <row r="23" spans="1:11" ht="42.75" customHeight="1" x14ac:dyDescent="0.2">
      <c r="A23" s="12"/>
      <c r="B23" s="12"/>
      <c r="C23" s="12"/>
      <c r="D23" s="13"/>
      <c r="E23" s="12"/>
      <c r="F23" s="12"/>
      <c r="G23" s="12"/>
      <c r="H23" s="12"/>
      <c r="I23" s="15"/>
      <c r="J23" s="12"/>
      <c r="K23" s="12"/>
    </row>
    <row r="24" spans="1:11" ht="42.75" customHeight="1" x14ac:dyDescent="0.2">
      <c r="A24" s="16"/>
      <c r="B24" s="16"/>
      <c r="C24" s="16"/>
      <c r="D24" s="107"/>
      <c r="E24" s="14"/>
      <c r="F24" s="14"/>
      <c r="G24" s="37"/>
      <c r="H24" s="26"/>
      <c r="I24" s="108"/>
      <c r="J24" s="16"/>
      <c r="K24" s="16"/>
    </row>
    <row r="25" spans="1:11" ht="42.75" customHeight="1" x14ac:dyDescent="0.2">
      <c r="A25" s="16"/>
      <c r="B25" s="16"/>
      <c r="C25" s="16"/>
      <c r="D25" s="107"/>
      <c r="E25" s="14"/>
      <c r="F25" s="14"/>
      <c r="G25" s="16"/>
      <c r="H25" s="26"/>
      <c r="I25" s="108"/>
      <c r="J25" s="16"/>
      <c r="K25" s="16"/>
    </row>
    <row r="26" spans="1:11" ht="42.75" customHeight="1" x14ac:dyDescent="0.2">
      <c r="A26" s="16"/>
      <c r="B26" s="16"/>
      <c r="C26" s="16"/>
      <c r="D26" s="107"/>
      <c r="E26" s="14"/>
      <c r="F26" s="14"/>
      <c r="G26" s="16"/>
      <c r="H26" s="26"/>
      <c r="I26" s="108"/>
      <c r="J26" s="16"/>
      <c r="K26" s="16"/>
    </row>
    <row r="27" spans="1:11" ht="42.75" customHeight="1" x14ac:dyDescent="0.2">
      <c r="A27" s="16"/>
      <c r="B27" s="16"/>
      <c r="C27" s="16"/>
      <c r="D27" s="107"/>
      <c r="E27" s="14"/>
      <c r="F27" s="14"/>
      <c r="G27" s="16"/>
      <c r="H27" s="26"/>
      <c r="I27" s="108"/>
      <c r="J27" s="16"/>
      <c r="K27" s="16"/>
    </row>
    <row r="28" spans="1:11" ht="42.75" customHeight="1" x14ac:dyDescent="0.2">
      <c r="A28" s="16"/>
      <c r="B28" s="16"/>
      <c r="C28" s="16"/>
      <c r="D28" s="107"/>
      <c r="E28" s="14"/>
      <c r="F28" s="14"/>
      <c r="G28" s="16"/>
      <c r="H28" s="26"/>
      <c r="I28" s="108"/>
      <c r="J28" s="16"/>
      <c r="K28" s="16"/>
    </row>
    <row r="29" spans="1:11" ht="42.75" customHeight="1" x14ac:dyDescent="0.2">
      <c r="A29" s="16"/>
      <c r="B29" s="16"/>
      <c r="C29" s="16"/>
      <c r="D29" s="107"/>
      <c r="E29" s="14"/>
      <c r="F29" s="14"/>
      <c r="G29" s="16"/>
      <c r="H29" s="26"/>
      <c r="I29" s="108"/>
      <c r="J29" s="16"/>
      <c r="K29" s="16"/>
    </row>
  </sheetData>
  <customSheetViews>
    <customSheetView guid="{A67F6443-CA60-6E4C-B29B-DCA4E70ACF30}" scale="80">
      <selection activeCell="K8" sqref="K8"/>
      <pageMargins left="0.7" right="0.7" top="0.75" bottom="0.75" header="0.3" footer="0.3"/>
    </customSheetView>
    <customSheetView guid="{D4151BE5-B976-4A24-A98B-85B0F6C8CA18}" scale="80" topLeftCell="A7">
      <selection activeCell="A18" sqref="A18:XFD18"/>
      <pageMargins left="0.7" right="0.7" top="0.75" bottom="0.75" header="0.3" footer="0.3"/>
    </customSheetView>
    <customSheetView guid="{A0DC6B3E-CB99-44AD-9DE4-2694454570A7}" scale="80">
      <selection activeCell="H17" sqref="H17"/>
      <pageMargins left="0.7" right="0.7" top="0.75" bottom="0.75" header="0.3" footer="0.3"/>
    </customSheetView>
    <customSheetView guid="{7DC097B9-CA40-49DB-9E0D-CAF33A1D74AD}" scale="80">
      <selection activeCell="H17" sqref="H17"/>
      <pageMargins left="0.7" right="0.7" top="0.75" bottom="0.75" header="0.3" footer="0.3"/>
    </customSheetView>
    <customSheetView guid="{33354DC4-F6A3-4A6E-9B62-8BC44C96640D}" scale="80">
      <selection activeCell="K8" sqref="K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0" zoomScale="80" zoomScaleNormal="80" workbookViewId="0">
      <selection activeCell="K25" sqref="K25"/>
    </sheetView>
  </sheetViews>
  <sheetFormatPr baseColWidth="10" defaultColWidth="8.83203125" defaultRowHeight="47.25" customHeight="1" x14ac:dyDescent="0.2"/>
  <cols>
    <col min="1" max="1" width="11.33203125" customWidth="1"/>
    <col min="2" max="2" width="29.1640625" customWidth="1"/>
    <col min="3" max="3" width="35.5" customWidth="1"/>
    <col min="4" max="4" width="37.6640625" customWidth="1"/>
    <col min="5" max="5" width="10.5" customWidth="1"/>
    <col min="6" max="6" width="10.33203125" customWidth="1"/>
    <col min="7" max="7" width="15.1640625" customWidth="1"/>
    <col min="8" max="8" width="11" customWidth="1"/>
    <col min="9" max="9" width="16" customWidth="1"/>
    <col min="10" max="10" width="15.1640625" customWidth="1"/>
    <col min="11" max="11" width="51.33203125" customWidth="1"/>
    <col min="13" max="13" width="18.1640625" customWidth="1"/>
  </cols>
  <sheetData>
    <row r="1" spans="1:15" ht="47.25" customHeight="1" thickBot="1" x14ac:dyDescent="0.45">
      <c r="A1" s="781" t="s">
        <v>455</v>
      </c>
      <c r="B1" s="782"/>
      <c r="C1" s="782"/>
      <c r="D1" s="782"/>
      <c r="E1" s="782"/>
      <c r="F1" s="782"/>
      <c r="G1" s="782" t="s">
        <v>944</v>
      </c>
      <c r="H1" s="782"/>
      <c r="I1" s="782"/>
      <c r="J1" s="783"/>
      <c r="K1" s="784"/>
    </row>
    <row r="2" spans="1:15" ht="47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7.25" customHeight="1" x14ac:dyDescent="0.3">
      <c r="A3" s="132"/>
      <c r="B3" s="137" t="s">
        <v>1003</v>
      </c>
      <c r="C3" s="133"/>
      <c r="D3" s="134"/>
      <c r="E3" s="132"/>
      <c r="F3" s="132"/>
      <c r="G3" s="132"/>
      <c r="H3" s="132"/>
      <c r="I3" s="135"/>
      <c r="J3" s="132"/>
      <c r="K3" s="132" t="s">
        <v>1004</v>
      </c>
      <c r="M3" s="9" t="s">
        <v>16</v>
      </c>
      <c r="N3" s="9">
        <f>N2-N14</f>
        <v>5</v>
      </c>
      <c r="O3" s="10"/>
    </row>
    <row r="4" spans="1:15" ht="47.25" customHeight="1" x14ac:dyDescent="0.2">
      <c r="A4" s="11">
        <v>1</v>
      </c>
      <c r="B4" s="12" t="s">
        <v>32</v>
      </c>
      <c r="C4" s="12" t="s">
        <v>1005</v>
      </c>
      <c r="D4" s="13" t="s">
        <v>1006</v>
      </c>
      <c r="E4" s="12">
        <v>2</v>
      </c>
      <c r="F4" s="12">
        <v>1</v>
      </c>
      <c r="G4" s="11" t="s">
        <v>40</v>
      </c>
      <c r="H4" s="12" t="s">
        <v>949</v>
      </c>
      <c r="I4" s="15">
        <v>42952</v>
      </c>
      <c r="J4" s="12" t="s">
        <v>35</v>
      </c>
      <c r="K4" s="11" t="s">
        <v>1007</v>
      </c>
      <c r="M4" t="s">
        <v>24</v>
      </c>
      <c r="N4">
        <f>SUMIFS(E:E,G:G,"CTT")</f>
        <v>16</v>
      </c>
    </row>
    <row r="5" spans="1:15" ht="47.25" customHeight="1" x14ac:dyDescent="0.2">
      <c r="A5" s="20">
        <v>2</v>
      </c>
      <c r="B5" s="17" t="s">
        <v>32</v>
      </c>
      <c r="C5" s="17" t="s">
        <v>1008</v>
      </c>
      <c r="D5" s="18" t="s">
        <v>1009</v>
      </c>
      <c r="E5" s="17">
        <v>10</v>
      </c>
      <c r="F5" s="17">
        <v>3</v>
      </c>
      <c r="G5" s="17" t="s">
        <v>67</v>
      </c>
      <c r="H5" s="12" t="s">
        <v>949</v>
      </c>
      <c r="I5" s="15">
        <v>42952</v>
      </c>
      <c r="J5" s="12" t="s">
        <v>35</v>
      </c>
      <c r="K5" s="11"/>
      <c r="M5" t="s">
        <v>31</v>
      </c>
      <c r="N5">
        <f>SUMIFS(E:E,G:G,"FLU")</f>
        <v>0</v>
      </c>
    </row>
    <row r="6" spans="1:15" ht="47.25" customHeight="1" x14ac:dyDescent="0.2">
      <c r="A6" s="11">
        <v>3</v>
      </c>
      <c r="B6" s="17" t="s">
        <v>32</v>
      </c>
      <c r="C6" s="51" t="s">
        <v>1010</v>
      </c>
      <c r="D6" s="18" t="s">
        <v>1011</v>
      </c>
      <c r="E6" s="17">
        <v>3</v>
      </c>
      <c r="F6" s="17">
        <v>1</v>
      </c>
      <c r="G6" s="17" t="s">
        <v>67</v>
      </c>
      <c r="H6" s="12" t="s">
        <v>949</v>
      </c>
      <c r="I6" s="15">
        <v>42952</v>
      </c>
      <c r="J6" s="12" t="s">
        <v>35</v>
      </c>
      <c r="K6" s="17"/>
      <c r="M6" t="s">
        <v>36</v>
      </c>
      <c r="N6">
        <f>SUMIFS(E:E,G:G,"JCC")</f>
        <v>27</v>
      </c>
    </row>
    <row r="7" spans="1:15" ht="47.25" customHeight="1" x14ac:dyDescent="0.2">
      <c r="A7" s="20">
        <v>4</v>
      </c>
      <c r="B7" s="17" t="s">
        <v>32</v>
      </c>
      <c r="C7" s="51" t="s">
        <v>1012</v>
      </c>
      <c r="D7" s="18" t="s">
        <v>1013</v>
      </c>
      <c r="E7" s="17">
        <v>3</v>
      </c>
      <c r="F7" s="17">
        <v>1</v>
      </c>
      <c r="G7" s="17" t="s">
        <v>67</v>
      </c>
      <c r="H7" s="12" t="s">
        <v>949</v>
      </c>
      <c r="I7" s="15">
        <v>42952</v>
      </c>
      <c r="J7" s="12" t="s">
        <v>35</v>
      </c>
      <c r="K7" s="17"/>
      <c r="M7" t="s">
        <v>43</v>
      </c>
      <c r="N7">
        <f>SUMIFS(E:E,G:G,"EDI")</f>
        <v>7</v>
      </c>
    </row>
    <row r="8" spans="1:15" ht="47.25" customHeight="1" x14ac:dyDescent="0.2">
      <c r="A8" s="11">
        <v>5</v>
      </c>
      <c r="B8" s="12" t="s">
        <v>32</v>
      </c>
      <c r="C8" s="12" t="s">
        <v>1014</v>
      </c>
      <c r="D8" s="13" t="s">
        <v>1015</v>
      </c>
      <c r="E8" s="12">
        <v>1</v>
      </c>
      <c r="F8" s="12">
        <v>1</v>
      </c>
      <c r="G8" s="12" t="s">
        <v>40</v>
      </c>
      <c r="H8" s="12" t="s">
        <v>949</v>
      </c>
      <c r="I8" s="15">
        <v>42952</v>
      </c>
      <c r="J8" s="12" t="s">
        <v>35</v>
      </c>
      <c r="K8" s="60"/>
      <c r="M8" t="s">
        <v>48</v>
      </c>
      <c r="N8">
        <f>SUMIFS(E:E,G:G,"par")</f>
        <v>0</v>
      </c>
    </row>
    <row r="9" spans="1:15" ht="47.25" customHeight="1" x14ac:dyDescent="0.2">
      <c r="A9" s="20">
        <v>6</v>
      </c>
      <c r="B9" s="17" t="s">
        <v>32</v>
      </c>
      <c r="C9" s="17" t="s">
        <v>1016</v>
      </c>
      <c r="D9" s="18" t="s">
        <v>1017</v>
      </c>
      <c r="E9" s="17">
        <v>4</v>
      </c>
      <c r="F9" s="17">
        <v>1</v>
      </c>
      <c r="G9" s="17" t="s">
        <v>40</v>
      </c>
      <c r="H9" s="12" t="s">
        <v>949</v>
      </c>
      <c r="I9" s="15">
        <v>42952</v>
      </c>
      <c r="J9" s="12" t="s">
        <v>35</v>
      </c>
      <c r="K9" s="11"/>
      <c r="M9" t="s">
        <v>53</v>
      </c>
      <c r="N9">
        <f>SUMIFS(E:E,G:G,"phi")</f>
        <v>0</v>
      </c>
    </row>
    <row r="10" spans="1:15" ht="47.25" customHeight="1" x14ac:dyDescent="0.2">
      <c r="A10" s="11">
        <v>7</v>
      </c>
      <c r="B10" s="17" t="s">
        <v>106</v>
      </c>
      <c r="C10" s="17" t="s">
        <v>1018</v>
      </c>
      <c r="D10" s="18" t="s">
        <v>1019</v>
      </c>
      <c r="E10" s="17">
        <v>4</v>
      </c>
      <c r="F10" s="17">
        <v>1</v>
      </c>
      <c r="G10" s="17" t="s">
        <v>67</v>
      </c>
      <c r="H10" s="17" t="s">
        <v>949</v>
      </c>
      <c r="I10" s="19">
        <v>42952</v>
      </c>
      <c r="J10" s="17" t="s">
        <v>1020</v>
      </c>
      <c r="K10" s="20"/>
      <c r="M10" t="s">
        <v>58</v>
      </c>
      <c r="N10">
        <f>SUMIFS(E:E,G:G,"BRK")</f>
        <v>0</v>
      </c>
    </row>
    <row r="11" spans="1:15" ht="47.25" customHeight="1" x14ac:dyDescent="0.2">
      <c r="A11" s="20">
        <v>8</v>
      </c>
      <c r="B11" s="12" t="s">
        <v>106</v>
      </c>
      <c r="C11" s="12" t="s">
        <v>1021</v>
      </c>
      <c r="D11" s="13" t="s">
        <v>1022</v>
      </c>
      <c r="E11" s="12">
        <v>2</v>
      </c>
      <c r="F11" s="12">
        <v>1</v>
      </c>
      <c r="G11" s="12" t="s">
        <v>67</v>
      </c>
      <c r="H11" s="17" t="s">
        <v>949</v>
      </c>
      <c r="I11" s="19">
        <v>42952</v>
      </c>
      <c r="J11" s="12" t="s">
        <v>1023</v>
      </c>
      <c r="K11" s="11"/>
      <c r="M11" s="27" t="s">
        <v>64</v>
      </c>
      <c r="N11" s="27">
        <f>SUMIFS(E:E,G:G,"SPC")</f>
        <v>0</v>
      </c>
    </row>
    <row r="12" spans="1:15" ht="47.25" customHeight="1" x14ac:dyDescent="0.2">
      <c r="A12" s="11">
        <v>9</v>
      </c>
      <c r="B12" s="113" t="s">
        <v>32</v>
      </c>
      <c r="C12" s="113" t="s">
        <v>1024</v>
      </c>
      <c r="D12" s="113" t="s">
        <v>1025</v>
      </c>
      <c r="E12" s="114">
        <v>3</v>
      </c>
      <c r="F12" s="114">
        <v>1</v>
      </c>
      <c r="G12" s="114" t="s">
        <v>20</v>
      </c>
      <c r="H12" s="114" t="s">
        <v>949</v>
      </c>
      <c r="I12" s="115">
        <v>42952</v>
      </c>
      <c r="J12" s="114" t="s">
        <v>35</v>
      </c>
      <c r="K12" s="113"/>
      <c r="M12" s="29" t="s">
        <v>68</v>
      </c>
      <c r="N12" s="29">
        <f>SUMIFS(E:E,G:G,"H")</f>
        <v>0</v>
      </c>
    </row>
    <row r="13" spans="1:15" ht="47.25" customHeight="1" x14ac:dyDescent="0.2">
      <c r="A13" s="138" t="s">
        <v>1026</v>
      </c>
      <c r="B13" s="138" t="s">
        <v>106</v>
      </c>
      <c r="C13" s="138" t="s">
        <v>1027</v>
      </c>
      <c r="D13" s="13" t="s">
        <v>1028</v>
      </c>
      <c r="E13" s="12">
        <v>7</v>
      </c>
      <c r="F13" s="12">
        <v>3</v>
      </c>
      <c r="G13" s="12" t="s">
        <v>20</v>
      </c>
      <c r="H13" s="12" t="s">
        <v>949</v>
      </c>
      <c r="I13" s="15">
        <v>42952</v>
      </c>
      <c r="J13" s="12" t="s">
        <v>1029</v>
      </c>
      <c r="K13" s="139"/>
      <c r="M13" s="29"/>
      <c r="N13" s="29"/>
    </row>
    <row r="14" spans="1:15" ht="47.25" customHeight="1" x14ac:dyDescent="0.2">
      <c r="A14" s="138" t="s">
        <v>1030</v>
      </c>
      <c r="B14" s="138" t="s">
        <v>106</v>
      </c>
      <c r="C14" s="138" t="s">
        <v>1027</v>
      </c>
      <c r="D14" s="13" t="s">
        <v>1028</v>
      </c>
      <c r="E14" s="12">
        <v>5</v>
      </c>
      <c r="F14" s="12">
        <v>0</v>
      </c>
      <c r="G14" s="12" t="s">
        <v>67</v>
      </c>
      <c r="H14" s="12" t="s">
        <v>949</v>
      </c>
      <c r="I14" s="15"/>
      <c r="J14" s="12"/>
      <c r="K14" s="139"/>
      <c r="M14" s="30" t="s">
        <v>69</v>
      </c>
      <c r="N14" s="30">
        <f>SUM(M4:N12)</f>
        <v>50</v>
      </c>
    </row>
    <row r="15" spans="1:15" ht="47.25" customHeight="1" x14ac:dyDescent="0.2">
      <c r="A15" s="20">
        <v>11</v>
      </c>
      <c r="B15" s="17" t="s">
        <v>32</v>
      </c>
      <c r="C15" s="51" t="s">
        <v>1031</v>
      </c>
      <c r="D15" s="18" t="s">
        <v>1032</v>
      </c>
      <c r="E15" s="17">
        <v>1</v>
      </c>
      <c r="F15" s="17">
        <v>1</v>
      </c>
      <c r="G15" s="17" t="s">
        <v>20</v>
      </c>
      <c r="H15" s="17" t="s">
        <v>949</v>
      </c>
      <c r="I15" s="19">
        <v>42952</v>
      </c>
      <c r="J15" s="17" t="s">
        <v>35</v>
      </c>
      <c r="K15" s="17"/>
    </row>
    <row r="16" spans="1:15" ht="47.25" customHeight="1" x14ac:dyDescent="0.2">
      <c r="A16" s="11">
        <v>12</v>
      </c>
      <c r="B16" s="12" t="s">
        <v>32</v>
      </c>
      <c r="C16" s="12" t="s">
        <v>1033</v>
      </c>
      <c r="D16" s="13" t="s">
        <v>1034</v>
      </c>
      <c r="E16" s="12">
        <v>3</v>
      </c>
      <c r="F16" s="12">
        <v>1</v>
      </c>
      <c r="G16" s="12" t="s">
        <v>20</v>
      </c>
      <c r="H16" s="12" t="s">
        <v>949</v>
      </c>
      <c r="I16" s="15">
        <v>42952</v>
      </c>
      <c r="J16" s="12" t="s">
        <v>35</v>
      </c>
      <c r="K16" s="12"/>
      <c r="M16" t="s">
        <v>985</v>
      </c>
    </row>
    <row r="17" spans="1:13" ht="47.25" customHeight="1" x14ac:dyDescent="0.2">
      <c r="A17" s="20">
        <v>13</v>
      </c>
      <c r="B17" s="12" t="s">
        <v>32</v>
      </c>
      <c r="C17" s="12" t="s">
        <v>1035</v>
      </c>
      <c r="D17" s="13" t="s">
        <v>1036</v>
      </c>
      <c r="E17" s="12">
        <v>2</v>
      </c>
      <c r="F17" s="12">
        <v>1</v>
      </c>
      <c r="G17" s="12" t="s">
        <v>20</v>
      </c>
      <c r="H17" s="12" t="s">
        <v>949</v>
      </c>
      <c r="I17" s="15">
        <v>42952</v>
      </c>
      <c r="J17" s="12" t="s">
        <v>35</v>
      </c>
      <c r="K17" s="12"/>
      <c r="M17" t="s">
        <v>990</v>
      </c>
    </row>
    <row r="18" spans="1:13" ht="47.25" customHeight="1" x14ac:dyDescent="0.2">
      <c r="A18" s="11"/>
      <c r="B18" s="12"/>
      <c r="C18" s="102"/>
      <c r="D18" s="13"/>
      <c r="E18" s="12"/>
      <c r="F18" s="12"/>
      <c r="G18" s="12"/>
      <c r="H18" s="12"/>
      <c r="I18" s="15"/>
      <c r="J18" s="12"/>
      <c r="K18" s="12"/>
    </row>
    <row r="19" spans="1:13" ht="47.25" customHeight="1" x14ac:dyDescent="0.2">
      <c r="A19" s="11"/>
      <c r="B19" s="12"/>
      <c r="C19" s="12"/>
      <c r="D19" s="13"/>
      <c r="E19" s="12"/>
      <c r="F19" s="12"/>
      <c r="G19" s="12"/>
      <c r="H19" s="12"/>
      <c r="I19" s="15"/>
      <c r="J19" s="12"/>
      <c r="K19" s="12"/>
    </row>
    <row r="20" spans="1:13" ht="47.25" customHeight="1" x14ac:dyDescent="0.2">
      <c r="A20" s="11"/>
      <c r="B20" s="12"/>
      <c r="C20" s="12"/>
      <c r="D20" s="112"/>
      <c r="E20" s="12"/>
      <c r="F20" s="12"/>
      <c r="G20" s="12"/>
      <c r="H20" s="12"/>
      <c r="I20" s="15"/>
      <c r="J20" s="12"/>
      <c r="K20" s="12"/>
    </row>
    <row r="21" spans="1:13" ht="47.25" customHeight="1" x14ac:dyDescent="0.2">
      <c r="A21" s="20"/>
      <c r="B21" s="12"/>
      <c r="C21" s="12"/>
      <c r="D21" s="13"/>
      <c r="E21" s="31">
        <f>SUM(E4:E20)</f>
        <v>50</v>
      </c>
      <c r="F21" s="31">
        <f>SUM(F4:F20)</f>
        <v>17</v>
      </c>
      <c r="G21" s="12"/>
      <c r="H21" s="12"/>
      <c r="I21" s="15"/>
      <c r="J21" s="12"/>
      <c r="K21" s="12"/>
    </row>
    <row r="22" spans="1:13" ht="47.25" customHeight="1" x14ac:dyDescent="0.2">
      <c r="A22" s="11"/>
      <c r="B22" s="12"/>
      <c r="C22" s="12"/>
      <c r="D22" s="13"/>
      <c r="E22" s="12"/>
      <c r="F22" s="12"/>
      <c r="G22" s="12"/>
      <c r="H22" s="12"/>
      <c r="I22" s="15"/>
      <c r="J22" s="15"/>
      <c r="K22" s="12"/>
    </row>
    <row r="23" spans="1:13" ht="47.25" customHeight="1" x14ac:dyDescent="0.2">
      <c r="A23" s="12"/>
      <c r="B23" s="12"/>
      <c r="C23" s="12"/>
      <c r="D23" s="13"/>
      <c r="E23" s="12"/>
      <c r="F23" s="12"/>
      <c r="G23" s="12"/>
      <c r="H23" s="12"/>
      <c r="I23" s="15"/>
      <c r="J23" s="12"/>
      <c r="K23" s="12"/>
    </row>
    <row r="24" spans="1:13" ht="47.25" customHeight="1" x14ac:dyDescent="0.2">
      <c r="A24" s="12"/>
      <c r="B24" s="12"/>
      <c r="C24" s="12"/>
      <c r="D24" s="60"/>
      <c r="E24" s="12"/>
      <c r="F24" s="12"/>
      <c r="G24" s="12"/>
      <c r="H24" s="12"/>
      <c r="I24" s="15"/>
      <c r="J24" s="12"/>
      <c r="K24" s="12"/>
    </row>
    <row r="25" spans="1:13" ht="47.25" customHeight="1" x14ac:dyDescent="0.2">
      <c r="A25" s="17"/>
      <c r="B25" s="51"/>
      <c r="C25" s="17"/>
      <c r="D25" s="43"/>
      <c r="E25" s="36"/>
      <c r="F25" s="36"/>
      <c r="G25" s="17"/>
      <c r="H25" s="17"/>
      <c r="I25" s="19"/>
      <c r="J25" s="17"/>
      <c r="K25" s="17"/>
    </row>
    <row r="26" spans="1:13" ht="47.25" customHeight="1" x14ac:dyDescent="0.2">
      <c r="A26" s="11"/>
      <c r="B26" s="12"/>
      <c r="C26" s="12"/>
      <c r="D26" s="13"/>
      <c r="E26" s="12"/>
      <c r="F26" s="12"/>
      <c r="G26" s="11"/>
      <c r="H26" s="12"/>
      <c r="I26" s="15"/>
      <c r="J26" s="12"/>
      <c r="K26" s="11"/>
    </row>
    <row r="27" spans="1:13" ht="47.25" customHeight="1" x14ac:dyDescent="0.2">
      <c r="A27" s="143"/>
      <c r="B27" s="144"/>
      <c r="C27" s="144"/>
      <c r="D27" s="145"/>
      <c r="E27" s="144"/>
      <c r="F27" s="144"/>
      <c r="G27" s="143"/>
      <c r="H27" s="144"/>
      <c r="I27" s="144"/>
      <c r="J27" s="144"/>
      <c r="K27" s="143"/>
    </row>
  </sheetData>
  <customSheetViews>
    <customSheetView guid="{A67F6443-CA60-6E4C-B29B-DCA4E70ACF30}" scale="80" topLeftCell="A10">
      <selection activeCell="K25" sqref="K25"/>
      <pageMargins left="0.7" right="0.7" top="0.75" bottom="0.75" header="0.3" footer="0.3"/>
    </customSheetView>
    <customSheetView guid="{D4151BE5-B976-4A24-A98B-85B0F6C8CA18}" scale="80" topLeftCell="A7">
      <selection activeCell="D27" sqref="D27"/>
      <pageMargins left="0.7" right="0.7" top="0.75" bottom="0.75" header="0.3" footer="0.3"/>
    </customSheetView>
    <customSheetView guid="{A0DC6B3E-CB99-44AD-9DE4-2694454570A7}" scale="80">
      <selection activeCell="I13" sqref="I13"/>
      <pageMargins left="0.7" right="0.7" top="0.75" bottom="0.75" header="0.3" footer="0.3"/>
    </customSheetView>
    <customSheetView guid="{7DC097B9-CA40-49DB-9E0D-CAF33A1D74AD}" scale="80">
      <selection activeCell="I13" sqref="I13"/>
      <pageMargins left="0.7" right="0.7" top="0.75" bottom="0.75" header="0.3" footer="0.3"/>
    </customSheetView>
    <customSheetView guid="{33354DC4-F6A3-4A6E-9B62-8BC44C96640D}" scale="80" topLeftCell="A10">
      <selection activeCell="K25" sqref="K2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2" zoomScale="90" zoomScaleNormal="90" workbookViewId="0">
      <selection activeCell="D20" sqref="D20"/>
    </sheetView>
  </sheetViews>
  <sheetFormatPr baseColWidth="10" defaultColWidth="8.83203125" defaultRowHeight="31.5" customHeight="1" x14ac:dyDescent="0.2"/>
  <cols>
    <col min="2" max="2" width="29.33203125" customWidth="1"/>
    <col min="3" max="3" width="43.83203125" customWidth="1"/>
    <col min="4" max="4" width="36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4.6640625" customWidth="1"/>
    <col min="13" max="13" width="18.1640625" customWidth="1"/>
  </cols>
  <sheetData>
    <row r="1" spans="1:14" ht="45.75" customHeight="1" thickBot="1" x14ac:dyDescent="0.5">
      <c r="A1" s="769" t="s">
        <v>1229</v>
      </c>
      <c r="B1" s="770"/>
      <c r="C1" s="770"/>
      <c r="D1" s="770"/>
      <c r="E1" s="770"/>
      <c r="F1" s="770"/>
      <c r="G1" s="770" t="s">
        <v>1230</v>
      </c>
      <c r="H1" s="770"/>
      <c r="I1" s="770"/>
      <c r="J1" s="771"/>
      <c r="K1" s="772"/>
    </row>
    <row r="2" spans="1:14" ht="31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30</v>
      </c>
    </row>
    <row r="3" spans="1:14" ht="54" customHeight="1" x14ac:dyDescent="0.2">
      <c r="A3" s="20">
        <v>1</v>
      </c>
      <c r="B3" s="17" t="s">
        <v>1231</v>
      </c>
      <c r="C3" s="17" t="s">
        <v>1232</v>
      </c>
      <c r="D3" s="18" t="s">
        <v>1233</v>
      </c>
      <c r="E3" s="17">
        <v>3</v>
      </c>
      <c r="F3" s="17">
        <v>0</v>
      </c>
      <c r="G3" s="17" t="s">
        <v>28</v>
      </c>
      <c r="H3" s="91" t="s">
        <v>1234</v>
      </c>
      <c r="I3" s="19">
        <v>42952</v>
      </c>
      <c r="J3" s="17" t="s">
        <v>1235</v>
      </c>
      <c r="K3" s="183" t="s">
        <v>1236</v>
      </c>
      <c r="M3" s="9" t="s">
        <v>16</v>
      </c>
      <c r="N3" s="9">
        <f>N2-N14</f>
        <v>7</v>
      </c>
    </row>
    <row r="4" spans="1:14" ht="31.5" customHeight="1" x14ac:dyDescent="0.2">
      <c r="A4" s="11">
        <v>2</v>
      </c>
      <c r="B4" s="12" t="s">
        <v>1237</v>
      </c>
      <c r="C4" s="12" t="s">
        <v>1238</v>
      </c>
      <c r="D4" s="13" t="s">
        <v>1239</v>
      </c>
      <c r="E4" s="12">
        <v>2</v>
      </c>
      <c r="F4" s="12">
        <v>0</v>
      </c>
      <c r="G4" s="12" t="s">
        <v>28</v>
      </c>
      <c r="H4" s="12" t="s">
        <v>1234</v>
      </c>
      <c r="I4" s="15">
        <v>42952</v>
      </c>
      <c r="J4" s="12" t="s">
        <v>1240</v>
      </c>
      <c r="K4" s="11" t="s">
        <v>1241</v>
      </c>
      <c r="M4" t="s">
        <v>24</v>
      </c>
      <c r="N4">
        <f>SUMIFS(E:E,G:G,"CTT")</f>
        <v>4</v>
      </c>
    </row>
    <row r="5" spans="1:14" ht="31.5" customHeight="1" x14ac:dyDescent="0.2">
      <c r="A5" s="20">
        <v>3</v>
      </c>
      <c r="B5" s="142" t="s">
        <v>1242</v>
      </c>
      <c r="C5" s="11" t="s">
        <v>1243</v>
      </c>
      <c r="D5" s="11" t="s">
        <v>1244</v>
      </c>
      <c r="E5" s="11">
        <v>1</v>
      </c>
      <c r="F5" s="11">
        <v>0</v>
      </c>
      <c r="G5" s="11" t="s">
        <v>28</v>
      </c>
      <c r="H5" s="11" t="s">
        <v>1234</v>
      </c>
      <c r="I5" s="184">
        <v>42952</v>
      </c>
      <c r="J5" s="11" t="s">
        <v>1245</v>
      </c>
      <c r="K5" s="11" t="s">
        <v>1246</v>
      </c>
      <c r="M5" t="s">
        <v>31</v>
      </c>
      <c r="N5">
        <f>SUMIFS(E:E,G:G,"FLU")</f>
        <v>9</v>
      </c>
    </row>
    <row r="6" spans="1:14" ht="31.5" customHeight="1" x14ac:dyDescent="0.2">
      <c r="A6" s="11">
        <v>4</v>
      </c>
      <c r="B6" s="51" t="s">
        <v>853</v>
      </c>
      <c r="C6" s="17" t="s">
        <v>1247</v>
      </c>
      <c r="D6" s="18" t="s">
        <v>1248</v>
      </c>
      <c r="E6" s="17">
        <v>3</v>
      </c>
      <c r="F6" s="17">
        <v>0</v>
      </c>
      <c r="G6" s="17" t="s">
        <v>28</v>
      </c>
      <c r="H6" s="17" t="s">
        <v>1234</v>
      </c>
      <c r="I6" s="19">
        <v>42952</v>
      </c>
      <c r="J6" s="17" t="s">
        <v>1249</v>
      </c>
      <c r="K6" s="20" t="s">
        <v>1250</v>
      </c>
      <c r="M6" t="s">
        <v>36</v>
      </c>
      <c r="N6">
        <f>SUMIFS(E:E,G:G,"JCC")</f>
        <v>0</v>
      </c>
    </row>
    <row r="7" spans="1:14" ht="31.5" customHeight="1" x14ac:dyDescent="0.2">
      <c r="A7" s="20">
        <v>5</v>
      </c>
      <c r="B7" s="17" t="s">
        <v>1251</v>
      </c>
      <c r="C7" s="17" t="s">
        <v>1252</v>
      </c>
      <c r="D7" s="18" t="s">
        <v>1253</v>
      </c>
      <c r="E7" s="17">
        <v>3</v>
      </c>
      <c r="F7" s="17">
        <v>0</v>
      </c>
      <c r="G7" s="17" t="s">
        <v>163</v>
      </c>
      <c r="H7" s="17" t="s">
        <v>1234</v>
      </c>
      <c r="I7" s="19">
        <v>42952</v>
      </c>
      <c r="J7" s="17" t="s">
        <v>1254</v>
      </c>
      <c r="K7" s="20" t="s">
        <v>1255</v>
      </c>
      <c r="M7" t="s">
        <v>43</v>
      </c>
      <c r="N7">
        <f>SUMIFS(E:E,G:G,"EDI")</f>
        <v>0</v>
      </c>
    </row>
    <row r="8" spans="1:14" ht="31.5" customHeight="1" x14ac:dyDescent="0.2">
      <c r="A8" s="11">
        <v>6</v>
      </c>
      <c r="B8" s="60" t="s">
        <v>1256</v>
      </c>
      <c r="C8" s="17" t="s">
        <v>1257</v>
      </c>
      <c r="D8" s="60" t="s">
        <v>1258</v>
      </c>
      <c r="E8" s="12">
        <v>3</v>
      </c>
      <c r="F8" s="12">
        <v>0</v>
      </c>
      <c r="G8" s="12" t="s">
        <v>163</v>
      </c>
      <c r="H8" s="12" t="s">
        <v>1234</v>
      </c>
      <c r="I8" s="15">
        <v>42952</v>
      </c>
      <c r="J8" s="12" t="s">
        <v>1259</v>
      </c>
      <c r="K8" s="60" t="s">
        <v>1260</v>
      </c>
      <c r="M8" t="s">
        <v>48</v>
      </c>
      <c r="N8">
        <f>SUMIFS(E:E,G:G,"par")</f>
        <v>0</v>
      </c>
    </row>
    <row r="9" spans="1:14" ht="31.5" customHeight="1" x14ac:dyDescent="0.2">
      <c r="A9" s="20"/>
      <c r="B9" s="12"/>
      <c r="C9" s="12"/>
      <c r="D9" s="13"/>
      <c r="E9" s="12"/>
      <c r="F9" s="12"/>
      <c r="G9" s="12"/>
      <c r="H9" s="12"/>
      <c r="I9" s="15"/>
      <c r="J9" s="15"/>
      <c r="K9" s="11"/>
      <c r="M9" t="s">
        <v>53</v>
      </c>
      <c r="N9">
        <f>SUMIFS(E:E,G:G,"phi")</f>
        <v>0</v>
      </c>
    </row>
    <row r="10" spans="1:14" ht="31.5" customHeight="1" x14ac:dyDescent="0.2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58</v>
      </c>
      <c r="N10">
        <f>SUMIFS(E:E,G:G,"BRK")</f>
        <v>0</v>
      </c>
    </row>
    <row r="11" spans="1:14" ht="31.5" customHeight="1" x14ac:dyDescent="0.2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27" t="s">
        <v>64</v>
      </c>
      <c r="N11" s="27">
        <f>SUMIFS(E:E,G:G,"SPC")</f>
        <v>10</v>
      </c>
    </row>
    <row r="12" spans="1:14" ht="31.5" customHeight="1" x14ac:dyDescent="0.2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29" t="s">
        <v>68</v>
      </c>
      <c r="N12" s="29">
        <f>SUMIFS(E:E,G:G,"H")</f>
        <v>0</v>
      </c>
    </row>
    <row r="13" spans="1:14" ht="31.5" customHeight="1" x14ac:dyDescent="0.2">
      <c r="A13" s="20"/>
      <c r="B13" s="17"/>
      <c r="C13" s="17"/>
      <c r="D13" s="18"/>
      <c r="E13" s="17"/>
      <c r="F13" s="17"/>
      <c r="G13" s="17"/>
      <c r="H13" s="17"/>
      <c r="I13" s="19"/>
      <c r="J13" s="17"/>
      <c r="K13" s="20"/>
      <c r="M13" s="29"/>
      <c r="N13" s="29"/>
    </row>
    <row r="14" spans="1:14" ht="31.5" customHeight="1" x14ac:dyDescent="0.2">
      <c r="A14" s="12"/>
      <c r="B14" s="60"/>
      <c r="C14" s="17"/>
      <c r="D14" s="60"/>
      <c r="E14" s="12"/>
      <c r="F14" s="12"/>
      <c r="G14" s="12"/>
      <c r="H14" s="12"/>
      <c r="I14" s="15"/>
      <c r="J14" s="12"/>
      <c r="K14" s="60"/>
      <c r="M14" s="30" t="s">
        <v>69</v>
      </c>
      <c r="N14" s="30">
        <f>SUM(M4:N12)</f>
        <v>23</v>
      </c>
    </row>
    <row r="15" spans="1:14" ht="31.5" customHeight="1" x14ac:dyDescent="0.2">
      <c r="A15" s="20"/>
      <c r="B15" s="17"/>
      <c r="C15" s="17"/>
      <c r="D15" s="18"/>
      <c r="E15" s="17"/>
      <c r="F15" s="17"/>
      <c r="G15" s="17"/>
      <c r="H15" s="17"/>
      <c r="I15" s="17"/>
      <c r="J15" s="17"/>
      <c r="K15" s="20"/>
    </row>
    <row r="16" spans="1:14" ht="31.5" customHeight="1" thickBot="1" x14ac:dyDescent="0.35">
      <c r="A16" s="185" t="s">
        <v>1261</v>
      </c>
      <c r="B16" s="186"/>
      <c r="C16" s="186"/>
      <c r="D16" s="187"/>
      <c r="E16" s="187"/>
      <c r="F16" s="187"/>
      <c r="G16" s="187"/>
      <c r="H16" s="187"/>
      <c r="I16" s="187"/>
      <c r="J16" s="187"/>
      <c r="K16" s="187"/>
    </row>
    <row r="17" spans="1:11" ht="31.5" customHeight="1" x14ac:dyDescent="0.2">
      <c r="A17" s="20"/>
      <c r="B17" s="17" t="s">
        <v>32</v>
      </c>
      <c r="C17" s="17" t="s">
        <v>1262</v>
      </c>
      <c r="D17" s="43" t="s">
        <v>1263</v>
      </c>
      <c r="E17" s="17">
        <v>2</v>
      </c>
      <c r="F17" s="17">
        <v>0</v>
      </c>
      <c r="G17" s="17" t="s">
        <v>163</v>
      </c>
      <c r="H17" s="36" t="s">
        <v>1264</v>
      </c>
      <c r="I17" s="19">
        <v>42952</v>
      </c>
      <c r="J17" s="17" t="s">
        <v>35</v>
      </c>
      <c r="K17" s="188" t="s">
        <v>1265</v>
      </c>
    </row>
    <row r="18" spans="1:11" ht="31.5" customHeight="1" x14ac:dyDescent="0.2">
      <c r="A18" s="11"/>
      <c r="B18" s="12" t="s">
        <v>1266</v>
      </c>
      <c r="C18" s="12" t="s">
        <v>1267</v>
      </c>
      <c r="D18" s="13" t="s">
        <v>1268</v>
      </c>
      <c r="E18" s="12">
        <v>2</v>
      </c>
      <c r="F18" s="12">
        <v>0</v>
      </c>
      <c r="G18" s="12" t="s">
        <v>163</v>
      </c>
      <c r="H18" s="31" t="s">
        <v>1264</v>
      </c>
      <c r="I18" s="15">
        <v>42952</v>
      </c>
      <c r="J18" s="15" t="s">
        <v>1269</v>
      </c>
      <c r="K18" s="11" t="s">
        <v>1270</v>
      </c>
    </row>
    <row r="19" spans="1:11" ht="31.5" customHeight="1" x14ac:dyDescent="0.2">
      <c r="A19" s="11"/>
      <c r="B19" s="12" t="s">
        <v>32</v>
      </c>
      <c r="C19" s="12" t="s">
        <v>1271</v>
      </c>
      <c r="D19" s="13" t="s">
        <v>1272</v>
      </c>
      <c r="E19" s="12">
        <v>2</v>
      </c>
      <c r="F19" s="12">
        <v>0</v>
      </c>
      <c r="G19" s="12" t="s">
        <v>20</v>
      </c>
      <c r="H19" s="31" t="s">
        <v>1264</v>
      </c>
      <c r="I19" s="15">
        <v>42952</v>
      </c>
      <c r="J19" s="15" t="s">
        <v>35</v>
      </c>
      <c r="K19" s="11"/>
    </row>
    <row r="20" spans="1:11" ht="31.5" customHeight="1" x14ac:dyDescent="0.2">
      <c r="A20" s="11"/>
      <c r="B20" s="12" t="s">
        <v>1273</v>
      </c>
      <c r="C20" s="12" t="s">
        <v>1274</v>
      </c>
      <c r="D20" s="13" t="s">
        <v>1275</v>
      </c>
      <c r="E20" s="12">
        <v>2</v>
      </c>
      <c r="F20" s="12">
        <v>0</v>
      </c>
      <c r="G20" s="12" t="s">
        <v>20</v>
      </c>
      <c r="H20" s="31" t="s">
        <v>1264</v>
      </c>
      <c r="I20" s="15">
        <v>42952</v>
      </c>
      <c r="J20" s="15" t="s">
        <v>1276</v>
      </c>
      <c r="K20" s="11"/>
    </row>
    <row r="21" spans="1:11" ht="31.5" customHeight="1" x14ac:dyDescent="0.2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1" ht="31.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31.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31.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1" ht="31.5" customHeight="1" x14ac:dyDescent="0.2">
      <c r="A25" s="20"/>
      <c r="B25" s="17"/>
      <c r="C25" s="17"/>
      <c r="D25" s="18"/>
      <c r="E25" s="17"/>
      <c r="F25" s="17"/>
      <c r="G25" s="17"/>
      <c r="H25" s="17"/>
      <c r="I25" s="17"/>
      <c r="J25" s="17"/>
      <c r="K25" s="20"/>
    </row>
    <row r="26" spans="1:11" ht="31.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</sheetData>
  <customSheetViews>
    <customSheetView guid="{A67F6443-CA60-6E4C-B29B-DCA4E70ACF30}" scale="90" topLeftCell="D2">
      <selection activeCell="D20" sqref="D20"/>
      <pageMargins left="0.7" right="0.7" top="0.75" bottom="0.75" header="0.3" footer="0.3"/>
    </customSheetView>
    <customSheetView guid="{D4151BE5-B976-4A24-A98B-85B0F6C8CA18}" scale="90" topLeftCell="A2">
      <selection activeCell="C17" sqref="C17"/>
      <pageMargins left="0.7" right="0.7" top="0.75" bottom="0.75" header="0.3" footer="0.3"/>
    </customSheetView>
    <customSheetView guid="{A0DC6B3E-CB99-44AD-9DE4-2694454570A7}" scale="90" topLeftCell="A2">
      <selection activeCell="C17" sqref="C17"/>
      <pageMargins left="0.7" right="0.7" top="0.75" bottom="0.75" header="0.3" footer="0.3"/>
    </customSheetView>
    <customSheetView guid="{7DC097B9-CA40-49DB-9E0D-CAF33A1D74AD}" scale="90" topLeftCell="A2">
      <selection activeCell="I11" sqref="I11"/>
      <pageMargins left="0.7" right="0.7" top="0.75" bottom="0.75" header="0.3" footer="0.3"/>
    </customSheetView>
    <customSheetView guid="{33354DC4-F6A3-4A6E-9B62-8BC44C96640D}" scale="90" topLeftCell="D2">
      <selection activeCell="D20" sqref="D20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zoomScale="80" zoomScaleNormal="80" workbookViewId="0">
      <selection activeCell="G16" sqref="G16"/>
    </sheetView>
  </sheetViews>
  <sheetFormatPr baseColWidth="10" defaultColWidth="8.83203125" defaultRowHeight="48" customHeight="1" x14ac:dyDescent="0.2"/>
  <cols>
    <col min="2" max="2" width="34.5" customWidth="1"/>
    <col min="3" max="3" width="35.5" customWidth="1"/>
    <col min="4" max="4" width="37.6640625" customWidth="1"/>
    <col min="5" max="5" width="10.5" customWidth="1"/>
    <col min="6" max="6" width="10.33203125" customWidth="1"/>
    <col min="7" max="7" width="15.1640625" customWidth="1"/>
    <col min="8" max="8" width="11" customWidth="1"/>
    <col min="9" max="9" width="16" customWidth="1"/>
    <col min="10" max="10" width="15.1640625" customWidth="1"/>
    <col min="11" max="11" width="51.6640625" customWidth="1"/>
    <col min="13" max="13" width="18.1640625" customWidth="1"/>
  </cols>
  <sheetData>
    <row r="1" spans="1:15" ht="48" customHeight="1" thickBot="1" x14ac:dyDescent="0.45">
      <c r="A1" s="781" t="s">
        <v>455</v>
      </c>
      <c r="B1" s="782"/>
      <c r="C1" s="782"/>
      <c r="D1" s="782"/>
      <c r="E1" s="782"/>
      <c r="F1" s="782"/>
      <c r="G1" s="782" t="s">
        <v>944</v>
      </c>
      <c r="H1" s="782"/>
      <c r="I1" s="782"/>
      <c r="J1" s="783"/>
      <c r="K1" s="784"/>
    </row>
    <row r="2" spans="1:15" ht="48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8" customHeight="1" x14ac:dyDescent="0.3">
      <c r="A3" s="132"/>
      <c r="B3" s="132" t="s">
        <v>1037</v>
      </c>
      <c r="C3" s="133"/>
      <c r="D3" s="134"/>
      <c r="E3" s="132"/>
      <c r="F3" s="132"/>
      <c r="G3" s="132"/>
      <c r="H3" s="132"/>
      <c r="I3" s="135"/>
      <c r="J3" s="132"/>
      <c r="K3" s="132" t="s">
        <v>708</v>
      </c>
      <c r="M3" s="9" t="s">
        <v>16</v>
      </c>
      <c r="N3" s="9">
        <f>N2-N14</f>
        <v>7</v>
      </c>
      <c r="O3" s="10"/>
    </row>
    <row r="4" spans="1:15" ht="48" customHeight="1" x14ac:dyDescent="0.2">
      <c r="A4" s="20">
        <v>1</v>
      </c>
      <c r="B4" s="17" t="s">
        <v>268</v>
      </c>
      <c r="C4" s="51" t="s">
        <v>1038</v>
      </c>
      <c r="D4" s="18" t="s">
        <v>1039</v>
      </c>
      <c r="E4" s="17">
        <v>2</v>
      </c>
      <c r="F4" s="17">
        <v>1</v>
      </c>
      <c r="G4" s="17" t="s">
        <v>185</v>
      </c>
      <c r="H4" s="17" t="s">
        <v>949</v>
      </c>
      <c r="I4" s="19">
        <v>42952</v>
      </c>
      <c r="J4" s="17" t="s">
        <v>1040</v>
      </c>
      <c r="K4" s="20"/>
      <c r="M4" t="s">
        <v>24</v>
      </c>
      <c r="N4">
        <f>SUMIFS(E:E,G:G,"CTT")</f>
        <v>19</v>
      </c>
    </row>
    <row r="5" spans="1:15" ht="48" customHeight="1" x14ac:dyDescent="0.2">
      <c r="A5" s="20">
        <v>2</v>
      </c>
      <c r="B5" s="17" t="s">
        <v>1041</v>
      </c>
      <c r="C5" s="51" t="s">
        <v>1042</v>
      </c>
      <c r="D5" s="18" t="s">
        <v>1043</v>
      </c>
      <c r="E5" s="17">
        <v>2</v>
      </c>
      <c r="F5" s="17">
        <v>1</v>
      </c>
      <c r="G5" s="17" t="s">
        <v>20</v>
      </c>
      <c r="H5" s="17" t="s">
        <v>949</v>
      </c>
      <c r="I5" s="19">
        <v>42952</v>
      </c>
      <c r="J5" s="17" t="s">
        <v>1044</v>
      </c>
      <c r="K5" s="20"/>
      <c r="M5" t="s">
        <v>31</v>
      </c>
      <c r="N5">
        <f>SUMIFS(E:E,G:G,"FLU")</f>
        <v>0</v>
      </c>
    </row>
    <row r="6" spans="1:15" ht="48" customHeight="1" x14ac:dyDescent="0.2">
      <c r="A6" s="20">
        <v>3</v>
      </c>
      <c r="B6" s="12" t="s">
        <v>106</v>
      </c>
      <c r="C6" s="12" t="s">
        <v>1045</v>
      </c>
      <c r="D6" s="13" t="s">
        <v>1046</v>
      </c>
      <c r="E6" s="12">
        <v>2</v>
      </c>
      <c r="F6" s="12">
        <v>1</v>
      </c>
      <c r="G6" s="12" t="s">
        <v>185</v>
      </c>
      <c r="H6" s="12" t="s">
        <v>949</v>
      </c>
      <c r="I6" s="15">
        <v>42952</v>
      </c>
      <c r="J6" s="15" t="s">
        <v>1047</v>
      </c>
      <c r="K6" s="11"/>
      <c r="M6" t="s">
        <v>36</v>
      </c>
      <c r="N6">
        <f>SUMIFS(E:E,G:G,"JCC")</f>
        <v>0</v>
      </c>
    </row>
    <row r="7" spans="1:15" ht="48" customHeight="1" x14ac:dyDescent="0.2">
      <c r="A7" s="140" t="s">
        <v>1048</v>
      </c>
      <c r="B7" s="140" t="s">
        <v>853</v>
      </c>
      <c r="C7" s="12" t="s">
        <v>1049</v>
      </c>
      <c r="D7" s="13" t="s">
        <v>1050</v>
      </c>
      <c r="E7" s="12">
        <v>3</v>
      </c>
      <c r="F7" s="12">
        <v>1</v>
      </c>
      <c r="G7" s="12" t="s">
        <v>185</v>
      </c>
      <c r="H7" s="12" t="s">
        <v>949</v>
      </c>
      <c r="I7" s="15">
        <v>42952</v>
      </c>
      <c r="J7" s="12" t="s">
        <v>1051</v>
      </c>
      <c r="K7" s="59" t="s">
        <v>1052</v>
      </c>
      <c r="M7" t="s">
        <v>43</v>
      </c>
      <c r="N7">
        <f>SUMIFS(E:E,G:G,"EDI")</f>
        <v>0</v>
      </c>
    </row>
    <row r="8" spans="1:15" ht="48" customHeight="1" x14ac:dyDescent="0.2">
      <c r="A8" s="140" t="s">
        <v>1053</v>
      </c>
      <c r="B8" s="140" t="s">
        <v>853</v>
      </c>
      <c r="C8" s="12" t="s">
        <v>1054</v>
      </c>
      <c r="D8" s="13" t="s">
        <v>1055</v>
      </c>
      <c r="E8" s="12">
        <v>3</v>
      </c>
      <c r="F8" s="12">
        <v>1</v>
      </c>
      <c r="G8" s="12" t="s">
        <v>20</v>
      </c>
      <c r="H8" s="12" t="s">
        <v>949</v>
      </c>
      <c r="I8" s="15">
        <v>42952</v>
      </c>
      <c r="J8" s="12" t="s">
        <v>1056</v>
      </c>
      <c r="K8" s="12" t="s">
        <v>1057</v>
      </c>
      <c r="M8" t="s">
        <v>48</v>
      </c>
      <c r="N8">
        <f>SUMIFS(E:E,G:G,"par")</f>
        <v>10</v>
      </c>
    </row>
    <row r="9" spans="1:15" ht="48" customHeight="1" x14ac:dyDescent="0.2">
      <c r="A9" s="11">
        <v>5</v>
      </c>
      <c r="B9" s="12" t="s">
        <v>1058</v>
      </c>
      <c r="C9" s="12" t="s">
        <v>1059</v>
      </c>
      <c r="D9" s="73" t="s">
        <v>1060</v>
      </c>
      <c r="E9" s="12">
        <v>5</v>
      </c>
      <c r="F9" s="12">
        <v>3</v>
      </c>
      <c r="G9" s="11" t="s">
        <v>20</v>
      </c>
      <c r="H9" s="12" t="s">
        <v>949</v>
      </c>
      <c r="I9" s="15">
        <v>42952</v>
      </c>
      <c r="J9" s="12" t="s">
        <v>1061</v>
      </c>
      <c r="K9" s="11"/>
      <c r="M9" t="s">
        <v>53</v>
      </c>
      <c r="N9">
        <f>SUMIFS(E:E,G:G,"phi")</f>
        <v>0</v>
      </c>
    </row>
    <row r="10" spans="1:15" ht="48" customHeight="1" x14ac:dyDescent="0.2">
      <c r="A10" s="20">
        <v>6</v>
      </c>
      <c r="B10" s="17" t="s">
        <v>32</v>
      </c>
      <c r="C10" s="17" t="s">
        <v>1062</v>
      </c>
      <c r="D10" s="18" t="s">
        <v>1063</v>
      </c>
      <c r="E10" s="17">
        <v>3</v>
      </c>
      <c r="F10" s="17">
        <v>1</v>
      </c>
      <c r="G10" s="17" t="s">
        <v>20</v>
      </c>
      <c r="H10" s="17" t="s">
        <v>949</v>
      </c>
      <c r="I10" s="19">
        <v>42952</v>
      </c>
      <c r="J10" s="17" t="s">
        <v>35</v>
      </c>
      <c r="K10" s="20"/>
      <c r="M10" t="s">
        <v>58</v>
      </c>
      <c r="N10">
        <f>SUMIFS(E:E,G:G,"BRK")</f>
        <v>19</v>
      </c>
    </row>
    <row r="11" spans="1:15" ht="48" customHeight="1" x14ac:dyDescent="0.2">
      <c r="A11" s="11">
        <v>7</v>
      </c>
      <c r="B11" s="12" t="s">
        <v>106</v>
      </c>
      <c r="C11" s="12" t="s">
        <v>1064</v>
      </c>
      <c r="D11" s="13" t="s">
        <v>1065</v>
      </c>
      <c r="E11" s="12">
        <v>4</v>
      </c>
      <c r="F11" s="12">
        <v>1</v>
      </c>
      <c r="G11" s="12" t="s">
        <v>609</v>
      </c>
      <c r="H11" s="17" t="s">
        <v>949</v>
      </c>
      <c r="I11" s="19">
        <v>42952</v>
      </c>
      <c r="J11" s="12" t="s">
        <v>1066</v>
      </c>
      <c r="K11" s="11"/>
      <c r="M11" s="27" t="s">
        <v>64</v>
      </c>
      <c r="N11" s="27">
        <f>SUMIFS(E:E,G:G,"SPC")</f>
        <v>0</v>
      </c>
    </row>
    <row r="12" spans="1:15" ht="48" customHeight="1" x14ac:dyDescent="0.2">
      <c r="A12" s="20">
        <v>8</v>
      </c>
      <c r="B12" s="17" t="s">
        <v>106</v>
      </c>
      <c r="C12" s="17" t="s">
        <v>1067</v>
      </c>
      <c r="D12" s="18" t="s">
        <v>1068</v>
      </c>
      <c r="E12" s="17">
        <v>3</v>
      </c>
      <c r="F12" s="17">
        <v>1</v>
      </c>
      <c r="G12" s="17" t="s">
        <v>609</v>
      </c>
      <c r="H12" s="17" t="s">
        <v>949</v>
      </c>
      <c r="I12" s="19">
        <v>42952</v>
      </c>
      <c r="J12" s="17" t="s">
        <v>1069</v>
      </c>
      <c r="K12" s="20"/>
      <c r="M12" s="29" t="s">
        <v>68</v>
      </c>
      <c r="N12" s="29">
        <f>SUMIFS(E:E,G:G,"H")</f>
        <v>0</v>
      </c>
    </row>
    <row r="13" spans="1:15" ht="48" customHeight="1" x14ac:dyDescent="0.2">
      <c r="A13" s="11">
        <v>9</v>
      </c>
      <c r="B13" s="17" t="s">
        <v>1070</v>
      </c>
      <c r="C13" s="17" t="s">
        <v>1071</v>
      </c>
      <c r="D13" s="18" t="s">
        <v>1072</v>
      </c>
      <c r="E13" s="17">
        <v>2</v>
      </c>
      <c r="F13" s="17">
        <v>1</v>
      </c>
      <c r="G13" s="17" t="s">
        <v>20</v>
      </c>
      <c r="H13" s="17" t="s">
        <v>949</v>
      </c>
      <c r="I13" s="19">
        <v>42952</v>
      </c>
      <c r="J13" s="17" t="s">
        <v>1073</v>
      </c>
      <c r="K13" s="20"/>
      <c r="M13" s="29"/>
      <c r="N13" s="29"/>
    </row>
    <row r="14" spans="1:15" ht="48" customHeight="1" x14ac:dyDescent="0.2">
      <c r="A14" s="20">
        <v>10</v>
      </c>
      <c r="B14" s="12" t="s">
        <v>1074</v>
      </c>
      <c r="C14" s="12" t="s">
        <v>1075</v>
      </c>
      <c r="D14" s="13" t="s">
        <v>1076</v>
      </c>
      <c r="E14" s="12">
        <v>4</v>
      </c>
      <c r="F14" s="12">
        <v>1</v>
      </c>
      <c r="G14" s="12" t="s">
        <v>185</v>
      </c>
      <c r="H14" s="12" t="s">
        <v>949</v>
      </c>
      <c r="I14" s="141">
        <v>42952</v>
      </c>
      <c r="J14" s="12" t="s">
        <v>1077</v>
      </c>
      <c r="K14" s="12" t="s">
        <v>1078</v>
      </c>
      <c r="M14" s="30" t="s">
        <v>69</v>
      </c>
      <c r="N14" s="30">
        <f>SUM(M4:N12)</f>
        <v>48</v>
      </c>
    </row>
    <row r="15" spans="1:15" ht="48" customHeight="1" x14ac:dyDescent="0.2">
      <c r="A15" s="11">
        <v>11</v>
      </c>
      <c r="B15" s="12" t="s">
        <v>32</v>
      </c>
      <c r="C15" s="12" t="s">
        <v>1079</v>
      </c>
      <c r="D15" s="13" t="s">
        <v>1080</v>
      </c>
      <c r="E15" s="12">
        <v>6</v>
      </c>
      <c r="F15" s="12">
        <v>2</v>
      </c>
      <c r="G15" s="11" t="s">
        <v>185</v>
      </c>
      <c r="H15" s="12" t="s">
        <v>949</v>
      </c>
      <c r="I15" s="15">
        <v>42952</v>
      </c>
      <c r="J15" s="12" t="s">
        <v>35</v>
      </c>
      <c r="K15" s="11"/>
    </row>
    <row r="16" spans="1:15" ht="48" customHeight="1" x14ac:dyDescent="0.2">
      <c r="A16" s="20">
        <v>12</v>
      </c>
      <c r="B16" s="12" t="s">
        <v>145</v>
      </c>
      <c r="C16" s="12">
        <v>4351</v>
      </c>
      <c r="D16" s="13" t="s">
        <v>1081</v>
      </c>
      <c r="E16" s="12">
        <v>2</v>
      </c>
      <c r="F16" s="12">
        <v>1</v>
      </c>
      <c r="G16" s="11" t="s">
        <v>20</v>
      </c>
      <c r="H16" s="12" t="s">
        <v>949</v>
      </c>
      <c r="I16" s="15">
        <v>42952</v>
      </c>
      <c r="J16" s="12" t="s">
        <v>1082</v>
      </c>
      <c r="K16" s="142" t="s">
        <v>1083</v>
      </c>
      <c r="M16" t="s">
        <v>985</v>
      </c>
    </row>
    <row r="17" spans="1:13" ht="48" customHeight="1" x14ac:dyDescent="0.2">
      <c r="A17" s="11">
        <v>13</v>
      </c>
      <c r="B17" s="12" t="s">
        <v>268</v>
      </c>
      <c r="C17" s="102" t="s">
        <v>1084</v>
      </c>
      <c r="D17" s="13" t="s">
        <v>1085</v>
      </c>
      <c r="E17" s="12">
        <v>2</v>
      </c>
      <c r="F17" s="12">
        <v>1</v>
      </c>
      <c r="G17" s="12" t="s">
        <v>20</v>
      </c>
      <c r="H17" s="12" t="s">
        <v>949</v>
      </c>
      <c r="I17" s="15">
        <v>42952</v>
      </c>
      <c r="J17" s="12" t="s">
        <v>1086</v>
      </c>
      <c r="K17" s="12"/>
      <c r="M17" t="s">
        <v>990</v>
      </c>
    </row>
    <row r="18" spans="1:13" ht="48" customHeight="1" x14ac:dyDescent="0.2">
      <c r="A18" s="20">
        <v>14</v>
      </c>
      <c r="B18" s="17" t="s">
        <v>32</v>
      </c>
      <c r="C18" s="17" t="s">
        <v>1087</v>
      </c>
      <c r="D18" s="18" t="s">
        <v>1088</v>
      </c>
      <c r="E18" s="17">
        <v>2</v>
      </c>
      <c r="F18" s="17">
        <v>1</v>
      </c>
      <c r="G18" s="17" t="s">
        <v>185</v>
      </c>
      <c r="H18" s="17" t="s">
        <v>949</v>
      </c>
      <c r="I18" s="19">
        <v>42952</v>
      </c>
      <c r="J18" s="17" t="s">
        <v>35</v>
      </c>
      <c r="K18" s="12"/>
    </row>
    <row r="19" spans="1:13" ht="48" customHeight="1" x14ac:dyDescent="0.2">
      <c r="A19" s="11">
        <v>15</v>
      </c>
      <c r="B19" s="17" t="s">
        <v>32</v>
      </c>
      <c r="C19" s="17" t="s">
        <v>1089</v>
      </c>
      <c r="D19" s="18" t="s">
        <v>1090</v>
      </c>
      <c r="E19" s="17">
        <v>3</v>
      </c>
      <c r="F19" s="17">
        <v>1</v>
      </c>
      <c r="G19" s="17" t="s">
        <v>609</v>
      </c>
      <c r="H19" s="17" t="s">
        <v>949</v>
      </c>
      <c r="I19" s="19">
        <v>42952</v>
      </c>
      <c r="J19" s="17" t="s">
        <v>35</v>
      </c>
      <c r="K19" s="12"/>
    </row>
    <row r="20" spans="1:13" ht="48" customHeight="1" x14ac:dyDescent="0.2">
      <c r="A20" s="11"/>
      <c r="B20" s="17"/>
      <c r="C20" s="17"/>
      <c r="D20" s="18"/>
      <c r="E20" s="17"/>
      <c r="F20" s="17"/>
      <c r="G20" s="17"/>
      <c r="H20" s="17"/>
      <c r="I20" s="19"/>
      <c r="J20" s="17"/>
      <c r="K20" s="12"/>
    </row>
    <row r="21" spans="1:13" ht="48" customHeight="1" x14ac:dyDescent="0.2">
      <c r="A21" s="17"/>
      <c r="B21" s="12"/>
      <c r="C21" s="12"/>
      <c r="D21" s="13"/>
      <c r="E21" s="12"/>
      <c r="F21" s="12"/>
      <c r="G21" s="12"/>
      <c r="H21" s="12"/>
      <c r="I21" s="15"/>
      <c r="J21" s="12"/>
      <c r="K21" s="12"/>
    </row>
    <row r="22" spans="1:13" ht="48" customHeight="1" x14ac:dyDescent="0.2">
      <c r="A22" s="12"/>
      <c r="B22" s="12"/>
      <c r="C22" s="12"/>
      <c r="D22" s="13"/>
      <c r="E22" s="12"/>
      <c r="F22" s="12"/>
      <c r="G22" s="12"/>
      <c r="H22" s="12"/>
      <c r="I22" s="15"/>
      <c r="J22" s="15"/>
      <c r="K22" s="12"/>
    </row>
    <row r="23" spans="1:13" ht="48" customHeight="1" x14ac:dyDescent="0.2">
      <c r="A23" s="12"/>
      <c r="B23" s="12"/>
      <c r="C23" s="12"/>
      <c r="D23" s="13"/>
      <c r="E23" s="31">
        <f>SUM(E4:E22)</f>
        <v>48</v>
      </c>
      <c r="F23" s="31">
        <f>SUM(F4:F22)</f>
        <v>19</v>
      </c>
      <c r="G23" s="12"/>
      <c r="H23" s="12"/>
      <c r="I23" s="15"/>
      <c r="J23" s="12"/>
      <c r="K23" s="12"/>
    </row>
    <row r="24" spans="1:13" ht="48" customHeight="1" x14ac:dyDescent="0.2">
      <c r="A24" s="12"/>
      <c r="B24" s="12"/>
      <c r="C24" s="12"/>
      <c r="D24" s="60"/>
      <c r="E24" s="12"/>
      <c r="F24" s="12"/>
      <c r="G24" s="12"/>
      <c r="H24" s="12"/>
      <c r="I24" s="15"/>
      <c r="J24" s="12"/>
      <c r="K24" s="12"/>
    </row>
    <row r="25" spans="1:13" ht="48" customHeight="1" x14ac:dyDescent="0.2">
      <c r="A25" s="17"/>
      <c r="B25" s="51"/>
      <c r="C25" s="17"/>
      <c r="D25" s="43"/>
      <c r="E25" s="36"/>
      <c r="F25" s="36"/>
      <c r="G25" s="17"/>
      <c r="H25" s="17"/>
      <c r="I25" s="19"/>
      <c r="J25" s="17"/>
      <c r="K25" s="17"/>
    </row>
    <row r="26" spans="1:13" ht="48" customHeight="1" x14ac:dyDescent="0.2">
      <c r="A26" s="12"/>
      <c r="B26" s="12"/>
      <c r="C26" s="12"/>
      <c r="D26" s="13"/>
      <c r="E26" s="12"/>
      <c r="F26" s="12"/>
      <c r="G26" s="12"/>
      <c r="H26" s="12"/>
      <c r="I26" s="15"/>
      <c r="J26" s="12"/>
      <c r="K26" s="12"/>
    </row>
    <row r="27" spans="1:13" ht="48" customHeight="1" x14ac:dyDescent="0.2">
      <c r="A27" s="143"/>
      <c r="B27" s="144"/>
      <c r="C27" s="144"/>
      <c r="D27" s="145"/>
      <c r="E27" s="144"/>
      <c r="F27" s="144"/>
      <c r="G27" s="143"/>
      <c r="H27" s="144"/>
      <c r="I27" s="144"/>
      <c r="J27" s="144"/>
      <c r="K27" s="143"/>
    </row>
  </sheetData>
  <customSheetViews>
    <customSheetView guid="{A67F6443-CA60-6E4C-B29B-DCA4E70ACF30}" scale="80" topLeftCell="A13">
      <selection activeCell="G16" sqref="G16"/>
      <pageMargins left="0.7" right="0.7" top="0.75" bottom="0.75" header="0.3" footer="0.3"/>
    </customSheetView>
    <customSheetView guid="{D4151BE5-B976-4A24-A98B-85B0F6C8CA18}" scale="80" topLeftCell="A10">
      <selection activeCell="A18" sqref="A18:K18"/>
      <pageMargins left="0.7" right="0.7" top="0.75" bottom="0.75" header="0.3" footer="0.3"/>
    </customSheetView>
    <customSheetView guid="{A0DC6B3E-CB99-44AD-9DE4-2694454570A7}" scale="80">
      <selection activeCell="G16" sqref="G16"/>
      <pageMargins left="0.7" right="0.7" top="0.75" bottom="0.75" header="0.3" footer="0.3"/>
    </customSheetView>
    <customSheetView guid="{7DC097B9-CA40-49DB-9E0D-CAF33A1D74AD}" scale="80">
      <selection activeCell="G16" sqref="G16"/>
      <pageMargins left="0.7" right="0.7" top="0.75" bottom="0.75" header="0.3" footer="0.3"/>
    </customSheetView>
    <customSheetView guid="{33354DC4-F6A3-4A6E-9B62-8BC44C96640D}" scale="80" topLeftCell="A13">
      <selection activeCell="G16" sqref="G16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zoomScale="80" zoomScaleNormal="90" workbookViewId="0">
      <selection activeCell="J28" sqref="J28"/>
    </sheetView>
  </sheetViews>
  <sheetFormatPr baseColWidth="10" defaultColWidth="8.83203125" defaultRowHeight="38.25" customHeight="1" x14ac:dyDescent="0.2"/>
  <cols>
    <col min="2" max="2" width="29.1640625" customWidth="1"/>
    <col min="3" max="3" width="35.5" customWidth="1"/>
    <col min="4" max="4" width="37.6640625" customWidth="1"/>
    <col min="5" max="5" width="10.5" customWidth="1"/>
    <col min="6" max="6" width="10.33203125" customWidth="1"/>
    <col min="7" max="7" width="15.1640625" customWidth="1"/>
    <col min="8" max="8" width="11" customWidth="1"/>
    <col min="9" max="9" width="16" customWidth="1"/>
    <col min="10" max="10" width="15.1640625" customWidth="1"/>
    <col min="11" max="11" width="65" customWidth="1"/>
    <col min="13" max="13" width="18.1640625" customWidth="1"/>
  </cols>
  <sheetData>
    <row r="1" spans="1:15" ht="38.25" customHeight="1" thickBot="1" x14ac:dyDescent="0.45">
      <c r="A1" s="781" t="s">
        <v>455</v>
      </c>
      <c r="B1" s="782"/>
      <c r="C1" s="782"/>
      <c r="D1" s="782"/>
      <c r="E1" s="782"/>
      <c r="F1" s="782"/>
      <c r="G1" s="782" t="s">
        <v>944</v>
      </c>
      <c r="H1" s="782"/>
      <c r="I1" s="782"/>
      <c r="J1" s="783"/>
      <c r="K1" s="784"/>
    </row>
    <row r="2" spans="1:15" ht="38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38.25" customHeight="1" x14ac:dyDescent="0.3">
      <c r="A3" s="132"/>
      <c r="B3" s="132" t="s">
        <v>945</v>
      </c>
      <c r="C3" s="133"/>
      <c r="D3" s="134"/>
      <c r="E3" s="132"/>
      <c r="F3" s="132"/>
      <c r="G3" s="132"/>
      <c r="H3" s="132"/>
      <c r="I3" s="135"/>
      <c r="J3" s="132"/>
      <c r="K3" s="132" t="s">
        <v>946</v>
      </c>
      <c r="M3" s="9" t="s">
        <v>16</v>
      </c>
      <c r="N3" s="9">
        <f>N2-N14</f>
        <v>8</v>
      </c>
      <c r="O3" s="10"/>
    </row>
    <row r="4" spans="1:15" ht="38.25" customHeight="1" x14ac:dyDescent="0.2">
      <c r="A4" s="11">
        <v>1</v>
      </c>
      <c r="B4" s="12" t="s">
        <v>32</v>
      </c>
      <c r="C4" s="12" t="s">
        <v>947</v>
      </c>
      <c r="D4" s="13" t="s">
        <v>948</v>
      </c>
      <c r="E4" s="12">
        <v>4</v>
      </c>
      <c r="F4" s="12">
        <v>1</v>
      </c>
      <c r="G4" s="12" t="s">
        <v>20</v>
      </c>
      <c r="H4" s="17" t="s">
        <v>949</v>
      </c>
      <c r="I4" s="19">
        <v>42952</v>
      </c>
      <c r="J4" s="12" t="s">
        <v>35</v>
      </c>
      <c r="K4" s="11"/>
      <c r="M4" t="s">
        <v>24</v>
      </c>
      <c r="N4">
        <f>SUMIFS(E:E,G:G,"CTT")</f>
        <v>13</v>
      </c>
    </row>
    <row r="5" spans="1:15" ht="38.25" customHeight="1" x14ac:dyDescent="0.2">
      <c r="A5" s="11">
        <v>2</v>
      </c>
      <c r="B5" s="12" t="s">
        <v>32</v>
      </c>
      <c r="C5" s="12" t="s">
        <v>950</v>
      </c>
      <c r="D5" s="97" t="s">
        <v>951</v>
      </c>
      <c r="E5" s="12">
        <v>2</v>
      </c>
      <c r="F5" s="12">
        <v>1</v>
      </c>
      <c r="G5" s="12" t="s">
        <v>20</v>
      </c>
      <c r="H5" s="12" t="s">
        <v>949</v>
      </c>
      <c r="I5" s="15">
        <v>42952</v>
      </c>
      <c r="J5" s="15" t="s">
        <v>35</v>
      </c>
      <c r="K5" s="11"/>
      <c r="M5" t="s">
        <v>31</v>
      </c>
      <c r="N5">
        <f>SUMIFS(E:E,G:G,"FLU")</f>
        <v>34</v>
      </c>
    </row>
    <row r="6" spans="1:15" ht="38.25" customHeight="1" x14ac:dyDescent="0.2">
      <c r="A6" s="11">
        <v>3</v>
      </c>
      <c r="B6" s="12" t="s">
        <v>106</v>
      </c>
      <c r="C6" s="12" t="s">
        <v>952</v>
      </c>
      <c r="D6" s="13" t="s">
        <v>953</v>
      </c>
      <c r="E6" s="12">
        <v>2</v>
      </c>
      <c r="F6" s="12">
        <v>1</v>
      </c>
      <c r="G6" s="11" t="s">
        <v>20</v>
      </c>
      <c r="H6" s="77" t="s">
        <v>949</v>
      </c>
      <c r="I6" s="136">
        <v>42952</v>
      </c>
      <c r="J6" s="12" t="s">
        <v>954</v>
      </c>
      <c r="K6" s="11"/>
      <c r="M6" t="s">
        <v>36</v>
      </c>
      <c r="N6">
        <f>SUMIFS(E:E,G:G,"JCC")</f>
        <v>0</v>
      </c>
    </row>
    <row r="7" spans="1:15" ht="38.25" customHeight="1" x14ac:dyDescent="0.2">
      <c r="A7" s="11">
        <v>4</v>
      </c>
      <c r="B7" s="12" t="s">
        <v>32</v>
      </c>
      <c r="C7" s="12" t="s">
        <v>955</v>
      </c>
      <c r="D7" s="13" t="s">
        <v>956</v>
      </c>
      <c r="E7" s="12">
        <v>2</v>
      </c>
      <c r="F7" s="12">
        <v>1</v>
      </c>
      <c r="G7" s="11" t="s">
        <v>28</v>
      </c>
      <c r="H7" s="12" t="s">
        <v>949</v>
      </c>
      <c r="I7" s="15">
        <v>42952</v>
      </c>
      <c r="J7" s="12" t="s">
        <v>35</v>
      </c>
      <c r="K7" s="11"/>
      <c r="M7" t="s">
        <v>43</v>
      </c>
      <c r="N7">
        <f>SUMIFS(E:E,G:G,"EDI")</f>
        <v>0</v>
      </c>
    </row>
    <row r="8" spans="1:15" ht="38.25" customHeight="1" x14ac:dyDescent="0.2">
      <c r="A8" s="11">
        <v>5</v>
      </c>
      <c r="B8" s="17" t="s">
        <v>32</v>
      </c>
      <c r="C8" s="17" t="s">
        <v>957</v>
      </c>
      <c r="D8" s="18" t="s">
        <v>958</v>
      </c>
      <c r="E8" s="17">
        <v>4</v>
      </c>
      <c r="F8" s="17">
        <v>1</v>
      </c>
      <c r="G8" s="17" t="s">
        <v>28</v>
      </c>
      <c r="H8" s="12" t="s">
        <v>949</v>
      </c>
      <c r="I8" s="15">
        <v>42952</v>
      </c>
      <c r="J8" s="12" t="s">
        <v>35</v>
      </c>
      <c r="K8" s="20"/>
      <c r="M8" t="s">
        <v>48</v>
      </c>
      <c r="N8">
        <f>SUMIFS(E:E,G:G,"par")</f>
        <v>0</v>
      </c>
    </row>
    <row r="9" spans="1:15" ht="38.25" customHeight="1" x14ac:dyDescent="0.2">
      <c r="A9" s="11">
        <v>6</v>
      </c>
      <c r="B9" s="17" t="s">
        <v>32</v>
      </c>
      <c r="C9" s="17" t="s">
        <v>959</v>
      </c>
      <c r="D9" s="18" t="s">
        <v>960</v>
      </c>
      <c r="E9" s="17">
        <v>3</v>
      </c>
      <c r="F9" s="17">
        <v>1</v>
      </c>
      <c r="G9" s="17" t="s">
        <v>28</v>
      </c>
      <c r="H9" s="12" t="s">
        <v>949</v>
      </c>
      <c r="I9" s="15">
        <v>42952</v>
      </c>
      <c r="J9" s="12" t="s">
        <v>35</v>
      </c>
      <c r="K9" s="20"/>
      <c r="M9" t="s">
        <v>53</v>
      </c>
      <c r="N9">
        <f>SUMIFS(E:E,G:G,"phi")</f>
        <v>0</v>
      </c>
    </row>
    <row r="10" spans="1:15" ht="38.25" customHeight="1" x14ac:dyDescent="0.2">
      <c r="A10" s="11">
        <v>7</v>
      </c>
      <c r="B10" s="12" t="s">
        <v>87</v>
      </c>
      <c r="C10" s="12" t="s">
        <v>961</v>
      </c>
      <c r="D10" s="13" t="s">
        <v>962</v>
      </c>
      <c r="E10" s="12">
        <v>4</v>
      </c>
      <c r="F10" s="12">
        <v>1</v>
      </c>
      <c r="G10" s="12" t="s">
        <v>28</v>
      </c>
      <c r="H10" s="12" t="s">
        <v>949</v>
      </c>
      <c r="I10" s="15">
        <v>42952</v>
      </c>
      <c r="J10" s="15" t="s">
        <v>963</v>
      </c>
      <c r="K10" s="12" t="s">
        <v>964</v>
      </c>
      <c r="M10" t="s">
        <v>58</v>
      </c>
      <c r="N10">
        <f>SUMIFS(E:E,G:G,"BRK")</f>
        <v>0</v>
      </c>
    </row>
    <row r="11" spans="1:15" ht="38.25" customHeight="1" x14ac:dyDescent="0.2">
      <c r="A11" s="11">
        <v>8</v>
      </c>
      <c r="B11" s="12" t="s">
        <v>965</v>
      </c>
      <c r="C11" s="12" t="s">
        <v>966</v>
      </c>
      <c r="D11" s="13" t="s">
        <v>967</v>
      </c>
      <c r="E11" s="12">
        <v>3</v>
      </c>
      <c r="F11" s="12">
        <v>1</v>
      </c>
      <c r="G11" s="12" t="s">
        <v>28</v>
      </c>
      <c r="H11" s="12" t="s">
        <v>949</v>
      </c>
      <c r="I11" s="15">
        <v>42952</v>
      </c>
      <c r="J11" s="15" t="s">
        <v>968</v>
      </c>
      <c r="K11" s="12" t="s">
        <v>969</v>
      </c>
      <c r="M11" s="27" t="s">
        <v>64</v>
      </c>
      <c r="N11" s="27">
        <f>SUMIFS(E:E,G:G,"SPC")</f>
        <v>0</v>
      </c>
    </row>
    <row r="12" spans="1:15" ht="38.25" customHeight="1" x14ac:dyDescent="0.2">
      <c r="A12" s="11">
        <v>9</v>
      </c>
      <c r="B12" s="12" t="s">
        <v>106</v>
      </c>
      <c r="C12" s="12" t="s">
        <v>970</v>
      </c>
      <c r="D12" s="13" t="s">
        <v>971</v>
      </c>
      <c r="E12" s="12">
        <v>1</v>
      </c>
      <c r="F12" s="12">
        <v>1</v>
      </c>
      <c r="G12" s="11" t="s">
        <v>20</v>
      </c>
      <c r="H12" s="12" t="s">
        <v>949</v>
      </c>
      <c r="I12" s="15">
        <v>42952</v>
      </c>
      <c r="J12" s="12" t="s">
        <v>972</v>
      </c>
      <c r="K12" s="11"/>
      <c r="M12" s="29" t="s">
        <v>68</v>
      </c>
      <c r="N12" s="29">
        <f>SUMIFS(E:E,G:G,"H")</f>
        <v>0</v>
      </c>
    </row>
    <row r="13" spans="1:15" ht="38.25" customHeight="1" x14ac:dyDescent="0.2">
      <c r="A13" s="11">
        <v>10</v>
      </c>
      <c r="B13" s="12" t="s">
        <v>106</v>
      </c>
      <c r="C13" s="12" t="s">
        <v>973</v>
      </c>
      <c r="D13" s="13" t="s">
        <v>974</v>
      </c>
      <c r="E13" s="12">
        <v>1</v>
      </c>
      <c r="F13" s="12">
        <v>1</v>
      </c>
      <c r="G13" s="21" t="s">
        <v>20</v>
      </c>
      <c r="H13" s="12" t="s">
        <v>949</v>
      </c>
      <c r="I13" s="15">
        <v>42952</v>
      </c>
      <c r="J13" s="12" t="s">
        <v>975</v>
      </c>
      <c r="K13" s="21"/>
      <c r="M13" s="29"/>
      <c r="N13" s="29"/>
    </row>
    <row r="14" spans="1:15" ht="38.25" customHeight="1" x14ac:dyDescent="0.2">
      <c r="A14" s="11">
        <v>11</v>
      </c>
      <c r="B14" s="12" t="s">
        <v>106</v>
      </c>
      <c r="C14" s="12" t="s">
        <v>976</v>
      </c>
      <c r="D14" s="13" t="s">
        <v>977</v>
      </c>
      <c r="E14" s="12">
        <v>3</v>
      </c>
      <c r="F14" s="12">
        <v>1</v>
      </c>
      <c r="G14" s="21" t="s">
        <v>20</v>
      </c>
      <c r="H14" s="12" t="s">
        <v>949</v>
      </c>
      <c r="I14" s="15">
        <v>42952</v>
      </c>
      <c r="J14" s="12" t="s">
        <v>978</v>
      </c>
      <c r="K14" s="21"/>
      <c r="M14" s="30" t="s">
        <v>69</v>
      </c>
      <c r="N14" s="30">
        <f>SUM(M4:N12)</f>
        <v>47</v>
      </c>
    </row>
    <row r="15" spans="1:15" ht="38.25" customHeight="1" x14ac:dyDescent="0.2">
      <c r="A15" s="11">
        <v>12</v>
      </c>
      <c r="B15" s="12" t="s">
        <v>32</v>
      </c>
      <c r="C15" s="12" t="s">
        <v>979</v>
      </c>
      <c r="D15" s="13" t="s">
        <v>980</v>
      </c>
      <c r="E15" s="12">
        <v>7</v>
      </c>
      <c r="F15" s="12">
        <v>2</v>
      </c>
      <c r="G15" s="12" t="s">
        <v>28</v>
      </c>
      <c r="H15" s="12" t="s">
        <v>949</v>
      </c>
      <c r="I15" s="15">
        <v>42952</v>
      </c>
      <c r="J15" s="12" t="s">
        <v>35</v>
      </c>
      <c r="K15" s="12"/>
    </row>
    <row r="16" spans="1:15" ht="38.25" customHeight="1" x14ac:dyDescent="0.2">
      <c r="A16" s="11">
        <v>13</v>
      </c>
      <c r="B16" s="12" t="s">
        <v>981</v>
      </c>
      <c r="C16" s="12" t="s">
        <v>982</v>
      </c>
      <c r="D16" s="13" t="s">
        <v>983</v>
      </c>
      <c r="E16" s="31">
        <v>4</v>
      </c>
      <c r="F16" s="12">
        <v>1</v>
      </c>
      <c r="G16" s="12" t="s">
        <v>28</v>
      </c>
      <c r="H16" s="12" t="s">
        <v>949</v>
      </c>
      <c r="I16" s="15">
        <v>42952</v>
      </c>
      <c r="J16" s="12" t="s">
        <v>984</v>
      </c>
      <c r="K16" s="12" t="s">
        <v>1805</v>
      </c>
      <c r="M16" t="s">
        <v>985</v>
      </c>
    </row>
    <row r="17" spans="1:13" ht="38.25" customHeight="1" x14ac:dyDescent="0.2">
      <c r="A17" s="11">
        <v>14</v>
      </c>
      <c r="B17" s="12" t="s">
        <v>986</v>
      </c>
      <c r="C17" s="12" t="s">
        <v>987</v>
      </c>
      <c r="D17" s="13" t="s">
        <v>988</v>
      </c>
      <c r="E17" s="12">
        <v>2</v>
      </c>
      <c r="F17" s="12">
        <v>1</v>
      </c>
      <c r="G17" s="12" t="s">
        <v>28</v>
      </c>
      <c r="H17" s="12" t="s">
        <v>949</v>
      </c>
      <c r="I17" s="15">
        <v>42952</v>
      </c>
      <c r="J17" s="12" t="s">
        <v>989</v>
      </c>
      <c r="K17" s="12"/>
      <c r="M17" t="s">
        <v>990</v>
      </c>
    </row>
    <row r="18" spans="1:13" ht="38.25" customHeight="1" x14ac:dyDescent="0.2">
      <c r="A18" s="11">
        <v>15</v>
      </c>
      <c r="B18" s="12" t="s">
        <v>106</v>
      </c>
      <c r="C18" s="102" t="s">
        <v>991</v>
      </c>
      <c r="D18" s="13" t="s">
        <v>992</v>
      </c>
      <c r="E18" s="12">
        <v>1</v>
      </c>
      <c r="F18" s="12">
        <v>1</v>
      </c>
      <c r="G18" s="12" t="s">
        <v>28</v>
      </c>
      <c r="H18" s="12" t="s">
        <v>949</v>
      </c>
      <c r="I18" s="15">
        <v>42952</v>
      </c>
      <c r="J18" s="12" t="s">
        <v>993</v>
      </c>
      <c r="K18" s="12"/>
    </row>
    <row r="19" spans="1:13" ht="38.25" customHeight="1" x14ac:dyDescent="0.2">
      <c r="A19" s="11">
        <v>16</v>
      </c>
      <c r="B19" s="12" t="s">
        <v>994</v>
      </c>
      <c r="C19" s="12" t="s">
        <v>995</v>
      </c>
      <c r="D19" s="13" t="s">
        <v>996</v>
      </c>
      <c r="E19" s="12">
        <v>2</v>
      </c>
      <c r="F19" s="12">
        <v>1</v>
      </c>
      <c r="G19" s="12" t="s">
        <v>28</v>
      </c>
      <c r="H19" s="12" t="s">
        <v>949</v>
      </c>
      <c r="I19" s="15">
        <v>42952</v>
      </c>
      <c r="J19" s="12" t="s">
        <v>997</v>
      </c>
      <c r="K19" s="12" t="s">
        <v>998</v>
      </c>
    </row>
    <row r="20" spans="1:13" ht="38.25" customHeight="1" x14ac:dyDescent="0.2">
      <c r="A20" s="11">
        <v>17</v>
      </c>
      <c r="B20" s="12" t="s">
        <v>999</v>
      </c>
      <c r="C20" s="12" t="s">
        <v>1000</v>
      </c>
      <c r="D20" s="112">
        <v>3479722586</v>
      </c>
      <c r="E20" s="12">
        <v>2</v>
      </c>
      <c r="F20" s="12">
        <v>1</v>
      </c>
      <c r="G20" s="12" t="s">
        <v>28</v>
      </c>
      <c r="H20" s="12" t="s">
        <v>949</v>
      </c>
      <c r="I20" s="15">
        <v>42952</v>
      </c>
      <c r="J20" s="12" t="s">
        <v>1001</v>
      </c>
      <c r="K20" s="12" t="s">
        <v>1002</v>
      </c>
    </row>
    <row r="21" spans="1:13" ht="38.25" customHeight="1" x14ac:dyDescent="0.2">
      <c r="A21" s="20"/>
      <c r="B21" s="12"/>
      <c r="C21" s="12"/>
      <c r="D21" s="13"/>
      <c r="E21" s="12"/>
      <c r="F21" s="12"/>
      <c r="G21" s="12"/>
      <c r="H21" s="12"/>
      <c r="I21" s="15"/>
      <c r="J21" s="12"/>
      <c r="K21" s="12"/>
    </row>
    <row r="22" spans="1:13" ht="38.25" customHeight="1" x14ac:dyDescent="0.2">
      <c r="A22" s="11"/>
      <c r="B22" s="12"/>
      <c r="C22" s="12"/>
      <c r="D22" s="13"/>
      <c r="E22" s="12"/>
      <c r="F22" s="12"/>
      <c r="G22" s="12"/>
      <c r="H22" s="12"/>
      <c r="I22" s="15"/>
      <c r="J22" s="15"/>
      <c r="K22" s="12"/>
    </row>
    <row r="23" spans="1:13" ht="38.25" customHeight="1" x14ac:dyDescent="0.2">
      <c r="A23" s="12"/>
      <c r="B23" s="12"/>
      <c r="C23" s="12"/>
      <c r="D23" s="13"/>
      <c r="E23" s="12"/>
      <c r="F23" s="12"/>
      <c r="G23" s="12"/>
      <c r="H23" s="12"/>
      <c r="I23" s="15"/>
      <c r="J23" s="12"/>
      <c r="K23" s="12"/>
    </row>
    <row r="24" spans="1:13" ht="38.25" customHeight="1" x14ac:dyDescent="0.2">
      <c r="A24" s="12"/>
      <c r="B24" s="12"/>
      <c r="C24" s="12"/>
      <c r="D24" s="60"/>
      <c r="E24" s="12"/>
      <c r="F24" s="12"/>
      <c r="G24" s="12"/>
      <c r="H24" s="12"/>
      <c r="I24" s="15"/>
      <c r="J24" s="12"/>
      <c r="K24" s="12"/>
    </row>
    <row r="25" spans="1:13" ht="38.25" customHeight="1" x14ac:dyDescent="0.2">
      <c r="A25" s="17"/>
      <c r="B25" s="51"/>
      <c r="C25" s="17"/>
      <c r="D25" s="43"/>
      <c r="E25" s="36">
        <f>SUM(E4:E24)</f>
        <v>47</v>
      </c>
      <c r="F25" s="36">
        <f>SUM(F4:F24)</f>
        <v>18</v>
      </c>
      <c r="G25" s="17"/>
      <c r="H25" s="17"/>
      <c r="I25" s="19"/>
      <c r="J25" s="17"/>
      <c r="K25" s="17"/>
    </row>
    <row r="26" spans="1:13" ht="38.25" customHeight="1" x14ac:dyDescent="0.2">
      <c r="A26" s="11"/>
      <c r="B26" s="12"/>
      <c r="C26" s="12"/>
      <c r="D26" s="13"/>
      <c r="E26" s="12"/>
      <c r="F26" s="12"/>
      <c r="G26" s="11"/>
      <c r="H26" s="12"/>
      <c r="I26" s="15"/>
      <c r="J26" s="12"/>
      <c r="K26" s="11"/>
    </row>
    <row r="27" spans="1:13" ht="38.25" customHeight="1" x14ac:dyDescent="0.2">
      <c r="A27" s="143"/>
      <c r="B27" s="144"/>
      <c r="C27" s="144"/>
      <c r="D27" s="145"/>
      <c r="E27" s="144"/>
      <c r="F27" s="144"/>
      <c r="G27" s="143"/>
      <c r="H27" s="144"/>
      <c r="I27" s="144"/>
      <c r="J27" s="144"/>
      <c r="K27" s="143"/>
    </row>
  </sheetData>
  <customSheetViews>
    <customSheetView guid="{A67F6443-CA60-6E4C-B29B-DCA4E70ACF30}" scale="80" topLeftCell="A13">
      <selection activeCell="J28" sqref="J28"/>
      <pageMargins left="0.7" right="0.7" top="0.75" bottom="0.75" header="0.3" footer="0.3"/>
    </customSheetView>
    <customSheetView guid="{D4151BE5-B976-4A24-A98B-85B0F6C8CA18}" scale="80" topLeftCell="A10">
      <selection activeCell="D25" sqref="D25"/>
      <pageMargins left="0.7" right="0.7" top="0.75" bottom="0.75" header="0.3" footer="0.3"/>
    </customSheetView>
    <customSheetView guid="{A0DC6B3E-CB99-44AD-9DE4-2694454570A7}" scale="80" topLeftCell="A10">
      <selection activeCell="E29" sqref="E29"/>
      <pageMargins left="0.7" right="0.7" top="0.75" bottom="0.75" header="0.3" footer="0.3"/>
    </customSheetView>
    <customSheetView guid="{7DC097B9-CA40-49DB-9E0D-CAF33A1D74AD}" scale="80" topLeftCell="A10">
      <selection activeCell="E29" sqref="E29"/>
      <pageMargins left="0.7" right="0.7" top="0.75" bottom="0.75" header="0.3" footer="0.3"/>
    </customSheetView>
    <customSheetView guid="{33354DC4-F6A3-4A6E-9B62-8BC44C96640D}" scale="80" topLeftCell="A13">
      <selection activeCell="J28" sqref="J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workbookViewId="0">
      <selection activeCell="I10" sqref="I10"/>
    </sheetView>
  </sheetViews>
  <sheetFormatPr baseColWidth="10" defaultColWidth="8.83203125" defaultRowHeight="41.25" customHeight="1" x14ac:dyDescent="0.2"/>
  <cols>
    <col min="2" max="2" width="25.5" customWidth="1"/>
    <col min="3" max="3" width="36" customWidth="1"/>
    <col min="4" max="4" width="41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9.5" customWidth="1"/>
    <col min="13" max="13" width="18.1640625" customWidth="1"/>
  </cols>
  <sheetData>
    <row r="1" spans="1:14" ht="41.25" customHeight="1" thickBot="1" x14ac:dyDescent="0.4">
      <c r="A1" s="785" t="s">
        <v>455</v>
      </c>
      <c r="B1" s="786"/>
      <c r="C1" s="786"/>
      <c r="D1" s="786"/>
      <c r="E1" s="786"/>
      <c r="F1" s="786"/>
      <c r="G1" s="786" t="s">
        <v>561</v>
      </c>
      <c r="H1" s="786"/>
      <c r="I1" s="786"/>
      <c r="J1" s="787"/>
      <c r="K1" s="788"/>
    </row>
    <row r="2" spans="1:14" ht="41.25" customHeight="1" thickBot="1" x14ac:dyDescent="0.3">
      <c r="A2" s="80" t="s">
        <v>2</v>
      </c>
      <c r="B2" s="81" t="s">
        <v>3</v>
      </c>
      <c r="C2" s="81" t="s">
        <v>4</v>
      </c>
      <c r="D2" s="82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3" t="s">
        <v>12</v>
      </c>
      <c r="M2" s="5" t="s">
        <v>13</v>
      </c>
      <c r="N2" s="5">
        <v>55</v>
      </c>
    </row>
    <row r="3" spans="1:14" ht="41.25" customHeight="1" x14ac:dyDescent="0.2">
      <c r="A3" s="20">
        <v>1</v>
      </c>
      <c r="B3" s="17" t="s">
        <v>562</v>
      </c>
      <c r="C3" s="17" t="s">
        <v>563</v>
      </c>
      <c r="D3" s="43" t="s">
        <v>564</v>
      </c>
      <c r="E3" s="17">
        <v>4</v>
      </c>
      <c r="F3" s="17">
        <v>1</v>
      </c>
      <c r="G3" s="17" t="s">
        <v>20</v>
      </c>
      <c r="H3" s="17" t="s">
        <v>565</v>
      </c>
      <c r="I3" s="19">
        <v>42952</v>
      </c>
      <c r="J3" s="17" t="s">
        <v>566</v>
      </c>
      <c r="K3" s="20"/>
      <c r="M3" s="9" t="s">
        <v>16</v>
      </c>
      <c r="N3" s="9">
        <f>N2-N14</f>
        <v>22</v>
      </c>
    </row>
    <row r="4" spans="1:14" ht="41.25" customHeight="1" x14ac:dyDescent="0.2">
      <c r="A4" s="11">
        <v>2</v>
      </c>
      <c r="B4" s="35" t="s">
        <v>268</v>
      </c>
      <c r="C4" s="35" t="s">
        <v>567</v>
      </c>
      <c r="D4" s="18" t="s">
        <v>568</v>
      </c>
      <c r="E4" s="17">
        <v>2</v>
      </c>
      <c r="F4" s="17">
        <v>1</v>
      </c>
      <c r="G4" s="17" t="s">
        <v>20</v>
      </c>
      <c r="H4" s="17" t="s">
        <v>565</v>
      </c>
      <c r="I4" s="19">
        <v>42952</v>
      </c>
      <c r="J4" s="91" t="s">
        <v>569</v>
      </c>
      <c r="K4" s="61" t="s">
        <v>570</v>
      </c>
      <c r="M4" t="s">
        <v>24</v>
      </c>
      <c r="N4">
        <f>SUMIFS(E:E,G:G,"CTT")</f>
        <v>16</v>
      </c>
    </row>
    <row r="5" spans="1:14" ht="41.25" customHeight="1" x14ac:dyDescent="0.2">
      <c r="A5" s="11"/>
      <c r="B5" s="62" t="s">
        <v>571</v>
      </c>
      <c r="C5" s="62"/>
      <c r="D5" s="62"/>
      <c r="E5" s="62"/>
      <c r="F5" s="62"/>
      <c r="G5" s="62"/>
      <c r="H5" s="62"/>
      <c r="I5" s="92"/>
      <c r="J5" s="62"/>
      <c r="K5" s="62"/>
      <c r="M5" t="s">
        <v>31</v>
      </c>
      <c r="N5">
        <f>SUMIFS(E:E,G:G,"FLU")</f>
        <v>10</v>
      </c>
    </row>
    <row r="6" spans="1:14" ht="41.25" customHeight="1" x14ac:dyDescent="0.2">
      <c r="A6" s="20">
        <v>3</v>
      </c>
      <c r="B6" s="17" t="s">
        <v>106</v>
      </c>
      <c r="C6" s="17" t="s">
        <v>572</v>
      </c>
      <c r="D6" s="18" t="s">
        <v>573</v>
      </c>
      <c r="E6" s="17">
        <v>2</v>
      </c>
      <c r="F6" s="17">
        <v>1</v>
      </c>
      <c r="G6" s="17" t="s">
        <v>20</v>
      </c>
      <c r="H6" s="17" t="s">
        <v>565</v>
      </c>
      <c r="I6" s="19">
        <v>42952</v>
      </c>
      <c r="J6" s="17" t="s">
        <v>574</v>
      </c>
      <c r="K6" s="20"/>
      <c r="M6" t="s">
        <v>36</v>
      </c>
      <c r="N6">
        <f>SUMIFS(E:E,G:G,"JCC")</f>
        <v>0</v>
      </c>
    </row>
    <row r="7" spans="1:14" ht="41.25" customHeight="1" x14ac:dyDescent="0.2">
      <c r="A7" s="11">
        <v>4</v>
      </c>
      <c r="B7" s="17" t="s">
        <v>87</v>
      </c>
      <c r="C7" s="12" t="s">
        <v>575</v>
      </c>
      <c r="D7" s="13" t="s">
        <v>576</v>
      </c>
      <c r="E7" s="12">
        <v>8</v>
      </c>
      <c r="F7" s="12">
        <v>3</v>
      </c>
      <c r="G7" s="12" t="s">
        <v>28</v>
      </c>
      <c r="H7" s="12" t="s">
        <v>565</v>
      </c>
      <c r="I7" s="15">
        <v>42952</v>
      </c>
      <c r="J7" s="12" t="s">
        <v>577</v>
      </c>
      <c r="K7" s="60" t="s">
        <v>440</v>
      </c>
      <c r="M7" t="s">
        <v>43</v>
      </c>
      <c r="N7">
        <f>SUMIFS(E:E,G:G,"EDI")</f>
        <v>0</v>
      </c>
    </row>
    <row r="8" spans="1:14" ht="41.25" customHeight="1" x14ac:dyDescent="0.2">
      <c r="A8" s="20">
        <v>5</v>
      </c>
      <c r="B8" s="12" t="s">
        <v>32</v>
      </c>
      <c r="C8" s="12" t="s">
        <v>578</v>
      </c>
      <c r="D8" s="13" t="s">
        <v>579</v>
      </c>
      <c r="E8" s="12">
        <v>4</v>
      </c>
      <c r="F8" s="12">
        <v>1</v>
      </c>
      <c r="G8" s="11" t="s">
        <v>20</v>
      </c>
      <c r="H8" s="17" t="s">
        <v>565</v>
      </c>
      <c r="I8" s="19">
        <v>42952</v>
      </c>
      <c r="J8" s="12" t="s">
        <v>35</v>
      </c>
      <c r="K8" s="11"/>
      <c r="M8" t="s">
        <v>48</v>
      </c>
      <c r="N8">
        <f>SUMIFS(E:E,G:G,"par")</f>
        <v>0</v>
      </c>
    </row>
    <row r="9" spans="1:14" ht="41.25" customHeight="1" x14ac:dyDescent="0.2">
      <c r="A9" s="11">
        <v>6</v>
      </c>
      <c r="B9" s="12" t="s">
        <v>580</v>
      </c>
      <c r="C9" s="12">
        <v>279714</v>
      </c>
      <c r="D9" s="13" t="s">
        <v>581</v>
      </c>
      <c r="E9" s="12">
        <v>2</v>
      </c>
      <c r="F9" s="12">
        <v>1</v>
      </c>
      <c r="G9" s="12" t="s">
        <v>20</v>
      </c>
      <c r="H9" s="12" t="s">
        <v>565</v>
      </c>
      <c r="I9" s="15">
        <v>42952</v>
      </c>
      <c r="J9" s="15" t="s">
        <v>582</v>
      </c>
      <c r="K9" s="11"/>
      <c r="M9" t="s">
        <v>53</v>
      </c>
      <c r="N9">
        <f>SUMIFS(E:E,G:G,"phi")</f>
        <v>0</v>
      </c>
    </row>
    <row r="10" spans="1:14" ht="41.25" customHeight="1" x14ac:dyDescent="0.2">
      <c r="A10" s="20">
        <v>7</v>
      </c>
      <c r="B10" s="12" t="s">
        <v>583</v>
      </c>
      <c r="C10" s="12" t="s">
        <v>584</v>
      </c>
      <c r="D10" s="13" t="s">
        <v>585</v>
      </c>
      <c r="E10" s="12">
        <v>3</v>
      </c>
      <c r="F10" s="12">
        <v>1</v>
      </c>
      <c r="G10" s="12" t="s">
        <v>185</v>
      </c>
      <c r="H10" s="12" t="s">
        <v>565</v>
      </c>
      <c r="I10" s="15">
        <v>42952</v>
      </c>
      <c r="J10" s="12" t="s">
        <v>586</v>
      </c>
      <c r="K10" s="12" t="s">
        <v>333</v>
      </c>
      <c r="M10" t="s">
        <v>58</v>
      </c>
      <c r="N10">
        <f>SUMIFS(E:E,G:G,"BRK")</f>
        <v>7</v>
      </c>
    </row>
    <row r="11" spans="1:14" ht="41.25" customHeight="1" x14ac:dyDescent="0.2">
      <c r="A11" s="11">
        <v>8</v>
      </c>
      <c r="B11" s="12" t="s">
        <v>251</v>
      </c>
      <c r="C11" s="12" t="s">
        <v>587</v>
      </c>
      <c r="D11" s="13" t="s">
        <v>588</v>
      </c>
      <c r="E11" s="12">
        <v>2</v>
      </c>
      <c r="F11" s="12">
        <v>1</v>
      </c>
      <c r="G11" s="11" t="s">
        <v>185</v>
      </c>
      <c r="H11" s="12" t="s">
        <v>565</v>
      </c>
      <c r="I11" s="15">
        <v>42952</v>
      </c>
      <c r="J11" s="12" t="s">
        <v>589</v>
      </c>
      <c r="K11" s="11" t="s">
        <v>590</v>
      </c>
      <c r="M11" s="27" t="s">
        <v>64</v>
      </c>
      <c r="N11" s="27">
        <f>SUMIFS(E:E,G:G,"SPC")</f>
        <v>0</v>
      </c>
    </row>
    <row r="12" spans="1:14" ht="41.25" customHeight="1" x14ac:dyDescent="0.2">
      <c r="A12" s="20">
        <v>9</v>
      </c>
      <c r="B12" s="12" t="s">
        <v>591</v>
      </c>
      <c r="C12" s="12" t="s">
        <v>592</v>
      </c>
      <c r="D12" s="13" t="s">
        <v>593</v>
      </c>
      <c r="E12" s="12">
        <v>2</v>
      </c>
      <c r="F12" s="12">
        <v>1</v>
      </c>
      <c r="G12" s="12" t="s">
        <v>185</v>
      </c>
      <c r="H12" s="12" t="s">
        <v>565</v>
      </c>
      <c r="I12" s="15">
        <v>42952</v>
      </c>
      <c r="J12" s="17" t="s">
        <v>594</v>
      </c>
      <c r="K12" s="17" t="s">
        <v>595</v>
      </c>
      <c r="M12" s="29" t="s">
        <v>68</v>
      </c>
      <c r="N12" s="29">
        <f>SUMIFS(E:E,G:G,"H")</f>
        <v>0</v>
      </c>
    </row>
    <row r="13" spans="1:14" ht="41.25" customHeight="1" x14ac:dyDescent="0.2">
      <c r="A13" s="11">
        <v>10</v>
      </c>
      <c r="B13" s="17" t="s">
        <v>106</v>
      </c>
      <c r="C13" s="17" t="s">
        <v>596</v>
      </c>
      <c r="D13" s="18" t="s">
        <v>597</v>
      </c>
      <c r="E13" s="17">
        <v>2</v>
      </c>
      <c r="F13" s="17">
        <v>1</v>
      </c>
      <c r="G13" s="25" t="s">
        <v>28</v>
      </c>
      <c r="H13" s="17" t="s">
        <v>565</v>
      </c>
      <c r="I13" s="19">
        <v>42952</v>
      </c>
      <c r="J13" s="17" t="s">
        <v>598</v>
      </c>
      <c r="K13" s="20" t="s">
        <v>599</v>
      </c>
      <c r="M13" s="29"/>
      <c r="N13" s="29"/>
    </row>
    <row r="14" spans="1:14" ht="41.25" customHeight="1" x14ac:dyDescent="0.2">
      <c r="A14" s="20">
        <v>11</v>
      </c>
      <c r="B14" s="17" t="s">
        <v>300</v>
      </c>
      <c r="C14" s="17" t="s">
        <v>600</v>
      </c>
      <c r="D14" s="18" t="s">
        <v>601</v>
      </c>
      <c r="E14" s="17">
        <v>2</v>
      </c>
      <c r="F14" s="17">
        <v>1</v>
      </c>
      <c r="G14" s="25" t="s">
        <v>20</v>
      </c>
      <c r="H14" s="17" t="s">
        <v>565</v>
      </c>
      <c r="I14" s="19">
        <v>42952</v>
      </c>
      <c r="J14" s="17" t="s">
        <v>602</v>
      </c>
      <c r="K14" s="17" t="s">
        <v>603</v>
      </c>
      <c r="M14" s="30" t="s">
        <v>69</v>
      </c>
      <c r="N14" s="30">
        <f>SUM(M4:N12)</f>
        <v>33</v>
      </c>
    </row>
    <row r="15" spans="1:14" ht="41.25" customHeight="1" x14ac:dyDescent="0.2">
      <c r="A15" s="20"/>
      <c r="B15" s="17"/>
      <c r="C15" s="17"/>
      <c r="D15" s="18"/>
      <c r="E15" s="17"/>
      <c r="F15" s="17"/>
      <c r="G15" s="17"/>
      <c r="H15" s="17"/>
      <c r="I15" s="17"/>
      <c r="J15" s="17"/>
      <c r="K15" s="20"/>
    </row>
    <row r="16" spans="1:14" ht="41.25" customHeight="1" x14ac:dyDescent="0.2">
      <c r="A16" s="11"/>
      <c r="B16" s="12"/>
      <c r="C16" s="12"/>
      <c r="D16" s="13"/>
      <c r="E16" s="12"/>
      <c r="F16" s="12"/>
      <c r="G16" s="12"/>
      <c r="H16" s="12"/>
      <c r="I16" s="15"/>
      <c r="J16" s="12"/>
      <c r="K16" s="11"/>
      <c r="M16" s="93"/>
    </row>
    <row r="17" spans="1:13" ht="41.25" customHeight="1" x14ac:dyDescent="0.2">
      <c r="A17" s="12"/>
      <c r="B17" s="12"/>
      <c r="C17" s="12"/>
      <c r="D17" s="73"/>
      <c r="E17" s="12"/>
      <c r="F17" s="12"/>
      <c r="G17" s="12"/>
      <c r="H17" s="12"/>
      <c r="I17" s="12"/>
      <c r="J17" s="12"/>
      <c r="K17" s="60"/>
      <c r="M17" s="93"/>
    </row>
    <row r="18" spans="1:13" ht="41.25" customHeight="1" x14ac:dyDescent="0.2">
      <c r="A18" s="20"/>
      <c r="B18" s="17"/>
      <c r="C18" s="17"/>
      <c r="D18" s="18"/>
      <c r="E18" s="17"/>
      <c r="F18" s="17"/>
      <c r="G18" s="17"/>
      <c r="H18" s="17"/>
      <c r="I18" s="17"/>
      <c r="J18" s="17"/>
      <c r="K18" s="20"/>
      <c r="M18" s="93"/>
    </row>
    <row r="19" spans="1:13" ht="41.25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93"/>
    </row>
    <row r="20" spans="1:13" ht="41.25" customHeight="1" x14ac:dyDescent="0.2">
      <c r="A20" s="11"/>
      <c r="B20" s="12"/>
      <c r="C20" s="12"/>
      <c r="D20" s="13"/>
      <c r="E20" s="12"/>
      <c r="F20" s="12"/>
      <c r="G20" s="12"/>
      <c r="H20" s="12"/>
      <c r="I20" s="15"/>
      <c r="J20" s="15"/>
      <c r="K20" s="11"/>
      <c r="M20" s="93"/>
    </row>
    <row r="21" spans="1:13" ht="41.25" customHeight="1" x14ac:dyDescent="0.2">
      <c r="A21" s="11"/>
      <c r="B21" s="12"/>
      <c r="C21" s="12"/>
      <c r="D21" s="13"/>
      <c r="E21" s="12"/>
      <c r="F21" s="12"/>
      <c r="G21" s="12"/>
      <c r="H21" s="12"/>
      <c r="I21" s="15"/>
      <c r="J21" s="15"/>
      <c r="K21" s="11"/>
      <c r="M21" s="93"/>
    </row>
    <row r="22" spans="1:13" ht="41.2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93"/>
    </row>
    <row r="23" spans="1:13" ht="41.25" customHeight="1" x14ac:dyDescent="0.2">
      <c r="A23" s="11"/>
      <c r="B23" s="12"/>
      <c r="C23" s="12"/>
      <c r="D23" s="13"/>
      <c r="E23" s="31">
        <f>SUM(E3:E22)</f>
        <v>33</v>
      </c>
      <c r="F23" s="31">
        <f>SUM(F3:F22)</f>
        <v>13</v>
      </c>
      <c r="G23" s="11"/>
      <c r="H23" s="12"/>
      <c r="I23" s="12"/>
      <c r="J23" s="12"/>
      <c r="K23" s="11"/>
    </row>
    <row r="24" spans="1:13" ht="41.2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1.2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1.2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</sheetData>
  <customSheetViews>
    <customSheetView guid="{A67F6443-CA60-6E4C-B29B-DCA4E70ACF30}" scale="80">
      <selection activeCell="I10" sqref="I10"/>
      <pageMargins left="0.7" right="0.7" top="0.75" bottom="0.75" header="0.3" footer="0.3"/>
      <pageSetup paperSize="9" orientation="portrait" r:id="rId1"/>
    </customSheetView>
    <customSheetView guid="{D4151BE5-B976-4A24-A98B-85B0F6C8CA18}" scale="80">
      <selection activeCell="I7" sqref="I7"/>
      <pageMargins left="0.7" right="0.7" top="0.75" bottom="0.75" header="0.3" footer="0.3"/>
      <pageSetup paperSize="9" orientation="portrait" r:id="rId2"/>
    </customSheetView>
    <customSheetView guid="{A0DC6B3E-CB99-44AD-9DE4-2694454570A7}" scale="80">
      <selection activeCell="I7" sqref="I7"/>
      <pageMargins left="0.7" right="0.7" top="0.75" bottom="0.75" header="0.3" footer="0.3"/>
      <pageSetup paperSize="9" orientation="portrait" r:id="rId3"/>
    </customSheetView>
    <customSheetView guid="{7DC097B9-CA40-49DB-9E0D-CAF33A1D74AD}" scale="80">
      <selection activeCell="I7" sqref="I7"/>
      <pageMargins left="0.7" right="0.7" top="0.75" bottom="0.75" header="0.3" footer="0.3"/>
      <pageSetup paperSize="9" orientation="portrait" r:id="rId4"/>
    </customSheetView>
    <customSheetView guid="{33354DC4-F6A3-4A6E-9B62-8BC44C96640D}" scale="80">
      <selection activeCell="I10" sqref="I10"/>
      <pageMargins left="0.7" right="0.7" top="0.75" bottom="0.75" header="0.3" footer="0.3"/>
      <pageSetup paperSize="9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0" zoomScaleNormal="80" workbookViewId="0">
      <selection activeCell="C8" sqref="C8"/>
    </sheetView>
  </sheetViews>
  <sheetFormatPr baseColWidth="10" defaultColWidth="8.83203125" defaultRowHeight="37.5" customHeight="1" x14ac:dyDescent="0.2"/>
  <cols>
    <col min="1" max="1" width="11.5" customWidth="1"/>
    <col min="2" max="2" width="29.6640625" customWidth="1"/>
    <col min="3" max="3" width="30.5" customWidth="1"/>
    <col min="4" max="4" width="35.5" customWidth="1"/>
    <col min="5" max="5" width="10.5" customWidth="1"/>
    <col min="6" max="6" width="10.33203125" customWidth="1"/>
    <col min="7" max="7" width="15.1640625" customWidth="1"/>
    <col min="8" max="8" width="11" customWidth="1"/>
    <col min="9" max="9" width="16" customWidth="1"/>
    <col min="10" max="10" width="15.1640625" customWidth="1"/>
    <col min="11" max="11" width="50.83203125" customWidth="1"/>
    <col min="13" max="13" width="18.1640625" customWidth="1"/>
  </cols>
  <sheetData>
    <row r="1" spans="1:15" ht="37.5" customHeight="1" thickBot="1" x14ac:dyDescent="0.4">
      <c r="A1" s="789" t="s">
        <v>455</v>
      </c>
      <c r="B1" s="790"/>
      <c r="C1" s="790"/>
      <c r="D1" s="790"/>
      <c r="E1" s="790"/>
      <c r="F1" s="790"/>
      <c r="G1" s="790" t="s">
        <v>456</v>
      </c>
      <c r="H1" s="790"/>
      <c r="I1" s="790"/>
      <c r="J1" s="791"/>
      <c r="K1" s="792"/>
    </row>
    <row r="2" spans="1:15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5" ht="37.5" customHeight="1" x14ac:dyDescent="0.2">
      <c r="A3" s="20"/>
      <c r="B3" s="17"/>
      <c r="C3" s="51"/>
      <c r="D3" s="18"/>
      <c r="E3" s="17"/>
      <c r="F3" s="17"/>
      <c r="G3" s="17"/>
      <c r="H3" s="17"/>
      <c r="I3" s="76" t="s">
        <v>457</v>
      </c>
      <c r="J3" s="35"/>
      <c r="K3" s="35"/>
      <c r="M3" s="9" t="s">
        <v>16</v>
      </c>
      <c r="N3" s="9">
        <f>N2-N14</f>
        <v>0</v>
      </c>
      <c r="O3" s="10" t="s">
        <v>394</v>
      </c>
    </row>
    <row r="4" spans="1:15" ht="37.5" customHeight="1" x14ac:dyDescent="0.2">
      <c r="A4" s="20">
        <v>1</v>
      </c>
      <c r="B4" s="17" t="s">
        <v>106</v>
      </c>
      <c r="C4" s="51" t="s">
        <v>458</v>
      </c>
      <c r="D4" s="18" t="s">
        <v>459</v>
      </c>
      <c r="E4" s="17">
        <v>4</v>
      </c>
      <c r="F4" s="17">
        <v>1</v>
      </c>
      <c r="G4" s="17" t="s">
        <v>67</v>
      </c>
      <c r="H4" s="17" t="s">
        <v>460</v>
      </c>
      <c r="I4" s="19">
        <v>42952</v>
      </c>
      <c r="J4" s="17" t="s">
        <v>461</v>
      </c>
      <c r="K4" s="53" t="s">
        <v>462</v>
      </c>
      <c r="M4" t="s">
        <v>24</v>
      </c>
      <c r="N4">
        <f>SUMIFS(E:E,G:G,"CTT")</f>
        <v>17</v>
      </c>
    </row>
    <row r="5" spans="1:15" ht="37.5" customHeight="1" x14ac:dyDescent="0.2">
      <c r="A5" s="11">
        <v>2</v>
      </c>
      <c r="B5" s="12" t="s">
        <v>106</v>
      </c>
      <c r="C5" s="12" t="s">
        <v>463</v>
      </c>
      <c r="D5" s="13" t="s">
        <v>464</v>
      </c>
      <c r="E5" s="12">
        <v>3</v>
      </c>
      <c r="F5" s="12">
        <v>1</v>
      </c>
      <c r="G5" s="12" t="s">
        <v>20</v>
      </c>
      <c r="H5" s="17" t="s">
        <v>460</v>
      </c>
      <c r="I5" s="19">
        <v>42952</v>
      </c>
      <c r="J5" s="15" t="s">
        <v>465</v>
      </c>
      <c r="K5" s="11"/>
      <c r="M5" t="s">
        <v>31</v>
      </c>
      <c r="N5">
        <f>SUMIFS(E:E,G:G,"FLU")</f>
        <v>21</v>
      </c>
    </row>
    <row r="6" spans="1:15" ht="37.5" customHeight="1" x14ac:dyDescent="0.2">
      <c r="A6" s="20">
        <v>3</v>
      </c>
      <c r="B6" s="17" t="s">
        <v>466</v>
      </c>
      <c r="C6" s="17" t="s">
        <v>467</v>
      </c>
      <c r="D6" s="43" t="s">
        <v>468</v>
      </c>
      <c r="E6" s="17">
        <v>2</v>
      </c>
      <c r="F6" s="17">
        <v>1</v>
      </c>
      <c r="G6" s="17" t="s">
        <v>28</v>
      </c>
      <c r="H6" s="17" t="s">
        <v>460</v>
      </c>
      <c r="I6" s="19">
        <v>42952</v>
      </c>
      <c r="J6" s="17" t="s">
        <v>469</v>
      </c>
      <c r="K6" s="17" t="s">
        <v>324</v>
      </c>
      <c r="M6" t="s">
        <v>36</v>
      </c>
      <c r="N6">
        <f>SUMIFS(E:E,G:G,"JCC")</f>
        <v>9</v>
      </c>
    </row>
    <row r="7" spans="1:15" ht="37.5" customHeight="1" x14ac:dyDescent="0.2">
      <c r="A7" s="11">
        <v>4</v>
      </c>
      <c r="B7" s="12" t="s">
        <v>32</v>
      </c>
      <c r="C7" s="12" t="s">
        <v>470</v>
      </c>
      <c r="D7" s="13" t="s">
        <v>471</v>
      </c>
      <c r="E7" s="12">
        <v>2</v>
      </c>
      <c r="F7" s="12">
        <v>1</v>
      </c>
      <c r="G7" s="12" t="s">
        <v>20</v>
      </c>
      <c r="H7" s="12" t="s">
        <v>460</v>
      </c>
      <c r="I7" s="15">
        <v>42952</v>
      </c>
      <c r="J7" s="12" t="s">
        <v>35</v>
      </c>
      <c r="K7" s="73"/>
      <c r="M7" t="s">
        <v>43</v>
      </c>
      <c r="N7">
        <f>SUMIFS(E:E,G:G,"EDI")</f>
        <v>0</v>
      </c>
    </row>
    <row r="8" spans="1:15" ht="37.5" customHeight="1" x14ac:dyDescent="0.2">
      <c r="A8" s="20">
        <v>5</v>
      </c>
      <c r="B8" s="17" t="s">
        <v>472</v>
      </c>
      <c r="C8" s="17" t="s">
        <v>473</v>
      </c>
      <c r="D8" s="18" t="s">
        <v>474</v>
      </c>
      <c r="E8" s="17">
        <v>3</v>
      </c>
      <c r="F8" s="17">
        <v>1</v>
      </c>
      <c r="G8" s="17" t="s">
        <v>28</v>
      </c>
      <c r="H8" s="17" t="s">
        <v>460</v>
      </c>
      <c r="I8" s="19">
        <v>42952</v>
      </c>
      <c r="J8" s="17" t="s">
        <v>475</v>
      </c>
      <c r="K8" s="17" t="s">
        <v>476</v>
      </c>
      <c r="M8" t="s">
        <v>48</v>
      </c>
      <c r="N8">
        <f>SUMIFS(E:E,G:G,"par")</f>
        <v>0</v>
      </c>
    </row>
    <row r="9" spans="1:15" ht="37.5" customHeight="1" x14ac:dyDescent="0.2">
      <c r="A9" s="11">
        <v>6</v>
      </c>
      <c r="B9" s="12" t="s">
        <v>477</v>
      </c>
      <c r="C9" s="12" t="s">
        <v>478</v>
      </c>
      <c r="D9" s="13" t="s">
        <v>479</v>
      </c>
      <c r="E9" s="12">
        <v>3</v>
      </c>
      <c r="F9" s="12">
        <v>1</v>
      </c>
      <c r="G9" s="12" t="s">
        <v>20</v>
      </c>
      <c r="H9" s="12" t="s">
        <v>460</v>
      </c>
      <c r="I9" s="15">
        <v>42952</v>
      </c>
      <c r="J9" s="12" t="s">
        <v>480</v>
      </c>
      <c r="K9" s="12" t="s">
        <v>481</v>
      </c>
      <c r="M9" t="s">
        <v>53</v>
      </c>
      <c r="N9">
        <f>SUMIFS(E:E,G:G,"phi")</f>
        <v>0</v>
      </c>
    </row>
    <row r="10" spans="1:15" ht="37.5" customHeight="1" x14ac:dyDescent="0.2">
      <c r="A10" s="20">
        <v>7</v>
      </c>
      <c r="B10" s="12" t="s">
        <v>32</v>
      </c>
      <c r="C10" s="12" t="s">
        <v>482</v>
      </c>
      <c r="D10" s="13" t="s">
        <v>483</v>
      </c>
      <c r="E10" s="12">
        <v>2</v>
      </c>
      <c r="F10" s="12">
        <v>1</v>
      </c>
      <c r="G10" s="11" t="s">
        <v>20</v>
      </c>
      <c r="H10" s="12" t="s">
        <v>460</v>
      </c>
      <c r="I10" s="15">
        <v>42952</v>
      </c>
      <c r="J10" s="77" t="s">
        <v>35</v>
      </c>
      <c r="K10" s="11"/>
      <c r="M10" t="s">
        <v>58</v>
      </c>
      <c r="N10">
        <f>SUMIFS(E:E,G:G,"BRK")</f>
        <v>6</v>
      </c>
    </row>
    <row r="11" spans="1:15" ht="37.5" customHeight="1" x14ac:dyDescent="0.2">
      <c r="A11" s="11">
        <v>8</v>
      </c>
      <c r="B11" s="12" t="s">
        <v>32</v>
      </c>
      <c r="C11" s="12" t="s">
        <v>484</v>
      </c>
      <c r="D11" s="13" t="s">
        <v>485</v>
      </c>
      <c r="E11" s="12">
        <v>2</v>
      </c>
      <c r="F11" s="12">
        <v>1</v>
      </c>
      <c r="G11" s="11" t="s">
        <v>67</v>
      </c>
      <c r="H11" s="12" t="s">
        <v>460</v>
      </c>
      <c r="I11" s="15">
        <v>42952</v>
      </c>
      <c r="J11" s="12" t="s">
        <v>35</v>
      </c>
      <c r="K11" s="11"/>
      <c r="M11" s="27" t="s">
        <v>64</v>
      </c>
      <c r="N11" s="27">
        <f>SUMIFS(E:E,G:G,"SPC")</f>
        <v>0</v>
      </c>
    </row>
    <row r="12" spans="1:15" ht="37.5" customHeight="1" x14ac:dyDescent="0.2">
      <c r="A12" s="20">
        <v>9</v>
      </c>
      <c r="B12" s="12" t="s">
        <v>486</v>
      </c>
      <c r="C12" s="12" t="s">
        <v>487</v>
      </c>
      <c r="D12" s="13" t="s">
        <v>488</v>
      </c>
      <c r="E12" s="12">
        <v>2</v>
      </c>
      <c r="F12" s="12">
        <v>1</v>
      </c>
      <c r="G12" s="11" t="s">
        <v>28</v>
      </c>
      <c r="H12" s="12" t="s">
        <v>460</v>
      </c>
      <c r="I12" s="15">
        <v>42952</v>
      </c>
      <c r="J12" s="12" t="s">
        <v>489</v>
      </c>
      <c r="K12" s="11" t="s">
        <v>490</v>
      </c>
      <c r="M12" s="29" t="s">
        <v>68</v>
      </c>
      <c r="N12" s="29">
        <f>SUMIFS(E:E,G:G,"H")</f>
        <v>0</v>
      </c>
    </row>
    <row r="13" spans="1:15" ht="37.5" customHeight="1" x14ac:dyDescent="0.2">
      <c r="A13" s="11">
        <v>10</v>
      </c>
      <c r="B13" s="12" t="s">
        <v>32</v>
      </c>
      <c r="C13" s="12" t="s">
        <v>491</v>
      </c>
      <c r="D13" s="13" t="s">
        <v>492</v>
      </c>
      <c r="E13" s="12">
        <v>2</v>
      </c>
      <c r="F13" s="12">
        <v>1</v>
      </c>
      <c r="G13" s="11" t="s">
        <v>185</v>
      </c>
      <c r="H13" s="12" t="s">
        <v>460</v>
      </c>
      <c r="I13" s="15">
        <v>42952</v>
      </c>
      <c r="J13" s="17" t="s">
        <v>35</v>
      </c>
      <c r="K13" s="20"/>
      <c r="M13" s="29"/>
      <c r="N13" s="29"/>
    </row>
    <row r="14" spans="1:15" ht="37.5" customHeight="1" x14ac:dyDescent="0.2">
      <c r="A14" s="20">
        <v>11</v>
      </c>
      <c r="B14" s="17" t="s">
        <v>493</v>
      </c>
      <c r="C14" s="17" t="s">
        <v>494</v>
      </c>
      <c r="D14" s="18" t="s">
        <v>495</v>
      </c>
      <c r="E14" s="17">
        <v>5</v>
      </c>
      <c r="F14" s="17">
        <v>2</v>
      </c>
      <c r="G14" s="17" t="s">
        <v>28</v>
      </c>
      <c r="H14" s="17" t="s">
        <v>460</v>
      </c>
      <c r="I14" s="19">
        <v>42952</v>
      </c>
      <c r="J14" s="17" t="s">
        <v>496</v>
      </c>
      <c r="K14" s="17" t="s">
        <v>497</v>
      </c>
      <c r="M14" s="30" t="s">
        <v>69</v>
      </c>
      <c r="N14" s="30">
        <f>SUM(M4:N12)</f>
        <v>53</v>
      </c>
    </row>
    <row r="15" spans="1:15" ht="37.5" customHeight="1" x14ac:dyDescent="0.2">
      <c r="A15" s="11">
        <v>12</v>
      </c>
      <c r="B15" s="12" t="s">
        <v>32</v>
      </c>
      <c r="C15" s="17" t="s">
        <v>498</v>
      </c>
      <c r="D15" s="18" t="s">
        <v>499</v>
      </c>
      <c r="E15" s="17">
        <v>3</v>
      </c>
      <c r="F15" s="17">
        <v>1</v>
      </c>
      <c r="G15" s="17" t="s">
        <v>67</v>
      </c>
      <c r="H15" s="12" t="s">
        <v>460</v>
      </c>
      <c r="I15" s="15">
        <v>42952</v>
      </c>
      <c r="J15" s="17" t="s">
        <v>35</v>
      </c>
      <c r="K15" s="20"/>
    </row>
    <row r="16" spans="1:15" ht="37.5" customHeight="1" x14ac:dyDescent="0.2">
      <c r="A16" s="20">
        <v>13</v>
      </c>
      <c r="B16" s="12" t="s">
        <v>106</v>
      </c>
      <c r="C16" s="12" t="s">
        <v>500</v>
      </c>
      <c r="D16" s="13" t="s">
        <v>501</v>
      </c>
      <c r="E16" s="12">
        <v>2</v>
      </c>
      <c r="F16" s="12">
        <v>1</v>
      </c>
      <c r="G16" s="12" t="s">
        <v>20</v>
      </c>
      <c r="H16" s="12" t="s">
        <v>460</v>
      </c>
      <c r="I16" s="15">
        <v>42952</v>
      </c>
      <c r="J16" s="12" t="s">
        <v>502</v>
      </c>
      <c r="K16" s="11" t="s">
        <v>503</v>
      </c>
      <c r="M16" t="s">
        <v>504</v>
      </c>
    </row>
    <row r="17" spans="1:11" ht="37.5" customHeight="1" x14ac:dyDescent="0.2">
      <c r="A17" s="78" t="s">
        <v>505</v>
      </c>
      <c r="B17" s="78" t="s">
        <v>106</v>
      </c>
      <c r="C17" s="17" t="s">
        <v>506</v>
      </c>
      <c r="D17" s="18" t="s">
        <v>507</v>
      </c>
      <c r="E17" s="17">
        <v>4</v>
      </c>
      <c r="F17" s="17">
        <v>1</v>
      </c>
      <c r="G17" s="17" t="s">
        <v>28</v>
      </c>
      <c r="H17" s="12" t="s">
        <v>460</v>
      </c>
      <c r="I17" s="15">
        <v>42952</v>
      </c>
      <c r="J17" s="17" t="s">
        <v>508</v>
      </c>
      <c r="K17" s="20"/>
    </row>
    <row r="18" spans="1:11" ht="37.5" customHeight="1" x14ac:dyDescent="0.2">
      <c r="A18" s="78" t="s">
        <v>509</v>
      </c>
      <c r="B18" s="78" t="s">
        <v>106</v>
      </c>
      <c r="C18" s="51" t="s">
        <v>510</v>
      </c>
      <c r="D18" s="18" t="s">
        <v>511</v>
      </c>
      <c r="E18" s="17">
        <v>3</v>
      </c>
      <c r="F18" s="17">
        <v>1</v>
      </c>
      <c r="G18" s="17" t="s">
        <v>28</v>
      </c>
      <c r="H18" s="12" t="s">
        <v>460</v>
      </c>
      <c r="I18" s="15">
        <v>42952</v>
      </c>
      <c r="J18" s="17" t="s">
        <v>512</v>
      </c>
      <c r="K18" s="20" t="s">
        <v>513</v>
      </c>
    </row>
    <row r="19" spans="1:11" ht="37.5" customHeight="1" x14ac:dyDescent="0.2">
      <c r="A19" s="11">
        <v>16</v>
      </c>
      <c r="B19" s="12" t="s">
        <v>32</v>
      </c>
      <c r="C19" s="12" t="s">
        <v>514</v>
      </c>
      <c r="D19" s="13" t="s">
        <v>515</v>
      </c>
      <c r="E19" s="17">
        <v>3</v>
      </c>
      <c r="F19" s="17">
        <v>1</v>
      </c>
      <c r="G19" s="11" t="s">
        <v>20</v>
      </c>
      <c r="H19" s="12" t="s">
        <v>460</v>
      </c>
      <c r="I19" s="15">
        <v>42952</v>
      </c>
      <c r="J19" s="17" t="s">
        <v>35</v>
      </c>
      <c r="K19" s="11"/>
    </row>
    <row r="20" spans="1:11" ht="37.5" customHeight="1" x14ac:dyDescent="0.2">
      <c r="A20" s="11">
        <v>17</v>
      </c>
      <c r="B20" s="12" t="s">
        <v>516</v>
      </c>
      <c r="C20" s="12" t="s">
        <v>517</v>
      </c>
      <c r="D20" s="13" t="s">
        <v>518</v>
      </c>
      <c r="E20" s="12">
        <v>3</v>
      </c>
      <c r="F20" s="12">
        <v>1</v>
      </c>
      <c r="G20" s="12" t="s">
        <v>185</v>
      </c>
      <c r="H20" s="12" t="s">
        <v>460</v>
      </c>
      <c r="I20" s="15">
        <v>42952</v>
      </c>
      <c r="J20" s="15" t="s">
        <v>519</v>
      </c>
      <c r="K20" s="11"/>
    </row>
    <row r="21" spans="1:11" ht="37.5" customHeight="1" x14ac:dyDescent="0.2">
      <c r="A21" s="11">
        <v>18</v>
      </c>
      <c r="B21" s="17" t="s">
        <v>325</v>
      </c>
      <c r="C21" s="17" t="s">
        <v>520</v>
      </c>
      <c r="D21" s="18" t="s">
        <v>521</v>
      </c>
      <c r="E21" s="17">
        <v>2</v>
      </c>
      <c r="F21" s="17">
        <v>1</v>
      </c>
      <c r="G21" s="17" t="s">
        <v>28</v>
      </c>
      <c r="H21" s="17" t="s">
        <v>460</v>
      </c>
      <c r="I21" s="19">
        <v>42952</v>
      </c>
      <c r="J21" s="17" t="s">
        <v>522</v>
      </c>
      <c r="K21" s="17" t="s">
        <v>523</v>
      </c>
    </row>
    <row r="22" spans="1:11" ht="37.5" customHeight="1" x14ac:dyDescent="0.2">
      <c r="A22" s="11">
        <v>19</v>
      </c>
      <c r="B22" s="12" t="s">
        <v>32</v>
      </c>
      <c r="C22" s="12" t="s">
        <v>524</v>
      </c>
      <c r="D22" s="13" t="s">
        <v>525</v>
      </c>
      <c r="E22" s="12">
        <v>2</v>
      </c>
      <c r="F22" s="12">
        <v>1</v>
      </c>
      <c r="G22" s="11" t="s">
        <v>20</v>
      </c>
      <c r="H22" s="12" t="s">
        <v>460</v>
      </c>
      <c r="I22" s="15">
        <v>42952</v>
      </c>
      <c r="J22" s="12" t="s">
        <v>35</v>
      </c>
      <c r="K22" s="11"/>
    </row>
    <row r="23" spans="1:11" ht="37.5" customHeight="1" x14ac:dyDescent="0.2">
      <c r="A23" s="11">
        <v>20</v>
      </c>
      <c r="B23" s="12" t="s">
        <v>526</v>
      </c>
      <c r="C23" s="12" t="s">
        <v>527</v>
      </c>
      <c r="D23" s="13" t="s">
        <v>528</v>
      </c>
      <c r="E23" s="12">
        <v>1</v>
      </c>
      <c r="F23" s="12">
        <v>1</v>
      </c>
      <c r="G23" s="11" t="s">
        <v>185</v>
      </c>
      <c r="H23" s="12" t="s">
        <v>460</v>
      </c>
      <c r="I23" s="15">
        <v>42952</v>
      </c>
      <c r="J23" s="12" t="s">
        <v>529</v>
      </c>
      <c r="K23" s="11"/>
    </row>
    <row r="24" spans="1:11" ht="37.5" customHeight="1" x14ac:dyDescent="0.3">
      <c r="A24" s="11"/>
      <c r="B24" s="12"/>
      <c r="C24" s="12"/>
      <c r="D24" s="13"/>
      <c r="E24" s="31">
        <f>SUM(E4:E23)</f>
        <v>53</v>
      </c>
      <c r="F24" s="31">
        <f>SUM(F4:F23)</f>
        <v>21</v>
      </c>
      <c r="G24" s="11"/>
      <c r="H24" s="79" t="s">
        <v>530</v>
      </c>
      <c r="I24" s="12"/>
      <c r="J24" s="12"/>
      <c r="K24" s="79"/>
    </row>
    <row r="25" spans="1:11" ht="37.5" customHeight="1" x14ac:dyDescent="0.2">
      <c r="A25" s="20"/>
      <c r="B25" s="17"/>
      <c r="C25" s="17"/>
      <c r="D25" s="18"/>
      <c r="E25" s="17"/>
      <c r="F25" s="17"/>
      <c r="G25" s="17"/>
      <c r="H25" s="17"/>
      <c r="I25" s="17"/>
      <c r="J25" s="17"/>
      <c r="K25" s="20"/>
    </row>
    <row r="26" spans="1:11" ht="37.5" customHeight="1" x14ac:dyDescent="0.2">
      <c r="A26" s="12"/>
      <c r="B26" s="16"/>
      <c r="C26" s="16"/>
      <c r="D26" s="13"/>
      <c r="E26" s="12"/>
      <c r="F26" s="12"/>
      <c r="G26" s="12"/>
      <c r="H26" s="12"/>
      <c r="I26" s="12"/>
      <c r="J26" s="12"/>
      <c r="K26" s="12"/>
    </row>
    <row r="27" spans="1:11" ht="37.5" customHeight="1" x14ac:dyDescent="0.2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1" ht="37.5" customHeight="1" x14ac:dyDescent="0.2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</sheetData>
  <customSheetViews>
    <customSheetView guid="{A67F6443-CA60-6E4C-B29B-DCA4E70ACF30}" scale="80">
      <selection activeCell="C8" sqref="C8"/>
      <pageMargins left="0.7" right="0.7" top="0.75" bottom="0.75" header="0.3" footer="0.3"/>
    </customSheetView>
    <customSheetView guid="{D4151BE5-B976-4A24-A98B-85B0F6C8CA18}" scale="80">
      <selection activeCell="C8" sqref="C8"/>
      <pageMargins left="0.7" right="0.7" top="0.75" bottom="0.75" header="0.3" footer="0.3"/>
    </customSheetView>
    <customSheetView guid="{A0DC6B3E-CB99-44AD-9DE4-2694454570A7}" scale="80">
      <selection activeCell="C8" sqref="C8"/>
      <pageMargins left="0.7" right="0.7" top="0.75" bottom="0.75" header="0.3" footer="0.3"/>
    </customSheetView>
    <customSheetView guid="{7DC097B9-CA40-49DB-9E0D-CAF33A1D74AD}" scale="80">
      <selection activeCell="C8" sqref="C8"/>
      <pageMargins left="0.7" right="0.7" top="0.75" bottom="0.75" header="0.3" footer="0.3"/>
    </customSheetView>
    <customSheetView guid="{33354DC4-F6A3-4A6E-9B62-8BC44C96640D}" scale="80">
      <selection activeCell="C8" sqref="C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zoomScaleNormal="90" workbookViewId="0">
      <selection activeCell="K17" sqref="K17"/>
    </sheetView>
  </sheetViews>
  <sheetFormatPr baseColWidth="10" defaultColWidth="8.83203125" defaultRowHeight="36" customHeight="1" x14ac:dyDescent="0.2"/>
  <cols>
    <col min="2" max="2" width="17.6640625" customWidth="1"/>
    <col min="3" max="3" width="27.6640625" customWidth="1"/>
    <col min="4" max="4" width="38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1.33203125" customWidth="1"/>
    <col min="13" max="13" width="18.1640625" customWidth="1"/>
  </cols>
  <sheetData>
    <row r="1" spans="1:14" ht="36" customHeight="1" thickBot="1" x14ac:dyDescent="0.4">
      <c r="A1" s="785" t="s">
        <v>455</v>
      </c>
      <c r="B1" s="786"/>
      <c r="C1" s="786"/>
      <c r="D1" s="786"/>
      <c r="E1" s="786"/>
      <c r="F1" s="786"/>
      <c r="G1" s="786" t="s">
        <v>531</v>
      </c>
      <c r="H1" s="786"/>
      <c r="I1" s="786"/>
      <c r="J1" s="787"/>
      <c r="K1" s="788"/>
    </row>
    <row r="2" spans="1:14" ht="36" customHeight="1" thickBot="1" x14ac:dyDescent="0.3">
      <c r="A2" s="80" t="s">
        <v>2</v>
      </c>
      <c r="B2" s="81" t="s">
        <v>3</v>
      </c>
      <c r="C2" s="81" t="s">
        <v>4</v>
      </c>
      <c r="D2" s="82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3" t="s">
        <v>12</v>
      </c>
      <c r="M2" s="5" t="s">
        <v>13</v>
      </c>
      <c r="N2" s="5">
        <v>55</v>
      </c>
    </row>
    <row r="3" spans="1:14" ht="36" customHeight="1" x14ac:dyDescent="0.25">
      <c r="A3" s="84"/>
      <c r="B3" s="85" t="s">
        <v>532</v>
      </c>
      <c r="C3" s="84"/>
      <c r="D3" s="86"/>
      <c r="E3" s="84"/>
      <c r="F3" s="84"/>
      <c r="G3" s="84"/>
      <c r="H3" s="84"/>
      <c r="I3" s="87"/>
      <c r="J3" s="84"/>
      <c r="K3" s="84"/>
      <c r="M3" s="9" t="s">
        <v>16</v>
      </c>
      <c r="N3" s="9">
        <f>N2-N14</f>
        <v>32</v>
      </c>
    </row>
    <row r="4" spans="1:14" ht="36" customHeight="1" x14ac:dyDescent="0.2">
      <c r="A4" s="11">
        <v>1</v>
      </c>
      <c r="B4" s="12" t="s">
        <v>32</v>
      </c>
      <c r="C4" s="12" t="s">
        <v>533</v>
      </c>
      <c r="D4" s="13" t="s">
        <v>534</v>
      </c>
      <c r="E4" s="12">
        <v>2</v>
      </c>
      <c r="F4" s="12">
        <v>1</v>
      </c>
      <c r="G4" s="12" t="s">
        <v>28</v>
      </c>
      <c r="H4" s="12" t="s">
        <v>535</v>
      </c>
      <c r="I4" s="15">
        <v>42952</v>
      </c>
      <c r="J4" s="12" t="s">
        <v>35</v>
      </c>
      <c r="K4" s="73"/>
      <c r="M4" t="s">
        <v>24</v>
      </c>
      <c r="N4">
        <f>SUMIFS(E:E,G:G,"CTT")</f>
        <v>5</v>
      </c>
    </row>
    <row r="5" spans="1:14" ht="36" customHeight="1" x14ac:dyDescent="0.2">
      <c r="A5" s="20">
        <v>2</v>
      </c>
      <c r="B5" s="37" t="s">
        <v>106</v>
      </c>
      <c r="C5" s="37" t="s">
        <v>536</v>
      </c>
      <c r="D5" s="88" t="s">
        <v>537</v>
      </c>
      <c r="E5" s="37">
        <v>3</v>
      </c>
      <c r="F5" s="37">
        <v>1</v>
      </c>
      <c r="G5" s="89" t="s">
        <v>185</v>
      </c>
      <c r="H5" s="37" t="s">
        <v>535</v>
      </c>
      <c r="I5" s="90">
        <v>42952</v>
      </c>
      <c r="J5" s="37" t="s">
        <v>538</v>
      </c>
      <c r="K5" s="89" t="s">
        <v>126</v>
      </c>
      <c r="M5" t="s">
        <v>31</v>
      </c>
      <c r="N5">
        <f>SUMIFS(E:E,G:G,"FLU")</f>
        <v>15</v>
      </c>
    </row>
    <row r="6" spans="1:14" ht="36" customHeight="1" x14ac:dyDescent="0.2">
      <c r="A6" s="11">
        <v>3</v>
      </c>
      <c r="B6" s="12" t="s">
        <v>539</v>
      </c>
      <c r="C6" s="12" t="s">
        <v>540</v>
      </c>
      <c r="D6" s="13" t="s">
        <v>541</v>
      </c>
      <c r="E6" s="12">
        <v>4</v>
      </c>
      <c r="F6" s="12">
        <v>1</v>
      </c>
      <c r="G6" s="12" t="s">
        <v>28</v>
      </c>
      <c r="H6" s="12" t="s">
        <v>535</v>
      </c>
      <c r="I6" s="15">
        <v>42952</v>
      </c>
      <c r="J6" s="12" t="s">
        <v>542</v>
      </c>
      <c r="K6" s="11" t="s">
        <v>543</v>
      </c>
      <c r="M6" t="s">
        <v>36</v>
      </c>
      <c r="N6">
        <f>SUMIFS(E:E,G:G,"JCC")</f>
        <v>0</v>
      </c>
    </row>
    <row r="7" spans="1:14" ht="36" customHeight="1" x14ac:dyDescent="0.2">
      <c r="A7" s="20">
        <v>4</v>
      </c>
      <c r="B7" s="12" t="s">
        <v>221</v>
      </c>
      <c r="C7" s="12" t="s">
        <v>544</v>
      </c>
      <c r="D7" s="13" t="s">
        <v>545</v>
      </c>
      <c r="E7" s="12">
        <v>3</v>
      </c>
      <c r="F7" s="12">
        <v>1</v>
      </c>
      <c r="G7" s="12" t="s">
        <v>20</v>
      </c>
      <c r="H7" s="12" t="s">
        <v>535</v>
      </c>
      <c r="I7" s="15">
        <v>42952</v>
      </c>
      <c r="J7" s="15" t="s">
        <v>546</v>
      </c>
      <c r="K7" s="12" t="s">
        <v>547</v>
      </c>
      <c r="M7" t="s">
        <v>43</v>
      </c>
      <c r="N7">
        <f>SUMIFS(E:E,G:G,"EDI")</f>
        <v>0</v>
      </c>
    </row>
    <row r="8" spans="1:14" ht="36" customHeight="1" x14ac:dyDescent="0.2">
      <c r="A8" s="11">
        <v>5</v>
      </c>
      <c r="B8" s="37" t="s">
        <v>548</v>
      </c>
      <c r="C8" s="37" t="s">
        <v>549</v>
      </c>
      <c r="D8" s="88" t="s">
        <v>550</v>
      </c>
      <c r="E8" s="37">
        <v>7</v>
      </c>
      <c r="F8" s="37">
        <v>2</v>
      </c>
      <c r="G8" s="37" t="s">
        <v>28</v>
      </c>
      <c r="H8" s="37" t="s">
        <v>535</v>
      </c>
      <c r="I8" s="90">
        <v>42952</v>
      </c>
      <c r="J8" s="37" t="s">
        <v>551</v>
      </c>
      <c r="K8" s="37" t="s">
        <v>552</v>
      </c>
      <c r="M8" t="s">
        <v>48</v>
      </c>
      <c r="N8">
        <f>SUMIFS(E:E,G:G,"par")</f>
        <v>0</v>
      </c>
    </row>
    <row r="9" spans="1:14" ht="36" customHeight="1" x14ac:dyDescent="0.2">
      <c r="A9" s="11">
        <v>6</v>
      </c>
      <c r="B9" s="12" t="s">
        <v>25</v>
      </c>
      <c r="C9" s="12" t="s">
        <v>553</v>
      </c>
      <c r="D9" s="13" t="s">
        <v>554</v>
      </c>
      <c r="E9" s="12">
        <v>2</v>
      </c>
      <c r="F9" s="12">
        <v>1</v>
      </c>
      <c r="G9" s="12" t="s">
        <v>28</v>
      </c>
      <c r="H9" s="12" t="s">
        <v>535</v>
      </c>
      <c r="I9" s="15">
        <v>42952</v>
      </c>
      <c r="J9" s="15" t="s">
        <v>555</v>
      </c>
      <c r="K9" s="12" t="s">
        <v>556</v>
      </c>
      <c r="M9" t="s">
        <v>53</v>
      </c>
      <c r="N9">
        <f>SUMIFS(E:E,G:G,"phi")</f>
        <v>0</v>
      </c>
    </row>
    <row r="10" spans="1:14" ht="36" customHeight="1" x14ac:dyDescent="0.2">
      <c r="A10" s="11">
        <v>7</v>
      </c>
      <c r="B10" s="12" t="s">
        <v>557</v>
      </c>
      <c r="C10" s="12" t="s">
        <v>558</v>
      </c>
      <c r="D10" s="13" t="s">
        <v>559</v>
      </c>
      <c r="E10" s="12">
        <v>2</v>
      </c>
      <c r="F10" s="12">
        <v>1</v>
      </c>
      <c r="G10" s="12" t="s">
        <v>20</v>
      </c>
      <c r="H10" s="12" t="s">
        <v>535</v>
      </c>
      <c r="I10" s="15">
        <v>42952</v>
      </c>
      <c r="J10" s="12" t="s">
        <v>560</v>
      </c>
      <c r="K10" s="12" t="s">
        <v>490</v>
      </c>
      <c r="M10" t="s">
        <v>58</v>
      </c>
      <c r="N10">
        <f>SUMIFS(E:E,G:G,"BRK")</f>
        <v>3</v>
      </c>
    </row>
    <row r="11" spans="1:14" ht="36" customHeight="1" x14ac:dyDescent="0.2">
      <c r="A11" s="11"/>
      <c r="B11" s="12"/>
      <c r="C11" s="12"/>
      <c r="D11" s="13"/>
      <c r="E11" s="12"/>
      <c r="F11" s="12"/>
      <c r="G11" s="12"/>
      <c r="H11" s="12"/>
      <c r="I11" s="15"/>
      <c r="J11" s="12"/>
      <c r="K11" s="11"/>
      <c r="M11" s="27" t="s">
        <v>64</v>
      </c>
      <c r="N11" s="27">
        <f>SUMIFS(E:E,G:G,"SPC")</f>
        <v>0</v>
      </c>
    </row>
    <row r="12" spans="1:14" ht="36" customHeight="1" x14ac:dyDescent="0.2">
      <c r="A12" s="11"/>
      <c r="B12" s="12"/>
      <c r="C12" s="12"/>
      <c r="D12" s="13"/>
      <c r="E12" s="12"/>
      <c r="F12" s="12"/>
      <c r="G12" s="12"/>
      <c r="H12" s="12"/>
      <c r="I12" s="15"/>
      <c r="J12" s="15"/>
      <c r="K12" s="12"/>
      <c r="M12" s="29" t="s">
        <v>68</v>
      </c>
      <c r="N12" s="29">
        <f>SUMIFS(E:E,G:G,"H")</f>
        <v>0</v>
      </c>
    </row>
    <row r="13" spans="1:14" ht="36" customHeight="1" x14ac:dyDescent="0.2">
      <c r="A13" s="11"/>
      <c r="B13" s="12"/>
      <c r="C13" s="12"/>
      <c r="D13" s="13"/>
      <c r="E13" s="12"/>
      <c r="F13" s="12"/>
      <c r="G13" s="11"/>
      <c r="H13" s="12"/>
      <c r="I13" s="12"/>
      <c r="J13" s="17"/>
      <c r="K13" s="20"/>
      <c r="M13" s="29"/>
      <c r="N13" s="29"/>
    </row>
    <row r="14" spans="1:14" ht="36" customHeight="1" x14ac:dyDescent="0.2">
      <c r="A14" s="20"/>
      <c r="B14" s="17"/>
      <c r="C14" s="17"/>
      <c r="D14" s="18"/>
      <c r="E14" s="17"/>
      <c r="F14" s="17"/>
      <c r="G14" s="17"/>
      <c r="H14" s="17"/>
      <c r="I14" s="17"/>
      <c r="J14" s="17"/>
      <c r="K14" s="20"/>
      <c r="M14" s="30" t="s">
        <v>69</v>
      </c>
      <c r="N14" s="30">
        <f>SUM(M4:N12)</f>
        <v>23</v>
      </c>
    </row>
    <row r="15" spans="1:14" ht="36" customHeight="1" x14ac:dyDescent="0.2">
      <c r="A15" s="20"/>
      <c r="B15" s="17"/>
      <c r="C15" s="17"/>
      <c r="D15" s="18"/>
      <c r="E15" s="17"/>
      <c r="F15" s="17"/>
      <c r="G15" s="17"/>
      <c r="H15" s="17"/>
      <c r="I15" s="17"/>
      <c r="J15" s="17"/>
      <c r="K15" s="20"/>
    </row>
    <row r="16" spans="1:14" ht="36" customHeight="1" x14ac:dyDescent="0.2">
      <c r="A16" s="11"/>
      <c r="B16" s="12"/>
      <c r="C16" s="12"/>
      <c r="D16" s="73"/>
      <c r="E16" s="13"/>
      <c r="F16" s="12"/>
      <c r="G16" s="12"/>
      <c r="H16" s="12"/>
      <c r="I16" s="15"/>
      <c r="J16" s="12"/>
      <c r="K16" s="11"/>
    </row>
    <row r="17" spans="1:11" ht="36" customHeight="1" x14ac:dyDescent="0.2">
      <c r="A17" s="20"/>
      <c r="B17" s="17"/>
      <c r="C17" s="17"/>
      <c r="D17" s="18"/>
      <c r="E17" s="17"/>
      <c r="F17" s="17"/>
      <c r="G17" s="17"/>
      <c r="H17" s="17"/>
      <c r="I17" s="17"/>
      <c r="J17" s="17"/>
      <c r="K17" s="20"/>
    </row>
    <row r="18" spans="1:11" ht="36" customHeight="1" x14ac:dyDescent="0.2">
      <c r="A18" s="20"/>
      <c r="B18" s="17"/>
      <c r="C18" s="17"/>
      <c r="D18" s="18"/>
      <c r="E18" s="17"/>
      <c r="F18" s="17"/>
      <c r="G18" s="17"/>
      <c r="H18" s="17"/>
      <c r="I18" s="17"/>
      <c r="J18" s="17"/>
      <c r="K18" s="20"/>
    </row>
    <row r="19" spans="1:11" ht="36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1" ht="36" customHeight="1" x14ac:dyDescent="0.2">
      <c r="A20" s="11"/>
      <c r="B20" s="12"/>
      <c r="C20" s="12"/>
      <c r="D20" s="13"/>
      <c r="E20" s="12"/>
      <c r="F20" s="12"/>
      <c r="G20" s="12"/>
      <c r="H20" s="12"/>
      <c r="I20" s="15"/>
      <c r="J20" s="15"/>
      <c r="K20" s="11"/>
    </row>
    <row r="21" spans="1:11" ht="36" customHeight="1" x14ac:dyDescent="0.2">
      <c r="A21" s="11"/>
      <c r="B21" s="12"/>
      <c r="C21" s="12"/>
      <c r="D21" s="13"/>
      <c r="E21" s="12"/>
      <c r="F21" s="12"/>
      <c r="G21" s="12"/>
      <c r="H21" s="12"/>
      <c r="I21" s="15"/>
      <c r="J21" s="15"/>
      <c r="K21" s="11"/>
    </row>
    <row r="22" spans="1:11" ht="36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36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36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</sheetData>
  <customSheetViews>
    <customSheetView guid="{A67F6443-CA60-6E4C-B29B-DCA4E70ACF30}" scale="90">
      <selection activeCell="K17" sqref="K17"/>
      <pageMargins left="0.7" right="0.7" top="0.75" bottom="0.75" header="0.3" footer="0.3"/>
    </customSheetView>
    <customSheetView guid="{D4151BE5-B976-4A24-A98B-85B0F6C8CA18}" scale="90">
      <selection activeCell="D36" sqref="D36"/>
      <pageMargins left="0.7" right="0.7" top="0.75" bottom="0.75" header="0.3" footer="0.3"/>
    </customSheetView>
    <customSheetView guid="{A0DC6B3E-CB99-44AD-9DE4-2694454570A7}" scale="90">
      <selection activeCell="D36" sqref="D36"/>
      <pageMargins left="0.7" right="0.7" top="0.75" bottom="0.75" header="0.3" footer="0.3"/>
    </customSheetView>
    <customSheetView guid="{7DC097B9-CA40-49DB-9E0D-CAF33A1D74AD}" scale="90">
      <selection activeCell="D36" sqref="D36"/>
      <pageMargins left="0.7" right="0.7" top="0.75" bottom="0.75" header="0.3" footer="0.3"/>
    </customSheetView>
    <customSheetView guid="{33354DC4-F6A3-4A6E-9B62-8BC44C96640D}" scale="90">
      <selection activeCell="K17" sqref="K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0" zoomScaleNormal="80" workbookViewId="0">
      <selection activeCell="K9" sqref="K9"/>
    </sheetView>
  </sheetViews>
  <sheetFormatPr baseColWidth="10" defaultColWidth="8.83203125" defaultRowHeight="45.75" customHeight="1" x14ac:dyDescent="0.2"/>
  <cols>
    <col min="2" max="2" width="31.5" customWidth="1"/>
    <col min="3" max="3" width="36.83203125" customWidth="1"/>
    <col min="4" max="4" width="43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8.5" customWidth="1"/>
    <col min="13" max="13" width="18.1640625" customWidth="1"/>
  </cols>
  <sheetData>
    <row r="1" spans="1:17" ht="45.75" customHeight="1" thickBot="1" x14ac:dyDescent="0.5">
      <c r="A1" s="773" t="s">
        <v>455</v>
      </c>
      <c r="B1" s="774"/>
      <c r="C1" s="774"/>
      <c r="D1" s="774"/>
      <c r="E1" s="774"/>
      <c r="F1" s="774"/>
      <c r="G1" s="774" t="s">
        <v>1091</v>
      </c>
      <c r="H1" s="774"/>
      <c r="I1" s="774"/>
      <c r="J1" s="775"/>
      <c r="K1" s="776"/>
    </row>
    <row r="2" spans="1:17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  <c r="Q2" s="10"/>
    </row>
    <row r="3" spans="1:17" ht="45.75" customHeight="1" x14ac:dyDescent="0.25">
      <c r="A3" s="146" t="s">
        <v>1092</v>
      </c>
      <c r="B3" s="147"/>
      <c r="C3" s="147"/>
      <c r="D3" s="148"/>
      <c r="E3" s="147"/>
      <c r="F3" s="147"/>
      <c r="G3" s="147"/>
      <c r="H3" s="147"/>
      <c r="I3" s="149"/>
      <c r="J3" s="147"/>
      <c r="K3" s="147"/>
      <c r="M3" s="9" t="s">
        <v>16</v>
      </c>
      <c r="N3" s="9">
        <f>N2-N14</f>
        <v>7</v>
      </c>
    </row>
    <row r="4" spans="1:17" ht="45.75" customHeight="1" x14ac:dyDescent="0.3">
      <c r="A4" s="94">
        <v>60</v>
      </c>
      <c r="B4" s="94" t="s">
        <v>155</v>
      </c>
      <c r="C4" s="94" t="s">
        <v>1173</v>
      </c>
      <c r="D4" s="96"/>
      <c r="E4" s="94"/>
      <c r="F4" s="94"/>
      <c r="G4" s="94"/>
      <c r="H4" s="94"/>
      <c r="I4" s="94"/>
      <c r="J4" s="94"/>
      <c r="K4" s="94" t="s">
        <v>1217</v>
      </c>
      <c r="M4" t="s">
        <v>24</v>
      </c>
      <c r="N4">
        <f>SUMIFS(E:E,G:G,"CTT")</f>
        <v>39</v>
      </c>
    </row>
    <row r="5" spans="1:17" ht="45.75" customHeight="1" x14ac:dyDescent="0.2">
      <c r="A5" s="159" t="s">
        <v>1174</v>
      </c>
      <c r="B5" s="159" t="s">
        <v>1175</v>
      </c>
      <c r="C5" s="159" t="s">
        <v>1176</v>
      </c>
      <c r="D5" s="160" t="s">
        <v>1177</v>
      </c>
      <c r="E5" s="159">
        <v>2</v>
      </c>
      <c r="F5" s="159">
        <v>1</v>
      </c>
      <c r="G5" s="159" t="s">
        <v>163</v>
      </c>
      <c r="H5" s="159" t="s">
        <v>1095</v>
      </c>
      <c r="I5" s="161">
        <v>42952</v>
      </c>
      <c r="J5" s="159"/>
      <c r="K5" s="159" t="s">
        <v>1218</v>
      </c>
      <c r="M5" t="s">
        <v>31</v>
      </c>
      <c r="N5">
        <f>SUMIFS(E:E,G:G,"FLU")</f>
        <v>0</v>
      </c>
    </row>
    <row r="6" spans="1:17" ht="45.75" customHeight="1" x14ac:dyDescent="0.2">
      <c r="A6" s="159" t="s">
        <v>1178</v>
      </c>
      <c r="B6" s="159" t="s">
        <v>342</v>
      </c>
      <c r="C6" s="159" t="s">
        <v>1179</v>
      </c>
      <c r="D6" s="160" t="s">
        <v>1180</v>
      </c>
      <c r="E6" s="159">
        <v>1</v>
      </c>
      <c r="F6" s="159">
        <v>0.01</v>
      </c>
      <c r="G6" s="159" t="s">
        <v>163</v>
      </c>
      <c r="H6" s="159" t="s">
        <v>1095</v>
      </c>
      <c r="I6" s="161">
        <v>42952</v>
      </c>
      <c r="J6" s="159"/>
      <c r="K6" s="159" t="s">
        <v>1218</v>
      </c>
      <c r="M6" t="s">
        <v>36</v>
      </c>
      <c r="N6">
        <f>SUMIFS(E:E,G:G,"JCC")</f>
        <v>0</v>
      </c>
    </row>
    <row r="7" spans="1:17" ht="45.75" customHeight="1" x14ac:dyDescent="0.2">
      <c r="A7" s="153">
        <v>1</v>
      </c>
      <c r="B7" s="28" t="s">
        <v>32</v>
      </c>
      <c r="C7" s="16" t="s">
        <v>1181</v>
      </c>
      <c r="D7" s="103" t="s">
        <v>1182</v>
      </c>
      <c r="E7" s="28">
        <v>12</v>
      </c>
      <c r="F7" s="28">
        <v>3</v>
      </c>
      <c r="G7" s="28" t="s">
        <v>20</v>
      </c>
      <c r="H7" s="28" t="s">
        <v>1095</v>
      </c>
      <c r="I7" s="104">
        <v>42952</v>
      </c>
      <c r="J7" s="104" t="s">
        <v>35</v>
      </c>
      <c r="K7" s="153"/>
      <c r="M7" t="s">
        <v>43</v>
      </c>
      <c r="N7">
        <f>SUMIFS(E:E,G:G,"EDI")</f>
        <v>0</v>
      </c>
    </row>
    <row r="8" spans="1:17" ht="45.75" customHeight="1" x14ac:dyDescent="0.2">
      <c r="A8" s="40">
        <v>2</v>
      </c>
      <c r="B8" s="41" t="s">
        <v>106</v>
      </c>
      <c r="C8" s="41" t="s">
        <v>1183</v>
      </c>
      <c r="D8" s="154" t="s">
        <v>1184</v>
      </c>
      <c r="E8" s="41">
        <v>3</v>
      </c>
      <c r="F8" s="41">
        <v>1</v>
      </c>
      <c r="G8" s="41" t="s">
        <v>20</v>
      </c>
      <c r="H8" s="41" t="s">
        <v>1095</v>
      </c>
      <c r="I8" s="155">
        <v>42952</v>
      </c>
      <c r="J8" s="41" t="s">
        <v>1185</v>
      </c>
      <c r="K8" s="40"/>
      <c r="M8" t="s">
        <v>48</v>
      </c>
      <c r="N8">
        <f>SUMIFS(E:E,G:G,"par")</f>
        <v>0</v>
      </c>
    </row>
    <row r="9" spans="1:17" ht="45.75" customHeight="1" x14ac:dyDescent="0.2">
      <c r="A9" s="153">
        <v>3</v>
      </c>
      <c r="B9" s="28" t="s">
        <v>1186</v>
      </c>
      <c r="C9" s="28" t="s">
        <v>1187</v>
      </c>
      <c r="D9" s="151" t="s">
        <v>1188</v>
      </c>
      <c r="E9" s="28">
        <v>4</v>
      </c>
      <c r="F9" s="28">
        <v>1</v>
      </c>
      <c r="G9" s="153" t="s">
        <v>20</v>
      </c>
      <c r="H9" s="28" t="s">
        <v>1095</v>
      </c>
      <c r="I9" s="104">
        <v>42952</v>
      </c>
      <c r="J9" s="28" t="s">
        <v>1189</v>
      </c>
      <c r="K9" s="153"/>
      <c r="M9" t="s">
        <v>53</v>
      </c>
      <c r="N9">
        <f>SUMIFS(E:E,G:G,"phi")</f>
        <v>0</v>
      </c>
    </row>
    <row r="10" spans="1:17" ht="45.75" customHeight="1" x14ac:dyDescent="0.2">
      <c r="A10" s="40">
        <v>4</v>
      </c>
      <c r="B10" s="28" t="s">
        <v>1190</v>
      </c>
      <c r="C10" s="28" t="s">
        <v>1191</v>
      </c>
      <c r="D10" s="151" t="s">
        <v>1192</v>
      </c>
      <c r="E10" s="28">
        <v>3</v>
      </c>
      <c r="F10" s="28">
        <v>1</v>
      </c>
      <c r="G10" s="153" t="s">
        <v>20</v>
      </c>
      <c r="H10" s="28" t="s">
        <v>1095</v>
      </c>
      <c r="I10" s="104">
        <v>42952</v>
      </c>
      <c r="J10" s="28" t="s">
        <v>1193</v>
      </c>
      <c r="K10" s="153"/>
      <c r="M10" t="s">
        <v>58</v>
      </c>
      <c r="N10">
        <f>SUMIFS(E:E,G:G,"BRK")</f>
        <v>11</v>
      </c>
    </row>
    <row r="11" spans="1:17" ht="45.75" customHeight="1" x14ac:dyDescent="0.2">
      <c r="A11" s="153">
        <v>5</v>
      </c>
      <c r="B11" s="28" t="s">
        <v>32</v>
      </c>
      <c r="C11" s="16" t="s">
        <v>1194</v>
      </c>
      <c r="D11" s="103" t="s">
        <v>1195</v>
      </c>
      <c r="E11" s="28">
        <v>3</v>
      </c>
      <c r="F11" s="28">
        <v>2</v>
      </c>
      <c r="G11" s="28" t="s">
        <v>20</v>
      </c>
      <c r="H11" s="28" t="s">
        <v>1095</v>
      </c>
      <c r="I11" s="104">
        <v>42952</v>
      </c>
      <c r="J11" s="104" t="s">
        <v>35</v>
      </c>
      <c r="K11" s="153"/>
      <c r="M11" s="27" t="s">
        <v>64</v>
      </c>
      <c r="N11" s="27">
        <f>SUMIFS(E:E,G:G,"SPC")</f>
        <v>3</v>
      </c>
    </row>
    <row r="12" spans="1:17" ht="45.75" customHeight="1" x14ac:dyDescent="0.2">
      <c r="A12" s="40">
        <v>6</v>
      </c>
      <c r="B12" s="41" t="s">
        <v>32</v>
      </c>
      <c r="C12" s="26" t="s">
        <v>1196</v>
      </c>
      <c r="D12" s="162" t="s">
        <v>1197</v>
      </c>
      <c r="E12" s="41">
        <v>2</v>
      </c>
      <c r="F12" s="41">
        <v>1</v>
      </c>
      <c r="G12" s="41" t="s">
        <v>20</v>
      </c>
      <c r="H12" s="41" t="s">
        <v>1095</v>
      </c>
      <c r="I12" s="155">
        <v>42952</v>
      </c>
      <c r="J12" s="41" t="s">
        <v>35</v>
      </c>
      <c r="K12" s="40"/>
      <c r="M12" s="29" t="s">
        <v>68</v>
      </c>
      <c r="N12" s="29">
        <f>SUMIFS(E:E,G:G,"H")</f>
        <v>0</v>
      </c>
    </row>
    <row r="13" spans="1:17" ht="45.75" customHeight="1" x14ac:dyDescent="0.2">
      <c r="A13" s="153">
        <v>7</v>
      </c>
      <c r="B13" s="41" t="s">
        <v>32</v>
      </c>
      <c r="C13" s="41" t="s">
        <v>1198</v>
      </c>
      <c r="D13" s="154" t="s">
        <v>1199</v>
      </c>
      <c r="E13" s="41">
        <v>3</v>
      </c>
      <c r="F13" s="41">
        <v>1</v>
      </c>
      <c r="G13" s="41" t="s">
        <v>20</v>
      </c>
      <c r="H13" s="41" t="s">
        <v>1095</v>
      </c>
      <c r="I13" s="155">
        <v>42952</v>
      </c>
      <c r="J13" s="41" t="s">
        <v>35</v>
      </c>
      <c r="K13" s="40"/>
      <c r="M13" s="29"/>
      <c r="N13" s="29"/>
    </row>
    <row r="14" spans="1:17" ht="45.75" customHeight="1" x14ac:dyDescent="0.2">
      <c r="A14" s="40">
        <v>8</v>
      </c>
      <c r="B14" s="28" t="s">
        <v>106</v>
      </c>
      <c r="C14" s="28" t="s">
        <v>1200</v>
      </c>
      <c r="D14" s="151" t="s">
        <v>1201</v>
      </c>
      <c r="E14" s="28">
        <v>5</v>
      </c>
      <c r="F14" s="28">
        <v>2</v>
      </c>
      <c r="G14" s="28" t="s">
        <v>185</v>
      </c>
      <c r="H14" s="28" t="s">
        <v>1095</v>
      </c>
      <c r="I14" s="104">
        <v>42952</v>
      </c>
      <c r="J14" s="28" t="s">
        <v>1202</v>
      </c>
      <c r="K14" s="153"/>
      <c r="M14" s="30" t="s">
        <v>69</v>
      </c>
      <c r="N14" s="30">
        <f>SUM(M4:N12)</f>
        <v>53</v>
      </c>
    </row>
    <row r="15" spans="1:17" ht="45.75" customHeight="1" x14ac:dyDescent="0.2">
      <c r="A15" s="153">
        <v>9</v>
      </c>
      <c r="B15" s="28" t="s">
        <v>106</v>
      </c>
      <c r="C15" s="28" t="s">
        <v>1203</v>
      </c>
      <c r="D15" s="151" t="s">
        <v>1204</v>
      </c>
      <c r="E15" s="28">
        <v>3</v>
      </c>
      <c r="F15" s="28">
        <v>1</v>
      </c>
      <c r="G15" s="28" t="s">
        <v>185</v>
      </c>
      <c r="H15" s="41" t="s">
        <v>1095</v>
      </c>
      <c r="I15" s="155">
        <v>42952</v>
      </c>
      <c r="J15" s="28" t="s">
        <v>1205</v>
      </c>
      <c r="K15" s="163"/>
    </row>
    <row r="16" spans="1:17" ht="45.75" customHeight="1" x14ac:dyDescent="0.2">
      <c r="A16" s="40">
        <v>10</v>
      </c>
      <c r="B16" s="41" t="s">
        <v>32</v>
      </c>
      <c r="C16" s="41" t="s">
        <v>1206</v>
      </c>
      <c r="D16" s="154" t="s">
        <v>1207</v>
      </c>
      <c r="E16" s="41">
        <v>3</v>
      </c>
      <c r="F16" s="41">
        <v>1</v>
      </c>
      <c r="G16" s="41" t="s">
        <v>20</v>
      </c>
      <c r="H16" s="41" t="s">
        <v>1095</v>
      </c>
      <c r="I16" s="155">
        <v>42952</v>
      </c>
      <c r="J16" s="41" t="s">
        <v>35</v>
      </c>
      <c r="K16" s="40"/>
      <c r="M16" t="s">
        <v>1135</v>
      </c>
    </row>
    <row r="17" spans="1:13" ht="45.75" customHeight="1" x14ac:dyDescent="0.2">
      <c r="A17" s="153">
        <v>11</v>
      </c>
      <c r="B17" s="28" t="s">
        <v>32</v>
      </c>
      <c r="C17" s="28" t="s">
        <v>1208</v>
      </c>
      <c r="D17" s="151" t="s">
        <v>1209</v>
      </c>
      <c r="E17" s="28">
        <v>3</v>
      </c>
      <c r="F17" s="28">
        <v>1</v>
      </c>
      <c r="G17" s="28" t="s">
        <v>20</v>
      </c>
      <c r="H17" s="41" t="s">
        <v>1095</v>
      </c>
      <c r="I17" s="155">
        <v>42952</v>
      </c>
      <c r="J17" s="41" t="s">
        <v>35</v>
      </c>
      <c r="K17" s="28"/>
      <c r="M17" t="s">
        <v>1141</v>
      </c>
    </row>
    <row r="18" spans="1:13" ht="45.75" customHeight="1" x14ac:dyDescent="0.2">
      <c r="A18" s="40">
        <v>12</v>
      </c>
      <c r="B18" s="28" t="s">
        <v>106</v>
      </c>
      <c r="C18" s="28" t="s">
        <v>1210</v>
      </c>
      <c r="D18" s="151" t="s">
        <v>1211</v>
      </c>
      <c r="E18" s="28">
        <v>2</v>
      </c>
      <c r="F18" s="28">
        <v>1</v>
      </c>
      <c r="G18" s="28" t="s">
        <v>185</v>
      </c>
      <c r="H18" s="28" t="s">
        <v>1095</v>
      </c>
      <c r="I18" s="104">
        <v>42952</v>
      </c>
      <c r="J18" s="104" t="s">
        <v>1212</v>
      </c>
      <c r="K18" s="153"/>
      <c r="M18" t="s">
        <v>1142</v>
      </c>
    </row>
    <row r="19" spans="1:13" ht="45.75" customHeight="1" x14ac:dyDescent="0.2">
      <c r="A19" s="153">
        <v>13</v>
      </c>
      <c r="B19" s="41" t="s">
        <v>32</v>
      </c>
      <c r="C19" s="41" t="s">
        <v>1213</v>
      </c>
      <c r="D19" s="154" t="s">
        <v>1214</v>
      </c>
      <c r="E19" s="41">
        <v>1</v>
      </c>
      <c r="F19" s="41">
        <v>1</v>
      </c>
      <c r="G19" s="41" t="s">
        <v>185</v>
      </c>
      <c r="H19" s="41" t="s">
        <v>1095</v>
      </c>
      <c r="I19" s="155">
        <v>42952</v>
      </c>
      <c r="J19" s="41" t="s">
        <v>35</v>
      </c>
      <c r="K19" s="40"/>
      <c r="M19" t="s">
        <v>1143</v>
      </c>
    </row>
    <row r="20" spans="1:13" ht="45.75" customHeight="1" x14ac:dyDescent="0.2">
      <c r="A20" s="153">
        <v>14</v>
      </c>
      <c r="B20" s="41" t="s">
        <v>32</v>
      </c>
      <c r="C20" s="41" t="s">
        <v>1215</v>
      </c>
      <c r="D20" s="43" t="s">
        <v>1216</v>
      </c>
      <c r="E20" s="41">
        <v>3</v>
      </c>
      <c r="F20" s="41">
        <v>1</v>
      </c>
      <c r="G20" s="41" t="s">
        <v>20</v>
      </c>
      <c r="H20" s="41" t="s">
        <v>1095</v>
      </c>
      <c r="I20" s="155">
        <v>42952</v>
      </c>
      <c r="J20" s="152" t="s">
        <v>35</v>
      </c>
      <c r="K20" s="63"/>
    </row>
    <row r="21" spans="1:13" ht="45.75" customHeight="1" x14ac:dyDescent="0.2">
      <c r="A21" s="40"/>
      <c r="B21" s="41"/>
      <c r="C21" s="41"/>
      <c r="D21" s="162"/>
      <c r="E21" s="41"/>
      <c r="F21" s="41"/>
      <c r="G21" s="41"/>
      <c r="H21" s="41"/>
      <c r="I21" s="155"/>
      <c r="J21" s="41"/>
      <c r="K21" s="40"/>
    </row>
    <row r="22" spans="1:13" ht="45.75" customHeight="1" x14ac:dyDescent="0.2">
      <c r="A22" s="40"/>
      <c r="B22" s="41"/>
      <c r="C22" s="41"/>
      <c r="D22" s="162"/>
      <c r="E22" s="41"/>
      <c r="F22" s="41"/>
      <c r="G22" s="41"/>
      <c r="H22" s="41"/>
      <c r="I22" s="155"/>
      <c r="J22" s="41"/>
      <c r="K22" s="40"/>
    </row>
    <row r="23" spans="1:13" ht="45.75" customHeight="1" x14ac:dyDescent="0.2">
      <c r="A23" s="40"/>
      <c r="B23" s="41"/>
      <c r="C23" s="41"/>
      <c r="D23" s="162"/>
      <c r="E23" s="41"/>
      <c r="F23" s="41"/>
      <c r="G23" s="41"/>
      <c r="H23" s="41"/>
      <c r="I23" s="155"/>
      <c r="J23" s="41"/>
      <c r="K23" s="40"/>
    </row>
    <row r="24" spans="1:13" ht="45.75" customHeight="1" x14ac:dyDescent="0.2">
      <c r="A24" s="11"/>
      <c r="B24" s="12"/>
      <c r="C24" s="12"/>
      <c r="D24" s="13"/>
      <c r="E24" s="31">
        <f>SUM(E5:E21)</f>
        <v>53</v>
      </c>
      <c r="F24" s="31">
        <f>SUM(F5:F21)</f>
        <v>19.009999999999998</v>
      </c>
      <c r="G24" s="12"/>
      <c r="H24" s="12"/>
      <c r="I24" s="15"/>
      <c r="J24" s="15"/>
      <c r="K24" s="11"/>
    </row>
    <row r="25" spans="1:13" ht="45.75" customHeight="1" x14ac:dyDescent="0.2">
      <c r="A25" s="40"/>
      <c r="B25" s="41"/>
      <c r="C25" s="41"/>
      <c r="D25" s="162"/>
      <c r="E25" s="41"/>
      <c r="F25" s="41"/>
      <c r="G25" s="41"/>
      <c r="H25" s="41"/>
      <c r="I25" s="155"/>
      <c r="J25" s="41"/>
      <c r="K25" s="40"/>
    </row>
    <row r="26" spans="1:13" ht="45.75" customHeight="1" x14ac:dyDescent="0.2">
      <c r="A26" s="40"/>
      <c r="B26" s="41"/>
      <c r="C26" s="41"/>
      <c r="D26" s="162"/>
      <c r="E26" s="41"/>
      <c r="F26" s="41"/>
      <c r="G26" s="41"/>
      <c r="H26" s="41"/>
      <c r="I26" s="155"/>
      <c r="J26" s="41"/>
      <c r="K26" s="40"/>
    </row>
  </sheetData>
  <customSheetViews>
    <customSheetView guid="{A67F6443-CA60-6E4C-B29B-DCA4E70ACF30}" scale="80">
      <selection activeCell="K9" sqref="K9"/>
      <pageMargins left="0.7" right="0.7" top="0.75" bottom="0.75" header="0.3" footer="0.3"/>
    </customSheetView>
    <customSheetView guid="{D4151BE5-B976-4A24-A98B-85B0F6C8CA18}" scale="80">
      <selection activeCell="I25" sqref="I25"/>
      <pageMargins left="0.7" right="0.7" top="0.75" bottom="0.75" header="0.3" footer="0.3"/>
    </customSheetView>
    <customSheetView guid="{A0DC6B3E-CB99-44AD-9DE4-2694454570A7}" scale="80">
      <selection activeCell="I25" sqref="I25"/>
      <pageMargins left="0.7" right="0.7" top="0.75" bottom="0.75" header="0.3" footer="0.3"/>
    </customSheetView>
    <customSheetView guid="{7DC097B9-CA40-49DB-9E0D-CAF33A1D74AD}" scale="80">
      <selection activeCell="I25" sqref="I25"/>
      <pageMargins left="0.7" right="0.7" top="0.75" bottom="0.75" header="0.3" footer="0.3"/>
    </customSheetView>
    <customSheetView guid="{33354DC4-F6A3-4A6E-9B62-8BC44C96640D}" scale="80">
      <selection activeCell="K9" sqref="K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0" zoomScaleNormal="80" workbookViewId="0">
      <selection activeCell="I13" sqref="I13"/>
    </sheetView>
  </sheetViews>
  <sheetFormatPr baseColWidth="10" defaultColWidth="8.83203125" defaultRowHeight="44.25" customHeight="1" x14ac:dyDescent="0.2"/>
  <cols>
    <col min="2" max="2" width="31.5" customWidth="1"/>
    <col min="3" max="3" width="36.83203125" customWidth="1"/>
    <col min="4" max="4" width="43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2.6640625" customWidth="1"/>
    <col min="13" max="13" width="18.1640625" customWidth="1"/>
  </cols>
  <sheetData>
    <row r="1" spans="1:17" ht="44.25" customHeight="1" thickBot="1" x14ac:dyDescent="0.5">
      <c r="A1" s="773" t="s">
        <v>455</v>
      </c>
      <c r="B1" s="774"/>
      <c r="C1" s="774"/>
      <c r="D1" s="774"/>
      <c r="E1" s="774"/>
      <c r="F1" s="774"/>
      <c r="G1" s="774" t="s">
        <v>1091</v>
      </c>
      <c r="H1" s="774"/>
      <c r="I1" s="774"/>
      <c r="J1" s="775"/>
      <c r="K1" s="776"/>
    </row>
    <row r="2" spans="1:17" ht="44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Q2" s="10"/>
    </row>
    <row r="3" spans="1:17" ht="44.25" customHeight="1" x14ac:dyDescent="0.25">
      <c r="A3" s="146" t="s">
        <v>1092</v>
      </c>
      <c r="B3" s="147"/>
      <c r="C3" s="147"/>
      <c r="D3" s="148"/>
      <c r="E3" s="147"/>
      <c r="F3" s="147"/>
      <c r="G3" s="147"/>
      <c r="H3" s="147"/>
      <c r="I3" s="149"/>
      <c r="J3" s="147"/>
      <c r="K3" s="147"/>
      <c r="M3" s="9" t="s">
        <v>16</v>
      </c>
      <c r="N3" s="9">
        <f>N2-N14</f>
        <v>10</v>
      </c>
    </row>
    <row r="4" spans="1:17" ht="44.25" customHeight="1" x14ac:dyDescent="0.3">
      <c r="A4" s="94"/>
      <c r="B4" s="94" t="s">
        <v>118</v>
      </c>
      <c r="C4" s="94"/>
      <c r="D4" s="96"/>
      <c r="E4" s="94"/>
      <c r="F4" s="94"/>
      <c r="G4" s="94"/>
      <c r="H4" s="94"/>
      <c r="I4" s="94"/>
      <c r="J4" s="94"/>
      <c r="K4" s="116" t="s">
        <v>1144</v>
      </c>
      <c r="M4" t="s">
        <v>24</v>
      </c>
      <c r="N4">
        <f>SUMIFS(E:E,G:G,"CTT")</f>
        <v>0</v>
      </c>
    </row>
    <row r="5" spans="1:17" ht="44.25" customHeight="1" x14ac:dyDescent="0.2">
      <c r="A5" s="11">
        <v>1</v>
      </c>
      <c r="B5" s="12" t="s">
        <v>106</v>
      </c>
      <c r="C5" s="16" t="s">
        <v>1145</v>
      </c>
      <c r="D5" s="13" t="s">
        <v>1146</v>
      </c>
      <c r="E5" s="12">
        <v>11</v>
      </c>
      <c r="F5" s="12">
        <v>3</v>
      </c>
      <c r="G5" s="11" t="s">
        <v>67</v>
      </c>
      <c r="H5" s="12" t="s">
        <v>1095</v>
      </c>
      <c r="I5" s="15">
        <v>42952</v>
      </c>
      <c r="J5" s="12" t="s">
        <v>1147</v>
      </c>
      <c r="K5" s="11" t="s">
        <v>1148</v>
      </c>
      <c r="M5" t="s">
        <v>31</v>
      </c>
      <c r="N5">
        <f>SUMIFS(E:E,G:G,"FLU")</f>
        <v>0</v>
      </c>
    </row>
    <row r="6" spans="1:17" ht="44.25" customHeight="1" x14ac:dyDescent="0.2">
      <c r="A6" s="20">
        <v>2</v>
      </c>
      <c r="B6" s="17" t="s">
        <v>106</v>
      </c>
      <c r="C6" s="26" t="s">
        <v>1149</v>
      </c>
      <c r="D6" s="18" t="s">
        <v>1150</v>
      </c>
      <c r="E6" s="17">
        <v>7</v>
      </c>
      <c r="F6" s="17">
        <v>2</v>
      </c>
      <c r="G6" s="17" t="s">
        <v>67</v>
      </c>
      <c r="H6" s="17" t="s">
        <v>1095</v>
      </c>
      <c r="I6" s="19">
        <v>42952</v>
      </c>
      <c r="J6" s="17" t="s">
        <v>1151</v>
      </c>
      <c r="K6" s="20" t="s">
        <v>1152</v>
      </c>
      <c r="M6" t="s">
        <v>36</v>
      </c>
      <c r="N6">
        <f>SUMIFS(E:E,G:G,"JCC")</f>
        <v>33</v>
      </c>
    </row>
    <row r="7" spans="1:17" ht="44.25" customHeight="1" x14ac:dyDescent="0.2">
      <c r="A7" s="11">
        <v>3</v>
      </c>
      <c r="B7" s="12" t="s">
        <v>32</v>
      </c>
      <c r="C7" s="12" t="s">
        <v>1153</v>
      </c>
      <c r="D7" s="97" t="s">
        <v>1154</v>
      </c>
      <c r="E7" s="12">
        <v>4</v>
      </c>
      <c r="F7" s="12">
        <v>1</v>
      </c>
      <c r="G7" s="156" t="s">
        <v>209</v>
      </c>
      <c r="H7" s="12" t="s">
        <v>1095</v>
      </c>
      <c r="I7" s="15">
        <v>42952</v>
      </c>
      <c r="J7" s="12" t="s">
        <v>35</v>
      </c>
      <c r="K7" s="11"/>
      <c r="M7" t="s">
        <v>43</v>
      </c>
      <c r="N7">
        <f>SUMIFS(E:E,G:G,"EDI")</f>
        <v>8</v>
      </c>
    </row>
    <row r="8" spans="1:17" ht="44.25" customHeight="1" x14ac:dyDescent="0.2">
      <c r="A8" s="20">
        <v>4</v>
      </c>
      <c r="B8" s="12" t="s">
        <v>32</v>
      </c>
      <c r="C8" s="17" t="s">
        <v>1155</v>
      </c>
      <c r="D8" s="43" t="s">
        <v>1156</v>
      </c>
      <c r="E8" s="17">
        <v>3</v>
      </c>
      <c r="F8" s="17">
        <v>1</v>
      </c>
      <c r="G8" s="17" t="s">
        <v>67</v>
      </c>
      <c r="H8" s="12" t="s">
        <v>1095</v>
      </c>
      <c r="I8" s="15">
        <v>42952</v>
      </c>
      <c r="J8" s="17" t="s">
        <v>35</v>
      </c>
      <c r="K8" s="20"/>
      <c r="M8" t="s">
        <v>48</v>
      </c>
      <c r="N8">
        <f>SUMIFS(E:E,G:G,"par")</f>
        <v>0</v>
      </c>
    </row>
    <row r="9" spans="1:17" ht="44.25" customHeight="1" x14ac:dyDescent="0.2">
      <c r="A9" s="11">
        <v>5</v>
      </c>
      <c r="B9" s="17" t="s">
        <v>32</v>
      </c>
      <c r="C9" s="17" t="s">
        <v>1157</v>
      </c>
      <c r="D9" s="43" t="s">
        <v>1158</v>
      </c>
      <c r="E9" s="17">
        <v>1</v>
      </c>
      <c r="F9" s="17">
        <v>1</v>
      </c>
      <c r="G9" s="17" t="s">
        <v>67</v>
      </c>
      <c r="H9" s="17" t="s">
        <v>1095</v>
      </c>
      <c r="I9" s="19">
        <v>42952</v>
      </c>
      <c r="J9" s="25" t="s">
        <v>35</v>
      </c>
      <c r="K9" s="20"/>
      <c r="M9" t="s">
        <v>53</v>
      </c>
      <c r="N9">
        <f>SUMIFS(E:E,G:G,"phi")</f>
        <v>4</v>
      </c>
    </row>
    <row r="10" spans="1:17" ht="44.25" customHeight="1" x14ac:dyDescent="0.2">
      <c r="A10" s="20">
        <v>6</v>
      </c>
      <c r="B10" s="12" t="s">
        <v>32</v>
      </c>
      <c r="C10" s="12" t="s">
        <v>1159</v>
      </c>
      <c r="D10" s="97" t="s">
        <v>1160</v>
      </c>
      <c r="E10" s="12">
        <v>5</v>
      </c>
      <c r="F10" s="12">
        <v>2</v>
      </c>
      <c r="G10" s="12" t="s">
        <v>67</v>
      </c>
      <c r="H10" s="12" t="s">
        <v>1095</v>
      </c>
      <c r="I10" s="15">
        <v>42952</v>
      </c>
      <c r="J10" s="15" t="s">
        <v>35</v>
      </c>
      <c r="K10" s="11"/>
      <c r="M10" t="s">
        <v>58</v>
      </c>
      <c r="N10">
        <f>SUMIFS(E:E,G:G,"BRK")</f>
        <v>0</v>
      </c>
    </row>
    <row r="11" spans="1:17" ht="44.25" customHeight="1" x14ac:dyDescent="0.2">
      <c r="A11" s="11">
        <v>7</v>
      </c>
      <c r="B11" s="17" t="s">
        <v>32</v>
      </c>
      <c r="C11" s="17" t="s">
        <v>1161</v>
      </c>
      <c r="D11" s="43" t="s">
        <v>1162</v>
      </c>
      <c r="E11" s="17">
        <v>3</v>
      </c>
      <c r="F11" s="17">
        <v>1</v>
      </c>
      <c r="G11" s="17" t="s">
        <v>67</v>
      </c>
      <c r="H11" s="17" t="s">
        <v>1095</v>
      </c>
      <c r="I11" s="19">
        <v>42952</v>
      </c>
      <c r="J11" s="17" t="s">
        <v>35</v>
      </c>
      <c r="K11" s="20"/>
      <c r="M11" s="27" t="s">
        <v>64</v>
      </c>
      <c r="N11" s="27">
        <f>SUMIFS(E:E,G:G,"SPC")</f>
        <v>0</v>
      </c>
    </row>
    <row r="12" spans="1:17" ht="44.25" customHeight="1" x14ac:dyDescent="0.2">
      <c r="A12" s="20">
        <v>8</v>
      </c>
      <c r="B12" s="12" t="s">
        <v>350</v>
      </c>
      <c r="C12" s="12" t="s">
        <v>1163</v>
      </c>
      <c r="D12" s="13" t="s">
        <v>1164</v>
      </c>
      <c r="E12" s="12">
        <v>4</v>
      </c>
      <c r="F12" s="12">
        <v>1</v>
      </c>
      <c r="G12" s="12" t="s">
        <v>40</v>
      </c>
      <c r="H12" s="12" t="s">
        <v>1095</v>
      </c>
      <c r="I12" s="15">
        <v>42952</v>
      </c>
      <c r="J12" s="12" t="s">
        <v>1165</v>
      </c>
      <c r="K12" s="12"/>
      <c r="M12" s="29" t="s">
        <v>68</v>
      </c>
      <c r="N12" s="29">
        <f>SUMIFS(E:E,G:G,"H")</f>
        <v>0</v>
      </c>
    </row>
    <row r="13" spans="1:17" ht="44.25" customHeight="1" x14ac:dyDescent="0.2">
      <c r="A13" s="11">
        <v>9</v>
      </c>
      <c r="B13" s="12" t="s">
        <v>32</v>
      </c>
      <c r="C13" s="12" t="s">
        <v>1166</v>
      </c>
      <c r="D13" s="157" t="s">
        <v>1167</v>
      </c>
      <c r="E13" s="12">
        <v>2</v>
      </c>
      <c r="F13" s="12">
        <v>1</v>
      </c>
      <c r="G13" s="12" t="s">
        <v>40</v>
      </c>
      <c r="H13" s="12" t="s">
        <v>1095</v>
      </c>
      <c r="I13" s="15">
        <v>42952</v>
      </c>
      <c r="J13" s="12" t="s">
        <v>35</v>
      </c>
      <c r="K13" s="11"/>
      <c r="M13" s="29"/>
      <c r="N13" s="29"/>
    </row>
    <row r="14" spans="1:17" ht="44.25" customHeight="1" x14ac:dyDescent="0.2">
      <c r="A14" s="20">
        <v>10</v>
      </c>
      <c r="B14" s="12" t="s">
        <v>32</v>
      </c>
      <c r="C14" s="12" t="s">
        <v>1168</v>
      </c>
      <c r="D14" s="97" t="s">
        <v>1169</v>
      </c>
      <c r="E14" s="12">
        <v>3</v>
      </c>
      <c r="F14" s="12">
        <v>1</v>
      </c>
      <c r="G14" s="12" t="s">
        <v>67</v>
      </c>
      <c r="H14" s="12" t="s">
        <v>1095</v>
      </c>
      <c r="I14" s="15">
        <v>42952</v>
      </c>
      <c r="J14" s="15" t="s">
        <v>35</v>
      </c>
      <c r="K14" s="21"/>
      <c r="M14" s="30" t="s">
        <v>69</v>
      </c>
      <c r="N14" s="30">
        <f>SUM(M4:N12)</f>
        <v>45</v>
      </c>
    </row>
    <row r="15" spans="1:17" ht="44.25" customHeight="1" x14ac:dyDescent="0.2">
      <c r="A15" s="11">
        <v>11</v>
      </c>
      <c r="B15" s="17" t="s">
        <v>32</v>
      </c>
      <c r="C15" s="17" t="s">
        <v>1170</v>
      </c>
      <c r="D15" s="43" t="s">
        <v>1171</v>
      </c>
      <c r="E15" s="17">
        <v>2</v>
      </c>
      <c r="F15" s="17">
        <v>1</v>
      </c>
      <c r="G15" s="12" t="s">
        <v>40</v>
      </c>
      <c r="H15" s="12" t="s">
        <v>1095</v>
      </c>
      <c r="I15" s="15">
        <v>42952</v>
      </c>
      <c r="J15" s="15" t="s">
        <v>35</v>
      </c>
      <c r="K15" s="38"/>
    </row>
    <row r="16" spans="1:17" ht="44.25" customHeight="1" x14ac:dyDescent="0.2">
      <c r="A16" s="20"/>
      <c r="B16" s="17"/>
      <c r="C16" s="17"/>
      <c r="D16" s="18"/>
      <c r="E16" s="17"/>
      <c r="F16" s="17"/>
      <c r="G16" s="36"/>
      <c r="H16" s="17"/>
      <c r="I16" s="19"/>
      <c r="J16" s="25"/>
      <c r="K16" s="38"/>
      <c r="M16" t="s">
        <v>1135</v>
      </c>
    </row>
    <row r="17" spans="1:13" ht="44.25" customHeight="1" x14ac:dyDescent="0.2">
      <c r="A17" s="20"/>
      <c r="B17" s="17"/>
      <c r="C17" s="17"/>
      <c r="D17" s="18"/>
      <c r="E17" s="17"/>
      <c r="F17" s="17"/>
      <c r="G17" s="17"/>
      <c r="H17" s="17"/>
      <c r="I17" s="19"/>
      <c r="J17" s="25"/>
      <c r="K17" s="38"/>
      <c r="M17" t="s">
        <v>1141</v>
      </c>
    </row>
    <row r="18" spans="1:13" ht="44.25" customHeight="1" x14ac:dyDescent="0.2">
      <c r="A18" s="11"/>
      <c r="B18" s="12"/>
      <c r="C18" s="12"/>
      <c r="D18" s="13"/>
      <c r="E18" s="12"/>
      <c r="F18" s="12"/>
      <c r="G18" s="12"/>
      <c r="H18" s="12"/>
      <c r="I18" s="15"/>
      <c r="J18" s="15"/>
      <c r="K18" s="11"/>
      <c r="M18" t="s">
        <v>1142</v>
      </c>
    </row>
    <row r="19" spans="1:13" ht="44.25" customHeight="1" x14ac:dyDescent="0.3">
      <c r="A19" s="11"/>
      <c r="B19" s="12"/>
      <c r="C19" s="12"/>
      <c r="D19" s="13"/>
      <c r="E19" s="31">
        <f>SUM(E5:E18)</f>
        <v>45</v>
      </c>
      <c r="F19" s="31">
        <f>SUM(F5:F18)</f>
        <v>15</v>
      </c>
      <c r="G19" s="158" t="s">
        <v>1172</v>
      </c>
      <c r="H19" s="12"/>
      <c r="I19" s="12"/>
      <c r="J19" s="12"/>
      <c r="K19" s="11"/>
      <c r="M19" t="s">
        <v>1143</v>
      </c>
    </row>
    <row r="20" spans="1:13" ht="44.25" customHeight="1" x14ac:dyDescent="0.2">
      <c r="A20" s="17"/>
      <c r="B20" s="17"/>
      <c r="C20" s="17"/>
      <c r="D20" s="18"/>
      <c r="E20" s="17"/>
      <c r="F20" s="17"/>
      <c r="G20" s="17"/>
      <c r="H20" s="17"/>
      <c r="I20" s="19"/>
      <c r="J20" s="17"/>
      <c r="K20" s="17"/>
    </row>
    <row r="21" spans="1:13" ht="44.25" customHeight="1" x14ac:dyDescent="0.2">
      <c r="A21" s="17"/>
      <c r="B21" s="17"/>
      <c r="C21" s="17"/>
      <c r="D21" s="18"/>
      <c r="E21" s="17"/>
      <c r="F21" s="17"/>
      <c r="G21" s="17"/>
      <c r="H21" s="17"/>
      <c r="I21" s="19"/>
      <c r="J21" s="17"/>
      <c r="K21" s="17"/>
    </row>
    <row r="22" spans="1:13" ht="44.25" customHeight="1" x14ac:dyDescent="0.2">
      <c r="A22" s="17"/>
      <c r="B22" s="17"/>
      <c r="C22" s="17"/>
      <c r="D22" s="18"/>
      <c r="E22" s="36"/>
      <c r="F22" s="36"/>
      <c r="G22" s="17"/>
      <c r="H22" s="17"/>
      <c r="I22" s="19"/>
      <c r="J22" s="17"/>
      <c r="K22" s="17"/>
    </row>
    <row r="23" spans="1:13" ht="44.25" customHeight="1" x14ac:dyDescent="0.2">
      <c r="A23" s="20"/>
      <c r="B23" s="17"/>
      <c r="C23" s="17"/>
      <c r="D23" s="18"/>
      <c r="E23" s="17"/>
      <c r="F23" s="17"/>
      <c r="G23" s="17"/>
      <c r="H23" s="17"/>
      <c r="I23" s="17"/>
      <c r="J23" s="17"/>
      <c r="K23" s="20"/>
    </row>
  </sheetData>
  <customSheetViews>
    <customSheetView guid="{A67F6443-CA60-6E4C-B29B-DCA4E70ACF30}" scale="80">
      <selection activeCell="I13" sqref="I13"/>
      <pageMargins left="0.7" right="0.7" top="0.75" bottom="0.75" header="0.3" footer="0.3"/>
    </customSheetView>
    <customSheetView guid="{D4151BE5-B976-4A24-A98B-85B0F6C8CA18}" scale="80">
      <selection activeCell="J23" sqref="J23"/>
      <pageMargins left="0.7" right="0.7" top="0.75" bottom="0.75" header="0.3" footer="0.3"/>
    </customSheetView>
    <customSheetView guid="{A0DC6B3E-CB99-44AD-9DE4-2694454570A7}" scale="80">
      <selection activeCell="J23" sqref="J23"/>
      <pageMargins left="0.7" right="0.7" top="0.75" bottom="0.75" header="0.3" footer="0.3"/>
    </customSheetView>
    <customSheetView guid="{7DC097B9-CA40-49DB-9E0D-CAF33A1D74AD}" scale="80">
      <selection activeCell="J23" sqref="J23"/>
      <pageMargins left="0.7" right="0.7" top="0.75" bottom="0.75" header="0.3" footer="0.3"/>
    </customSheetView>
    <customSheetView guid="{33354DC4-F6A3-4A6E-9B62-8BC44C96640D}" scale="80">
      <selection activeCell="I13" sqref="I1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0" zoomScaleNormal="80" workbookViewId="0">
      <selection activeCell="D13" sqref="D13"/>
    </sheetView>
  </sheetViews>
  <sheetFormatPr baseColWidth="10" defaultColWidth="8.83203125" defaultRowHeight="37.5" customHeight="1" x14ac:dyDescent="0.2"/>
  <cols>
    <col min="2" max="2" width="31.5" customWidth="1"/>
    <col min="3" max="3" width="36.83203125" customWidth="1"/>
    <col min="4" max="4" width="43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2.6640625" customWidth="1"/>
    <col min="13" max="13" width="18.1640625" customWidth="1"/>
  </cols>
  <sheetData>
    <row r="1" spans="1:17" ht="37.5" customHeight="1" thickBot="1" x14ac:dyDescent="0.5">
      <c r="A1" s="773" t="s">
        <v>455</v>
      </c>
      <c r="B1" s="774"/>
      <c r="C1" s="774"/>
      <c r="D1" s="774"/>
      <c r="E1" s="774"/>
      <c r="F1" s="774"/>
      <c r="G1" s="774" t="s">
        <v>1091</v>
      </c>
      <c r="H1" s="774"/>
      <c r="I1" s="774"/>
      <c r="J1" s="775"/>
      <c r="K1" s="776"/>
    </row>
    <row r="2" spans="1:17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Q2" s="10"/>
    </row>
    <row r="3" spans="1:17" ht="37.5" customHeight="1" x14ac:dyDescent="0.25">
      <c r="A3" s="146" t="s">
        <v>1092</v>
      </c>
      <c r="B3" s="147"/>
      <c r="C3" s="147"/>
      <c r="D3" s="148"/>
      <c r="E3" s="147"/>
      <c r="F3" s="147"/>
      <c r="G3" s="147"/>
      <c r="H3" s="147"/>
      <c r="I3" s="149"/>
      <c r="J3" s="147"/>
      <c r="K3" s="147"/>
      <c r="M3" s="9" t="s">
        <v>16</v>
      </c>
      <c r="N3" s="9">
        <f>N2-N14</f>
        <v>7</v>
      </c>
    </row>
    <row r="4" spans="1:17" ht="37.5" customHeight="1" x14ac:dyDescent="0.3">
      <c r="A4" s="94"/>
      <c r="B4" s="94" t="s">
        <v>71</v>
      </c>
      <c r="C4" s="94"/>
      <c r="D4" s="96"/>
      <c r="E4" s="94"/>
      <c r="F4" s="94"/>
      <c r="G4" s="94"/>
      <c r="H4" s="94"/>
      <c r="I4" s="150"/>
      <c r="J4" s="94"/>
      <c r="K4" s="94" t="s">
        <v>656</v>
      </c>
      <c r="M4" t="s">
        <v>24</v>
      </c>
      <c r="N4">
        <f>SUMIFS(E:E,G:G,"CTT")</f>
        <v>12</v>
      </c>
    </row>
    <row r="5" spans="1:17" ht="37.5" customHeight="1" x14ac:dyDescent="0.2">
      <c r="A5" s="70">
        <v>1</v>
      </c>
      <c r="B5" s="28" t="s">
        <v>32</v>
      </c>
      <c r="C5" s="28" t="s">
        <v>1093</v>
      </c>
      <c r="D5" s="151" t="s">
        <v>1094</v>
      </c>
      <c r="E5" s="28">
        <v>9</v>
      </c>
      <c r="F5" s="28">
        <v>3</v>
      </c>
      <c r="G5" s="70" t="s">
        <v>28</v>
      </c>
      <c r="H5" s="28" t="s">
        <v>1095</v>
      </c>
      <c r="I5" s="104">
        <v>42952</v>
      </c>
      <c r="J5" s="152" t="s">
        <v>35</v>
      </c>
      <c r="K5" s="63"/>
      <c r="M5" t="s">
        <v>31</v>
      </c>
      <c r="N5">
        <f>SUMIFS(E:E,G:G,"FLU")</f>
        <v>34</v>
      </c>
    </row>
    <row r="6" spans="1:17" ht="37.5" customHeight="1" x14ac:dyDescent="0.2">
      <c r="A6" s="11">
        <v>2</v>
      </c>
      <c r="B6" s="17" t="s">
        <v>32</v>
      </c>
      <c r="C6" s="17" t="s">
        <v>1096</v>
      </c>
      <c r="D6" s="18" t="s">
        <v>1097</v>
      </c>
      <c r="E6" s="17">
        <v>2</v>
      </c>
      <c r="F6" s="17">
        <v>1</v>
      </c>
      <c r="G6" s="17" t="s">
        <v>28</v>
      </c>
      <c r="H6" s="17" t="s">
        <v>1095</v>
      </c>
      <c r="I6" s="19">
        <v>42952</v>
      </c>
      <c r="J6" s="17" t="s">
        <v>35</v>
      </c>
      <c r="K6" s="38"/>
      <c r="M6" t="s">
        <v>36</v>
      </c>
      <c r="N6">
        <f>SUMIFS(E:E,G:G,"JCC")</f>
        <v>0</v>
      </c>
    </row>
    <row r="7" spans="1:17" ht="37.5" customHeight="1" x14ac:dyDescent="0.2">
      <c r="A7" s="70">
        <v>3</v>
      </c>
      <c r="B7" s="12" t="s">
        <v>427</v>
      </c>
      <c r="C7" s="12" t="s">
        <v>1098</v>
      </c>
      <c r="D7" s="13" t="s">
        <v>1099</v>
      </c>
      <c r="E7" s="12">
        <v>9</v>
      </c>
      <c r="F7" s="12">
        <v>3</v>
      </c>
      <c r="G7" s="12" t="s">
        <v>28</v>
      </c>
      <c r="H7" s="12" t="s">
        <v>1095</v>
      </c>
      <c r="I7" s="15">
        <v>42952</v>
      </c>
      <c r="J7" s="12" t="s">
        <v>1100</v>
      </c>
      <c r="K7" s="12" t="s">
        <v>1101</v>
      </c>
      <c r="M7" t="s">
        <v>43</v>
      </c>
      <c r="N7">
        <f>SUMIFS(E:E,G:G,"EDI")</f>
        <v>0</v>
      </c>
    </row>
    <row r="8" spans="1:17" ht="37.5" customHeight="1" x14ac:dyDescent="0.2">
      <c r="A8" s="11">
        <v>4</v>
      </c>
      <c r="B8" s="12" t="s">
        <v>87</v>
      </c>
      <c r="C8" s="12" t="s">
        <v>1102</v>
      </c>
      <c r="D8" s="13" t="s">
        <v>1103</v>
      </c>
      <c r="E8" s="12">
        <v>2</v>
      </c>
      <c r="F8" s="12">
        <v>1</v>
      </c>
      <c r="G8" s="12" t="s">
        <v>28</v>
      </c>
      <c r="H8" s="12" t="s">
        <v>1095</v>
      </c>
      <c r="I8" s="15">
        <v>42952</v>
      </c>
      <c r="J8" s="12" t="s">
        <v>1104</v>
      </c>
      <c r="K8" s="12" t="s">
        <v>1105</v>
      </c>
      <c r="M8" t="s">
        <v>48</v>
      </c>
      <c r="N8">
        <f>SUMIFS(E:E,G:G,"par")</f>
        <v>0</v>
      </c>
    </row>
    <row r="9" spans="1:17" ht="37.5" customHeight="1" x14ac:dyDescent="0.2">
      <c r="A9" s="70">
        <v>5</v>
      </c>
      <c r="B9" s="12" t="s">
        <v>1106</v>
      </c>
      <c r="C9" s="12">
        <v>2094</v>
      </c>
      <c r="D9" s="13" t="s">
        <v>1107</v>
      </c>
      <c r="E9" s="12">
        <v>2</v>
      </c>
      <c r="F9" s="12">
        <v>1</v>
      </c>
      <c r="G9" s="12" t="s">
        <v>28</v>
      </c>
      <c r="H9" s="12" t="s">
        <v>1095</v>
      </c>
      <c r="I9" s="15">
        <v>42952</v>
      </c>
      <c r="J9" s="12" t="s">
        <v>1108</v>
      </c>
      <c r="K9" s="12" t="s">
        <v>1109</v>
      </c>
      <c r="M9" t="s">
        <v>53</v>
      </c>
      <c r="N9">
        <f>SUMIFS(E:E,G:G,"phi")</f>
        <v>0</v>
      </c>
    </row>
    <row r="10" spans="1:17" ht="37.5" customHeight="1" x14ac:dyDescent="0.2">
      <c r="A10" s="11">
        <v>6</v>
      </c>
      <c r="B10" s="12" t="s">
        <v>288</v>
      </c>
      <c r="C10" s="12" t="s">
        <v>1110</v>
      </c>
      <c r="D10" s="13" t="s">
        <v>1111</v>
      </c>
      <c r="E10" s="12">
        <v>2</v>
      </c>
      <c r="F10" s="12">
        <v>1</v>
      </c>
      <c r="G10" s="12" t="s">
        <v>28</v>
      </c>
      <c r="H10" s="12" t="s">
        <v>1095</v>
      </c>
      <c r="I10" s="15">
        <v>42952</v>
      </c>
      <c r="J10" s="15" t="s">
        <v>1112</v>
      </c>
      <c r="K10" s="12" t="s">
        <v>1113</v>
      </c>
      <c r="M10" t="s">
        <v>58</v>
      </c>
      <c r="N10">
        <f>SUMIFS(E:E,G:G,"BRK")</f>
        <v>2</v>
      </c>
    </row>
    <row r="11" spans="1:17" ht="37.5" customHeight="1" x14ac:dyDescent="0.2">
      <c r="A11" s="70">
        <v>7</v>
      </c>
      <c r="B11" s="28" t="s">
        <v>32</v>
      </c>
      <c r="C11" s="28" t="s">
        <v>1114</v>
      </c>
      <c r="D11" s="151" t="s">
        <v>1115</v>
      </c>
      <c r="E11" s="28">
        <v>4</v>
      </c>
      <c r="F11" s="28">
        <v>1</v>
      </c>
      <c r="G11" s="28" t="s">
        <v>20</v>
      </c>
      <c r="H11" s="28" t="s">
        <v>1095</v>
      </c>
      <c r="I11" s="104">
        <v>42952</v>
      </c>
      <c r="J11" s="104" t="s">
        <v>35</v>
      </c>
      <c r="K11" s="153"/>
      <c r="M11" s="27" t="s">
        <v>64</v>
      </c>
      <c r="N11" s="27">
        <f>SUMIFS(E:E,G:G,"SPC")</f>
        <v>0</v>
      </c>
    </row>
    <row r="12" spans="1:17" ht="37.5" customHeight="1" x14ac:dyDescent="0.2">
      <c r="A12" s="11">
        <v>8</v>
      </c>
      <c r="B12" s="12" t="s">
        <v>613</v>
      </c>
      <c r="C12" s="12" t="s">
        <v>1116</v>
      </c>
      <c r="D12" s="13">
        <v>17857276732</v>
      </c>
      <c r="E12" s="12">
        <v>2</v>
      </c>
      <c r="F12" s="12">
        <v>1</v>
      </c>
      <c r="G12" s="12" t="s">
        <v>28</v>
      </c>
      <c r="H12" s="12" t="s">
        <v>1095</v>
      </c>
      <c r="I12" s="15">
        <v>42952</v>
      </c>
      <c r="J12" s="12" t="s">
        <v>1117</v>
      </c>
      <c r="K12" s="12"/>
      <c r="M12" s="29" t="s">
        <v>68</v>
      </c>
      <c r="N12" s="29">
        <f>SUMIFS(E:E,G:G,"H")</f>
        <v>0</v>
      </c>
    </row>
    <row r="13" spans="1:17" ht="37.5" customHeight="1" x14ac:dyDescent="0.2">
      <c r="A13" s="70">
        <v>9</v>
      </c>
      <c r="B13" s="41" t="s">
        <v>106</v>
      </c>
      <c r="C13" s="41" t="s">
        <v>1118</v>
      </c>
      <c r="D13" s="154" t="s">
        <v>1119</v>
      </c>
      <c r="E13" s="41">
        <v>2</v>
      </c>
      <c r="F13" s="41">
        <v>1</v>
      </c>
      <c r="G13" s="41" t="s">
        <v>20</v>
      </c>
      <c r="H13" s="41" t="s">
        <v>1095</v>
      </c>
      <c r="I13" s="155">
        <v>42952</v>
      </c>
      <c r="J13" s="41" t="s">
        <v>1120</v>
      </c>
      <c r="K13" s="40"/>
      <c r="M13" s="29"/>
      <c r="N13" s="29"/>
    </row>
    <row r="14" spans="1:17" ht="37.5" customHeight="1" x14ac:dyDescent="0.2">
      <c r="A14" s="11">
        <v>10</v>
      </c>
      <c r="B14" s="12" t="s">
        <v>1121</v>
      </c>
      <c r="C14" s="12" t="s">
        <v>1122</v>
      </c>
      <c r="D14" s="13" t="s">
        <v>1123</v>
      </c>
      <c r="E14" s="12">
        <v>6</v>
      </c>
      <c r="F14" s="12">
        <v>2</v>
      </c>
      <c r="G14" s="12" t="s">
        <v>20</v>
      </c>
      <c r="H14" s="12" t="s">
        <v>1095</v>
      </c>
      <c r="I14" s="15">
        <v>42952</v>
      </c>
      <c r="J14" s="12" t="s">
        <v>1124</v>
      </c>
      <c r="K14" s="12" t="s">
        <v>1125</v>
      </c>
      <c r="M14" s="30" t="s">
        <v>69</v>
      </c>
      <c r="N14" s="30">
        <f>SUM(M4:N12)</f>
        <v>48</v>
      </c>
    </row>
    <row r="15" spans="1:17" ht="37.5" customHeight="1" x14ac:dyDescent="0.2">
      <c r="A15" s="70">
        <v>11</v>
      </c>
      <c r="B15" s="17" t="s">
        <v>1126</v>
      </c>
      <c r="C15" s="17" t="s">
        <v>1127</v>
      </c>
      <c r="D15" s="18" t="s">
        <v>1128</v>
      </c>
      <c r="E15" s="17">
        <v>2</v>
      </c>
      <c r="F15" s="17">
        <v>1</v>
      </c>
      <c r="G15" s="17" t="s">
        <v>28</v>
      </c>
      <c r="H15" s="17" t="s">
        <v>1095</v>
      </c>
      <c r="I15" s="19">
        <v>42952</v>
      </c>
      <c r="J15" s="17" t="s">
        <v>1129</v>
      </c>
      <c r="K15" s="17"/>
    </row>
    <row r="16" spans="1:17" ht="37.5" customHeight="1" x14ac:dyDescent="0.2">
      <c r="A16" s="11">
        <v>12</v>
      </c>
      <c r="B16" s="17" t="s">
        <v>1130</v>
      </c>
      <c r="C16" s="17" t="s">
        <v>1131</v>
      </c>
      <c r="D16" s="18" t="s">
        <v>1132</v>
      </c>
      <c r="E16" s="17">
        <v>4</v>
      </c>
      <c r="F16" s="17">
        <v>1</v>
      </c>
      <c r="G16" s="17" t="s">
        <v>28</v>
      </c>
      <c r="H16" s="17" t="s">
        <v>1095</v>
      </c>
      <c r="I16" s="19">
        <v>42952</v>
      </c>
      <c r="J16" s="17" t="s">
        <v>1133</v>
      </c>
      <c r="K16" s="17" t="s">
        <v>1134</v>
      </c>
      <c r="M16" t="s">
        <v>1135</v>
      </c>
    </row>
    <row r="17" spans="1:13" ht="37.5" customHeight="1" x14ac:dyDescent="0.2">
      <c r="A17" s="70">
        <v>13</v>
      </c>
      <c r="B17" s="17" t="s">
        <v>1136</v>
      </c>
      <c r="C17" s="17" t="s">
        <v>1137</v>
      </c>
      <c r="D17" s="18" t="s">
        <v>1138</v>
      </c>
      <c r="E17" s="17">
        <v>2</v>
      </c>
      <c r="F17" s="17">
        <v>1</v>
      </c>
      <c r="G17" s="17" t="s">
        <v>185</v>
      </c>
      <c r="H17" s="17" t="s">
        <v>1095</v>
      </c>
      <c r="I17" s="19">
        <v>42952</v>
      </c>
      <c r="J17" s="17" t="s">
        <v>1139</v>
      </c>
      <c r="K17" s="17" t="s">
        <v>1140</v>
      </c>
      <c r="M17" t="s">
        <v>1141</v>
      </c>
    </row>
    <row r="18" spans="1:13" ht="37.5" customHeight="1" x14ac:dyDescent="0.2">
      <c r="A18" s="11"/>
      <c r="B18" s="17"/>
      <c r="C18" s="17"/>
      <c r="D18" s="18"/>
      <c r="E18" s="17"/>
      <c r="F18" s="17"/>
      <c r="G18" s="17"/>
      <c r="H18" s="17"/>
      <c r="I18" s="19"/>
      <c r="J18" s="17"/>
      <c r="K18" s="17"/>
      <c r="M18" t="s">
        <v>1142</v>
      </c>
    </row>
    <row r="19" spans="1:13" ht="37.5" customHeight="1" x14ac:dyDescent="0.2">
      <c r="A19" s="20"/>
      <c r="B19" s="17"/>
      <c r="C19" s="17"/>
      <c r="D19" s="18"/>
      <c r="E19" s="17"/>
      <c r="F19" s="17"/>
      <c r="G19" s="17"/>
      <c r="H19" s="17"/>
      <c r="I19" s="19"/>
      <c r="J19" s="17"/>
      <c r="K19" s="38"/>
      <c r="M19" t="s">
        <v>1143</v>
      </c>
    </row>
    <row r="20" spans="1:13" ht="37.5" customHeight="1" x14ac:dyDescent="0.2">
      <c r="A20" s="20"/>
      <c r="B20" s="17"/>
      <c r="C20" s="17"/>
      <c r="D20" s="18"/>
      <c r="E20" s="17"/>
      <c r="F20" s="17"/>
      <c r="G20" s="17"/>
      <c r="H20" s="17"/>
      <c r="I20" s="19"/>
      <c r="J20" s="17"/>
      <c r="K20" s="38"/>
    </row>
    <row r="21" spans="1:13" ht="37.5" customHeight="1" x14ac:dyDescent="0.2">
      <c r="A21" s="20"/>
      <c r="B21" s="17"/>
      <c r="C21" s="17"/>
      <c r="D21" s="18"/>
      <c r="E21" s="17"/>
      <c r="F21" s="17"/>
      <c r="G21" s="17"/>
      <c r="H21" s="17"/>
      <c r="I21" s="19"/>
      <c r="J21" s="17"/>
      <c r="K21" s="38"/>
    </row>
    <row r="22" spans="1:13" ht="37.5" customHeight="1" x14ac:dyDescent="0.2">
      <c r="A22" s="20"/>
      <c r="B22" s="17"/>
      <c r="C22" s="17"/>
      <c r="D22" s="18"/>
      <c r="E22" s="36">
        <f>SUM(E5:E19)</f>
        <v>48</v>
      </c>
      <c r="F22" s="36">
        <f>SUM(F5:F19)</f>
        <v>18</v>
      </c>
      <c r="G22" s="17"/>
      <c r="H22" s="17"/>
      <c r="I22" s="19"/>
      <c r="J22" s="17"/>
      <c r="K22" s="38"/>
    </row>
    <row r="23" spans="1:13" ht="37.5" customHeight="1" x14ac:dyDescent="0.2">
      <c r="A23" s="20"/>
      <c r="B23" s="17"/>
      <c r="C23" s="17"/>
      <c r="D23" s="18"/>
      <c r="E23" s="17"/>
      <c r="F23" s="17"/>
      <c r="G23" s="17"/>
      <c r="H23" s="17"/>
      <c r="I23" s="17"/>
      <c r="J23" s="17"/>
      <c r="K23" s="20"/>
    </row>
    <row r="24" spans="1:13" ht="37.5" customHeight="1" x14ac:dyDescent="0.2">
      <c r="A24" s="20"/>
      <c r="B24" s="17"/>
      <c r="C24" s="17"/>
      <c r="D24" s="18"/>
      <c r="E24" s="17"/>
      <c r="F24" s="17"/>
      <c r="G24" s="17"/>
      <c r="H24" s="17"/>
      <c r="I24" s="17"/>
      <c r="J24" s="17"/>
      <c r="K24" s="20"/>
    </row>
  </sheetData>
  <customSheetViews>
    <customSheetView guid="{A67F6443-CA60-6E4C-B29B-DCA4E70ACF30}" scale="80">
      <selection activeCell="D13" sqref="D13"/>
      <pageMargins left="0.7" right="0.7" top="0.75" bottom="0.75" header="0.3" footer="0.3"/>
      <pageSetup scale="25" orientation="portrait" horizontalDpi="0" verticalDpi="0" r:id="rId1"/>
    </customSheetView>
    <customSheetView guid="{D4151BE5-B976-4A24-A98B-85B0F6C8CA18}" scale="80">
      <selection activeCell="A17" sqref="A17:K17"/>
      <pageMargins left="0.7" right="0.7" top="0.75" bottom="0.75" header="0.3" footer="0.3"/>
      <pageSetup scale="25" orientation="portrait" horizontalDpi="0" verticalDpi="0" r:id="rId2"/>
    </customSheetView>
    <customSheetView guid="{A0DC6B3E-CB99-44AD-9DE4-2694454570A7}" scale="80">
      <selection activeCell="A17" sqref="A17:K17"/>
      <pageMargins left="0.7" right="0.7" top="0.75" bottom="0.75" header="0.3" footer="0.3"/>
      <pageSetup scale="25" orientation="portrait" horizontalDpi="0" verticalDpi="0" r:id="rId3"/>
    </customSheetView>
    <customSheetView guid="{7DC097B9-CA40-49DB-9E0D-CAF33A1D74AD}" scale="80">
      <selection activeCell="A17" sqref="A17:K17"/>
      <pageMargins left="0.7" right="0.7" top="0.75" bottom="0.75" header="0.3" footer="0.3"/>
      <pageSetup scale="25" orientation="portrait" horizontalDpi="0" verticalDpi="0" r:id="rId4"/>
    </customSheetView>
    <customSheetView guid="{33354DC4-F6A3-4A6E-9B62-8BC44C96640D}" scale="80">
      <selection activeCell="D13" sqref="D13"/>
      <pageMargins left="0.7" right="0.7" top="0.75" bottom="0.75" header="0.3" footer="0.3"/>
      <pageSetup scale="25" orientation="portrait" horizontalDpi="0" verticalDpi="0" r:id="rId5"/>
    </customSheetView>
  </customSheetViews>
  <mergeCells count="2">
    <mergeCell ref="A1:F1"/>
    <mergeCell ref="G1:K1"/>
  </mergeCells>
  <pageMargins left="0.7" right="0.7" top="0.75" bottom="0.75" header="0.3" footer="0.3"/>
  <pageSetup scale="25" orientation="portrait" horizontalDpi="0" verticalDpi="0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9" zoomScale="80" zoomScaleNormal="80" workbookViewId="0">
      <selection activeCell="C65" sqref="C65"/>
    </sheetView>
  </sheetViews>
  <sheetFormatPr baseColWidth="10" defaultColWidth="8.83203125" defaultRowHeight="42.75" customHeight="1" x14ac:dyDescent="0.2"/>
  <cols>
    <col min="1" max="1" width="12.33203125" customWidth="1"/>
    <col min="2" max="2" width="35.6640625" customWidth="1"/>
    <col min="3" max="3" width="35.33203125" customWidth="1"/>
    <col min="4" max="4" width="37.8320312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42.75" customHeight="1" x14ac:dyDescent="0.35">
      <c r="A1" s="164" t="s">
        <v>1219</v>
      </c>
      <c r="B1" s="165">
        <v>42952</v>
      </c>
      <c r="C1" s="166"/>
      <c r="D1" s="167"/>
      <c r="E1" s="168"/>
      <c r="F1" s="169"/>
      <c r="G1" s="169"/>
      <c r="H1" s="169"/>
      <c r="I1" s="169"/>
      <c r="J1" s="169"/>
      <c r="K1" s="169"/>
    </row>
    <row r="2" spans="1:11" ht="42.75" customHeight="1" thickBot="1" x14ac:dyDescent="0.35">
      <c r="A2" s="170" t="s">
        <v>1220</v>
      </c>
      <c r="B2" s="171"/>
      <c r="C2" s="171"/>
      <c r="D2" s="96"/>
      <c r="E2" s="172"/>
      <c r="F2" s="173"/>
      <c r="G2" s="173"/>
      <c r="H2" s="173"/>
      <c r="I2" s="173"/>
      <c r="J2" s="173"/>
      <c r="K2" s="173"/>
    </row>
    <row r="3" spans="1:11" ht="42.75" customHeight="1" thickBot="1" x14ac:dyDescent="0.3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1221</v>
      </c>
    </row>
    <row r="4" spans="1:11" ht="42.75" customHeight="1" x14ac:dyDescent="0.2">
      <c r="A4" s="12"/>
      <c r="B4" s="12" t="s">
        <v>106</v>
      </c>
      <c r="C4" s="12" t="s">
        <v>183</v>
      </c>
      <c r="D4" s="13" t="s">
        <v>184</v>
      </c>
      <c r="E4" s="12">
        <v>2</v>
      </c>
      <c r="F4" s="12">
        <v>1</v>
      </c>
      <c r="G4" s="12" t="s">
        <v>185</v>
      </c>
      <c r="H4" s="17" t="s">
        <v>72</v>
      </c>
      <c r="I4" s="19">
        <v>42952</v>
      </c>
      <c r="J4" s="15" t="s">
        <v>186</v>
      </c>
      <c r="K4" s="11"/>
    </row>
    <row r="5" spans="1:11" ht="42.75" customHeight="1" x14ac:dyDescent="0.2">
      <c r="A5" s="12"/>
      <c r="B5" s="17" t="s">
        <v>106</v>
      </c>
      <c r="C5" s="17" t="s">
        <v>195</v>
      </c>
      <c r="D5" s="18" t="s">
        <v>196</v>
      </c>
      <c r="E5" s="17">
        <v>2</v>
      </c>
      <c r="F5" s="17">
        <v>1</v>
      </c>
      <c r="G5" s="20" t="s">
        <v>185</v>
      </c>
      <c r="H5" s="17" t="s">
        <v>72</v>
      </c>
      <c r="I5" s="19">
        <v>42952</v>
      </c>
      <c r="J5" s="17" t="s">
        <v>197</v>
      </c>
      <c r="K5" s="20" t="s">
        <v>198</v>
      </c>
    </row>
    <row r="6" spans="1:11" ht="42.75" customHeight="1" x14ac:dyDescent="0.2">
      <c r="A6" s="12"/>
      <c r="B6" s="12" t="s">
        <v>106</v>
      </c>
      <c r="C6" s="12" t="s">
        <v>789</v>
      </c>
      <c r="D6" s="13" t="s">
        <v>790</v>
      </c>
      <c r="E6" s="12">
        <v>9</v>
      </c>
      <c r="F6" s="12">
        <v>3</v>
      </c>
      <c r="G6" s="12" t="s">
        <v>185</v>
      </c>
      <c r="H6" s="17" t="s">
        <v>629</v>
      </c>
      <c r="I6" s="19">
        <v>42952</v>
      </c>
      <c r="J6" s="12" t="s">
        <v>791</v>
      </c>
      <c r="K6" s="11" t="s">
        <v>792</v>
      </c>
    </row>
    <row r="7" spans="1:11" ht="42.75" customHeight="1" x14ac:dyDescent="0.2">
      <c r="A7" s="12"/>
      <c r="B7" s="12" t="s">
        <v>32</v>
      </c>
      <c r="C7" s="12" t="s">
        <v>793</v>
      </c>
      <c r="D7" s="13" t="s">
        <v>794</v>
      </c>
      <c r="E7" s="12">
        <v>4</v>
      </c>
      <c r="F7" s="12">
        <v>1</v>
      </c>
      <c r="G7" s="21" t="s">
        <v>185</v>
      </c>
      <c r="H7" s="12" t="s">
        <v>629</v>
      </c>
      <c r="I7" s="15">
        <v>42952</v>
      </c>
      <c r="J7" s="12" t="s">
        <v>35</v>
      </c>
      <c r="K7" s="11"/>
    </row>
    <row r="8" spans="1:11" ht="42.75" customHeight="1" x14ac:dyDescent="0.2">
      <c r="A8" s="12"/>
      <c r="B8" s="17" t="s">
        <v>466</v>
      </c>
      <c r="C8" s="17" t="s">
        <v>795</v>
      </c>
      <c r="D8" s="18" t="s">
        <v>796</v>
      </c>
      <c r="E8" s="17">
        <v>2</v>
      </c>
      <c r="F8" s="17">
        <v>1</v>
      </c>
      <c r="G8" s="17" t="s">
        <v>185</v>
      </c>
      <c r="H8" s="17" t="s">
        <v>629</v>
      </c>
      <c r="I8" s="19">
        <v>42952</v>
      </c>
      <c r="J8" s="17" t="s">
        <v>797</v>
      </c>
      <c r="K8" s="26" t="s">
        <v>324</v>
      </c>
    </row>
    <row r="9" spans="1:11" ht="42.75" customHeight="1" x14ac:dyDescent="0.2">
      <c r="A9" s="12"/>
      <c r="B9" s="12" t="s">
        <v>221</v>
      </c>
      <c r="C9" s="12" t="s">
        <v>798</v>
      </c>
      <c r="D9" s="13" t="s">
        <v>799</v>
      </c>
      <c r="E9" s="12">
        <v>3</v>
      </c>
      <c r="F9" s="12">
        <v>1</v>
      </c>
      <c r="G9" s="12" t="s">
        <v>185</v>
      </c>
      <c r="H9" s="12" t="s">
        <v>629</v>
      </c>
      <c r="I9" s="15">
        <v>42952</v>
      </c>
      <c r="J9" s="12" t="s">
        <v>800</v>
      </c>
      <c r="K9" s="16" t="s">
        <v>247</v>
      </c>
    </row>
    <row r="10" spans="1:11" ht="42.75" customHeight="1" x14ac:dyDescent="0.2">
      <c r="A10" s="12"/>
      <c r="B10" s="12" t="s">
        <v>32</v>
      </c>
      <c r="C10" s="12" t="s">
        <v>801</v>
      </c>
      <c r="D10" s="13" t="s">
        <v>802</v>
      </c>
      <c r="E10" s="12">
        <v>3</v>
      </c>
      <c r="F10" s="12">
        <v>1</v>
      </c>
      <c r="G10" s="11" t="s">
        <v>185</v>
      </c>
      <c r="H10" s="12" t="s">
        <v>629</v>
      </c>
      <c r="I10" s="15">
        <v>42952</v>
      </c>
      <c r="J10" s="12" t="s">
        <v>35</v>
      </c>
      <c r="K10" s="11"/>
    </row>
    <row r="11" spans="1:11" ht="42.75" customHeight="1" x14ac:dyDescent="0.2">
      <c r="A11" s="12"/>
      <c r="B11" s="17" t="s">
        <v>268</v>
      </c>
      <c r="C11" s="51" t="s">
        <v>1038</v>
      </c>
      <c r="D11" s="18" t="s">
        <v>1039</v>
      </c>
      <c r="E11" s="17">
        <v>2</v>
      </c>
      <c r="F11" s="17">
        <v>1</v>
      </c>
      <c r="G11" s="17" t="s">
        <v>185</v>
      </c>
      <c r="H11" s="17" t="s">
        <v>949</v>
      </c>
      <c r="I11" s="19">
        <v>42952</v>
      </c>
      <c r="J11" s="17" t="s">
        <v>1040</v>
      </c>
      <c r="K11" s="20"/>
    </row>
    <row r="12" spans="1:11" ht="42.75" customHeight="1" x14ac:dyDescent="0.2">
      <c r="A12" s="12"/>
      <c r="B12" s="12" t="s">
        <v>106</v>
      </c>
      <c r="C12" s="12" t="s">
        <v>1045</v>
      </c>
      <c r="D12" s="13" t="s">
        <v>1046</v>
      </c>
      <c r="E12" s="12">
        <v>2</v>
      </c>
      <c r="F12" s="12">
        <v>1</v>
      </c>
      <c r="G12" s="12" t="s">
        <v>185</v>
      </c>
      <c r="H12" s="12" t="s">
        <v>949</v>
      </c>
      <c r="I12" s="15">
        <v>42952</v>
      </c>
      <c r="J12" s="15" t="s">
        <v>1047</v>
      </c>
      <c r="K12" s="11"/>
    </row>
    <row r="13" spans="1:11" ht="42.75" customHeight="1" x14ac:dyDescent="0.2">
      <c r="A13" s="12"/>
      <c r="B13" s="140" t="s">
        <v>853</v>
      </c>
      <c r="C13" s="12" t="s">
        <v>1049</v>
      </c>
      <c r="D13" s="13" t="s">
        <v>1050</v>
      </c>
      <c r="E13" s="12">
        <v>3</v>
      </c>
      <c r="F13" s="12">
        <v>1</v>
      </c>
      <c r="G13" s="12" t="s">
        <v>185</v>
      </c>
      <c r="H13" s="12" t="s">
        <v>949</v>
      </c>
      <c r="I13" s="15">
        <v>42952</v>
      </c>
      <c r="J13" s="12" t="s">
        <v>1051</v>
      </c>
      <c r="K13" s="59" t="s">
        <v>1052</v>
      </c>
    </row>
    <row r="14" spans="1:11" ht="42.75" customHeight="1" x14ac:dyDescent="0.2">
      <c r="A14" s="12"/>
      <c r="B14" s="12" t="s">
        <v>1074</v>
      </c>
      <c r="C14" s="12" t="s">
        <v>1075</v>
      </c>
      <c r="D14" s="13" t="s">
        <v>1076</v>
      </c>
      <c r="E14" s="12">
        <v>4</v>
      </c>
      <c r="F14" s="12">
        <v>1</v>
      </c>
      <c r="G14" s="12" t="s">
        <v>185</v>
      </c>
      <c r="H14" s="12" t="s">
        <v>949</v>
      </c>
      <c r="I14" s="141">
        <v>42952</v>
      </c>
      <c r="J14" s="12" t="s">
        <v>1077</v>
      </c>
      <c r="K14" s="12" t="s">
        <v>1078</v>
      </c>
    </row>
    <row r="15" spans="1:11" ht="42.75" customHeight="1" x14ac:dyDescent="0.2">
      <c r="A15" s="12"/>
      <c r="B15" s="12" t="s">
        <v>32</v>
      </c>
      <c r="C15" s="12" t="s">
        <v>1079</v>
      </c>
      <c r="D15" s="13" t="s">
        <v>1080</v>
      </c>
      <c r="E15" s="12">
        <v>6</v>
      </c>
      <c r="F15" s="12">
        <v>2</v>
      </c>
      <c r="G15" s="11" t="s">
        <v>185</v>
      </c>
      <c r="H15" s="12" t="s">
        <v>949</v>
      </c>
      <c r="I15" s="15">
        <v>42952</v>
      </c>
      <c r="J15" s="12" t="s">
        <v>35</v>
      </c>
      <c r="K15" s="11"/>
    </row>
    <row r="16" spans="1:11" ht="42.75" customHeight="1" x14ac:dyDescent="0.2">
      <c r="A16" s="12"/>
      <c r="B16" s="28" t="s">
        <v>106</v>
      </c>
      <c r="C16" s="28" t="s">
        <v>1200</v>
      </c>
      <c r="D16" s="151" t="s">
        <v>1201</v>
      </c>
      <c r="E16" s="28">
        <v>5</v>
      </c>
      <c r="F16" s="28">
        <v>2</v>
      </c>
      <c r="G16" s="28" t="s">
        <v>185</v>
      </c>
      <c r="H16" s="28" t="s">
        <v>1095</v>
      </c>
      <c r="I16" s="104">
        <v>42952</v>
      </c>
      <c r="J16" s="28" t="s">
        <v>1202</v>
      </c>
      <c r="K16" s="20"/>
    </row>
    <row r="17" spans="1:11" ht="42.75" customHeight="1" x14ac:dyDescent="0.2">
      <c r="A17" s="12"/>
      <c r="B17" s="28" t="s">
        <v>106</v>
      </c>
      <c r="C17" s="28" t="s">
        <v>1203</v>
      </c>
      <c r="D17" s="151" t="s">
        <v>1204</v>
      </c>
      <c r="E17" s="28">
        <v>3</v>
      </c>
      <c r="F17" s="28">
        <v>1</v>
      </c>
      <c r="G17" s="28" t="s">
        <v>185</v>
      </c>
      <c r="H17" s="41" t="s">
        <v>1095</v>
      </c>
      <c r="I17" s="155">
        <v>42952</v>
      </c>
      <c r="J17" s="28" t="s">
        <v>1205</v>
      </c>
      <c r="K17" s="12"/>
    </row>
    <row r="18" spans="1:11" ht="42.75" customHeight="1" x14ac:dyDescent="0.2">
      <c r="A18" s="12"/>
      <c r="B18" s="28" t="s">
        <v>106</v>
      </c>
      <c r="C18" s="28" t="s">
        <v>1210</v>
      </c>
      <c r="D18" s="151" t="s">
        <v>1211</v>
      </c>
      <c r="E18" s="28">
        <v>2</v>
      </c>
      <c r="F18" s="28">
        <v>1</v>
      </c>
      <c r="G18" s="28" t="s">
        <v>185</v>
      </c>
      <c r="H18" s="28" t="s">
        <v>1095</v>
      </c>
      <c r="I18" s="104">
        <v>42952</v>
      </c>
      <c r="J18" s="104" t="s">
        <v>1212</v>
      </c>
      <c r="K18" s="17"/>
    </row>
    <row r="19" spans="1:11" ht="42.75" customHeight="1" x14ac:dyDescent="0.2">
      <c r="A19" s="12"/>
      <c r="B19" s="41" t="s">
        <v>32</v>
      </c>
      <c r="C19" s="41" t="s">
        <v>1213</v>
      </c>
      <c r="D19" s="154" t="s">
        <v>1214</v>
      </c>
      <c r="E19" s="41">
        <v>1</v>
      </c>
      <c r="F19" s="41">
        <v>1</v>
      </c>
      <c r="G19" s="41" t="s">
        <v>185</v>
      </c>
      <c r="H19" s="41" t="s">
        <v>1095</v>
      </c>
      <c r="I19" s="155">
        <v>42952</v>
      </c>
      <c r="J19" s="41" t="s">
        <v>35</v>
      </c>
      <c r="K19" s="17"/>
    </row>
    <row r="20" spans="1:11" ht="42.75" customHeight="1" x14ac:dyDescent="0.2">
      <c r="A20" s="12"/>
      <c r="B20" s="17" t="s">
        <v>320</v>
      </c>
      <c r="C20" s="17" t="s">
        <v>321</v>
      </c>
      <c r="D20" s="18" t="s">
        <v>322</v>
      </c>
      <c r="E20" s="17">
        <v>2</v>
      </c>
      <c r="F20" s="17">
        <v>1</v>
      </c>
      <c r="G20" s="17" t="s">
        <v>185</v>
      </c>
      <c r="H20" s="17" t="s">
        <v>239</v>
      </c>
      <c r="I20" s="19">
        <v>42952</v>
      </c>
      <c r="J20" s="17" t="s">
        <v>323</v>
      </c>
      <c r="K20" s="26" t="s">
        <v>324</v>
      </c>
    </row>
    <row r="21" spans="1:11" ht="42.75" customHeight="1" x14ac:dyDescent="0.2">
      <c r="A21" s="12"/>
      <c r="B21" s="17" t="s">
        <v>342</v>
      </c>
      <c r="C21" s="17" t="s">
        <v>343</v>
      </c>
      <c r="D21" s="43" t="s">
        <v>344</v>
      </c>
      <c r="E21" s="17">
        <v>3</v>
      </c>
      <c r="F21" s="17">
        <v>1</v>
      </c>
      <c r="G21" s="17" t="s">
        <v>185</v>
      </c>
      <c r="H21" s="17" t="s">
        <v>239</v>
      </c>
      <c r="I21" s="19">
        <v>42952</v>
      </c>
      <c r="J21" s="17" t="s">
        <v>345</v>
      </c>
      <c r="K21" s="66" t="s">
        <v>1222</v>
      </c>
    </row>
    <row r="22" spans="1:11" ht="42.75" customHeight="1" x14ac:dyDescent="0.2">
      <c r="A22" s="12"/>
      <c r="B22" s="17" t="s">
        <v>106</v>
      </c>
      <c r="C22" s="17" t="s">
        <v>356</v>
      </c>
      <c r="D22" s="18" t="s">
        <v>357</v>
      </c>
      <c r="E22" s="17">
        <v>2</v>
      </c>
      <c r="F22" s="17">
        <v>1</v>
      </c>
      <c r="G22" s="17" t="s">
        <v>185</v>
      </c>
      <c r="H22" s="17" t="s">
        <v>239</v>
      </c>
      <c r="I22" s="19">
        <v>42952</v>
      </c>
      <c r="J22" s="17" t="s">
        <v>358</v>
      </c>
      <c r="K22" s="11"/>
    </row>
    <row r="23" spans="1:11" ht="42.75" customHeight="1" x14ac:dyDescent="0.2">
      <c r="A23" s="12"/>
      <c r="B23" s="67" t="s">
        <v>360</v>
      </c>
      <c r="C23" s="17" t="s">
        <v>361</v>
      </c>
      <c r="D23" s="18" t="s">
        <v>362</v>
      </c>
      <c r="E23" s="17">
        <v>9</v>
      </c>
      <c r="F23" s="17">
        <v>3</v>
      </c>
      <c r="G23" s="17" t="s">
        <v>185</v>
      </c>
      <c r="H23" s="17" t="s">
        <v>239</v>
      </c>
      <c r="I23" s="19">
        <v>42952</v>
      </c>
      <c r="J23" s="17" t="s">
        <v>363</v>
      </c>
      <c r="K23" s="26" t="s">
        <v>1223</v>
      </c>
    </row>
    <row r="24" spans="1:11" ht="42.75" customHeight="1" x14ac:dyDescent="0.2">
      <c r="A24" s="12"/>
      <c r="B24" s="12" t="s">
        <v>408</v>
      </c>
      <c r="C24" s="12" t="s">
        <v>409</v>
      </c>
      <c r="D24" s="13" t="s">
        <v>410</v>
      </c>
      <c r="E24" s="12">
        <v>5</v>
      </c>
      <c r="F24" s="12">
        <v>2</v>
      </c>
      <c r="G24" s="12" t="s">
        <v>185</v>
      </c>
      <c r="H24" s="12" t="s">
        <v>393</v>
      </c>
      <c r="I24" s="15">
        <v>42952</v>
      </c>
      <c r="J24" s="15" t="s">
        <v>411</v>
      </c>
      <c r="K24" s="12" t="s">
        <v>412</v>
      </c>
    </row>
    <row r="25" spans="1:11" ht="42.75" customHeight="1" x14ac:dyDescent="0.2">
      <c r="A25" s="12"/>
      <c r="B25" s="12" t="s">
        <v>583</v>
      </c>
      <c r="C25" s="12" t="s">
        <v>584</v>
      </c>
      <c r="D25" s="13" t="s">
        <v>585</v>
      </c>
      <c r="E25" s="12">
        <v>3</v>
      </c>
      <c r="F25" s="12">
        <v>1</v>
      </c>
      <c r="G25" s="12" t="s">
        <v>185</v>
      </c>
      <c r="H25" s="12" t="s">
        <v>565</v>
      </c>
      <c r="I25" s="15">
        <v>42952</v>
      </c>
      <c r="J25" s="12" t="s">
        <v>586</v>
      </c>
      <c r="K25" s="12" t="s">
        <v>333</v>
      </c>
    </row>
    <row r="26" spans="1:11" ht="42.75" customHeight="1" x14ac:dyDescent="0.2">
      <c r="A26" s="12"/>
      <c r="B26" s="12" t="s">
        <v>251</v>
      </c>
      <c r="C26" s="12" t="s">
        <v>587</v>
      </c>
      <c r="D26" s="13" t="s">
        <v>588</v>
      </c>
      <c r="E26" s="12">
        <v>2</v>
      </c>
      <c r="F26" s="12">
        <v>1</v>
      </c>
      <c r="G26" s="11" t="s">
        <v>185</v>
      </c>
      <c r="H26" s="12" t="s">
        <v>565</v>
      </c>
      <c r="I26" s="15">
        <v>42952</v>
      </c>
      <c r="J26" s="12" t="s">
        <v>589</v>
      </c>
      <c r="K26" s="11" t="s">
        <v>590</v>
      </c>
    </row>
    <row r="27" spans="1:11" ht="42.75" customHeight="1" x14ac:dyDescent="0.2">
      <c r="A27" s="12"/>
      <c r="B27" s="12" t="s">
        <v>591</v>
      </c>
      <c r="C27" s="12" t="s">
        <v>592</v>
      </c>
      <c r="D27" s="13" t="s">
        <v>593</v>
      </c>
      <c r="E27" s="12">
        <v>2</v>
      </c>
      <c r="F27" s="12">
        <v>1</v>
      </c>
      <c r="G27" s="12" t="s">
        <v>185</v>
      </c>
      <c r="H27" s="12" t="s">
        <v>565</v>
      </c>
      <c r="I27" s="15">
        <v>42952</v>
      </c>
      <c r="J27" s="17" t="s">
        <v>594</v>
      </c>
      <c r="K27" s="17" t="s">
        <v>595</v>
      </c>
    </row>
    <row r="28" spans="1:11" ht="42.75" customHeight="1" x14ac:dyDescent="0.2">
      <c r="A28" s="12"/>
      <c r="B28" s="12" t="s">
        <v>32</v>
      </c>
      <c r="C28" s="12" t="s">
        <v>491</v>
      </c>
      <c r="D28" s="13" t="s">
        <v>492</v>
      </c>
      <c r="E28" s="12">
        <v>2</v>
      </c>
      <c r="F28" s="12">
        <v>1</v>
      </c>
      <c r="G28" s="11" t="s">
        <v>185</v>
      </c>
      <c r="H28" s="12" t="s">
        <v>460</v>
      </c>
      <c r="I28" s="15">
        <v>42952</v>
      </c>
      <c r="J28" s="17" t="s">
        <v>35</v>
      </c>
      <c r="K28" s="20"/>
    </row>
    <row r="29" spans="1:11" ht="42.75" customHeight="1" x14ac:dyDescent="0.2">
      <c r="A29" s="12"/>
      <c r="B29" s="12" t="s">
        <v>516</v>
      </c>
      <c r="C29" s="12" t="s">
        <v>517</v>
      </c>
      <c r="D29" s="13" t="s">
        <v>518</v>
      </c>
      <c r="E29" s="12">
        <v>3</v>
      </c>
      <c r="F29" s="12">
        <v>1</v>
      </c>
      <c r="G29" s="12" t="s">
        <v>185</v>
      </c>
      <c r="H29" s="12" t="s">
        <v>460</v>
      </c>
      <c r="I29" s="15">
        <v>42952</v>
      </c>
      <c r="J29" s="15" t="s">
        <v>519</v>
      </c>
      <c r="K29" s="12"/>
    </row>
    <row r="30" spans="1:11" ht="42.75" customHeight="1" x14ac:dyDescent="0.2">
      <c r="A30" s="12"/>
      <c r="B30" s="12" t="s">
        <v>526</v>
      </c>
      <c r="C30" s="12" t="s">
        <v>527</v>
      </c>
      <c r="D30" s="13" t="s">
        <v>528</v>
      </c>
      <c r="E30" s="12">
        <v>1</v>
      </c>
      <c r="F30" s="12">
        <v>1</v>
      </c>
      <c r="G30" s="11" t="s">
        <v>185</v>
      </c>
      <c r="H30" s="12" t="s">
        <v>460</v>
      </c>
      <c r="I30" s="15">
        <v>42952</v>
      </c>
      <c r="J30" s="12" t="s">
        <v>529</v>
      </c>
      <c r="K30" s="12"/>
    </row>
    <row r="31" spans="1:11" ht="42.75" customHeight="1" x14ac:dyDescent="0.2">
      <c r="A31" s="12"/>
      <c r="B31" s="37" t="s">
        <v>106</v>
      </c>
      <c r="C31" s="37" t="s">
        <v>536</v>
      </c>
      <c r="D31" s="88" t="s">
        <v>537</v>
      </c>
      <c r="E31" s="37">
        <v>3</v>
      </c>
      <c r="F31" s="37">
        <v>1</v>
      </c>
      <c r="G31" s="89" t="s">
        <v>185</v>
      </c>
      <c r="H31" s="37" t="s">
        <v>535</v>
      </c>
      <c r="I31" s="90">
        <v>42952</v>
      </c>
      <c r="J31" s="37" t="s">
        <v>538</v>
      </c>
      <c r="K31" s="89" t="s">
        <v>126</v>
      </c>
    </row>
    <row r="32" spans="1:11" ht="42.75" customHeight="1" x14ac:dyDescent="0.2">
      <c r="A32" s="70">
        <v>13</v>
      </c>
      <c r="B32" s="17" t="s">
        <v>1136</v>
      </c>
      <c r="C32" s="17" t="s">
        <v>1137</v>
      </c>
      <c r="D32" s="18" t="s">
        <v>1138</v>
      </c>
      <c r="E32" s="17">
        <v>2</v>
      </c>
      <c r="F32" s="17">
        <v>1</v>
      </c>
      <c r="G32" s="17" t="s">
        <v>185</v>
      </c>
      <c r="H32" s="17" t="s">
        <v>1095</v>
      </c>
      <c r="I32" s="19">
        <v>42952</v>
      </c>
      <c r="J32" s="17" t="s">
        <v>1139</v>
      </c>
      <c r="K32" s="17" t="s">
        <v>1140</v>
      </c>
    </row>
    <row r="33" spans="1:11" ht="42.75" customHeight="1" x14ac:dyDescent="0.2">
      <c r="A33" s="11">
        <v>12</v>
      </c>
      <c r="B33" s="37" t="s">
        <v>32</v>
      </c>
      <c r="C33" s="37" t="s">
        <v>815</v>
      </c>
      <c r="D33" s="99" t="s">
        <v>816</v>
      </c>
      <c r="E33" s="37">
        <v>3</v>
      </c>
      <c r="F33" s="37">
        <v>1</v>
      </c>
      <c r="G33" s="89" t="s">
        <v>185</v>
      </c>
      <c r="H33" s="37" t="s">
        <v>629</v>
      </c>
      <c r="I33" s="90">
        <v>42952</v>
      </c>
      <c r="J33" s="37" t="s">
        <v>35</v>
      </c>
      <c r="K33" s="89"/>
    </row>
    <row r="34" spans="1:11" ht="42.75" customHeight="1" x14ac:dyDescent="0.2">
      <c r="A34" s="20">
        <v>14</v>
      </c>
      <c r="B34" s="17" t="s">
        <v>32</v>
      </c>
      <c r="C34" s="17" t="s">
        <v>1087</v>
      </c>
      <c r="D34" s="18" t="s">
        <v>1088</v>
      </c>
      <c r="E34" s="17">
        <v>2</v>
      </c>
      <c r="F34" s="17">
        <v>1</v>
      </c>
      <c r="G34" s="17" t="s">
        <v>185</v>
      </c>
      <c r="H34" s="17" t="s">
        <v>949</v>
      </c>
      <c r="I34" s="19">
        <v>42952</v>
      </c>
      <c r="J34" s="17" t="s">
        <v>35</v>
      </c>
      <c r="K34" s="12"/>
    </row>
    <row r="35" spans="1:11" ht="42.75" customHeight="1" x14ac:dyDescent="0.2">
      <c r="A35" s="12"/>
      <c r="B35" s="17"/>
      <c r="C35" s="17"/>
      <c r="D35" s="18"/>
      <c r="E35" s="35">
        <f>SUM(E4:E34)</f>
        <v>97</v>
      </c>
      <c r="F35" s="17"/>
      <c r="G35" s="20"/>
      <c r="H35" s="17"/>
      <c r="I35" s="19"/>
      <c r="J35" s="17"/>
      <c r="K35" s="20"/>
    </row>
    <row r="36" spans="1:11" ht="42.75" customHeight="1" x14ac:dyDescent="0.2">
      <c r="A36" s="12"/>
      <c r="B36" s="12"/>
      <c r="C36" s="12"/>
      <c r="D36" s="13"/>
      <c r="E36" s="12"/>
      <c r="F36" s="12"/>
      <c r="G36" s="12"/>
      <c r="H36" s="12"/>
      <c r="I36" s="15"/>
      <c r="J36" s="15"/>
      <c r="K36" s="12"/>
    </row>
    <row r="37" spans="1:11" ht="42.75" customHeight="1" x14ac:dyDescent="0.3">
      <c r="A37" s="168"/>
      <c r="B37" s="17"/>
      <c r="C37" s="17"/>
      <c r="D37" s="18"/>
      <c r="E37" s="17"/>
      <c r="F37" s="17"/>
      <c r="G37" s="17"/>
      <c r="H37" s="17"/>
      <c r="I37" s="19"/>
      <c r="J37" s="17"/>
      <c r="K37" s="174"/>
    </row>
    <row r="38" spans="1:11" ht="42.75" customHeight="1" thickBot="1" x14ac:dyDescent="0.35">
      <c r="A38" s="175" t="s">
        <v>1224</v>
      </c>
      <c r="B38" s="176"/>
      <c r="C38" s="176"/>
      <c r="D38" s="177"/>
      <c r="E38" s="172"/>
      <c r="F38" s="173"/>
      <c r="G38" s="173"/>
      <c r="H38" s="173"/>
      <c r="I38" s="173"/>
      <c r="J38" s="173"/>
      <c r="K38" s="173"/>
    </row>
    <row r="39" spans="1:11" ht="42.75" customHeight="1" thickBot="1" x14ac:dyDescent="0.3">
      <c r="A39" s="1" t="s">
        <v>2</v>
      </c>
      <c r="B39" s="2" t="s">
        <v>3</v>
      </c>
      <c r="C39" s="2" t="s">
        <v>4</v>
      </c>
      <c r="D39" s="3" t="s">
        <v>5</v>
      </c>
      <c r="E39" s="2" t="s">
        <v>6</v>
      </c>
      <c r="F39" s="2" t="s">
        <v>7</v>
      </c>
      <c r="G39" s="2" t="s">
        <v>8</v>
      </c>
      <c r="H39" s="2" t="s">
        <v>9</v>
      </c>
      <c r="I39" s="2" t="s">
        <v>10</v>
      </c>
      <c r="J39" s="2" t="s">
        <v>11</v>
      </c>
      <c r="K39" s="4" t="s">
        <v>1221</v>
      </c>
    </row>
    <row r="40" spans="1:11" ht="42.75" customHeight="1" x14ac:dyDescent="0.3">
      <c r="A40" s="168"/>
      <c r="B40" s="12" t="s">
        <v>330</v>
      </c>
      <c r="C40" s="12">
        <v>110861</v>
      </c>
      <c r="D40" s="13" t="s">
        <v>331</v>
      </c>
      <c r="E40" s="12">
        <v>3</v>
      </c>
      <c r="F40" s="12">
        <v>1</v>
      </c>
      <c r="G40" s="12" t="s">
        <v>40</v>
      </c>
      <c r="H40" s="12" t="s">
        <v>239</v>
      </c>
      <c r="I40" s="15">
        <v>42952</v>
      </c>
      <c r="J40" s="12" t="s">
        <v>332</v>
      </c>
      <c r="K40" s="65" t="s">
        <v>1225</v>
      </c>
    </row>
    <row r="41" spans="1:11" ht="42.75" customHeight="1" x14ac:dyDescent="0.3">
      <c r="A41" s="168"/>
      <c r="B41" s="12" t="s">
        <v>334</v>
      </c>
      <c r="C41" s="12" t="s">
        <v>335</v>
      </c>
      <c r="D41" s="13" t="s">
        <v>336</v>
      </c>
      <c r="E41" s="12">
        <v>2</v>
      </c>
      <c r="F41" s="12">
        <v>1</v>
      </c>
      <c r="G41" s="12" t="s">
        <v>40</v>
      </c>
      <c r="H41" s="12" t="s">
        <v>239</v>
      </c>
      <c r="I41" s="15">
        <v>42952</v>
      </c>
      <c r="J41" s="17" t="s">
        <v>337</v>
      </c>
      <c r="K41" s="26" t="s">
        <v>338</v>
      </c>
    </row>
    <row r="42" spans="1:11" ht="42.75" customHeight="1" x14ac:dyDescent="0.3">
      <c r="A42" s="168"/>
      <c r="B42" s="17" t="s">
        <v>106</v>
      </c>
      <c r="C42" s="17" t="s">
        <v>339</v>
      </c>
      <c r="D42" s="18" t="s">
        <v>340</v>
      </c>
      <c r="E42" s="17">
        <v>3</v>
      </c>
      <c r="F42" s="17">
        <v>1</v>
      </c>
      <c r="G42" s="17" t="s">
        <v>40</v>
      </c>
      <c r="H42" s="17" t="s">
        <v>239</v>
      </c>
      <c r="I42" s="19">
        <v>42952</v>
      </c>
      <c r="J42" s="17" t="s">
        <v>341</v>
      </c>
      <c r="K42" s="38"/>
    </row>
    <row r="43" spans="1:11" ht="42.75" customHeight="1" x14ac:dyDescent="0.3">
      <c r="A43" s="168"/>
      <c r="B43" s="12" t="s">
        <v>32</v>
      </c>
      <c r="C43" s="12" t="s">
        <v>354</v>
      </c>
      <c r="D43" s="13" t="s">
        <v>355</v>
      </c>
      <c r="E43" s="12">
        <v>5</v>
      </c>
      <c r="F43" s="12">
        <v>2</v>
      </c>
      <c r="G43" s="11" t="s">
        <v>40</v>
      </c>
      <c r="H43" s="17" t="s">
        <v>239</v>
      </c>
      <c r="I43" s="19">
        <v>42952</v>
      </c>
      <c r="J43" s="12" t="s">
        <v>35</v>
      </c>
      <c r="K43" s="11"/>
    </row>
    <row r="44" spans="1:11" ht="42.75" customHeight="1" x14ac:dyDescent="0.3">
      <c r="A44" s="168"/>
      <c r="B44" s="12" t="s">
        <v>370</v>
      </c>
      <c r="C44" s="12" t="s">
        <v>371</v>
      </c>
      <c r="D44" s="13" t="s">
        <v>372</v>
      </c>
      <c r="E44" s="12">
        <v>3</v>
      </c>
      <c r="F44" s="12">
        <v>1</v>
      </c>
      <c r="G44" s="12" t="s">
        <v>40</v>
      </c>
      <c r="H44" s="17" t="s">
        <v>239</v>
      </c>
      <c r="I44" s="19">
        <v>42952</v>
      </c>
      <c r="J44" s="12" t="s">
        <v>373</v>
      </c>
      <c r="K44" s="16" t="s">
        <v>1226</v>
      </c>
    </row>
    <row r="45" spans="1:11" ht="42.75" customHeight="1" x14ac:dyDescent="0.3">
      <c r="A45" s="168"/>
      <c r="B45" s="12" t="s">
        <v>32</v>
      </c>
      <c r="C45" s="12" t="s">
        <v>397</v>
      </c>
      <c r="D45" s="13" t="s">
        <v>398</v>
      </c>
      <c r="E45" s="12">
        <v>3</v>
      </c>
      <c r="F45" s="12">
        <v>1</v>
      </c>
      <c r="G45" s="12" t="s">
        <v>40</v>
      </c>
      <c r="H45" s="12" t="s">
        <v>393</v>
      </c>
      <c r="I45" s="15">
        <v>42952</v>
      </c>
      <c r="J45" s="15" t="s">
        <v>35</v>
      </c>
      <c r="K45" s="174"/>
    </row>
    <row r="46" spans="1:11" ht="42.75" customHeight="1" x14ac:dyDescent="0.3">
      <c r="A46" s="168"/>
      <c r="B46" s="17"/>
      <c r="C46" s="17"/>
      <c r="D46" s="18"/>
      <c r="E46" s="84">
        <f>SUM(E40:E45)</f>
        <v>19</v>
      </c>
      <c r="F46" s="17"/>
      <c r="G46" s="17"/>
      <c r="H46" s="17"/>
      <c r="I46" s="19"/>
      <c r="J46" s="17"/>
      <c r="K46" s="174"/>
    </row>
    <row r="47" spans="1:11" ht="42.75" customHeight="1" x14ac:dyDescent="0.3">
      <c r="A47" s="168"/>
      <c r="B47" s="17"/>
      <c r="C47" s="17"/>
      <c r="D47" s="18"/>
      <c r="E47" s="17"/>
      <c r="F47" s="17"/>
      <c r="G47" s="17"/>
      <c r="H47" s="17"/>
      <c r="I47" s="19"/>
      <c r="J47" s="17"/>
      <c r="K47" s="174"/>
    </row>
    <row r="48" spans="1:11" ht="42.75" customHeight="1" x14ac:dyDescent="0.3">
      <c r="A48" s="168"/>
      <c r="B48" s="17"/>
      <c r="C48" s="17"/>
      <c r="D48" s="18"/>
      <c r="E48" s="17"/>
      <c r="F48" s="17"/>
      <c r="G48" s="17"/>
      <c r="H48" s="17"/>
      <c r="I48" s="19"/>
      <c r="J48" s="17"/>
      <c r="K48" s="174"/>
    </row>
    <row r="49" spans="1:11" ht="42.75" customHeight="1" x14ac:dyDescent="0.3">
      <c r="A49" s="168"/>
      <c r="B49" s="17"/>
      <c r="C49" s="17"/>
      <c r="D49" s="18"/>
      <c r="E49" s="17"/>
      <c r="F49" s="17"/>
      <c r="G49" s="17"/>
      <c r="H49" s="17"/>
      <c r="I49" s="19"/>
      <c r="J49" s="17"/>
      <c r="K49" s="174"/>
    </row>
    <row r="50" spans="1:11" ht="42.75" customHeight="1" x14ac:dyDescent="0.3">
      <c r="A50" s="168"/>
      <c r="B50" s="17"/>
      <c r="C50" s="17"/>
      <c r="D50" s="18"/>
      <c r="E50" s="17"/>
      <c r="F50" s="17"/>
      <c r="G50" s="17"/>
      <c r="H50" s="17"/>
      <c r="I50" s="19"/>
      <c r="J50" s="17"/>
      <c r="K50" s="174"/>
    </row>
    <row r="51" spans="1:11" ht="42.75" customHeight="1" x14ac:dyDescent="0.3">
      <c r="A51" s="168"/>
      <c r="B51" s="17"/>
      <c r="C51" s="17"/>
      <c r="D51" s="18"/>
      <c r="E51" s="17"/>
      <c r="F51" s="17"/>
      <c r="G51" s="17"/>
      <c r="H51" s="17"/>
      <c r="I51" s="19"/>
      <c r="J51" s="17"/>
      <c r="K51" s="174"/>
    </row>
    <row r="52" spans="1:11" ht="42.75" customHeight="1" x14ac:dyDescent="0.3">
      <c r="A52" s="168"/>
      <c r="B52" s="17"/>
      <c r="C52" s="17"/>
      <c r="D52" s="18"/>
      <c r="E52" s="17"/>
      <c r="F52" s="17"/>
      <c r="G52" s="17"/>
      <c r="H52" s="17"/>
      <c r="I52" s="19"/>
      <c r="J52" s="17"/>
      <c r="K52" s="174"/>
    </row>
    <row r="53" spans="1:11" ht="42.75" customHeight="1" thickBot="1" x14ac:dyDescent="0.35">
      <c r="A53" s="170" t="s">
        <v>1227</v>
      </c>
      <c r="B53" s="171"/>
      <c r="C53" s="171"/>
      <c r="D53" s="96"/>
      <c r="E53" s="172"/>
      <c r="F53" s="173"/>
      <c r="G53" s="173"/>
      <c r="H53" s="173"/>
      <c r="I53" s="173"/>
      <c r="J53" s="173"/>
      <c r="K53" s="173"/>
    </row>
    <row r="54" spans="1:11" ht="42.75" customHeight="1" thickBot="1" x14ac:dyDescent="0.3">
      <c r="A54" s="1" t="s">
        <v>2</v>
      </c>
      <c r="B54" s="2" t="s">
        <v>3</v>
      </c>
      <c r="C54" s="2" t="s">
        <v>4</v>
      </c>
      <c r="D54" s="3" t="s">
        <v>5</v>
      </c>
      <c r="E54" s="2" t="s">
        <v>6</v>
      </c>
      <c r="F54" s="2" t="s">
        <v>7</v>
      </c>
      <c r="G54" s="2" t="s">
        <v>8</v>
      </c>
      <c r="H54" s="2" t="s">
        <v>9</v>
      </c>
      <c r="I54" s="2" t="s">
        <v>10</v>
      </c>
      <c r="J54" s="2" t="s">
        <v>11</v>
      </c>
      <c r="K54" s="4" t="s">
        <v>1221</v>
      </c>
    </row>
    <row r="55" spans="1:11" ht="42.75" customHeight="1" x14ac:dyDescent="0.2">
      <c r="A55" s="12"/>
      <c r="B55" s="12" t="s">
        <v>32</v>
      </c>
      <c r="C55" s="17" t="s">
        <v>618</v>
      </c>
      <c r="D55" s="18" t="s">
        <v>619</v>
      </c>
      <c r="E55" s="17">
        <v>2</v>
      </c>
      <c r="F55" s="17">
        <v>1</v>
      </c>
      <c r="G55" s="17" t="s">
        <v>40</v>
      </c>
      <c r="H55" s="31" t="s">
        <v>610</v>
      </c>
      <c r="I55" s="15">
        <v>42952</v>
      </c>
      <c r="J55" s="12" t="s">
        <v>35</v>
      </c>
      <c r="K55" s="17"/>
    </row>
    <row r="56" spans="1:11" ht="42.75" customHeight="1" x14ac:dyDescent="0.2">
      <c r="A56" s="12"/>
      <c r="B56" s="12" t="s">
        <v>32</v>
      </c>
      <c r="C56" s="12" t="s">
        <v>904</v>
      </c>
      <c r="D56" s="13" t="s">
        <v>905</v>
      </c>
      <c r="E56" s="12">
        <v>4</v>
      </c>
      <c r="F56" s="12">
        <v>1</v>
      </c>
      <c r="G56" s="12" t="s">
        <v>40</v>
      </c>
      <c r="H56" s="12" t="s">
        <v>629</v>
      </c>
      <c r="I56" s="15">
        <v>42952</v>
      </c>
      <c r="J56" s="12" t="s">
        <v>35</v>
      </c>
      <c r="K56" s="73"/>
    </row>
    <row r="57" spans="1:11" ht="42.75" customHeight="1" x14ac:dyDescent="0.2">
      <c r="A57" s="12"/>
      <c r="B57" s="12" t="s">
        <v>906</v>
      </c>
      <c r="C57" s="12" t="s">
        <v>907</v>
      </c>
      <c r="D57" s="13" t="s">
        <v>908</v>
      </c>
      <c r="E57" s="12">
        <v>2</v>
      </c>
      <c r="F57" s="12">
        <v>1</v>
      </c>
      <c r="G57" s="11" t="s">
        <v>40</v>
      </c>
      <c r="H57" s="12" t="s">
        <v>629</v>
      </c>
      <c r="I57" s="15">
        <v>42952</v>
      </c>
      <c r="J57" s="17" t="s">
        <v>909</v>
      </c>
      <c r="K57" s="20"/>
    </row>
    <row r="58" spans="1:11" ht="42.75" customHeight="1" x14ac:dyDescent="0.2">
      <c r="A58" s="12"/>
      <c r="B58" s="17" t="s">
        <v>32</v>
      </c>
      <c r="C58" s="17" t="s">
        <v>910</v>
      </c>
      <c r="D58" s="18" t="s">
        <v>911</v>
      </c>
      <c r="E58" s="17">
        <v>5</v>
      </c>
      <c r="F58" s="17">
        <v>2</v>
      </c>
      <c r="G58" s="17" t="s">
        <v>40</v>
      </c>
      <c r="H58" s="17" t="s">
        <v>629</v>
      </c>
      <c r="I58" s="19">
        <v>42952</v>
      </c>
      <c r="J58" s="17" t="s">
        <v>35</v>
      </c>
      <c r="K58" s="20"/>
    </row>
    <row r="59" spans="1:11" ht="42.75" customHeight="1" x14ac:dyDescent="0.2">
      <c r="A59" s="12"/>
      <c r="B59" s="17" t="s">
        <v>32</v>
      </c>
      <c r="C59" s="17" t="s">
        <v>912</v>
      </c>
      <c r="D59" s="18" t="s">
        <v>913</v>
      </c>
      <c r="E59" s="17">
        <v>3</v>
      </c>
      <c r="F59" s="17">
        <v>1</v>
      </c>
      <c r="G59" s="17" t="s">
        <v>40</v>
      </c>
      <c r="H59" s="17" t="s">
        <v>629</v>
      </c>
      <c r="I59" s="19">
        <v>42952</v>
      </c>
      <c r="J59" s="17" t="s">
        <v>35</v>
      </c>
      <c r="K59" s="20"/>
    </row>
    <row r="60" spans="1:11" ht="42.75" customHeight="1" x14ac:dyDescent="0.2">
      <c r="A60" s="12"/>
      <c r="B60" s="17" t="s">
        <v>32</v>
      </c>
      <c r="C60" s="17" t="s">
        <v>914</v>
      </c>
      <c r="D60" s="18" t="s">
        <v>915</v>
      </c>
      <c r="E60" s="17">
        <v>2</v>
      </c>
      <c r="F60" s="17">
        <v>1</v>
      </c>
      <c r="G60" s="17" t="s">
        <v>40</v>
      </c>
      <c r="H60" s="17" t="s">
        <v>629</v>
      </c>
      <c r="I60" s="19">
        <v>42952</v>
      </c>
      <c r="J60" s="17" t="s">
        <v>35</v>
      </c>
      <c r="K60" s="20"/>
    </row>
    <row r="61" spans="1:11" ht="42.75" customHeight="1" x14ac:dyDescent="0.2">
      <c r="A61" s="12"/>
      <c r="B61" s="17" t="s">
        <v>32</v>
      </c>
      <c r="C61" s="17" t="s">
        <v>916</v>
      </c>
      <c r="D61" s="18" t="s">
        <v>917</v>
      </c>
      <c r="E61" s="17">
        <v>3</v>
      </c>
      <c r="F61" s="17">
        <v>1</v>
      </c>
      <c r="G61" s="17" t="s">
        <v>40</v>
      </c>
      <c r="H61" s="17" t="s">
        <v>629</v>
      </c>
      <c r="I61" s="19">
        <v>42952</v>
      </c>
      <c r="J61" s="17" t="s">
        <v>35</v>
      </c>
      <c r="K61" s="20"/>
    </row>
    <row r="62" spans="1:11" ht="42.75" customHeight="1" x14ac:dyDescent="0.2">
      <c r="A62" s="12"/>
      <c r="B62" s="12" t="s">
        <v>32</v>
      </c>
      <c r="C62" s="12" t="s">
        <v>918</v>
      </c>
      <c r="D62" s="99" t="s">
        <v>919</v>
      </c>
      <c r="E62" s="12">
        <v>3</v>
      </c>
      <c r="F62" s="12">
        <v>1</v>
      </c>
      <c r="G62" s="11" t="s">
        <v>40</v>
      </c>
      <c r="H62" s="12" t="s">
        <v>629</v>
      </c>
      <c r="I62" s="15">
        <v>42952</v>
      </c>
      <c r="J62" s="12" t="s">
        <v>35</v>
      </c>
      <c r="K62" s="11"/>
    </row>
    <row r="63" spans="1:11" ht="42.75" customHeight="1" x14ac:dyDescent="0.2">
      <c r="A63" s="12"/>
      <c r="B63" s="12" t="s">
        <v>32</v>
      </c>
      <c r="C63" s="12" t="s">
        <v>920</v>
      </c>
      <c r="D63" s="13" t="s">
        <v>921</v>
      </c>
      <c r="E63" s="12">
        <v>5</v>
      </c>
      <c r="F63" s="12">
        <v>2</v>
      </c>
      <c r="G63" s="11" t="s">
        <v>40</v>
      </c>
      <c r="H63" s="12" t="s">
        <v>629</v>
      </c>
      <c r="I63" s="15">
        <v>42952</v>
      </c>
      <c r="J63" s="12" t="s">
        <v>35</v>
      </c>
      <c r="K63" s="11"/>
    </row>
    <row r="64" spans="1:11" ht="42.75" customHeight="1" x14ac:dyDescent="0.2">
      <c r="A64" s="12"/>
      <c r="B64" s="12" t="s">
        <v>32</v>
      </c>
      <c r="C64" s="12" t="s">
        <v>922</v>
      </c>
      <c r="D64" s="13" t="s">
        <v>923</v>
      </c>
      <c r="E64" s="12">
        <v>3</v>
      </c>
      <c r="F64" s="12">
        <v>1</v>
      </c>
      <c r="G64" s="11" t="s">
        <v>40</v>
      </c>
      <c r="H64" s="12" t="s">
        <v>629</v>
      </c>
      <c r="I64" s="15">
        <v>42952</v>
      </c>
      <c r="J64" s="12" t="s">
        <v>35</v>
      </c>
      <c r="K64" s="11"/>
    </row>
    <row r="65" spans="1:11" ht="42.75" customHeight="1" x14ac:dyDescent="0.2">
      <c r="A65" s="12"/>
      <c r="B65" s="12" t="s">
        <v>32</v>
      </c>
      <c r="C65" s="12" t="s">
        <v>1005</v>
      </c>
      <c r="D65" s="13" t="s">
        <v>1006</v>
      </c>
      <c r="E65" s="12">
        <v>2</v>
      </c>
      <c r="F65" s="12">
        <v>1</v>
      </c>
      <c r="G65" s="11" t="s">
        <v>40</v>
      </c>
      <c r="H65" s="12" t="s">
        <v>949</v>
      </c>
      <c r="I65" s="15">
        <v>42952</v>
      </c>
      <c r="J65" s="12" t="s">
        <v>35</v>
      </c>
      <c r="K65" s="178"/>
    </row>
    <row r="66" spans="1:11" ht="42.75" customHeight="1" x14ac:dyDescent="0.2">
      <c r="A66" s="12"/>
      <c r="B66" s="12" t="s">
        <v>32</v>
      </c>
      <c r="C66" s="12" t="s">
        <v>1014</v>
      </c>
      <c r="D66" s="13" t="s">
        <v>1015</v>
      </c>
      <c r="E66" s="12">
        <v>1</v>
      </c>
      <c r="F66" s="12">
        <v>1</v>
      </c>
      <c r="G66" s="12" t="s">
        <v>40</v>
      </c>
      <c r="H66" s="12" t="s">
        <v>949</v>
      </c>
      <c r="I66" s="15">
        <v>42952</v>
      </c>
      <c r="J66" s="12" t="s">
        <v>35</v>
      </c>
      <c r="K66" s="11"/>
    </row>
    <row r="67" spans="1:11" ht="42.75" customHeight="1" x14ac:dyDescent="0.3">
      <c r="A67" s="168"/>
      <c r="B67" s="17" t="s">
        <v>32</v>
      </c>
      <c r="C67" s="17" t="s">
        <v>1016</v>
      </c>
      <c r="D67" s="18" t="s">
        <v>1017</v>
      </c>
      <c r="E67" s="17">
        <v>4</v>
      </c>
      <c r="F67" s="17">
        <v>1</v>
      </c>
      <c r="G67" s="17" t="s">
        <v>40</v>
      </c>
      <c r="H67" s="12" t="s">
        <v>949</v>
      </c>
      <c r="I67" s="15">
        <v>42952</v>
      </c>
      <c r="J67" s="12" t="s">
        <v>35</v>
      </c>
      <c r="K67" s="40"/>
    </row>
    <row r="68" spans="1:11" ht="42.75" customHeight="1" x14ac:dyDescent="0.2">
      <c r="A68" s="11">
        <v>18</v>
      </c>
      <c r="B68" s="12" t="s">
        <v>32</v>
      </c>
      <c r="C68" s="28" t="s">
        <v>643</v>
      </c>
      <c r="D68" s="103" t="s">
        <v>644</v>
      </c>
      <c r="E68" s="28">
        <v>2</v>
      </c>
      <c r="F68" s="28">
        <v>1</v>
      </c>
      <c r="G68" s="37" t="s">
        <v>40</v>
      </c>
      <c r="H68" s="28" t="s">
        <v>629</v>
      </c>
      <c r="I68" s="104">
        <v>42952</v>
      </c>
      <c r="J68" s="28" t="s">
        <v>35</v>
      </c>
      <c r="K68" s="28"/>
    </row>
    <row r="69" spans="1:11" ht="42.75" customHeight="1" x14ac:dyDescent="0.2">
      <c r="A69" s="11">
        <v>19</v>
      </c>
      <c r="B69" s="12" t="s">
        <v>32</v>
      </c>
      <c r="C69" s="102" t="s">
        <v>2264</v>
      </c>
      <c r="D69" s="13" t="s">
        <v>2265</v>
      </c>
      <c r="E69" s="12">
        <v>1</v>
      </c>
      <c r="F69" s="12">
        <v>1</v>
      </c>
      <c r="G69" s="11" t="s">
        <v>40</v>
      </c>
      <c r="H69" s="12" t="s">
        <v>629</v>
      </c>
      <c r="I69" s="15">
        <v>42952</v>
      </c>
      <c r="J69" s="12" t="s">
        <v>35</v>
      </c>
      <c r="K69" s="11" t="s">
        <v>1949</v>
      </c>
    </row>
    <row r="70" spans="1:11" ht="42.75" customHeight="1" x14ac:dyDescent="0.2">
      <c r="A70" s="12"/>
      <c r="B70" s="12"/>
      <c r="C70" s="12"/>
      <c r="D70" s="13"/>
      <c r="E70" s="50">
        <f>SUM(E55:E69)</f>
        <v>42</v>
      </c>
      <c r="F70" s="12"/>
      <c r="G70" s="12"/>
      <c r="H70" s="17"/>
      <c r="I70" s="19"/>
      <c r="J70" s="12"/>
      <c r="K70" s="139"/>
    </row>
    <row r="71" spans="1:11" ht="42.75" customHeight="1" x14ac:dyDescent="0.2">
      <c r="A71" s="12"/>
      <c r="B71" s="12"/>
      <c r="C71" s="17"/>
      <c r="D71" s="18"/>
      <c r="E71" s="17"/>
      <c r="F71" s="17"/>
      <c r="G71" s="17"/>
      <c r="H71" s="17"/>
      <c r="I71" s="19"/>
      <c r="J71" s="12"/>
      <c r="K71" s="74"/>
    </row>
    <row r="72" spans="1:11" ht="42.75" customHeight="1" x14ac:dyDescent="0.2">
      <c r="A72" s="12"/>
      <c r="B72" s="12"/>
      <c r="C72" s="17"/>
      <c r="D72" s="18"/>
      <c r="E72" s="17"/>
      <c r="F72" s="17"/>
      <c r="G72" s="17"/>
      <c r="H72" s="12"/>
      <c r="I72" s="15"/>
      <c r="J72" s="15"/>
      <c r="K72" s="17"/>
    </row>
    <row r="73" spans="1:11" ht="42.75" customHeight="1" x14ac:dyDescent="0.2">
      <c r="A73" s="12"/>
      <c r="B73" s="12"/>
      <c r="C73" s="12"/>
      <c r="D73" s="13"/>
      <c r="E73" s="12"/>
      <c r="F73" s="12"/>
      <c r="G73" s="12"/>
      <c r="H73" s="12"/>
      <c r="I73" s="15"/>
      <c r="J73" s="15"/>
      <c r="K73" s="11"/>
    </row>
    <row r="74" spans="1:11" ht="42.75" customHeight="1" x14ac:dyDescent="0.2">
      <c r="A74" s="12"/>
      <c r="B74" s="12"/>
      <c r="C74" s="12"/>
      <c r="D74" s="13"/>
      <c r="E74" s="12"/>
      <c r="F74" s="12"/>
      <c r="G74" s="12"/>
      <c r="H74" s="12"/>
      <c r="I74" s="15"/>
      <c r="J74" s="15"/>
      <c r="K74" s="11"/>
    </row>
    <row r="75" spans="1:11" ht="42.75" customHeight="1" x14ac:dyDescent="0.3">
      <c r="A75" s="168"/>
      <c r="B75" s="179"/>
      <c r="C75" s="179"/>
      <c r="D75" s="179"/>
      <c r="E75" s="179"/>
      <c r="F75" s="180"/>
      <c r="G75" s="181"/>
      <c r="H75" s="179"/>
      <c r="I75" s="182"/>
      <c r="J75" s="179"/>
      <c r="K75" s="174"/>
    </row>
    <row r="76" spans="1:11" ht="42.75" customHeight="1" x14ac:dyDescent="0.3">
      <c r="A76" s="168"/>
      <c r="B76" s="179"/>
      <c r="C76" s="179"/>
      <c r="D76" s="179"/>
      <c r="E76" s="179"/>
      <c r="F76" s="180"/>
      <c r="G76" s="181"/>
      <c r="H76" s="179"/>
      <c r="I76" s="182"/>
      <c r="J76" s="179"/>
      <c r="K76" s="174"/>
    </row>
    <row r="77" spans="1:11" ht="42.75" customHeight="1" x14ac:dyDescent="0.2">
      <c r="A77" s="12"/>
      <c r="B77" s="12"/>
      <c r="C77" s="12"/>
      <c r="D77" s="13"/>
      <c r="E77" s="12"/>
      <c r="F77" s="12"/>
      <c r="G77" s="12"/>
      <c r="H77" s="12"/>
      <c r="I77" s="15"/>
      <c r="J77" s="15"/>
      <c r="K77" s="11"/>
    </row>
  </sheetData>
  <customSheetViews>
    <customSheetView guid="{A67F6443-CA60-6E4C-B29B-DCA4E70ACF30}" scale="80" topLeftCell="A59">
      <selection activeCell="C65" sqref="C65"/>
      <pageMargins left="0.7" right="0.7" top="0.75" bottom="0.75" header="0.3" footer="0.3"/>
      <pageSetup paperSize="9" orientation="portrait" r:id="rId1"/>
    </customSheetView>
    <customSheetView guid="{D4151BE5-B976-4A24-A98B-85B0F6C8CA18}" scale="80" topLeftCell="A20">
      <selection activeCell="C32" sqref="C32"/>
      <pageMargins left="0.7" right="0.7" top="0.75" bottom="0.75" header="0.3" footer="0.3"/>
      <pageSetup paperSize="9" orientation="portrait" r:id="rId2"/>
    </customSheetView>
    <customSheetView guid="{A0DC6B3E-CB99-44AD-9DE4-2694454570A7}" scale="80" topLeftCell="A14">
      <selection activeCell="C25" sqref="C25"/>
      <pageMargins left="0.7" right="0.7" top="0.75" bottom="0.75" header="0.3" footer="0.3"/>
      <pageSetup paperSize="9" orientation="portrait" r:id="rId3"/>
    </customSheetView>
    <customSheetView guid="{7DC097B9-CA40-49DB-9E0D-CAF33A1D74AD}" scale="80" topLeftCell="A14">
      <selection activeCell="C25" sqref="C25"/>
      <pageMargins left="0.7" right="0.7" top="0.75" bottom="0.75" header="0.3" footer="0.3"/>
      <pageSetup paperSize="9" orientation="portrait" r:id="rId4"/>
    </customSheetView>
    <customSheetView guid="{33354DC4-F6A3-4A6E-9B62-8BC44C96640D}" scale="80" topLeftCell="A59">
      <selection activeCell="C65" sqref="C65"/>
      <pageMargins left="0.7" right="0.7" top="0.75" bottom="0.75" header="0.3" footer="0.3"/>
      <pageSetup paperSize="9" orientation="portrait" r:id="rId5"/>
    </customSheetView>
  </customSheetView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/>
  </sheetViews>
  <sheetFormatPr baseColWidth="10" defaultColWidth="8.83203125" defaultRowHeight="15" x14ac:dyDescent="0.2"/>
  <sheetData>
    <row r="1" spans="1:18" ht="23" x14ac:dyDescent="0.2">
      <c r="A1" s="195">
        <v>42952</v>
      </c>
      <c r="Q1" s="196"/>
      <c r="R1" s="196"/>
    </row>
    <row r="2" spans="1:18" x14ac:dyDescent="0.2">
      <c r="Q2" s="196"/>
      <c r="R2" s="196"/>
    </row>
    <row r="3" spans="1:18" ht="26" x14ac:dyDescent="0.3">
      <c r="A3" s="197" t="s">
        <v>1310</v>
      </c>
      <c r="Q3" s="196"/>
      <c r="R3" s="196"/>
    </row>
    <row r="4" spans="1:18" ht="27" thickBot="1" x14ac:dyDescent="0.35">
      <c r="A4" s="197"/>
      <c r="Q4" s="196"/>
      <c r="R4" s="196"/>
    </row>
    <row r="5" spans="1:18" ht="75" x14ac:dyDescent="0.2">
      <c r="A5" s="198" t="s">
        <v>1311</v>
      </c>
      <c r="B5" s="199"/>
      <c r="C5" s="200"/>
      <c r="D5" s="201"/>
      <c r="E5" s="202"/>
      <c r="F5" s="202"/>
      <c r="G5" s="201"/>
      <c r="H5" s="202"/>
      <c r="I5" s="202"/>
      <c r="J5" s="203"/>
      <c r="K5" s="204"/>
      <c r="L5" s="205"/>
      <c r="M5" s="202"/>
      <c r="N5" s="202"/>
      <c r="O5" s="206" t="s">
        <v>1312</v>
      </c>
      <c r="P5" s="207"/>
      <c r="Q5" s="208"/>
      <c r="R5" s="209"/>
    </row>
    <row r="6" spans="1:18" x14ac:dyDescent="0.2">
      <c r="A6" s="210" t="s">
        <v>1313</v>
      </c>
      <c r="B6" s="211" t="s">
        <v>1314</v>
      </c>
      <c r="C6" s="212" t="s">
        <v>1315</v>
      </c>
      <c r="D6" s="213" t="s">
        <v>1316</v>
      </c>
      <c r="E6" s="213" t="s">
        <v>1317</v>
      </c>
      <c r="F6" s="214" t="s">
        <v>1318</v>
      </c>
      <c r="G6" s="213" t="s">
        <v>1319</v>
      </c>
      <c r="H6" s="213" t="s">
        <v>1320</v>
      </c>
      <c r="I6" s="215" t="s">
        <v>1321</v>
      </c>
      <c r="J6" s="214" t="s">
        <v>1322</v>
      </c>
      <c r="K6" s="216" t="s">
        <v>1319</v>
      </c>
      <c r="L6" s="213" t="s">
        <v>1320</v>
      </c>
      <c r="M6" s="215" t="s">
        <v>1321</v>
      </c>
      <c r="N6" s="215" t="s">
        <v>1323</v>
      </c>
      <c r="O6" s="217" t="s">
        <v>1324</v>
      </c>
      <c r="P6" s="218" t="s">
        <v>1325</v>
      </c>
      <c r="Q6" s="217" t="s">
        <v>1326</v>
      </c>
      <c r="R6" s="219" t="s">
        <v>1327</v>
      </c>
    </row>
    <row r="7" spans="1:18" ht="24" x14ac:dyDescent="0.2">
      <c r="A7" s="220" t="s">
        <v>1328</v>
      </c>
      <c r="B7" s="221"/>
      <c r="C7" s="222"/>
      <c r="D7" s="222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221"/>
      <c r="Q7" s="223"/>
      <c r="R7" s="224"/>
    </row>
    <row r="8" spans="1:18" ht="26" x14ac:dyDescent="0.2">
      <c r="A8" s="212" t="s">
        <v>1329</v>
      </c>
      <c r="B8" s="225" t="s">
        <v>1330</v>
      </c>
      <c r="C8" s="226">
        <v>2</v>
      </c>
      <c r="D8" s="227">
        <v>1</v>
      </c>
      <c r="E8" s="225" t="s">
        <v>1331</v>
      </c>
      <c r="F8" s="228">
        <v>42951</v>
      </c>
      <c r="G8" s="225" t="s">
        <v>1332</v>
      </c>
      <c r="H8" s="225" t="s">
        <v>1333</v>
      </c>
      <c r="I8" s="229">
        <v>0.29166666666666669</v>
      </c>
      <c r="J8" s="228">
        <v>42955</v>
      </c>
      <c r="K8" s="225" t="s">
        <v>1334</v>
      </c>
      <c r="L8" s="225" t="s">
        <v>1335</v>
      </c>
      <c r="M8" s="229">
        <v>0.91666666666666663</v>
      </c>
      <c r="N8" s="230" t="s">
        <v>1336</v>
      </c>
      <c r="O8" s="230"/>
      <c r="P8" s="230" t="s">
        <v>1337</v>
      </c>
      <c r="Q8" s="230" t="s">
        <v>1338</v>
      </c>
      <c r="R8" s="231" t="s">
        <v>1339</v>
      </c>
    </row>
    <row r="9" spans="1:18" ht="24" x14ac:dyDescent="0.2">
      <c r="A9" s="220" t="s">
        <v>1340</v>
      </c>
      <c r="B9" s="221"/>
      <c r="C9" s="222"/>
      <c r="D9" s="222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221"/>
      <c r="Q9" s="223"/>
      <c r="R9" s="224"/>
    </row>
    <row r="10" spans="1:18" x14ac:dyDescent="0.2">
      <c r="A10" s="212" t="s">
        <v>1341</v>
      </c>
      <c r="B10" s="225" t="s">
        <v>1342</v>
      </c>
      <c r="C10" s="225">
        <v>2</v>
      </c>
      <c r="D10" s="227">
        <v>1</v>
      </c>
      <c r="E10" s="225" t="s">
        <v>1343</v>
      </c>
      <c r="F10" s="228">
        <v>42951</v>
      </c>
      <c r="G10" s="225" t="s">
        <v>1332</v>
      </c>
      <c r="H10" s="225" t="s">
        <v>1344</v>
      </c>
      <c r="I10" s="229">
        <v>0.71180555555555547</v>
      </c>
      <c r="J10" s="228">
        <v>42959</v>
      </c>
      <c r="K10" s="225" t="s">
        <v>1332</v>
      </c>
      <c r="L10" s="225" t="s">
        <v>1345</v>
      </c>
      <c r="M10" s="229">
        <v>0.79166666666666663</v>
      </c>
      <c r="N10" s="230" t="s">
        <v>1346</v>
      </c>
      <c r="O10" s="230"/>
      <c r="P10" s="230">
        <v>18680184866</v>
      </c>
      <c r="Q10" s="230" t="s">
        <v>1338</v>
      </c>
      <c r="R10" s="231" t="s">
        <v>1339</v>
      </c>
    </row>
    <row r="11" spans="1:18" ht="24" x14ac:dyDescent="0.2">
      <c r="A11" s="220" t="s">
        <v>1347</v>
      </c>
      <c r="B11" s="221"/>
      <c r="C11" s="222"/>
      <c r="D11" s="222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221"/>
      <c r="Q11" s="223"/>
      <c r="R11" s="224"/>
    </row>
    <row r="12" spans="1:18" ht="169" x14ac:dyDescent="0.2">
      <c r="A12" s="212" t="s">
        <v>1348</v>
      </c>
      <c r="B12" s="225" t="s">
        <v>1349</v>
      </c>
      <c r="C12" s="225">
        <v>2</v>
      </c>
      <c r="D12" s="227">
        <v>1</v>
      </c>
      <c r="E12" s="225" t="s">
        <v>1350</v>
      </c>
      <c r="F12" s="228">
        <v>42950</v>
      </c>
      <c r="G12" s="225" t="s">
        <v>1351</v>
      </c>
      <c r="H12" s="225" t="s">
        <v>1352</v>
      </c>
      <c r="I12" s="229">
        <v>0.92361111111111116</v>
      </c>
      <c r="J12" s="228">
        <v>42957</v>
      </c>
      <c r="K12" s="225" t="s">
        <v>1334</v>
      </c>
      <c r="L12" s="225" t="s">
        <v>1353</v>
      </c>
      <c r="M12" s="229">
        <v>0.85069444444444453</v>
      </c>
      <c r="N12" s="225" t="s">
        <v>1354</v>
      </c>
      <c r="O12" s="230" t="s">
        <v>1355</v>
      </c>
      <c r="P12" s="225" t="s">
        <v>1356</v>
      </c>
      <c r="Q12" s="230" t="s">
        <v>1338</v>
      </c>
      <c r="R12" s="231" t="s">
        <v>1339</v>
      </c>
    </row>
    <row r="13" spans="1:18" x14ac:dyDescent="0.2">
      <c r="A13" s="232"/>
      <c r="B13" s="233"/>
      <c r="C13" s="233"/>
      <c r="D13" s="234"/>
      <c r="E13" s="233"/>
      <c r="F13" s="235"/>
      <c r="G13" s="233"/>
      <c r="H13" s="233"/>
      <c r="I13" s="236"/>
      <c r="J13" s="235"/>
      <c r="K13" s="233"/>
      <c r="L13" s="233"/>
      <c r="M13" s="236"/>
      <c r="N13" s="233"/>
      <c r="O13" s="237"/>
      <c r="P13" s="233"/>
      <c r="Q13" s="237"/>
      <c r="R13" s="238"/>
    </row>
    <row r="14" spans="1:18" ht="16" thickBot="1" x14ac:dyDescent="0.25">
      <c r="A14" s="239" t="s">
        <v>1357</v>
      </c>
      <c r="B14" s="240"/>
      <c r="C14" s="241">
        <f>SUM(C6:C13)</f>
        <v>6</v>
      </c>
      <c r="D14" s="242">
        <f>SUM(D6:D13)</f>
        <v>3</v>
      </c>
      <c r="E14" s="243"/>
      <c r="F14" s="244"/>
      <c r="G14" s="243"/>
      <c r="H14" s="243"/>
      <c r="I14" s="243"/>
      <c r="J14" s="244"/>
      <c r="K14" s="243"/>
      <c r="L14" s="243"/>
      <c r="M14" s="243"/>
      <c r="N14" s="243"/>
      <c r="O14" s="243"/>
      <c r="P14" s="243"/>
      <c r="Q14" s="245"/>
      <c r="R14" s="246"/>
    </row>
    <row r="15" spans="1:18" ht="16" thickBot="1" x14ac:dyDescent="0.25">
      <c r="Q15" s="196"/>
      <c r="R15" s="196"/>
    </row>
    <row r="16" spans="1:18" ht="105" x14ac:dyDescent="0.2">
      <c r="A16" s="198" t="s">
        <v>1311</v>
      </c>
      <c r="B16" s="199"/>
      <c r="C16" s="200"/>
      <c r="D16" s="201"/>
      <c r="E16" s="202"/>
      <c r="F16" s="202"/>
      <c r="G16" s="201"/>
      <c r="H16" s="202"/>
      <c r="I16" s="202"/>
      <c r="J16" s="203"/>
      <c r="K16" s="204"/>
      <c r="L16" s="205"/>
      <c r="M16" s="202"/>
      <c r="N16" s="202"/>
      <c r="O16" s="206" t="s">
        <v>1358</v>
      </c>
      <c r="P16" s="207"/>
      <c r="Q16" s="208"/>
      <c r="R16" s="209"/>
    </row>
    <row r="17" spans="1:18" x14ac:dyDescent="0.2">
      <c r="A17" s="210" t="s">
        <v>1313</v>
      </c>
      <c r="B17" s="211" t="s">
        <v>1314</v>
      </c>
      <c r="C17" s="212" t="s">
        <v>1315</v>
      </c>
      <c r="D17" s="213" t="s">
        <v>1316</v>
      </c>
      <c r="E17" s="213" t="s">
        <v>1317</v>
      </c>
      <c r="F17" s="214" t="s">
        <v>1318</v>
      </c>
      <c r="G17" s="213" t="s">
        <v>1319</v>
      </c>
      <c r="H17" s="213" t="s">
        <v>1320</v>
      </c>
      <c r="I17" s="215" t="s">
        <v>1321</v>
      </c>
      <c r="J17" s="214" t="s">
        <v>1322</v>
      </c>
      <c r="K17" s="216" t="s">
        <v>1319</v>
      </c>
      <c r="L17" s="213" t="s">
        <v>1320</v>
      </c>
      <c r="M17" s="215" t="s">
        <v>1321</v>
      </c>
      <c r="N17" s="215" t="s">
        <v>1323</v>
      </c>
      <c r="O17" s="217" t="s">
        <v>1324</v>
      </c>
      <c r="P17" s="218" t="s">
        <v>1325</v>
      </c>
      <c r="Q17" s="217" t="s">
        <v>1326</v>
      </c>
      <c r="R17" s="219" t="s">
        <v>1327</v>
      </c>
    </row>
    <row r="18" spans="1:18" ht="24" x14ac:dyDescent="0.2">
      <c r="A18" s="220" t="s">
        <v>1359</v>
      </c>
      <c r="B18" s="221"/>
      <c r="C18" s="222"/>
      <c r="D18" s="222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221"/>
      <c r="Q18" s="223"/>
      <c r="R18" s="224"/>
    </row>
    <row r="19" spans="1:18" x14ac:dyDescent="0.2">
      <c r="A19" s="212" t="s">
        <v>1360</v>
      </c>
      <c r="B19" s="225" t="s">
        <v>1361</v>
      </c>
      <c r="C19" s="225">
        <v>2</v>
      </c>
      <c r="D19" s="227">
        <v>1</v>
      </c>
      <c r="E19" s="225" t="s">
        <v>1362</v>
      </c>
      <c r="F19" s="228">
        <v>42951</v>
      </c>
      <c r="G19" s="225" t="s">
        <v>1332</v>
      </c>
      <c r="H19" s="225" t="s">
        <v>1363</v>
      </c>
      <c r="I19" s="229">
        <v>0.59930555555555554</v>
      </c>
      <c r="J19" s="228">
        <v>42957</v>
      </c>
      <c r="K19" s="225" t="s">
        <v>1364</v>
      </c>
      <c r="L19" s="225" t="s">
        <v>1365</v>
      </c>
      <c r="M19" s="229">
        <v>0.77430555555555547</v>
      </c>
      <c r="N19" s="225" t="s">
        <v>1366</v>
      </c>
      <c r="O19" s="225"/>
      <c r="P19" s="225"/>
      <c r="Q19" s="230" t="s">
        <v>1338</v>
      </c>
      <c r="R19" s="231" t="s">
        <v>1367</v>
      </c>
    </row>
    <row r="20" spans="1:18" ht="24" x14ac:dyDescent="0.2">
      <c r="A20" s="220" t="s">
        <v>1340</v>
      </c>
      <c r="B20" s="221"/>
      <c r="C20" s="222"/>
      <c r="D20" s="222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221"/>
      <c r="Q20" s="223"/>
      <c r="R20" s="224"/>
    </row>
    <row r="21" spans="1:18" x14ac:dyDescent="0.2">
      <c r="A21" s="212" t="s">
        <v>1368</v>
      </c>
      <c r="B21" s="225" t="s">
        <v>1369</v>
      </c>
      <c r="C21" s="225">
        <v>11</v>
      </c>
      <c r="D21" s="227">
        <v>5</v>
      </c>
      <c r="E21" s="225" t="s">
        <v>1370</v>
      </c>
      <c r="F21" s="228">
        <v>42951</v>
      </c>
      <c r="G21" s="225" t="s">
        <v>1371</v>
      </c>
      <c r="H21" s="225" t="s">
        <v>1372</v>
      </c>
      <c r="I21" s="229">
        <v>0.79166666666666663</v>
      </c>
      <c r="J21" s="228">
        <v>42958</v>
      </c>
      <c r="K21" s="225" t="s">
        <v>1371</v>
      </c>
      <c r="L21" s="225" t="s">
        <v>1373</v>
      </c>
      <c r="M21" s="229">
        <v>0.86458333333333337</v>
      </c>
      <c r="N21" s="225" t="s">
        <v>1374</v>
      </c>
      <c r="O21" s="225"/>
      <c r="P21" s="225" t="s">
        <v>1375</v>
      </c>
      <c r="Q21" s="230" t="s">
        <v>1338</v>
      </c>
      <c r="R21" s="231" t="s">
        <v>1367</v>
      </c>
    </row>
    <row r="22" spans="1:18" ht="104" x14ac:dyDescent="0.2">
      <c r="A22" s="212" t="s">
        <v>1376</v>
      </c>
      <c r="B22" s="225" t="s">
        <v>1377</v>
      </c>
      <c r="C22" s="225">
        <v>3</v>
      </c>
      <c r="D22" s="227">
        <v>1</v>
      </c>
      <c r="E22" s="225" t="s">
        <v>1378</v>
      </c>
      <c r="F22" s="228">
        <v>42951</v>
      </c>
      <c r="G22" s="225" t="s">
        <v>1371</v>
      </c>
      <c r="H22" s="225" t="s">
        <v>1379</v>
      </c>
      <c r="I22" s="229">
        <v>0.44444444444444442</v>
      </c>
      <c r="J22" s="228">
        <v>42959</v>
      </c>
      <c r="K22" s="225"/>
      <c r="L22" s="225"/>
      <c r="M22" s="229"/>
      <c r="N22" s="225" t="s">
        <v>1380</v>
      </c>
      <c r="O22" s="225"/>
      <c r="P22" s="230" t="s">
        <v>1381</v>
      </c>
      <c r="Q22" s="230" t="s">
        <v>1338</v>
      </c>
      <c r="R22" s="231" t="s">
        <v>1367</v>
      </c>
    </row>
    <row r="23" spans="1:18" x14ac:dyDescent="0.2">
      <c r="A23" s="212" t="s">
        <v>1382</v>
      </c>
      <c r="B23" s="225" t="s">
        <v>1383</v>
      </c>
      <c r="C23" s="225">
        <v>2</v>
      </c>
      <c r="D23" s="227">
        <v>1</v>
      </c>
      <c r="E23" s="225" t="s">
        <v>1384</v>
      </c>
      <c r="F23" s="228">
        <v>42951</v>
      </c>
      <c r="G23" s="225" t="s">
        <v>1334</v>
      </c>
      <c r="H23" s="225" t="s">
        <v>1385</v>
      </c>
      <c r="I23" s="229">
        <v>0.88124999999999998</v>
      </c>
      <c r="J23" s="228">
        <v>42958</v>
      </c>
      <c r="K23" s="225"/>
      <c r="L23" s="225"/>
      <c r="M23" s="229"/>
      <c r="N23" s="225" t="s">
        <v>1374</v>
      </c>
      <c r="O23" s="225"/>
      <c r="P23" s="225" t="s">
        <v>1386</v>
      </c>
      <c r="Q23" s="230" t="s">
        <v>1338</v>
      </c>
      <c r="R23" s="231" t="s">
        <v>1367</v>
      </c>
    </row>
    <row r="24" spans="1:18" x14ac:dyDescent="0.2">
      <c r="A24" s="212" t="s">
        <v>1387</v>
      </c>
      <c r="B24" s="225" t="s">
        <v>1388</v>
      </c>
      <c r="C24" s="225">
        <v>2</v>
      </c>
      <c r="D24" s="227">
        <v>1</v>
      </c>
      <c r="E24" s="225" t="s">
        <v>1389</v>
      </c>
      <c r="F24" s="228">
        <v>42951</v>
      </c>
      <c r="G24" s="225" t="s">
        <v>1332</v>
      </c>
      <c r="H24" s="225" t="s">
        <v>1344</v>
      </c>
      <c r="I24" s="229">
        <v>0.71180555555555547</v>
      </c>
      <c r="J24" s="228">
        <v>42958</v>
      </c>
      <c r="K24" s="225" t="s">
        <v>1332</v>
      </c>
      <c r="L24" s="225" t="s">
        <v>1345</v>
      </c>
      <c r="M24" s="229">
        <v>0.79166666666666663</v>
      </c>
      <c r="N24" s="225" t="s">
        <v>1374</v>
      </c>
      <c r="O24" s="225"/>
      <c r="P24" s="225" t="s">
        <v>1390</v>
      </c>
      <c r="Q24" s="230" t="s">
        <v>1338</v>
      </c>
      <c r="R24" s="231" t="s">
        <v>1367</v>
      </c>
    </row>
    <row r="25" spans="1:18" ht="26" x14ac:dyDescent="0.2">
      <c r="A25" s="212" t="s">
        <v>1391</v>
      </c>
      <c r="B25" s="225" t="s">
        <v>1392</v>
      </c>
      <c r="C25" s="225">
        <v>4</v>
      </c>
      <c r="D25" s="227">
        <v>2</v>
      </c>
      <c r="E25" s="225" t="s">
        <v>1393</v>
      </c>
      <c r="F25" s="228">
        <v>42951</v>
      </c>
      <c r="G25" s="225" t="s">
        <v>1394</v>
      </c>
      <c r="H25" s="225"/>
      <c r="I25" s="229">
        <v>0.75</v>
      </c>
      <c r="J25" s="228">
        <v>42958</v>
      </c>
      <c r="K25" s="225" t="s">
        <v>1332</v>
      </c>
      <c r="L25" s="225" t="s">
        <v>1395</v>
      </c>
      <c r="M25" s="229">
        <v>0.91319444444444453</v>
      </c>
      <c r="N25" s="230" t="s">
        <v>1374</v>
      </c>
      <c r="O25" s="230" t="s">
        <v>1396</v>
      </c>
      <c r="P25" s="230" t="s">
        <v>1397</v>
      </c>
      <c r="Q25" s="230" t="s">
        <v>1338</v>
      </c>
      <c r="R25" s="231" t="s">
        <v>1367</v>
      </c>
    </row>
    <row r="26" spans="1:18" x14ac:dyDescent="0.2">
      <c r="A26" s="212" t="s">
        <v>1398</v>
      </c>
      <c r="B26" s="225" t="s">
        <v>1399</v>
      </c>
      <c r="C26" s="225">
        <v>3</v>
      </c>
      <c r="D26" s="227">
        <v>1</v>
      </c>
      <c r="E26" s="225" t="s">
        <v>1400</v>
      </c>
      <c r="F26" s="228">
        <v>42951</v>
      </c>
      <c r="G26" s="225" t="s">
        <v>1371</v>
      </c>
      <c r="H26" s="225" t="s">
        <v>1401</v>
      </c>
      <c r="I26" s="229">
        <v>0.65277777777777779</v>
      </c>
      <c r="J26" s="228">
        <v>42958</v>
      </c>
      <c r="K26" s="225" t="s">
        <v>1364</v>
      </c>
      <c r="L26" s="225" t="s">
        <v>1402</v>
      </c>
      <c r="M26" s="229">
        <v>0.58680555555555558</v>
      </c>
      <c r="N26" s="230" t="s">
        <v>1374</v>
      </c>
      <c r="O26" s="230"/>
      <c r="P26" s="230"/>
      <c r="Q26" s="230" t="s">
        <v>1338</v>
      </c>
      <c r="R26" s="231" t="s">
        <v>1367</v>
      </c>
    </row>
    <row r="27" spans="1:18" x14ac:dyDescent="0.2">
      <c r="A27" s="212" t="s">
        <v>1403</v>
      </c>
      <c r="B27" s="225" t="s">
        <v>1404</v>
      </c>
      <c r="C27" s="225">
        <v>1</v>
      </c>
      <c r="D27" s="227">
        <v>0.1</v>
      </c>
      <c r="E27" s="225" t="s">
        <v>1405</v>
      </c>
      <c r="F27" s="228">
        <v>42951</v>
      </c>
      <c r="G27" s="225" t="s">
        <v>1371</v>
      </c>
      <c r="H27" s="225" t="s">
        <v>1406</v>
      </c>
      <c r="I27" s="229">
        <v>0.67291666666666661</v>
      </c>
      <c r="J27" s="228">
        <v>42958</v>
      </c>
      <c r="K27" s="225" t="s">
        <v>1364</v>
      </c>
      <c r="L27" s="225" t="s">
        <v>1407</v>
      </c>
      <c r="M27" s="229">
        <v>0.39930555555555558</v>
      </c>
      <c r="N27" s="225" t="s">
        <v>1374</v>
      </c>
      <c r="O27" s="225"/>
      <c r="P27" s="225" t="s">
        <v>1408</v>
      </c>
      <c r="Q27" s="230" t="s">
        <v>1338</v>
      </c>
      <c r="R27" s="231" t="s">
        <v>1367</v>
      </c>
    </row>
    <row r="28" spans="1:18" ht="26" x14ac:dyDescent="0.2">
      <c r="A28" s="212" t="s">
        <v>1409</v>
      </c>
      <c r="B28" s="225" t="s">
        <v>1410</v>
      </c>
      <c r="C28" s="225">
        <v>3</v>
      </c>
      <c r="D28" s="227">
        <v>1</v>
      </c>
      <c r="E28" s="225" t="s">
        <v>1411</v>
      </c>
      <c r="F28" s="228">
        <v>42951</v>
      </c>
      <c r="G28" s="225" t="s">
        <v>1334</v>
      </c>
      <c r="H28" s="225" t="s">
        <v>1412</v>
      </c>
      <c r="I28" s="229">
        <v>0.59722222222222221</v>
      </c>
      <c r="J28" s="228">
        <v>42958</v>
      </c>
      <c r="K28" s="225" t="s">
        <v>1413</v>
      </c>
      <c r="L28" s="225"/>
      <c r="M28" s="229"/>
      <c r="N28" s="230" t="s">
        <v>1414</v>
      </c>
      <c r="O28" s="230"/>
      <c r="P28" s="230" t="s">
        <v>1415</v>
      </c>
      <c r="Q28" s="230" t="s">
        <v>1338</v>
      </c>
      <c r="R28" s="231" t="s">
        <v>1367</v>
      </c>
    </row>
    <row r="29" spans="1:18" x14ac:dyDescent="0.2">
      <c r="A29" s="212" t="s">
        <v>1416</v>
      </c>
      <c r="B29" s="225" t="s">
        <v>1417</v>
      </c>
      <c r="C29" s="225">
        <v>3</v>
      </c>
      <c r="D29" s="227">
        <v>1</v>
      </c>
      <c r="E29" s="225" t="s">
        <v>1418</v>
      </c>
      <c r="F29" s="228">
        <v>42951</v>
      </c>
      <c r="G29" s="225" t="s">
        <v>1334</v>
      </c>
      <c r="H29" s="225" t="s">
        <v>1419</v>
      </c>
      <c r="I29" s="229">
        <v>0.21875</v>
      </c>
      <c r="J29" s="228">
        <v>42958</v>
      </c>
      <c r="K29" s="225" t="s">
        <v>1364</v>
      </c>
      <c r="L29" s="225" t="s">
        <v>1407</v>
      </c>
      <c r="M29" s="229">
        <v>0.39930555555555558</v>
      </c>
      <c r="N29" s="230" t="s">
        <v>1374</v>
      </c>
      <c r="O29" s="230"/>
      <c r="P29" s="230"/>
      <c r="Q29" s="230" t="s">
        <v>1338</v>
      </c>
      <c r="R29" s="231" t="s">
        <v>1367</v>
      </c>
    </row>
    <row r="30" spans="1:18" ht="403" x14ac:dyDescent="0.2">
      <c r="A30" s="212" t="s">
        <v>1420</v>
      </c>
      <c r="B30" s="225" t="s">
        <v>1421</v>
      </c>
      <c r="C30" s="225">
        <v>2</v>
      </c>
      <c r="D30" s="227">
        <v>1</v>
      </c>
      <c r="E30" s="225" t="s">
        <v>1422</v>
      </c>
      <c r="F30" s="228">
        <v>42951</v>
      </c>
      <c r="G30" s="225"/>
      <c r="H30" s="225"/>
      <c r="I30" s="229"/>
      <c r="J30" s="228">
        <v>42959</v>
      </c>
      <c r="K30" s="225"/>
      <c r="L30" s="225"/>
      <c r="M30" s="229"/>
      <c r="N30" s="225" t="s">
        <v>1346</v>
      </c>
      <c r="O30" s="230" t="s">
        <v>1423</v>
      </c>
      <c r="P30" s="225" t="s">
        <v>1424</v>
      </c>
      <c r="Q30" s="230" t="s">
        <v>1338</v>
      </c>
      <c r="R30" s="231" t="s">
        <v>1367</v>
      </c>
    </row>
    <row r="31" spans="1:18" x14ac:dyDescent="0.2">
      <c r="A31" s="212" t="s">
        <v>1425</v>
      </c>
      <c r="B31" s="225" t="s">
        <v>1426</v>
      </c>
      <c r="C31" s="225">
        <v>3</v>
      </c>
      <c r="D31" s="227">
        <v>1</v>
      </c>
      <c r="E31" s="225" t="s">
        <v>1427</v>
      </c>
      <c r="F31" s="228">
        <v>42951</v>
      </c>
      <c r="G31" s="225" t="s">
        <v>1334</v>
      </c>
      <c r="H31" s="225" t="s">
        <v>1428</v>
      </c>
      <c r="I31" s="229">
        <v>0.70763888888888893</v>
      </c>
      <c r="J31" s="228">
        <v>42959</v>
      </c>
      <c r="K31" s="225" t="s">
        <v>1429</v>
      </c>
      <c r="L31" s="225" t="s">
        <v>1334</v>
      </c>
      <c r="M31" s="229">
        <v>0.85069444444444453</v>
      </c>
      <c r="N31" s="225" t="s">
        <v>1346</v>
      </c>
      <c r="O31" s="225"/>
      <c r="P31" s="225"/>
      <c r="Q31" s="230" t="s">
        <v>1338</v>
      </c>
      <c r="R31" s="231" t="s">
        <v>1367</v>
      </c>
    </row>
    <row r="32" spans="1:18" x14ac:dyDescent="0.2">
      <c r="A32" s="212" t="s">
        <v>1430</v>
      </c>
      <c r="B32" s="225" t="s">
        <v>1431</v>
      </c>
      <c r="C32" s="225">
        <v>4</v>
      </c>
      <c r="D32" s="227">
        <v>1</v>
      </c>
      <c r="E32" s="225" t="s">
        <v>1432</v>
      </c>
      <c r="F32" s="228">
        <v>42951</v>
      </c>
      <c r="G32" s="225" t="s">
        <v>1334</v>
      </c>
      <c r="H32" s="225" t="s">
        <v>1433</v>
      </c>
      <c r="I32" s="229">
        <v>0.875</v>
      </c>
      <c r="J32" s="228">
        <v>42959</v>
      </c>
      <c r="K32" s="225" t="s">
        <v>1334</v>
      </c>
      <c r="L32" s="225" t="s">
        <v>1434</v>
      </c>
      <c r="M32" s="229">
        <v>0.80208333333333337</v>
      </c>
      <c r="N32" s="225" t="s">
        <v>1346</v>
      </c>
      <c r="O32" s="225"/>
      <c r="P32" s="225" t="s">
        <v>1435</v>
      </c>
      <c r="Q32" s="230" t="s">
        <v>1338</v>
      </c>
      <c r="R32" s="231" t="s">
        <v>1367</v>
      </c>
    </row>
    <row r="33" spans="1:18" x14ac:dyDescent="0.2">
      <c r="A33" s="212" t="s">
        <v>1436</v>
      </c>
      <c r="B33" s="225" t="s">
        <v>1437</v>
      </c>
      <c r="C33" s="225">
        <v>4</v>
      </c>
      <c r="D33" s="227">
        <v>1</v>
      </c>
      <c r="E33" s="225" t="s">
        <v>1438</v>
      </c>
      <c r="F33" s="228">
        <v>42951</v>
      </c>
      <c r="G33" s="225" t="s">
        <v>1394</v>
      </c>
      <c r="H33" s="225"/>
      <c r="I33" s="229">
        <v>0.75</v>
      </c>
      <c r="J33" s="228">
        <v>42959</v>
      </c>
      <c r="K33" s="225" t="s">
        <v>1332</v>
      </c>
      <c r="L33" s="225" t="s">
        <v>1439</v>
      </c>
      <c r="M33" s="229">
        <v>0.79166666666666663</v>
      </c>
      <c r="N33" s="230" t="s">
        <v>1346</v>
      </c>
      <c r="O33" s="230"/>
      <c r="P33" s="230">
        <v>4156329466</v>
      </c>
      <c r="Q33" s="230" t="s">
        <v>1338</v>
      </c>
      <c r="R33" s="231" t="s">
        <v>1367</v>
      </c>
    </row>
    <row r="34" spans="1:18" ht="26" x14ac:dyDescent="0.2">
      <c r="A34" s="212" t="s">
        <v>1440</v>
      </c>
      <c r="B34" s="225" t="s">
        <v>1441</v>
      </c>
      <c r="C34" s="225">
        <v>2</v>
      </c>
      <c r="D34" s="227">
        <v>1</v>
      </c>
      <c r="E34" s="225" t="s">
        <v>1442</v>
      </c>
      <c r="F34" s="228">
        <v>42951</v>
      </c>
      <c r="G34" s="225" t="s">
        <v>1334</v>
      </c>
      <c r="H34" s="225"/>
      <c r="I34" s="229"/>
      <c r="J34" s="228">
        <v>42959</v>
      </c>
      <c r="K34" s="225"/>
      <c r="L34" s="225"/>
      <c r="M34" s="229"/>
      <c r="N34" s="230" t="s">
        <v>1346</v>
      </c>
      <c r="O34" s="230"/>
      <c r="P34" s="230" t="s">
        <v>1443</v>
      </c>
      <c r="Q34" s="230" t="s">
        <v>1338</v>
      </c>
      <c r="R34" s="231" t="s">
        <v>1367</v>
      </c>
    </row>
    <row r="35" spans="1:18" x14ac:dyDescent="0.2">
      <c r="A35" s="212" t="s">
        <v>1444</v>
      </c>
      <c r="B35" s="225" t="s">
        <v>1445</v>
      </c>
      <c r="C35" s="225">
        <v>1</v>
      </c>
      <c r="D35" s="227">
        <v>0.1</v>
      </c>
      <c r="E35" s="225" t="s">
        <v>1446</v>
      </c>
      <c r="F35" s="228">
        <v>42951</v>
      </c>
      <c r="G35" s="225" t="s">
        <v>1334</v>
      </c>
      <c r="H35" s="225" t="s">
        <v>1447</v>
      </c>
      <c r="I35" s="229">
        <v>0.67083333333333339</v>
      </c>
      <c r="J35" s="228">
        <v>42959</v>
      </c>
      <c r="K35" s="225" t="s">
        <v>1334</v>
      </c>
      <c r="L35" s="225" t="s">
        <v>1448</v>
      </c>
      <c r="M35" s="229">
        <v>0.875</v>
      </c>
      <c r="N35" s="225" t="s">
        <v>1346</v>
      </c>
      <c r="O35" s="225"/>
      <c r="P35" s="225" t="s">
        <v>1449</v>
      </c>
      <c r="Q35" s="230" t="s">
        <v>1338</v>
      </c>
      <c r="R35" s="231" t="s">
        <v>1367</v>
      </c>
    </row>
    <row r="36" spans="1:18" x14ac:dyDescent="0.2">
      <c r="A36" s="247"/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x14ac:dyDescent="0.2">
      <c r="A37" s="247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9"/>
    </row>
    <row r="38" spans="1:18" ht="16" thickBot="1" x14ac:dyDescent="0.25">
      <c r="A38" s="239" t="s">
        <v>1357</v>
      </c>
      <c r="B38" s="240"/>
      <c r="C38" s="241">
        <f>SUM(C15:C37)</f>
        <v>50</v>
      </c>
      <c r="D38" s="242">
        <f>SUM(D15:D37)</f>
        <v>19.200000000000003</v>
      </c>
      <c r="E38" s="243"/>
      <c r="F38" s="244"/>
      <c r="G38" s="243"/>
      <c r="H38" s="243"/>
      <c r="I38" s="243"/>
      <c r="J38" s="244"/>
      <c r="K38" s="243"/>
      <c r="L38" s="243"/>
      <c r="M38" s="243"/>
      <c r="N38" s="243"/>
      <c r="O38" s="243"/>
      <c r="P38" s="243"/>
      <c r="Q38" s="245"/>
      <c r="R38" s="246"/>
    </row>
    <row r="39" spans="1:18" ht="16" thickBot="1" x14ac:dyDescent="0.25">
      <c r="A39" s="250"/>
      <c r="B39" s="250"/>
      <c r="C39" s="251"/>
      <c r="D39" s="252"/>
      <c r="E39" s="253"/>
      <c r="F39" s="254"/>
      <c r="G39" s="253"/>
      <c r="H39" s="253"/>
      <c r="I39" s="253"/>
      <c r="J39" s="254"/>
      <c r="K39" s="253"/>
      <c r="L39" s="253"/>
      <c r="M39" s="253"/>
      <c r="N39" s="253"/>
      <c r="O39" s="253"/>
      <c r="P39" s="253"/>
      <c r="Q39" s="255"/>
      <c r="R39" s="196"/>
    </row>
    <row r="40" spans="1:18" ht="120" x14ac:dyDescent="0.2">
      <c r="A40" s="198" t="s">
        <v>1450</v>
      </c>
      <c r="B40" s="199"/>
      <c r="C40" s="200"/>
      <c r="D40" s="201"/>
      <c r="E40" s="202"/>
      <c r="F40" s="202"/>
      <c r="G40" s="201"/>
      <c r="H40" s="202"/>
      <c r="I40" s="202"/>
      <c r="J40" s="203"/>
      <c r="K40" s="204"/>
      <c r="L40" s="205"/>
      <c r="M40" s="202"/>
      <c r="N40" s="202"/>
      <c r="O40" s="206" t="s">
        <v>1358</v>
      </c>
      <c r="P40" s="207"/>
      <c r="Q40" s="208"/>
      <c r="R40" s="209"/>
    </row>
    <row r="41" spans="1:18" x14ac:dyDescent="0.2">
      <c r="A41" s="210" t="s">
        <v>1313</v>
      </c>
      <c r="B41" s="211" t="s">
        <v>1314</v>
      </c>
      <c r="C41" s="212" t="s">
        <v>1315</v>
      </c>
      <c r="D41" s="213" t="s">
        <v>1316</v>
      </c>
      <c r="E41" s="213" t="s">
        <v>1317</v>
      </c>
      <c r="F41" s="214" t="s">
        <v>1318</v>
      </c>
      <c r="G41" s="213" t="s">
        <v>1319</v>
      </c>
      <c r="H41" s="213" t="s">
        <v>1320</v>
      </c>
      <c r="I41" s="215" t="s">
        <v>1321</v>
      </c>
      <c r="J41" s="214" t="s">
        <v>1322</v>
      </c>
      <c r="K41" s="216" t="s">
        <v>1319</v>
      </c>
      <c r="L41" s="213" t="s">
        <v>1320</v>
      </c>
      <c r="M41" s="215" t="s">
        <v>1321</v>
      </c>
      <c r="N41" s="215" t="s">
        <v>1323</v>
      </c>
      <c r="O41" s="217" t="s">
        <v>1324</v>
      </c>
      <c r="P41" s="218" t="s">
        <v>1325</v>
      </c>
      <c r="Q41" s="217" t="s">
        <v>1326</v>
      </c>
      <c r="R41" s="219" t="s">
        <v>1327</v>
      </c>
    </row>
    <row r="42" spans="1:18" ht="24" x14ac:dyDescent="0.2">
      <c r="A42" s="220" t="s">
        <v>1451</v>
      </c>
      <c r="B42" s="221"/>
      <c r="C42" s="222"/>
      <c r="D42" s="222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221"/>
      <c r="Q42" s="223"/>
      <c r="R42" s="224"/>
    </row>
    <row r="43" spans="1:18" ht="78" x14ac:dyDescent="0.2">
      <c r="A43" s="212" t="s">
        <v>1452</v>
      </c>
      <c r="B43" s="230" t="s">
        <v>1453</v>
      </c>
      <c r="C43" s="225">
        <v>3</v>
      </c>
      <c r="D43" s="227">
        <v>1</v>
      </c>
      <c r="E43" s="225" t="s">
        <v>1378</v>
      </c>
      <c r="F43" s="228">
        <v>42945</v>
      </c>
      <c r="G43" s="225" t="s">
        <v>1334</v>
      </c>
      <c r="H43" s="225" t="s">
        <v>1454</v>
      </c>
      <c r="I43" s="229">
        <v>0.54861111111111105</v>
      </c>
      <c r="J43" s="228">
        <v>42952</v>
      </c>
      <c r="K43" s="225"/>
      <c r="L43" s="225"/>
      <c r="M43" s="229"/>
      <c r="N43" s="225" t="s">
        <v>1455</v>
      </c>
      <c r="O43" s="225"/>
      <c r="P43" s="230" t="s">
        <v>1456</v>
      </c>
      <c r="Q43" s="230" t="s">
        <v>1339</v>
      </c>
      <c r="R43" s="231" t="s">
        <v>1367</v>
      </c>
    </row>
    <row r="44" spans="1:18" ht="26" x14ac:dyDescent="0.2">
      <c r="A44" s="212" t="s">
        <v>1457</v>
      </c>
      <c r="B44" s="225" t="s">
        <v>1458</v>
      </c>
      <c r="C44" s="225">
        <v>2</v>
      </c>
      <c r="D44" s="227">
        <v>1</v>
      </c>
      <c r="E44" s="225" t="s">
        <v>1459</v>
      </c>
      <c r="F44" s="228">
        <v>42944</v>
      </c>
      <c r="G44" s="225" t="s">
        <v>1334</v>
      </c>
      <c r="H44" s="225" t="s">
        <v>1460</v>
      </c>
      <c r="I44" s="229">
        <v>0.32569444444444445</v>
      </c>
      <c r="J44" s="228">
        <v>42952</v>
      </c>
      <c r="K44" s="225"/>
      <c r="L44" s="225"/>
      <c r="M44" s="229"/>
      <c r="N44" s="225" t="s">
        <v>1461</v>
      </c>
      <c r="O44" s="225"/>
      <c r="P44" s="225" t="s">
        <v>1462</v>
      </c>
      <c r="Q44" s="230" t="s">
        <v>1463</v>
      </c>
      <c r="R44" s="231" t="s">
        <v>1367</v>
      </c>
    </row>
    <row r="45" spans="1:18" x14ac:dyDescent="0.2">
      <c r="A45" s="247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9"/>
    </row>
    <row r="46" spans="1:18" ht="16" thickBot="1" x14ac:dyDescent="0.25">
      <c r="A46" s="239" t="s">
        <v>1357</v>
      </c>
      <c r="B46" s="240"/>
      <c r="C46" s="241">
        <f>SUM(C40:C45)</f>
        <v>5</v>
      </c>
      <c r="D46" s="242">
        <f>SUM(D40:D45)</f>
        <v>2</v>
      </c>
      <c r="E46" s="243"/>
      <c r="F46" s="244"/>
      <c r="G46" s="243"/>
      <c r="H46" s="243"/>
      <c r="I46" s="243"/>
      <c r="J46" s="244"/>
      <c r="K46" s="243"/>
      <c r="L46" s="243"/>
      <c r="M46" s="243"/>
      <c r="N46" s="243"/>
      <c r="O46" s="243"/>
      <c r="P46" s="243"/>
      <c r="Q46" s="245"/>
      <c r="R46" s="246"/>
    </row>
    <row r="47" spans="1:18" ht="16" thickBot="1" x14ac:dyDescent="0.25">
      <c r="A47" s="250"/>
      <c r="B47" s="250"/>
      <c r="C47" s="251"/>
      <c r="D47" s="252"/>
      <c r="E47" s="253"/>
      <c r="F47" s="254"/>
      <c r="G47" s="253"/>
      <c r="H47" s="253"/>
      <c r="I47" s="253"/>
      <c r="J47" s="254"/>
      <c r="K47" s="253"/>
      <c r="L47" s="253"/>
      <c r="M47" s="253"/>
      <c r="N47" s="253"/>
      <c r="O47" s="253"/>
      <c r="P47" s="253"/>
      <c r="Q47" s="255"/>
      <c r="R47" s="196"/>
    </row>
    <row r="48" spans="1:18" ht="31" x14ac:dyDescent="0.2">
      <c r="A48" s="198" t="s">
        <v>1450</v>
      </c>
      <c r="B48" s="199"/>
      <c r="C48" s="200"/>
      <c r="D48" s="201"/>
      <c r="E48" s="202"/>
      <c r="F48" s="202"/>
      <c r="G48" s="201"/>
      <c r="H48" s="202"/>
      <c r="I48" s="202"/>
      <c r="J48" s="203"/>
      <c r="K48" s="204"/>
      <c r="L48" s="205"/>
      <c r="M48" s="202"/>
      <c r="N48" s="202"/>
      <c r="O48" s="206" t="s">
        <v>1464</v>
      </c>
      <c r="P48" s="207"/>
      <c r="Q48" s="208"/>
      <c r="R48" s="209"/>
    </row>
    <row r="49" spans="1:18" x14ac:dyDescent="0.2">
      <c r="A49" s="210" t="s">
        <v>1313</v>
      </c>
      <c r="B49" s="211" t="s">
        <v>1314</v>
      </c>
      <c r="C49" s="212" t="s">
        <v>1315</v>
      </c>
      <c r="D49" s="213" t="s">
        <v>1316</v>
      </c>
      <c r="E49" s="213" t="s">
        <v>1317</v>
      </c>
      <c r="F49" s="214" t="s">
        <v>1318</v>
      </c>
      <c r="G49" s="213" t="s">
        <v>1319</v>
      </c>
      <c r="H49" s="213" t="s">
        <v>1320</v>
      </c>
      <c r="I49" s="215" t="s">
        <v>1321</v>
      </c>
      <c r="J49" s="214" t="s">
        <v>1322</v>
      </c>
      <c r="K49" s="216" t="s">
        <v>1319</v>
      </c>
      <c r="L49" s="213" t="s">
        <v>1320</v>
      </c>
      <c r="M49" s="215" t="s">
        <v>1321</v>
      </c>
      <c r="N49" s="215" t="s">
        <v>1323</v>
      </c>
      <c r="O49" s="217" t="s">
        <v>1324</v>
      </c>
      <c r="P49" s="218" t="s">
        <v>1325</v>
      </c>
      <c r="Q49" s="217" t="s">
        <v>1326</v>
      </c>
      <c r="R49" s="219" t="s">
        <v>1327</v>
      </c>
    </row>
    <row r="50" spans="1:18" ht="24" x14ac:dyDescent="0.2">
      <c r="A50" s="220" t="s">
        <v>1465</v>
      </c>
      <c r="B50" s="221"/>
      <c r="C50" s="222"/>
      <c r="D50" s="222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221"/>
      <c r="Q50" s="223"/>
      <c r="R50" s="224"/>
    </row>
    <row r="51" spans="1:18" ht="26" x14ac:dyDescent="0.2">
      <c r="A51" s="212" t="s">
        <v>1466</v>
      </c>
      <c r="B51" s="225" t="s">
        <v>1467</v>
      </c>
      <c r="C51" s="225">
        <v>3</v>
      </c>
      <c r="D51" s="225">
        <v>1</v>
      </c>
      <c r="E51" s="225" t="s">
        <v>1468</v>
      </c>
      <c r="F51" s="228">
        <v>42945</v>
      </c>
      <c r="G51" s="225" t="s">
        <v>1394</v>
      </c>
      <c r="H51" s="225"/>
      <c r="I51" s="229">
        <v>0.75</v>
      </c>
      <c r="J51" s="228">
        <v>42952</v>
      </c>
      <c r="K51" s="225" t="s">
        <v>1469</v>
      </c>
      <c r="L51" s="225"/>
      <c r="M51" s="229"/>
      <c r="N51" s="225" t="s">
        <v>1374</v>
      </c>
      <c r="O51" s="225" t="s">
        <v>1470</v>
      </c>
      <c r="P51" s="225" t="s">
        <v>1471</v>
      </c>
      <c r="Q51" s="230" t="s">
        <v>1472</v>
      </c>
      <c r="R51" s="231" t="s">
        <v>1472</v>
      </c>
    </row>
    <row r="52" spans="1:18" ht="26" x14ac:dyDescent="0.2">
      <c r="A52" s="212" t="s">
        <v>1473</v>
      </c>
      <c r="B52" s="225" t="s">
        <v>1474</v>
      </c>
      <c r="C52" s="225"/>
      <c r="D52" s="225"/>
      <c r="E52" s="225" t="s">
        <v>1468</v>
      </c>
      <c r="F52" s="228">
        <v>42945</v>
      </c>
      <c r="G52" s="225" t="s">
        <v>1334</v>
      </c>
      <c r="H52" s="225" t="s">
        <v>1412</v>
      </c>
      <c r="I52" s="229">
        <v>0.59722222222222221</v>
      </c>
      <c r="J52" s="228">
        <v>42952</v>
      </c>
      <c r="K52" s="225"/>
      <c r="L52" s="225"/>
      <c r="M52" s="229"/>
      <c r="N52" s="225" t="s">
        <v>1374</v>
      </c>
      <c r="O52" s="225"/>
      <c r="P52" s="225" t="s">
        <v>1475</v>
      </c>
      <c r="Q52" s="230" t="s">
        <v>1472</v>
      </c>
      <c r="R52" s="231" t="s">
        <v>1472</v>
      </c>
    </row>
    <row r="53" spans="1:18" ht="26" x14ac:dyDescent="0.2">
      <c r="A53" s="212" t="s">
        <v>1476</v>
      </c>
      <c r="B53" s="225" t="s">
        <v>1477</v>
      </c>
      <c r="C53" s="225">
        <v>4</v>
      </c>
      <c r="D53" s="227">
        <v>1</v>
      </c>
      <c r="E53" s="225" t="s">
        <v>1478</v>
      </c>
      <c r="F53" s="228">
        <v>42945</v>
      </c>
      <c r="G53" s="225" t="s">
        <v>1334</v>
      </c>
      <c r="H53" s="225" t="s">
        <v>1479</v>
      </c>
      <c r="I53" s="229">
        <v>0.29166666666666669</v>
      </c>
      <c r="J53" s="228">
        <v>42952</v>
      </c>
      <c r="K53" s="225" t="s">
        <v>1334</v>
      </c>
      <c r="L53" s="256" t="s">
        <v>1480</v>
      </c>
      <c r="M53" s="229">
        <v>0.91319444444444453</v>
      </c>
      <c r="N53" s="225" t="s">
        <v>1374</v>
      </c>
      <c r="O53" s="225"/>
      <c r="P53" s="225" t="s">
        <v>1481</v>
      </c>
      <c r="Q53" s="230" t="s">
        <v>1472</v>
      </c>
      <c r="R53" s="231" t="s">
        <v>1472</v>
      </c>
    </row>
    <row r="54" spans="1:18" ht="26" x14ac:dyDescent="0.2">
      <c r="A54" s="212" t="s">
        <v>1482</v>
      </c>
      <c r="B54" s="225" t="s">
        <v>1483</v>
      </c>
      <c r="C54" s="225">
        <v>2</v>
      </c>
      <c r="D54" s="227">
        <v>1</v>
      </c>
      <c r="E54" s="225" t="s">
        <v>1484</v>
      </c>
      <c r="F54" s="228">
        <v>42945</v>
      </c>
      <c r="G54" s="225" t="s">
        <v>1332</v>
      </c>
      <c r="H54" s="225" t="s">
        <v>1485</v>
      </c>
      <c r="I54" s="229">
        <v>0.83819444444444446</v>
      </c>
      <c r="J54" s="228">
        <v>42952</v>
      </c>
      <c r="K54" s="225"/>
      <c r="L54" s="225"/>
      <c r="M54" s="229"/>
      <c r="N54" s="230" t="s">
        <v>1374</v>
      </c>
      <c r="O54" s="230"/>
      <c r="P54" s="230" t="s">
        <v>1486</v>
      </c>
      <c r="Q54" s="230" t="s">
        <v>1472</v>
      </c>
      <c r="R54" s="231" t="s">
        <v>1472</v>
      </c>
    </row>
    <row r="55" spans="1:18" ht="52" x14ac:dyDescent="0.2">
      <c r="A55" s="212" t="s">
        <v>1487</v>
      </c>
      <c r="B55" s="230" t="s">
        <v>1488</v>
      </c>
      <c r="C55" s="225">
        <v>2</v>
      </c>
      <c r="D55" s="227">
        <v>1</v>
      </c>
      <c r="E55" s="225" t="s">
        <v>1489</v>
      </c>
      <c r="F55" s="228">
        <v>42945</v>
      </c>
      <c r="G55" s="225" t="s">
        <v>1490</v>
      </c>
      <c r="H55" s="225"/>
      <c r="I55" s="229"/>
      <c r="J55" s="228">
        <v>42952</v>
      </c>
      <c r="K55" s="225" t="s">
        <v>1332</v>
      </c>
      <c r="L55" s="225"/>
      <c r="M55" s="229"/>
      <c r="N55" s="230" t="s">
        <v>1374</v>
      </c>
      <c r="O55" s="257" t="s">
        <v>1491</v>
      </c>
      <c r="P55" s="230" t="s">
        <v>1492</v>
      </c>
      <c r="Q55" s="230" t="s">
        <v>1472</v>
      </c>
      <c r="R55" s="231" t="s">
        <v>1472</v>
      </c>
    </row>
    <row r="56" spans="1:18" ht="26" x14ac:dyDescent="0.2">
      <c r="A56" s="212" t="s">
        <v>1493</v>
      </c>
      <c r="B56" s="225" t="s">
        <v>1494</v>
      </c>
      <c r="C56" s="225">
        <v>4</v>
      </c>
      <c r="D56" s="227">
        <v>1</v>
      </c>
      <c r="E56" s="225" t="s">
        <v>1495</v>
      </c>
      <c r="F56" s="228">
        <v>42945</v>
      </c>
      <c r="G56" s="225" t="s">
        <v>1332</v>
      </c>
      <c r="H56" s="225" t="s">
        <v>1344</v>
      </c>
      <c r="I56" s="229">
        <v>0.71180555555555547</v>
      </c>
      <c r="J56" s="228">
        <v>42952</v>
      </c>
      <c r="K56" s="225" t="s">
        <v>1334</v>
      </c>
      <c r="L56" s="225"/>
      <c r="M56" s="229"/>
      <c r="N56" s="230" t="s">
        <v>1374</v>
      </c>
      <c r="O56" s="230"/>
      <c r="P56" s="230" t="s">
        <v>1496</v>
      </c>
      <c r="Q56" s="230" t="s">
        <v>1472</v>
      </c>
      <c r="R56" s="231" t="s">
        <v>1472</v>
      </c>
    </row>
    <row r="57" spans="1:18" ht="78" x14ac:dyDescent="0.2">
      <c r="A57" s="212" t="s">
        <v>1497</v>
      </c>
      <c r="B57" s="225" t="s">
        <v>1498</v>
      </c>
      <c r="C57" s="225">
        <v>2</v>
      </c>
      <c r="D57" s="227">
        <v>1</v>
      </c>
      <c r="E57" s="225" t="s">
        <v>1499</v>
      </c>
      <c r="F57" s="228">
        <v>42945</v>
      </c>
      <c r="G57" s="225" t="s">
        <v>1334</v>
      </c>
      <c r="H57" s="225" t="s">
        <v>1500</v>
      </c>
      <c r="I57" s="229">
        <v>0.60069444444444442</v>
      </c>
      <c r="J57" s="228">
        <v>42953</v>
      </c>
      <c r="K57" s="225" t="s">
        <v>1334</v>
      </c>
      <c r="L57" s="225"/>
      <c r="M57" s="229"/>
      <c r="N57" s="230" t="s">
        <v>1501</v>
      </c>
      <c r="O57" s="230" t="s">
        <v>1502</v>
      </c>
      <c r="P57" s="230" t="s">
        <v>1503</v>
      </c>
      <c r="Q57" s="230" t="s">
        <v>1472</v>
      </c>
      <c r="R57" s="231" t="s">
        <v>1472</v>
      </c>
    </row>
    <row r="58" spans="1:18" ht="117" x14ac:dyDescent="0.2">
      <c r="A58" s="212" t="s">
        <v>1504</v>
      </c>
      <c r="B58" s="230" t="s">
        <v>1505</v>
      </c>
      <c r="C58" s="225">
        <v>2</v>
      </c>
      <c r="D58" s="227">
        <v>1</v>
      </c>
      <c r="E58" s="225" t="s">
        <v>1506</v>
      </c>
      <c r="F58" s="228">
        <v>42945</v>
      </c>
      <c r="G58" s="225"/>
      <c r="H58" s="225"/>
      <c r="I58" s="229"/>
      <c r="J58" s="228">
        <v>42952</v>
      </c>
      <c r="K58" s="225"/>
      <c r="L58" s="225"/>
      <c r="M58" s="229"/>
      <c r="N58" s="230" t="s">
        <v>1374</v>
      </c>
      <c r="O58" s="230" t="s">
        <v>1507</v>
      </c>
      <c r="P58" s="230" t="s">
        <v>1508</v>
      </c>
      <c r="Q58" s="230" t="s">
        <v>1472</v>
      </c>
      <c r="R58" s="231" t="s">
        <v>1472</v>
      </c>
    </row>
    <row r="59" spans="1:18" ht="26" x14ac:dyDescent="0.2">
      <c r="A59" s="212" t="s">
        <v>1509</v>
      </c>
      <c r="B59" s="225" t="s">
        <v>1510</v>
      </c>
      <c r="C59" s="225">
        <v>1</v>
      </c>
      <c r="D59" s="227">
        <v>0.1</v>
      </c>
      <c r="E59" s="225" t="s">
        <v>1438</v>
      </c>
      <c r="F59" s="228">
        <v>42945</v>
      </c>
      <c r="G59" s="225" t="s">
        <v>1371</v>
      </c>
      <c r="H59" s="225" t="s">
        <v>1511</v>
      </c>
      <c r="I59" s="229">
        <v>0.82638888888888884</v>
      </c>
      <c r="J59" s="228">
        <v>42953</v>
      </c>
      <c r="K59" s="225" t="s">
        <v>1371</v>
      </c>
      <c r="L59" s="225" t="s">
        <v>1512</v>
      </c>
      <c r="M59" s="229">
        <v>0.73958333333333337</v>
      </c>
      <c r="N59" s="230" t="s">
        <v>1501</v>
      </c>
      <c r="O59" s="230"/>
      <c r="P59" s="230"/>
      <c r="Q59" s="230" t="s">
        <v>1472</v>
      </c>
      <c r="R59" s="231" t="s">
        <v>1472</v>
      </c>
    </row>
    <row r="60" spans="1:18" ht="39" x14ac:dyDescent="0.2">
      <c r="A60" s="212" t="s">
        <v>1513</v>
      </c>
      <c r="B60" s="225" t="s">
        <v>1514</v>
      </c>
      <c r="C60" s="225">
        <v>2</v>
      </c>
      <c r="D60" s="227">
        <v>1</v>
      </c>
      <c r="E60" s="225" t="s">
        <v>526</v>
      </c>
      <c r="F60" s="228">
        <v>42945</v>
      </c>
      <c r="G60" s="225" t="s">
        <v>1334</v>
      </c>
      <c r="H60" s="225" t="s">
        <v>1515</v>
      </c>
      <c r="I60" s="229">
        <v>0.94444444444444453</v>
      </c>
      <c r="J60" s="228">
        <v>42953</v>
      </c>
      <c r="K60" s="225" t="s">
        <v>1371</v>
      </c>
      <c r="L60" s="225" t="s">
        <v>1516</v>
      </c>
      <c r="M60" s="229">
        <v>0.39583333333333331</v>
      </c>
      <c r="N60" s="230" t="s">
        <v>1501</v>
      </c>
      <c r="O60" s="230" t="s">
        <v>1517</v>
      </c>
      <c r="P60" s="230" t="s">
        <v>1518</v>
      </c>
      <c r="Q60" s="230" t="s">
        <v>1472</v>
      </c>
      <c r="R60" s="231" t="s">
        <v>1472</v>
      </c>
    </row>
    <row r="61" spans="1:18" ht="39" x14ac:dyDescent="0.2">
      <c r="A61" s="212" t="s">
        <v>1519</v>
      </c>
      <c r="B61" s="230" t="s">
        <v>1520</v>
      </c>
      <c r="C61" s="225">
        <v>4</v>
      </c>
      <c r="D61" s="227">
        <v>2</v>
      </c>
      <c r="E61" s="225" t="s">
        <v>1521</v>
      </c>
      <c r="F61" s="228">
        <v>42944</v>
      </c>
      <c r="G61" s="225" t="s">
        <v>1334</v>
      </c>
      <c r="H61" s="225" t="s">
        <v>1522</v>
      </c>
      <c r="I61" s="229">
        <v>0.87430555555555556</v>
      </c>
      <c r="J61" s="228">
        <v>42952</v>
      </c>
      <c r="K61" s="225"/>
      <c r="L61" s="225"/>
      <c r="M61" s="229"/>
      <c r="N61" s="225" t="s">
        <v>1523</v>
      </c>
      <c r="O61" s="225" t="s">
        <v>1524</v>
      </c>
      <c r="P61" s="225"/>
      <c r="Q61" s="230" t="s">
        <v>1472</v>
      </c>
      <c r="R61" s="231" t="s">
        <v>1472</v>
      </c>
    </row>
    <row r="62" spans="1:18" ht="78" x14ac:dyDescent="0.2">
      <c r="A62" s="212" t="s">
        <v>1525</v>
      </c>
      <c r="B62" s="225" t="s">
        <v>1526</v>
      </c>
      <c r="C62" s="225">
        <v>4</v>
      </c>
      <c r="D62" s="227">
        <v>1</v>
      </c>
      <c r="E62" s="225" t="s">
        <v>1432</v>
      </c>
      <c r="F62" s="228">
        <v>42944</v>
      </c>
      <c r="G62" s="225" t="s">
        <v>1334</v>
      </c>
      <c r="H62" s="225" t="s">
        <v>1527</v>
      </c>
      <c r="I62" s="229">
        <v>0.43055555555555558</v>
      </c>
      <c r="J62" s="228">
        <v>42952</v>
      </c>
      <c r="K62" s="225" t="s">
        <v>1528</v>
      </c>
      <c r="L62" s="225"/>
      <c r="M62" s="229"/>
      <c r="N62" s="225" t="s">
        <v>1461</v>
      </c>
      <c r="O62" s="230" t="s">
        <v>1529</v>
      </c>
      <c r="P62" s="225" t="s">
        <v>1530</v>
      </c>
      <c r="Q62" s="230" t="s">
        <v>1463</v>
      </c>
      <c r="R62" s="231" t="s">
        <v>1472</v>
      </c>
    </row>
    <row r="63" spans="1:18" ht="182" x14ac:dyDescent="0.2">
      <c r="A63" s="212" t="s">
        <v>1531</v>
      </c>
      <c r="B63" s="225" t="s">
        <v>1532</v>
      </c>
      <c r="C63" s="225">
        <v>3</v>
      </c>
      <c r="D63" s="227">
        <v>1</v>
      </c>
      <c r="E63" s="225" t="s">
        <v>1432</v>
      </c>
      <c r="F63" s="228">
        <v>42944</v>
      </c>
      <c r="G63" s="225" t="s">
        <v>1334</v>
      </c>
      <c r="H63" s="225" t="s">
        <v>1533</v>
      </c>
      <c r="I63" s="229">
        <v>0.89930555555555547</v>
      </c>
      <c r="J63" s="228">
        <v>42952</v>
      </c>
      <c r="K63" s="225" t="s">
        <v>1332</v>
      </c>
      <c r="L63" s="225" t="s">
        <v>1534</v>
      </c>
      <c r="M63" s="229">
        <v>0.84375</v>
      </c>
      <c r="N63" s="225" t="s">
        <v>1461</v>
      </c>
      <c r="O63" s="230" t="s">
        <v>1535</v>
      </c>
      <c r="P63" s="230" t="s">
        <v>1536</v>
      </c>
      <c r="Q63" s="230" t="s">
        <v>1463</v>
      </c>
      <c r="R63" s="231" t="s">
        <v>1472</v>
      </c>
    </row>
    <row r="64" spans="1:18" ht="26" x14ac:dyDescent="0.2">
      <c r="A64" s="212" t="s">
        <v>1537</v>
      </c>
      <c r="B64" s="225" t="s">
        <v>1538</v>
      </c>
      <c r="C64" s="225">
        <v>2</v>
      </c>
      <c r="D64" s="227">
        <v>1</v>
      </c>
      <c r="E64" s="225" t="s">
        <v>1539</v>
      </c>
      <c r="F64" s="228">
        <v>42944</v>
      </c>
      <c r="G64" s="225" t="s">
        <v>1334</v>
      </c>
      <c r="H64" s="225" t="s">
        <v>1540</v>
      </c>
      <c r="I64" s="229">
        <v>0.56736111111111109</v>
      </c>
      <c r="J64" s="228">
        <v>42952</v>
      </c>
      <c r="K64" s="225" t="s">
        <v>1334</v>
      </c>
      <c r="L64" s="225" t="s">
        <v>1541</v>
      </c>
      <c r="M64" s="229">
        <v>0.85416666666666663</v>
      </c>
      <c r="N64" s="225" t="s">
        <v>1461</v>
      </c>
      <c r="O64" s="225"/>
      <c r="P64" s="225" t="s">
        <v>1542</v>
      </c>
      <c r="Q64" s="230" t="s">
        <v>1463</v>
      </c>
      <c r="R64" s="231" t="s">
        <v>1472</v>
      </c>
    </row>
    <row r="65" spans="1:18" ht="409" x14ac:dyDescent="0.2">
      <c r="A65" s="212" t="s">
        <v>1543</v>
      </c>
      <c r="B65" s="225" t="s">
        <v>1544</v>
      </c>
      <c r="C65" s="225">
        <v>2</v>
      </c>
      <c r="D65" s="227">
        <v>1</v>
      </c>
      <c r="E65" s="225" t="s">
        <v>1432</v>
      </c>
      <c r="F65" s="228">
        <v>42944</v>
      </c>
      <c r="G65" s="225" t="s">
        <v>1334</v>
      </c>
      <c r="H65" s="225" t="s">
        <v>1545</v>
      </c>
      <c r="I65" s="229">
        <v>0.95833333333333337</v>
      </c>
      <c r="J65" s="228">
        <v>42952</v>
      </c>
      <c r="K65" s="225"/>
      <c r="L65" s="225"/>
      <c r="M65" s="229"/>
      <c r="N65" s="230" t="s">
        <v>1461</v>
      </c>
      <c r="O65" s="230" t="s">
        <v>1546</v>
      </c>
      <c r="P65" s="230" t="s">
        <v>1547</v>
      </c>
      <c r="Q65" s="230" t="s">
        <v>1463</v>
      </c>
      <c r="R65" s="231" t="s">
        <v>1472</v>
      </c>
    </row>
    <row r="66" spans="1:18" ht="26" x14ac:dyDescent="0.2">
      <c r="A66" s="212" t="s">
        <v>1548</v>
      </c>
      <c r="B66" s="225" t="s">
        <v>1549</v>
      </c>
      <c r="C66" s="225">
        <v>3</v>
      </c>
      <c r="D66" s="227">
        <v>1</v>
      </c>
      <c r="E66" s="225" t="s">
        <v>1550</v>
      </c>
      <c r="F66" s="228">
        <v>42946</v>
      </c>
      <c r="G66" s="225" t="s">
        <v>1551</v>
      </c>
      <c r="H66" s="225"/>
      <c r="I66" s="229">
        <v>0.33333333333333331</v>
      </c>
      <c r="J66" s="228">
        <v>42952</v>
      </c>
      <c r="K66" s="225"/>
      <c r="L66" s="225"/>
      <c r="M66" s="229"/>
      <c r="N66" s="225" t="s">
        <v>1552</v>
      </c>
      <c r="O66" s="225"/>
      <c r="P66" s="225" t="s">
        <v>1553</v>
      </c>
      <c r="Q66" s="230" t="s">
        <v>1554</v>
      </c>
      <c r="R66" s="231" t="s">
        <v>1472</v>
      </c>
    </row>
    <row r="67" spans="1:18" ht="26" x14ac:dyDescent="0.2">
      <c r="A67" s="212" t="s">
        <v>1555</v>
      </c>
      <c r="B67" s="225" t="s">
        <v>1556</v>
      </c>
      <c r="C67" s="225">
        <v>4</v>
      </c>
      <c r="D67" s="227">
        <v>1</v>
      </c>
      <c r="E67" s="225" t="s">
        <v>1557</v>
      </c>
      <c r="F67" s="228">
        <v>42946</v>
      </c>
      <c r="G67" s="225" t="s">
        <v>1394</v>
      </c>
      <c r="H67" s="225"/>
      <c r="I67" s="229">
        <v>0.33333333333333331</v>
      </c>
      <c r="J67" s="228">
        <v>42952</v>
      </c>
      <c r="K67" s="225"/>
      <c r="L67" s="225"/>
      <c r="M67" s="229"/>
      <c r="N67" s="225" t="s">
        <v>1552</v>
      </c>
      <c r="O67" s="225" t="s">
        <v>1558</v>
      </c>
      <c r="P67" s="225" t="s">
        <v>1559</v>
      </c>
      <c r="Q67" s="230" t="s">
        <v>1554</v>
      </c>
      <c r="R67" s="231" t="s">
        <v>1472</v>
      </c>
    </row>
    <row r="68" spans="1:18" ht="26" x14ac:dyDescent="0.2">
      <c r="A68" s="212" t="s">
        <v>1560</v>
      </c>
      <c r="B68" s="225" t="s">
        <v>1561</v>
      </c>
      <c r="C68" s="225">
        <v>1</v>
      </c>
      <c r="D68" s="227">
        <v>1</v>
      </c>
      <c r="E68" s="258" t="s">
        <v>1562</v>
      </c>
      <c r="F68" s="228">
        <v>42945</v>
      </c>
      <c r="G68" s="225" t="s">
        <v>1371</v>
      </c>
      <c r="H68" s="225" t="s">
        <v>1563</v>
      </c>
      <c r="I68" s="229">
        <v>0.52777777777777779</v>
      </c>
      <c r="J68" s="228">
        <v>42952</v>
      </c>
      <c r="K68" s="225" t="s">
        <v>1332</v>
      </c>
      <c r="L68" s="225" t="s">
        <v>1564</v>
      </c>
      <c r="M68" s="229">
        <v>0.90625</v>
      </c>
      <c r="N68" s="225" t="s">
        <v>1374</v>
      </c>
      <c r="O68" s="225"/>
      <c r="P68" s="225">
        <v>13918393965</v>
      </c>
      <c r="Q68" s="230" t="s">
        <v>1554</v>
      </c>
      <c r="R68" s="231" t="s">
        <v>1472</v>
      </c>
    </row>
    <row r="69" spans="1:18" ht="26" x14ac:dyDescent="0.2">
      <c r="A69" s="212" t="s">
        <v>1565</v>
      </c>
      <c r="B69" s="230" t="s">
        <v>1566</v>
      </c>
      <c r="C69" s="225">
        <v>3</v>
      </c>
      <c r="D69" s="227">
        <v>2</v>
      </c>
      <c r="E69" s="225" t="s">
        <v>1567</v>
      </c>
      <c r="F69" s="228">
        <v>42944</v>
      </c>
      <c r="G69" s="225" t="s">
        <v>1490</v>
      </c>
      <c r="H69" s="225"/>
      <c r="I69" s="229"/>
      <c r="J69" s="228">
        <v>42952</v>
      </c>
      <c r="K69" s="225"/>
      <c r="L69" s="225"/>
      <c r="M69" s="229"/>
      <c r="N69" s="225" t="s">
        <v>1461</v>
      </c>
      <c r="O69" s="225"/>
      <c r="P69" s="225">
        <v>13908871069</v>
      </c>
      <c r="Q69" s="230" t="s">
        <v>1463</v>
      </c>
      <c r="R69" s="231" t="s">
        <v>1472</v>
      </c>
    </row>
    <row r="70" spans="1:18" ht="24" x14ac:dyDescent="0.2">
      <c r="A70" s="220" t="s">
        <v>1568</v>
      </c>
      <c r="B70" s="221"/>
      <c r="C70" s="222"/>
      <c r="D70" s="222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221"/>
      <c r="Q70" s="259"/>
      <c r="R70" s="224"/>
    </row>
    <row r="71" spans="1:18" ht="91" x14ac:dyDescent="0.2">
      <c r="A71" s="212" t="s">
        <v>1569</v>
      </c>
      <c r="B71" s="230" t="s">
        <v>1570</v>
      </c>
      <c r="C71" s="225">
        <v>6</v>
      </c>
      <c r="D71" s="227">
        <v>3</v>
      </c>
      <c r="E71" s="225" t="s">
        <v>1432</v>
      </c>
      <c r="F71" s="228">
        <v>42944</v>
      </c>
      <c r="G71" s="225" t="s">
        <v>1490</v>
      </c>
      <c r="H71" s="225"/>
      <c r="I71" s="229"/>
      <c r="J71" s="228">
        <v>42952</v>
      </c>
      <c r="K71" s="225"/>
      <c r="L71" s="225"/>
      <c r="M71" s="229"/>
      <c r="N71" s="225" t="s">
        <v>1461</v>
      </c>
      <c r="O71" s="230" t="s">
        <v>1571</v>
      </c>
      <c r="P71" s="225">
        <v>13925198898</v>
      </c>
      <c r="Q71" s="230" t="s">
        <v>1463</v>
      </c>
      <c r="R71" s="231" t="s">
        <v>1472</v>
      </c>
    </row>
    <row r="72" spans="1:18" ht="52" x14ac:dyDescent="0.2">
      <c r="A72" s="212" t="s">
        <v>1572</v>
      </c>
      <c r="B72" s="225" t="s">
        <v>1573</v>
      </c>
      <c r="C72" s="225">
        <v>3</v>
      </c>
      <c r="D72" s="227">
        <v>1</v>
      </c>
      <c r="E72" s="225" t="s">
        <v>1574</v>
      </c>
      <c r="F72" s="228">
        <v>42944</v>
      </c>
      <c r="G72" s="225" t="s">
        <v>1334</v>
      </c>
      <c r="H72" s="225" t="s">
        <v>1575</v>
      </c>
      <c r="I72" s="229">
        <v>0.86458333333333337</v>
      </c>
      <c r="J72" s="228">
        <v>42952</v>
      </c>
      <c r="K72" s="225"/>
      <c r="L72" s="225"/>
      <c r="M72" s="229"/>
      <c r="N72" s="225" t="s">
        <v>1461</v>
      </c>
      <c r="O72" s="225" t="s">
        <v>1576</v>
      </c>
      <c r="P72" s="230" t="s">
        <v>1577</v>
      </c>
      <c r="Q72" s="230" t="s">
        <v>1463</v>
      </c>
      <c r="R72" s="231" t="s">
        <v>1472</v>
      </c>
    </row>
    <row r="73" spans="1:18" ht="26" x14ac:dyDescent="0.2">
      <c r="A73" s="212" t="s">
        <v>1578</v>
      </c>
      <c r="B73" s="225" t="s">
        <v>1579</v>
      </c>
      <c r="C73" s="225">
        <v>1</v>
      </c>
      <c r="D73" s="227">
        <v>1</v>
      </c>
      <c r="E73" s="225" t="s">
        <v>1580</v>
      </c>
      <c r="F73" s="228">
        <v>42944</v>
      </c>
      <c r="G73" s="225" t="s">
        <v>1334</v>
      </c>
      <c r="H73" s="225" t="s">
        <v>1581</v>
      </c>
      <c r="I73" s="229">
        <v>0.55555555555555558</v>
      </c>
      <c r="J73" s="228">
        <v>42952</v>
      </c>
      <c r="K73" s="225" t="s">
        <v>1334</v>
      </c>
      <c r="L73" s="225" t="s">
        <v>1582</v>
      </c>
      <c r="M73" s="229">
        <v>0.80555555555555547</v>
      </c>
      <c r="N73" s="225" t="s">
        <v>1461</v>
      </c>
      <c r="O73" s="225"/>
      <c r="P73" s="225" t="s">
        <v>1583</v>
      </c>
      <c r="Q73" s="230" t="s">
        <v>1463</v>
      </c>
      <c r="R73" s="231" t="s">
        <v>1472</v>
      </c>
    </row>
    <row r="74" spans="1:18" x14ac:dyDescent="0.2">
      <c r="A74" s="232"/>
      <c r="B74" s="237"/>
      <c r="C74" s="233"/>
      <c r="D74" s="234"/>
      <c r="E74" s="233"/>
      <c r="F74" s="235"/>
      <c r="G74" s="233"/>
      <c r="H74" s="233"/>
      <c r="I74" s="236"/>
      <c r="J74" s="235"/>
      <c r="K74" s="233"/>
      <c r="L74" s="233"/>
      <c r="M74" s="236"/>
      <c r="N74" s="233"/>
      <c r="O74" s="233"/>
      <c r="P74" s="237"/>
      <c r="Q74" s="260"/>
      <c r="R74" s="238"/>
    </row>
    <row r="75" spans="1:18" ht="16" thickBot="1" x14ac:dyDescent="0.25">
      <c r="A75" s="239" t="s">
        <v>1357</v>
      </c>
      <c r="B75" s="240"/>
      <c r="C75" s="241">
        <f>SUM(C51:C74)</f>
        <v>58</v>
      </c>
      <c r="D75" s="242">
        <f>SUM(D51:D73)</f>
        <v>24.1</v>
      </c>
      <c r="E75" s="243"/>
      <c r="F75" s="244"/>
      <c r="G75" s="243"/>
      <c r="H75" s="243"/>
      <c r="I75" s="243"/>
      <c r="J75" s="244"/>
      <c r="K75" s="243"/>
      <c r="L75" s="243"/>
      <c r="M75" s="243"/>
      <c r="N75" s="243"/>
      <c r="O75" s="243"/>
      <c r="P75" s="243"/>
      <c r="Q75" s="245"/>
      <c r="R75" s="246"/>
    </row>
    <row r="76" spans="1:18" x14ac:dyDescent="0.2">
      <c r="A76" s="250"/>
      <c r="B76" s="250"/>
      <c r="C76" s="251"/>
      <c r="D76" s="252"/>
      <c r="E76" s="253"/>
      <c r="F76" s="254"/>
      <c r="G76" s="253"/>
      <c r="H76" s="253"/>
      <c r="I76" s="253"/>
      <c r="J76" s="254"/>
      <c r="K76" s="253"/>
      <c r="L76" s="253"/>
      <c r="M76" s="253"/>
      <c r="N76" s="253"/>
      <c r="O76" s="253"/>
      <c r="P76" s="253"/>
      <c r="Q76" s="255"/>
      <c r="R76" s="196"/>
    </row>
    <row r="77" spans="1:18" ht="26" x14ac:dyDescent="0.3">
      <c r="A77" s="197" t="s">
        <v>1584</v>
      </c>
      <c r="Q77" s="196"/>
      <c r="R77" s="196"/>
    </row>
    <row r="78" spans="1:18" ht="16" thickBot="1" x14ac:dyDescent="0.25">
      <c r="Q78" s="196"/>
      <c r="R78" s="196"/>
    </row>
    <row r="79" spans="1:18" ht="31" x14ac:dyDescent="0.2">
      <c r="A79" s="198" t="s">
        <v>1585</v>
      </c>
      <c r="B79" s="199"/>
      <c r="C79" s="200"/>
      <c r="D79" s="201"/>
      <c r="E79" s="202"/>
      <c r="F79" s="202"/>
      <c r="G79" s="201"/>
      <c r="H79" s="202"/>
      <c r="I79" s="202"/>
      <c r="J79" s="203"/>
      <c r="K79" s="204"/>
      <c r="L79" s="205"/>
      <c r="M79" s="202"/>
      <c r="N79" s="202"/>
      <c r="O79" s="206" t="s">
        <v>1586</v>
      </c>
      <c r="P79" s="207"/>
      <c r="Q79" s="208"/>
      <c r="R79" s="209"/>
    </row>
    <row r="80" spans="1:18" x14ac:dyDescent="0.2">
      <c r="A80" s="210" t="s">
        <v>1313</v>
      </c>
      <c r="B80" s="211" t="s">
        <v>1314</v>
      </c>
      <c r="C80" s="212" t="s">
        <v>1315</v>
      </c>
      <c r="D80" s="213" t="s">
        <v>1316</v>
      </c>
      <c r="E80" s="213" t="s">
        <v>1317</v>
      </c>
      <c r="F80" s="214" t="s">
        <v>1318</v>
      </c>
      <c r="G80" s="213" t="s">
        <v>1319</v>
      </c>
      <c r="H80" s="213" t="s">
        <v>1320</v>
      </c>
      <c r="I80" s="215" t="s">
        <v>1321</v>
      </c>
      <c r="J80" s="214" t="s">
        <v>1322</v>
      </c>
      <c r="K80" s="216" t="s">
        <v>1319</v>
      </c>
      <c r="L80" s="213" t="s">
        <v>1320</v>
      </c>
      <c r="M80" s="215" t="s">
        <v>1321</v>
      </c>
      <c r="N80" s="215" t="s">
        <v>1323</v>
      </c>
      <c r="O80" s="217" t="s">
        <v>1324</v>
      </c>
      <c r="P80" s="218" t="s">
        <v>1325</v>
      </c>
      <c r="Q80" s="217" t="s">
        <v>1326</v>
      </c>
      <c r="R80" s="219" t="s">
        <v>1327</v>
      </c>
    </row>
    <row r="81" spans="1:18" ht="24" x14ac:dyDescent="0.2">
      <c r="A81" s="220" t="s">
        <v>1587</v>
      </c>
      <c r="B81" s="221"/>
      <c r="C81" s="222"/>
      <c r="D81" s="222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221"/>
      <c r="Q81" s="223"/>
      <c r="R81" s="224"/>
    </row>
    <row r="82" spans="1:18" ht="117" x14ac:dyDescent="0.2">
      <c r="A82" s="212" t="s">
        <v>1588</v>
      </c>
      <c r="B82" s="230" t="s">
        <v>1589</v>
      </c>
      <c r="C82" s="225">
        <v>2</v>
      </c>
      <c r="D82" s="227">
        <v>1</v>
      </c>
      <c r="E82" s="225" t="s">
        <v>1590</v>
      </c>
      <c r="F82" s="228">
        <v>42946</v>
      </c>
      <c r="G82" s="225" t="s">
        <v>1334</v>
      </c>
      <c r="H82" s="225" t="s">
        <v>1591</v>
      </c>
      <c r="I82" s="229">
        <v>0.6972222222222223</v>
      </c>
      <c r="J82" s="228">
        <v>42952</v>
      </c>
      <c r="K82" s="225" t="s">
        <v>1592</v>
      </c>
      <c r="L82" s="225"/>
      <c r="M82" s="229"/>
      <c r="N82" s="225" t="s">
        <v>1593</v>
      </c>
      <c r="O82" s="230" t="s">
        <v>1594</v>
      </c>
      <c r="P82" s="225" t="s">
        <v>1595</v>
      </c>
      <c r="Q82" s="230" t="s">
        <v>1554</v>
      </c>
      <c r="R82" s="231" t="s">
        <v>1596</v>
      </c>
    </row>
    <row r="83" spans="1:18" ht="26" x14ac:dyDescent="0.2">
      <c r="A83" s="212" t="s">
        <v>1597</v>
      </c>
      <c r="B83" s="225" t="s">
        <v>1598</v>
      </c>
      <c r="C83" s="225">
        <v>3</v>
      </c>
      <c r="D83" s="227">
        <v>1</v>
      </c>
      <c r="E83" s="225" t="s">
        <v>1599</v>
      </c>
      <c r="F83" s="228">
        <v>42946</v>
      </c>
      <c r="G83" s="225" t="s">
        <v>1334</v>
      </c>
      <c r="H83" s="225" t="s">
        <v>1600</v>
      </c>
      <c r="I83" s="229">
        <v>0.59722222222222221</v>
      </c>
      <c r="J83" s="228">
        <v>42952</v>
      </c>
      <c r="K83" s="225" t="s">
        <v>1334</v>
      </c>
      <c r="L83" s="225" t="s">
        <v>1601</v>
      </c>
      <c r="M83" s="229">
        <v>0.79861111111111116</v>
      </c>
      <c r="N83" s="225" t="s">
        <v>1593</v>
      </c>
      <c r="O83" s="225"/>
      <c r="P83" s="225" t="s">
        <v>1602</v>
      </c>
      <c r="Q83" s="230" t="s">
        <v>1554</v>
      </c>
      <c r="R83" s="231" t="s">
        <v>1596</v>
      </c>
    </row>
    <row r="84" spans="1:18" ht="26" x14ac:dyDescent="0.2">
      <c r="A84" s="212" t="s">
        <v>1603</v>
      </c>
      <c r="B84" s="225" t="s">
        <v>1604</v>
      </c>
      <c r="C84" s="225">
        <v>2</v>
      </c>
      <c r="D84" s="227">
        <v>1</v>
      </c>
      <c r="E84" s="225" t="s">
        <v>1605</v>
      </c>
      <c r="F84" s="228">
        <v>42946</v>
      </c>
      <c r="G84" s="225" t="s">
        <v>1332</v>
      </c>
      <c r="H84" s="225" t="s">
        <v>1363</v>
      </c>
      <c r="I84" s="229">
        <v>0.59930555555555554</v>
      </c>
      <c r="J84" s="228">
        <v>42952</v>
      </c>
      <c r="K84" s="225" t="s">
        <v>1332</v>
      </c>
      <c r="L84" s="225" t="s">
        <v>1439</v>
      </c>
      <c r="M84" s="229">
        <v>0.79166666666666663</v>
      </c>
      <c r="N84" s="225" t="s">
        <v>1593</v>
      </c>
      <c r="O84" s="225"/>
      <c r="P84" s="225" t="s">
        <v>1606</v>
      </c>
      <c r="Q84" s="230" t="s">
        <v>1554</v>
      </c>
      <c r="R84" s="231" t="s">
        <v>1596</v>
      </c>
    </row>
    <row r="85" spans="1:18" ht="130" x14ac:dyDescent="0.2">
      <c r="A85" s="212" t="s">
        <v>1607</v>
      </c>
      <c r="B85" s="225" t="s">
        <v>1608</v>
      </c>
      <c r="C85" s="225">
        <v>2</v>
      </c>
      <c r="D85" s="227">
        <v>1</v>
      </c>
      <c r="E85" s="225" t="s">
        <v>1567</v>
      </c>
      <c r="F85" s="228">
        <v>42946</v>
      </c>
      <c r="G85" s="225" t="s">
        <v>1334</v>
      </c>
      <c r="H85" s="225" t="s">
        <v>1412</v>
      </c>
      <c r="I85" s="229">
        <v>0.59722222222222221</v>
      </c>
      <c r="J85" s="228">
        <v>42953</v>
      </c>
      <c r="K85" s="225"/>
      <c r="L85" s="225"/>
      <c r="M85" s="229"/>
      <c r="N85" s="230" t="s">
        <v>1374</v>
      </c>
      <c r="O85" s="230" t="s">
        <v>1609</v>
      </c>
      <c r="P85" s="230" t="s">
        <v>1610</v>
      </c>
      <c r="Q85" s="230" t="s">
        <v>1554</v>
      </c>
      <c r="R85" s="231" t="s">
        <v>1596</v>
      </c>
    </row>
    <row r="86" spans="1:18" ht="260" x14ac:dyDescent="0.2">
      <c r="A86" s="212" t="s">
        <v>1611</v>
      </c>
      <c r="B86" s="225" t="s">
        <v>1612</v>
      </c>
      <c r="C86" s="225">
        <v>2</v>
      </c>
      <c r="D86" s="227">
        <v>1</v>
      </c>
      <c r="E86" s="225" t="s">
        <v>1613</v>
      </c>
      <c r="F86" s="228">
        <v>42946</v>
      </c>
      <c r="G86" s="225" t="s">
        <v>1332</v>
      </c>
      <c r="H86" s="225" t="s">
        <v>1614</v>
      </c>
      <c r="I86" s="229">
        <v>0.8881944444444444</v>
      </c>
      <c r="J86" s="228">
        <v>42952</v>
      </c>
      <c r="K86" s="225"/>
      <c r="L86" s="225"/>
      <c r="M86" s="229"/>
      <c r="N86" s="225" t="s">
        <v>1615</v>
      </c>
      <c r="O86" s="230" t="s">
        <v>1616</v>
      </c>
      <c r="P86" s="225" t="s">
        <v>1617</v>
      </c>
      <c r="Q86" s="230" t="s">
        <v>1554</v>
      </c>
      <c r="R86" s="231" t="s">
        <v>1596</v>
      </c>
    </row>
    <row r="87" spans="1:18" ht="130" x14ac:dyDescent="0.2">
      <c r="A87" s="212" t="s">
        <v>1618</v>
      </c>
      <c r="B87" s="225" t="s">
        <v>1619</v>
      </c>
      <c r="C87" s="225">
        <v>4</v>
      </c>
      <c r="D87" s="227">
        <v>1</v>
      </c>
      <c r="E87" s="225" t="s">
        <v>1620</v>
      </c>
      <c r="F87" s="228">
        <v>42946</v>
      </c>
      <c r="G87" s="225"/>
      <c r="H87" s="225"/>
      <c r="I87" s="229"/>
      <c r="J87" s="228">
        <v>42952</v>
      </c>
      <c r="K87" s="225"/>
      <c r="L87" s="225"/>
      <c r="M87" s="229"/>
      <c r="N87" s="225" t="s">
        <v>1615</v>
      </c>
      <c r="O87" s="230" t="s">
        <v>1621</v>
      </c>
      <c r="P87" s="230" t="s">
        <v>1622</v>
      </c>
      <c r="Q87" s="230" t="s">
        <v>1554</v>
      </c>
      <c r="R87" s="231" t="s">
        <v>1596</v>
      </c>
    </row>
    <row r="88" spans="1:18" ht="26" x14ac:dyDescent="0.2">
      <c r="A88" s="261" t="s">
        <v>1623</v>
      </c>
      <c r="B88" s="225" t="s">
        <v>1624</v>
      </c>
      <c r="C88" s="225">
        <v>4</v>
      </c>
      <c r="D88" s="225">
        <v>1</v>
      </c>
      <c r="E88" s="225" t="s">
        <v>1625</v>
      </c>
      <c r="F88" s="228">
        <v>42947</v>
      </c>
      <c r="G88" s="225" t="s">
        <v>1626</v>
      </c>
      <c r="H88" s="225"/>
      <c r="I88" s="229">
        <v>0.36458333333333331</v>
      </c>
      <c r="J88" s="228">
        <v>42952</v>
      </c>
      <c r="K88" s="225"/>
      <c r="L88" s="225"/>
      <c r="M88" s="229"/>
      <c r="N88" s="262" t="s">
        <v>1627</v>
      </c>
      <c r="O88" s="262"/>
      <c r="P88" s="262" t="s">
        <v>1628</v>
      </c>
      <c r="Q88" s="230" t="s">
        <v>1554</v>
      </c>
      <c r="R88" s="231" t="s">
        <v>1596</v>
      </c>
    </row>
    <row r="89" spans="1:18" ht="117" x14ac:dyDescent="0.2">
      <c r="A89" s="263" t="s">
        <v>1629</v>
      </c>
      <c r="B89" s="225" t="s">
        <v>1630</v>
      </c>
      <c r="C89" s="225">
        <v>4</v>
      </c>
      <c r="D89" s="225">
        <v>1</v>
      </c>
      <c r="E89" s="225" t="s">
        <v>1378</v>
      </c>
      <c r="F89" s="228">
        <v>42947</v>
      </c>
      <c r="G89" s="225" t="s">
        <v>1631</v>
      </c>
      <c r="H89" s="225"/>
      <c r="I89" s="229">
        <v>0.54166666666666663</v>
      </c>
      <c r="J89" s="228">
        <v>42952</v>
      </c>
      <c r="K89" s="225"/>
      <c r="L89" s="225"/>
      <c r="M89" s="229"/>
      <c r="N89" s="264" t="s">
        <v>1632</v>
      </c>
      <c r="O89" s="264"/>
      <c r="P89" s="264" t="s">
        <v>1633</v>
      </c>
      <c r="Q89" s="230" t="s">
        <v>1554</v>
      </c>
      <c r="R89" s="231" t="s">
        <v>1596</v>
      </c>
    </row>
    <row r="90" spans="1:18" ht="26" x14ac:dyDescent="0.2">
      <c r="A90" s="261" t="s">
        <v>1634</v>
      </c>
      <c r="B90" s="225" t="s">
        <v>1635</v>
      </c>
      <c r="C90" s="225">
        <v>2</v>
      </c>
      <c r="D90" s="225">
        <v>1</v>
      </c>
      <c r="E90" s="225" t="s">
        <v>1636</v>
      </c>
      <c r="F90" s="228">
        <v>42947</v>
      </c>
      <c r="G90" s="225" t="s">
        <v>1626</v>
      </c>
      <c r="H90" s="225"/>
      <c r="I90" s="229">
        <v>0.36458333333333331</v>
      </c>
      <c r="J90" s="228">
        <v>42952</v>
      </c>
      <c r="K90" s="225"/>
      <c r="L90" s="225"/>
      <c r="M90" s="229"/>
      <c r="N90" s="262" t="s">
        <v>1627</v>
      </c>
      <c r="O90" s="262"/>
      <c r="P90" s="262" t="s">
        <v>1637</v>
      </c>
      <c r="Q90" s="230" t="s">
        <v>1554</v>
      </c>
      <c r="R90" s="231" t="s">
        <v>1596</v>
      </c>
    </row>
    <row r="91" spans="1:18" ht="26" x14ac:dyDescent="0.2">
      <c r="A91" s="212" t="s">
        <v>1638</v>
      </c>
      <c r="B91" s="225" t="s">
        <v>1639</v>
      </c>
      <c r="C91" s="225">
        <v>1</v>
      </c>
      <c r="D91" s="225">
        <v>1</v>
      </c>
      <c r="E91" s="225" t="s">
        <v>1574</v>
      </c>
      <c r="F91" s="228">
        <v>42947</v>
      </c>
      <c r="G91" s="225" t="s">
        <v>1626</v>
      </c>
      <c r="H91" s="225"/>
      <c r="I91" s="229" t="s">
        <v>1640</v>
      </c>
      <c r="J91" s="228">
        <v>42952</v>
      </c>
      <c r="K91" s="225"/>
      <c r="L91" s="225"/>
      <c r="M91" s="229"/>
      <c r="N91" s="262" t="s">
        <v>1627</v>
      </c>
      <c r="O91" s="262"/>
      <c r="P91" s="262" t="s">
        <v>1641</v>
      </c>
      <c r="Q91" s="230" t="s">
        <v>1554</v>
      </c>
      <c r="R91" s="231" t="s">
        <v>1596</v>
      </c>
    </row>
    <row r="92" spans="1:18" ht="26" x14ac:dyDescent="0.2">
      <c r="A92" s="261" t="s">
        <v>1642</v>
      </c>
      <c r="B92" s="225" t="s">
        <v>1643</v>
      </c>
      <c r="C92" s="225">
        <v>2</v>
      </c>
      <c r="D92" s="225">
        <v>1</v>
      </c>
      <c r="E92" s="225" t="s">
        <v>1644</v>
      </c>
      <c r="F92" s="228">
        <v>42947</v>
      </c>
      <c r="G92" s="225" t="s">
        <v>1626</v>
      </c>
      <c r="H92" s="225"/>
      <c r="I92" s="229">
        <v>0.36458333333333331</v>
      </c>
      <c r="J92" s="228">
        <v>42952</v>
      </c>
      <c r="K92" s="225"/>
      <c r="L92" s="225"/>
      <c r="M92" s="229"/>
      <c r="N92" s="262" t="s">
        <v>1627</v>
      </c>
      <c r="O92" s="262"/>
      <c r="P92" s="262" t="s">
        <v>1645</v>
      </c>
      <c r="Q92" s="230" t="s">
        <v>1554</v>
      </c>
      <c r="R92" s="231" t="s">
        <v>1596</v>
      </c>
    </row>
    <row r="93" spans="1:18" ht="26" x14ac:dyDescent="0.2">
      <c r="A93" s="263" t="s">
        <v>1646</v>
      </c>
      <c r="B93" s="225" t="s">
        <v>1647</v>
      </c>
      <c r="C93" s="225">
        <v>3</v>
      </c>
      <c r="D93" s="225">
        <v>1</v>
      </c>
      <c r="E93" s="225" t="s">
        <v>1648</v>
      </c>
      <c r="F93" s="228">
        <v>42948</v>
      </c>
      <c r="G93" s="225" t="s">
        <v>1649</v>
      </c>
      <c r="H93" s="225"/>
      <c r="I93" s="229">
        <v>0.28125</v>
      </c>
      <c r="J93" s="228">
        <v>42952</v>
      </c>
      <c r="K93" s="225"/>
      <c r="L93" s="225"/>
      <c r="M93" s="229"/>
      <c r="N93" s="264" t="s">
        <v>1650</v>
      </c>
      <c r="O93" s="264"/>
      <c r="P93" s="264" t="s">
        <v>1651</v>
      </c>
      <c r="Q93" s="230" t="s">
        <v>1463</v>
      </c>
      <c r="R93" s="231" t="s">
        <v>1596</v>
      </c>
    </row>
    <row r="94" spans="1:18" ht="26" x14ac:dyDescent="0.2">
      <c r="A94" s="263" t="s">
        <v>1652</v>
      </c>
      <c r="B94" s="225" t="s">
        <v>1653</v>
      </c>
      <c r="C94" s="225">
        <v>1</v>
      </c>
      <c r="D94" s="225">
        <v>0.01</v>
      </c>
      <c r="E94" s="225" t="s">
        <v>1654</v>
      </c>
      <c r="F94" s="228">
        <v>42948</v>
      </c>
      <c r="G94" s="225" t="s">
        <v>1649</v>
      </c>
      <c r="H94" s="225"/>
      <c r="I94" s="229">
        <v>0.28125</v>
      </c>
      <c r="J94" s="228">
        <v>42952</v>
      </c>
      <c r="K94" s="225"/>
      <c r="L94" s="225"/>
      <c r="M94" s="229"/>
      <c r="N94" s="262" t="s">
        <v>1650</v>
      </c>
      <c r="O94" s="262"/>
      <c r="P94" s="262" t="s">
        <v>1655</v>
      </c>
      <c r="Q94" s="230" t="s">
        <v>1463</v>
      </c>
      <c r="R94" s="231" t="s">
        <v>1596</v>
      </c>
    </row>
    <row r="95" spans="1:18" ht="26" x14ac:dyDescent="0.2">
      <c r="A95" s="212" t="s">
        <v>1656</v>
      </c>
      <c r="B95" s="225" t="s">
        <v>1657</v>
      </c>
      <c r="C95" s="225">
        <v>2</v>
      </c>
      <c r="D95" s="227">
        <v>1</v>
      </c>
      <c r="E95" s="225" t="s">
        <v>1432</v>
      </c>
      <c r="F95" s="228">
        <v>42946</v>
      </c>
      <c r="G95" s="225" t="s">
        <v>1490</v>
      </c>
      <c r="H95" s="225"/>
      <c r="I95" s="229"/>
      <c r="J95" s="228">
        <v>42952</v>
      </c>
      <c r="K95" s="225" t="s">
        <v>1334</v>
      </c>
      <c r="L95" s="225" t="s">
        <v>1353</v>
      </c>
      <c r="M95" s="229">
        <v>0.85069444444444453</v>
      </c>
      <c r="N95" s="225" t="s">
        <v>1615</v>
      </c>
      <c r="O95" s="225"/>
      <c r="P95" s="225" t="s">
        <v>1658</v>
      </c>
      <c r="Q95" s="230" t="s">
        <v>1472</v>
      </c>
      <c r="R95" s="231" t="s">
        <v>1596</v>
      </c>
    </row>
    <row r="96" spans="1:18" x14ac:dyDescent="0.2">
      <c r="A96" s="265"/>
      <c r="B96" s="225"/>
      <c r="C96" s="225"/>
      <c r="D96" s="225"/>
      <c r="E96" s="225"/>
      <c r="F96" s="228"/>
      <c r="G96" s="225"/>
      <c r="H96" s="225"/>
      <c r="I96" s="229"/>
      <c r="J96" s="228"/>
      <c r="K96" s="225"/>
      <c r="L96" s="225"/>
      <c r="M96" s="229"/>
      <c r="N96" s="262"/>
      <c r="O96" s="262"/>
      <c r="P96" s="262"/>
      <c r="Q96" s="248"/>
      <c r="R96" s="249"/>
    </row>
    <row r="97" spans="1:18" x14ac:dyDescent="0.2">
      <c r="A97" s="247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9"/>
    </row>
    <row r="98" spans="1:18" ht="16" thickBot="1" x14ac:dyDescent="0.25">
      <c r="A98" s="239" t="s">
        <v>1357</v>
      </c>
      <c r="B98" s="240"/>
      <c r="C98" s="241">
        <f>SUM(C80:C97)</f>
        <v>34</v>
      </c>
      <c r="D98" s="242">
        <f>SUM(D80:D97)</f>
        <v>13.01</v>
      </c>
      <c r="E98" s="243"/>
      <c r="F98" s="244"/>
      <c r="G98" s="243"/>
      <c r="H98" s="243"/>
      <c r="I98" s="243"/>
      <c r="J98" s="244"/>
      <c r="K98" s="243"/>
      <c r="L98" s="243"/>
      <c r="M98" s="243"/>
      <c r="N98" s="243"/>
      <c r="O98" s="243"/>
      <c r="P98" s="243"/>
      <c r="Q98" s="245"/>
      <c r="R98" s="246"/>
    </row>
    <row r="99" spans="1:18" ht="16" thickBot="1" x14ac:dyDescent="0.25">
      <c r="A99" s="250"/>
      <c r="B99" s="250"/>
      <c r="C99" s="251"/>
      <c r="D99" s="252"/>
      <c r="E99" s="253"/>
      <c r="F99" s="254"/>
      <c r="G99" s="253"/>
      <c r="H99" s="253"/>
      <c r="I99" s="253"/>
      <c r="J99" s="254"/>
      <c r="K99" s="253"/>
      <c r="L99" s="253"/>
      <c r="M99" s="253"/>
      <c r="N99" s="253"/>
      <c r="O99" s="253"/>
      <c r="P99" s="253"/>
      <c r="Q99" s="255"/>
      <c r="R99" s="196"/>
    </row>
    <row r="100" spans="1:18" ht="31" x14ac:dyDescent="0.2">
      <c r="A100" s="198" t="s">
        <v>1659</v>
      </c>
      <c r="B100" s="199"/>
      <c r="C100" s="200"/>
      <c r="D100" s="201"/>
      <c r="E100" s="202"/>
      <c r="F100" s="202"/>
      <c r="G100" s="201"/>
      <c r="H100" s="202"/>
      <c r="I100" s="202"/>
      <c r="J100" s="203"/>
      <c r="K100" s="204"/>
      <c r="L100" s="205"/>
      <c r="M100" s="202"/>
      <c r="N100" s="202"/>
      <c r="O100" s="206" t="s">
        <v>1586</v>
      </c>
      <c r="P100" s="207"/>
      <c r="Q100" s="208"/>
      <c r="R100" s="209"/>
    </row>
    <row r="101" spans="1:18" x14ac:dyDescent="0.2">
      <c r="A101" s="210" t="s">
        <v>1313</v>
      </c>
      <c r="B101" s="211" t="s">
        <v>1314</v>
      </c>
      <c r="C101" s="212" t="s">
        <v>1315</v>
      </c>
      <c r="D101" s="213" t="s">
        <v>1316</v>
      </c>
      <c r="E101" s="213" t="s">
        <v>1317</v>
      </c>
      <c r="F101" s="214" t="s">
        <v>1318</v>
      </c>
      <c r="G101" s="213" t="s">
        <v>1319</v>
      </c>
      <c r="H101" s="213" t="s">
        <v>1320</v>
      </c>
      <c r="I101" s="215" t="s">
        <v>1321</v>
      </c>
      <c r="J101" s="214" t="s">
        <v>1322</v>
      </c>
      <c r="K101" s="216" t="s">
        <v>1319</v>
      </c>
      <c r="L101" s="213" t="s">
        <v>1320</v>
      </c>
      <c r="M101" s="215" t="s">
        <v>1321</v>
      </c>
      <c r="N101" s="215" t="s">
        <v>1323</v>
      </c>
      <c r="O101" s="217" t="s">
        <v>1324</v>
      </c>
      <c r="P101" s="218" t="s">
        <v>1325</v>
      </c>
      <c r="Q101" s="217" t="s">
        <v>1326</v>
      </c>
      <c r="R101" s="219" t="s">
        <v>1327</v>
      </c>
    </row>
    <row r="102" spans="1:18" ht="24" x14ac:dyDescent="0.2">
      <c r="A102" s="220" t="s">
        <v>1660</v>
      </c>
      <c r="B102" s="221"/>
      <c r="C102" s="222"/>
      <c r="D102" s="222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221"/>
      <c r="Q102" s="223"/>
      <c r="R102" s="224"/>
    </row>
    <row r="103" spans="1:18" x14ac:dyDescent="0.2">
      <c r="A103" s="212" t="s">
        <v>1661</v>
      </c>
      <c r="B103" s="225" t="s">
        <v>1662</v>
      </c>
      <c r="C103" s="225">
        <v>2</v>
      </c>
      <c r="D103" s="227">
        <v>1</v>
      </c>
      <c r="E103" s="225" t="s">
        <v>1574</v>
      </c>
      <c r="F103" s="228">
        <v>42947</v>
      </c>
      <c r="G103" s="225" t="s">
        <v>1663</v>
      </c>
      <c r="H103" s="225" t="s">
        <v>1664</v>
      </c>
      <c r="I103" s="229">
        <v>0.31527777777777777</v>
      </c>
      <c r="J103" s="228">
        <v>42952</v>
      </c>
      <c r="K103" s="225" t="s">
        <v>1334</v>
      </c>
      <c r="L103" s="225" t="s">
        <v>1434</v>
      </c>
      <c r="M103" s="229">
        <v>0.80208333333333337</v>
      </c>
      <c r="N103" s="225" t="s">
        <v>1665</v>
      </c>
      <c r="O103" s="225"/>
      <c r="P103" s="225" t="s">
        <v>1666</v>
      </c>
      <c r="Q103" s="230" t="s">
        <v>1667</v>
      </c>
      <c r="R103" s="231" t="s">
        <v>1596</v>
      </c>
    </row>
    <row r="104" spans="1:18" ht="65" x14ac:dyDescent="0.2">
      <c r="A104" s="261" t="s">
        <v>1668</v>
      </c>
      <c r="B104" s="225" t="s">
        <v>1669</v>
      </c>
      <c r="C104" s="225">
        <v>2</v>
      </c>
      <c r="D104" s="227">
        <v>1</v>
      </c>
      <c r="E104" s="225" t="s">
        <v>1378</v>
      </c>
      <c r="F104" s="228">
        <v>42948</v>
      </c>
      <c r="G104" s="225" t="s">
        <v>1626</v>
      </c>
      <c r="H104" s="225"/>
      <c r="I104" s="229">
        <v>0.36458333333333331</v>
      </c>
      <c r="J104" s="228">
        <v>42952</v>
      </c>
      <c r="K104" s="225"/>
      <c r="L104" s="225"/>
      <c r="M104" s="229"/>
      <c r="N104" s="225" t="s">
        <v>1670</v>
      </c>
      <c r="O104" s="225"/>
      <c r="P104" s="230" t="s">
        <v>1671</v>
      </c>
      <c r="Q104" s="230" t="s">
        <v>1667</v>
      </c>
      <c r="R104" s="231" t="s">
        <v>1596</v>
      </c>
    </row>
    <row r="105" spans="1:18" x14ac:dyDescent="0.2">
      <c r="A105" s="263" t="s">
        <v>1672</v>
      </c>
      <c r="B105" s="225" t="s">
        <v>1673</v>
      </c>
      <c r="C105" s="225">
        <v>1</v>
      </c>
      <c r="D105" s="227">
        <v>1</v>
      </c>
      <c r="E105" s="225" t="s">
        <v>1378</v>
      </c>
      <c r="F105" s="228">
        <v>42948</v>
      </c>
      <c r="G105" s="225" t="s">
        <v>1631</v>
      </c>
      <c r="H105" s="225"/>
      <c r="I105" s="229">
        <v>0.54166666666666663</v>
      </c>
      <c r="J105" s="228">
        <v>42952</v>
      </c>
      <c r="K105" s="225"/>
      <c r="L105" s="225"/>
      <c r="M105" s="229"/>
      <c r="N105" s="225" t="s">
        <v>1674</v>
      </c>
      <c r="O105" s="225"/>
      <c r="P105" s="225" t="s">
        <v>1675</v>
      </c>
      <c r="Q105" s="230" t="s">
        <v>1667</v>
      </c>
      <c r="R105" s="231" t="s">
        <v>1596</v>
      </c>
    </row>
    <row r="106" spans="1:18" x14ac:dyDescent="0.2">
      <c r="A106" s="263" t="s">
        <v>1676</v>
      </c>
      <c r="B106" s="225" t="s">
        <v>1677</v>
      </c>
      <c r="C106" s="225">
        <v>4</v>
      </c>
      <c r="D106" s="227">
        <v>1</v>
      </c>
      <c r="E106" s="225" t="s">
        <v>1678</v>
      </c>
      <c r="F106" s="228">
        <v>42949</v>
      </c>
      <c r="G106" s="225" t="s">
        <v>1649</v>
      </c>
      <c r="H106" s="256"/>
      <c r="I106" s="229">
        <v>0.28125</v>
      </c>
      <c r="J106" s="228">
        <v>42952</v>
      </c>
      <c r="K106" s="225"/>
      <c r="L106" s="225"/>
      <c r="M106" s="229"/>
      <c r="N106" s="225" t="s">
        <v>1679</v>
      </c>
      <c r="O106" s="225"/>
      <c r="P106" s="225" t="s">
        <v>1680</v>
      </c>
      <c r="Q106" s="230" t="s">
        <v>1667</v>
      </c>
      <c r="R106" s="231" t="s">
        <v>1596</v>
      </c>
    </row>
    <row r="107" spans="1:18" x14ac:dyDescent="0.2">
      <c r="A107" s="212" t="s">
        <v>1681</v>
      </c>
      <c r="B107" s="225" t="s">
        <v>1682</v>
      </c>
      <c r="C107" s="225">
        <v>4</v>
      </c>
      <c r="D107" s="227">
        <v>1</v>
      </c>
      <c r="E107" s="225" t="s">
        <v>1378</v>
      </c>
      <c r="F107" s="228">
        <v>42949</v>
      </c>
      <c r="G107" s="225" t="s">
        <v>1649</v>
      </c>
      <c r="H107" s="225"/>
      <c r="I107" s="229">
        <v>0.28125</v>
      </c>
      <c r="J107" s="228">
        <v>42953</v>
      </c>
      <c r="K107" s="225"/>
      <c r="L107" s="225"/>
      <c r="M107" s="229"/>
      <c r="N107" s="225" t="s">
        <v>1683</v>
      </c>
      <c r="O107" s="225"/>
      <c r="P107" s="225" t="s">
        <v>1684</v>
      </c>
      <c r="Q107" s="230" t="s">
        <v>1667</v>
      </c>
      <c r="R107" s="231" t="s">
        <v>1596</v>
      </c>
    </row>
    <row r="108" spans="1:18" ht="104" x14ac:dyDescent="0.2">
      <c r="A108" s="263" t="s">
        <v>1685</v>
      </c>
      <c r="B108" s="225" t="s">
        <v>1686</v>
      </c>
      <c r="C108" s="225">
        <v>4</v>
      </c>
      <c r="D108" s="227">
        <v>2</v>
      </c>
      <c r="E108" s="225" t="s">
        <v>1378</v>
      </c>
      <c r="F108" s="228">
        <v>42948</v>
      </c>
      <c r="G108" s="225" t="s">
        <v>1631</v>
      </c>
      <c r="H108" s="225"/>
      <c r="I108" s="229">
        <v>0.54166666666666663</v>
      </c>
      <c r="J108" s="228">
        <v>42952</v>
      </c>
      <c r="K108" s="225"/>
      <c r="L108" s="225"/>
      <c r="M108" s="229"/>
      <c r="N108" s="225" t="s">
        <v>1674</v>
      </c>
      <c r="O108" s="225"/>
      <c r="P108" s="230" t="s">
        <v>1687</v>
      </c>
      <c r="Q108" s="230" t="s">
        <v>1688</v>
      </c>
      <c r="R108" s="231" t="s">
        <v>1596</v>
      </c>
    </row>
    <row r="109" spans="1:18" x14ac:dyDescent="0.2">
      <c r="A109" s="232"/>
      <c r="B109" s="233"/>
      <c r="C109" s="233"/>
      <c r="D109" s="234"/>
      <c r="E109" s="233"/>
      <c r="F109" s="235"/>
      <c r="G109" s="233"/>
      <c r="H109" s="233"/>
      <c r="I109" s="236"/>
      <c r="J109" s="235"/>
      <c r="K109" s="233"/>
      <c r="L109" s="233"/>
      <c r="M109" s="236"/>
      <c r="N109" s="233"/>
      <c r="O109" s="233"/>
      <c r="P109" s="237"/>
      <c r="Q109" s="237"/>
      <c r="R109" s="266"/>
    </row>
    <row r="110" spans="1:18" ht="16" thickBot="1" x14ac:dyDescent="0.25">
      <c r="A110" s="239" t="s">
        <v>1357</v>
      </c>
      <c r="B110" s="240"/>
      <c r="C110" s="241">
        <f>SUM(C101:C108)</f>
        <v>17</v>
      </c>
      <c r="D110" s="242">
        <f>SUM(D101:D108)</f>
        <v>7</v>
      </c>
      <c r="E110" s="243"/>
      <c r="F110" s="244"/>
      <c r="G110" s="243"/>
      <c r="H110" s="243"/>
      <c r="I110" s="243"/>
      <c r="J110" s="244"/>
      <c r="K110" s="243"/>
      <c r="L110" s="243"/>
      <c r="M110" s="243"/>
      <c r="N110" s="243"/>
      <c r="O110" s="243"/>
      <c r="P110" s="243"/>
      <c r="Q110" s="245"/>
      <c r="R110" s="246"/>
    </row>
    <row r="112" spans="1:18" ht="26" x14ac:dyDescent="0.3">
      <c r="A112" s="197" t="s">
        <v>1689</v>
      </c>
      <c r="Q112" s="196"/>
      <c r="R112" s="196"/>
    </row>
    <row r="113" spans="1:18" ht="16" thickBot="1" x14ac:dyDescent="0.25">
      <c r="Q113" s="196"/>
      <c r="R113" s="196"/>
    </row>
    <row r="114" spans="1:18" ht="31" x14ac:dyDescent="0.2">
      <c r="A114" s="198" t="s">
        <v>1690</v>
      </c>
      <c r="B114" s="199"/>
      <c r="C114" s="200"/>
      <c r="D114" s="201"/>
      <c r="E114" s="202"/>
      <c r="F114" s="202"/>
      <c r="G114" s="201"/>
      <c r="H114" s="202"/>
      <c r="I114" s="202"/>
      <c r="J114" s="203"/>
      <c r="K114" s="204"/>
      <c r="L114" s="205"/>
      <c r="M114" s="202"/>
      <c r="N114" s="202"/>
      <c r="O114" s="205"/>
      <c r="P114" s="207"/>
      <c r="Q114" s="209"/>
      <c r="R114" s="267"/>
    </row>
    <row r="115" spans="1:18" x14ac:dyDescent="0.2">
      <c r="A115" s="210" t="s">
        <v>1313</v>
      </c>
      <c r="B115" s="211" t="s">
        <v>1314</v>
      </c>
      <c r="C115" s="212" t="s">
        <v>1315</v>
      </c>
      <c r="D115" s="213" t="s">
        <v>1316</v>
      </c>
      <c r="E115" s="213" t="s">
        <v>1317</v>
      </c>
      <c r="F115" s="214" t="s">
        <v>1318</v>
      </c>
      <c r="G115" s="213" t="s">
        <v>1319</v>
      </c>
      <c r="H115" s="213" t="s">
        <v>1320</v>
      </c>
      <c r="I115" s="215" t="s">
        <v>1321</v>
      </c>
      <c r="J115" s="214" t="s">
        <v>1322</v>
      </c>
      <c r="K115" s="216" t="s">
        <v>1319</v>
      </c>
      <c r="L115" s="213" t="s">
        <v>1320</v>
      </c>
      <c r="M115" s="215" t="s">
        <v>1321</v>
      </c>
      <c r="N115" s="215" t="s">
        <v>1323</v>
      </c>
      <c r="O115" s="217" t="s">
        <v>1324</v>
      </c>
      <c r="P115" s="218" t="s">
        <v>1325</v>
      </c>
      <c r="Q115" s="217" t="s">
        <v>1326</v>
      </c>
      <c r="R115" s="268"/>
    </row>
    <row r="116" spans="1:18" ht="24" x14ac:dyDescent="0.2">
      <c r="A116" s="220" t="s">
        <v>1691</v>
      </c>
      <c r="B116" s="221"/>
      <c r="C116" s="222"/>
      <c r="D116" s="222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221"/>
      <c r="Q116" s="224"/>
      <c r="R116" s="267"/>
    </row>
    <row r="117" spans="1:18" ht="26" x14ac:dyDescent="0.2">
      <c r="A117" s="212" t="s">
        <v>1692</v>
      </c>
      <c r="B117" s="225" t="s">
        <v>1693</v>
      </c>
      <c r="C117" s="225">
        <v>3</v>
      </c>
      <c r="D117" s="227">
        <v>1</v>
      </c>
      <c r="E117" s="225" t="s">
        <v>1432</v>
      </c>
      <c r="F117" s="228">
        <v>42946</v>
      </c>
      <c r="G117" s="225"/>
      <c r="H117" s="225"/>
      <c r="I117" s="229"/>
      <c r="J117" s="228">
        <v>42952</v>
      </c>
      <c r="K117" s="225" t="s">
        <v>1371</v>
      </c>
      <c r="L117" s="225" t="s">
        <v>1694</v>
      </c>
      <c r="M117" s="229">
        <v>0.5625</v>
      </c>
      <c r="N117" s="230" t="s">
        <v>1695</v>
      </c>
      <c r="O117" s="230"/>
      <c r="P117" s="230" t="s">
        <v>1696</v>
      </c>
      <c r="Q117" s="231" t="s">
        <v>1697</v>
      </c>
      <c r="R117" s="269"/>
    </row>
    <row r="118" spans="1:18" x14ac:dyDescent="0.2">
      <c r="A118" s="232"/>
      <c r="B118" s="233"/>
      <c r="C118" s="233"/>
      <c r="D118" s="234"/>
      <c r="E118" s="233"/>
      <c r="F118" s="235"/>
      <c r="G118" s="233"/>
      <c r="H118" s="233"/>
      <c r="I118" s="236"/>
      <c r="J118" s="235"/>
      <c r="K118" s="233"/>
      <c r="L118" s="233"/>
      <c r="M118" s="236"/>
      <c r="N118" s="237"/>
      <c r="O118" s="237"/>
      <c r="P118" s="237"/>
      <c r="Q118" s="238"/>
      <c r="R118" s="269"/>
    </row>
    <row r="119" spans="1:18" ht="16" thickBot="1" x14ac:dyDescent="0.25">
      <c r="A119" s="239" t="s">
        <v>1357</v>
      </c>
      <c r="B119" s="240"/>
      <c r="C119" s="241">
        <f>SUM(C114:C117)</f>
        <v>3</v>
      </c>
      <c r="D119" s="242">
        <f>SUM(D114:D117)</f>
        <v>1</v>
      </c>
      <c r="E119" s="243"/>
      <c r="F119" s="244"/>
      <c r="G119" s="243"/>
      <c r="H119" s="243"/>
      <c r="I119" s="243"/>
      <c r="J119" s="244"/>
      <c r="K119" s="243"/>
      <c r="L119" s="243"/>
      <c r="M119" s="243"/>
      <c r="N119" s="243"/>
      <c r="O119" s="243"/>
      <c r="P119" s="243"/>
      <c r="Q119" s="246"/>
      <c r="R119" s="270"/>
    </row>
    <row r="120" spans="1:18" x14ac:dyDescent="0.2">
      <c r="A120" s="250"/>
      <c r="B120" s="250"/>
      <c r="C120" s="251"/>
      <c r="D120" s="252"/>
      <c r="E120" s="253"/>
      <c r="F120" s="254"/>
      <c r="G120" s="253"/>
      <c r="H120" s="253"/>
      <c r="I120" s="253"/>
      <c r="J120" s="254"/>
      <c r="K120" s="253"/>
      <c r="L120" s="253"/>
      <c r="M120" s="253"/>
      <c r="N120" s="253"/>
      <c r="O120" s="253"/>
      <c r="P120" s="253"/>
      <c r="Q120" s="255"/>
      <c r="R120" s="196"/>
    </row>
    <row r="121" spans="1:18" ht="26" x14ac:dyDescent="0.3">
      <c r="A121" s="197" t="s">
        <v>1698</v>
      </c>
    </row>
    <row r="122" spans="1:18" ht="27" thickBot="1" x14ac:dyDescent="0.35">
      <c r="A122" s="197"/>
    </row>
    <row r="123" spans="1:18" ht="31" x14ac:dyDescent="0.2">
      <c r="A123" s="198" t="s">
        <v>1699</v>
      </c>
      <c r="B123" s="199"/>
      <c r="C123" s="200"/>
      <c r="D123" s="201"/>
      <c r="E123" s="202"/>
      <c r="F123" s="202"/>
      <c r="G123" s="201"/>
      <c r="H123" s="202"/>
      <c r="I123" s="202"/>
      <c r="J123" s="203"/>
      <c r="K123" s="204"/>
      <c r="L123" s="205"/>
      <c r="M123" s="202"/>
      <c r="N123" s="202"/>
      <c r="O123" s="271"/>
      <c r="P123" s="207"/>
      <c r="Q123" s="208"/>
      <c r="R123" s="209"/>
    </row>
    <row r="124" spans="1:18" x14ac:dyDescent="0.2">
      <c r="A124" s="210" t="s">
        <v>1313</v>
      </c>
      <c r="B124" s="211" t="s">
        <v>1314</v>
      </c>
      <c r="C124" s="212" t="s">
        <v>1315</v>
      </c>
      <c r="D124" s="213" t="s">
        <v>1316</v>
      </c>
      <c r="E124" s="213" t="s">
        <v>1317</v>
      </c>
      <c r="F124" s="214" t="s">
        <v>1318</v>
      </c>
      <c r="G124" s="213" t="s">
        <v>1319</v>
      </c>
      <c r="H124" s="213" t="s">
        <v>1320</v>
      </c>
      <c r="I124" s="215" t="s">
        <v>1321</v>
      </c>
      <c r="J124" s="214" t="s">
        <v>1322</v>
      </c>
      <c r="K124" s="216" t="s">
        <v>1319</v>
      </c>
      <c r="L124" s="213" t="s">
        <v>1320</v>
      </c>
      <c r="M124" s="215" t="s">
        <v>1321</v>
      </c>
      <c r="N124" s="215" t="s">
        <v>1323</v>
      </c>
      <c r="O124" s="217" t="s">
        <v>1324</v>
      </c>
      <c r="P124" s="218" t="s">
        <v>1325</v>
      </c>
      <c r="Q124" s="217" t="s">
        <v>1326</v>
      </c>
      <c r="R124" s="219" t="s">
        <v>1327</v>
      </c>
    </row>
    <row r="125" spans="1:18" ht="24" x14ac:dyDescent="0.2">
      <c r="A125" s="220" t="s">
        <v>1700</v>
      </c>
      <c r="B125" s="221"/>
      <c r="C125" s="222"/>
      <c r="D125" s="222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221"/>
      <c r="Q125" s="223"/>
      <c r="R125" s="224"/>
    </row>
    <row r="126" spans="1:18" ht="104" x14ac:dyDescent="0.2">
      <c r="A126" s="272" t="s">
        <v>1701</v>
      </c>
      <c r="B126" s="273" t="s">
        <v>1702</v>
      </c>
      <c r="C126" s="273">
        <v>3</v>
      </c>
      <c r="D126" s="274">
        <v>1</v>
      </c>
      <c r="E126" s="273" t="s">
        <v>1378</v>
      </c>
      <c r="F126" s="275">
        <v>42951</v>
      </c>
      <c r="G126" s="273" t="s">
        <v>1371</v>
      </c>
      <c r="H126" s="273" t="s">
        <v>1703</v>
      </c>
      <c r="I126" s="276">
        <v>0.79513888888888884</v>
      </c>
      <c r="J126" s="275">
        <v>42957</v>
      </c>
      <c r="K126" s="273"/>
      <c r="L126" s="273"/>
      <c r="M126" s="276"/>
      <c r="N126" s="273" t="s">
        <v>1704</v>
      </c>
      <c r="O126" s="277" t="s">
        <v>1705</v>
      </c>
      <c r="P126" s="257" t="s">
        <v>1706</v>
      </c>
      <c r="Q126" s="230" t="s">
        <v>1338</v>
      </c>
      <c r="R126" s="249" t="s">
        <v>1707</v>
      </c>
    </row>
    <row r="127" spans="1:18" ht="24" x14ac:dyDescent="0.2">
      <c r="A127" s="278" t="s">
        <v>1708</v>
      </c>
      <c r="B127" s="279"/>
      <c r="C127" s="280"/>
      <c r="D127" s="280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79"/>
      <c r="Q127" s="223"/>
      <c r="R127" s="224"/>
    </row>
    <row r="128" spans="1:18" ht="325" x14ac:dyDescent="0.2">
      <c r="A128" s="272" t="s">
        <v>1709</v>
      </c>
      <c r="B128" s="273" t="s">
        <v>1710</v>
      </c>
      <c r="C128" s="273">
        <v>7</v>
      </c>
      <c r="D128" s="274">
        <v>2</v>
      </c>
      <c r="E128" s="273" t="s">
        <v>1711</v>
      </c>
      <c r="F128" s="275">
        <v>42951</v>
      </c>
      <c r="G128" s="273" t="s">
        <v>1334</v>
      </c>
      <c r="H128" s="273" t="s">
        <v>1500</v>
      </c>
      <c r="I128" s="276">
        <v>0.60069444444444442</v>
      </c>
      <c r="J128" s="275">
        <v>42961</v>
      </c>
      <c r="K128" s="273" t="s">
        <v>1334</v>
      </c>
      <c r="L128" s="273"/>
      <c r="M128" s="276"/>
      <c r="N128" s="273" t="s">
        <v>1712</v>
      </c>
      <c r="O128" s="257" t="s">
        <v>1713</v>
      </c>
      <c r="P128" s="273" t="s">
        <v>1714</v>
      </c>
      <c r="Q128" s="230" t="s">
        <v>1338</v>
      </c>
      <c r="R128" s="249" t="s">
        <v>1707</v>
      </c>
    </row>
    <row r="129" spans="1:18" ht="24" x14ac:dyDescent="0.2">
      <c r="A129" s="278" t="s">
        <v>1715</v>
      </c>
      <c r="B129" s="279"/>
      <c r="C129" s="280"/>
      <c r="D129" s="280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79"/>
      <c r="Q129" s="223"/>
      <c r="R129" s="249"/>
    </row>
    <row r="130" spans="1:18" ht="409" x14ac:dyDescent="0.2">
      <c r="A130" s="272" t="s">
        <v>1716</v>
      </c>
      <c r="B130" s="273" t="s">
        <v>1717</v>
      </c>
      <c r="C130" s="273">
        <v>3</v>
      </c>
      <c r="D130" s="274">
        <v>1</v>
      </c>
      <c r="E130" s="273" t="s">
        <v>1718</v>
      </c>
      <c r="F130" s="275">
        <v>42950</v>
      </c>
      <c r="G130" s="273" t="s">
        <v>1334</v>
      </c>
      <c r="H130" s="273" t="s">
        <v>1719</v>
      </c>
      <c r="I130" s="276">
        <v>0.61111111111111105</v>
      </c>
      <c r="J130" s="275">
        <v>42959</v>
      </c>
      <c r="K130" s="273" t="s">
        <v>1334</v>
      </c>
      <c r="L130" s="273" t="s">
        <v>1720</v>
      </c>
      <c r="M130" s="276">
        <v>0.74930555555555556</v>
      </c>
      <c r="N130" s="273" t="s">
        <v>1721</v>
      </c>
      <c r="O130" s="257" t="s">
        <v>1722</v>
      </c>
      <c r="P130" s="273" t="s">
        <v>1723</v>
      </c>
      <c r="Q130" s="230" t="s">
        <v>1338</v>
      </c>
      <c r="R130" s="249" t="s">
        <v>1707</v>
      </c>
    </row>
    <row r="131" spans="1:18" ht="24" x14ac:dyDescent="0.2">
      <c r="A131" s="278" t="s">
        <v>1724</v>
      </c>
      <c r="B131" s="279"/>
      <c r="C131" s="280"/>
      <c r="D131" s="280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79"/>
      <c r="Q131" s="223"/>
      <c r="R131" s="249"/>
    </row>
    <row r="132" spans="1:18" ht="409" x14ac:dyDescent="0.2">
      <c r="A132" s="272" t="s">
        <v>1725</v>
      </c>
      <c r="B132" s="273" t="s">
        <v>1726</v>
      </c>
      <c r="C132" s="273">
        <v>3</v>
      </c>
      <c r="D132" s="274">
        <v>1</v>
      </c>
      <c r="E132" s="273" t="s">
        <v>1727</v>
      </c>
      <c r="F132" s="275">
        <v>42951</v>
      </c>
      <c r="G132" s="273" t="s">
        <v>1351</v>
      </c>
      <c r="H132" s="273" t="s">
        <v>1728</v>
      </c>
      <c r="I132" s="276" t="s">
        <v>1729</v>
      </c>
      <c r="J132" s="275">
        <v>42958</v>
      </c>
      <c r="K132" s="273" t="s">
        <v>1730</v>
      </c>
      <c r="L132" s="273" t="s">
        <v>1731</v>
      </c>
      <c r="M132" s="276" t="s">
        <v>1732</v>
      </c>
      <c r="N132" s="273" t="s">
        <v>1354</v>
      </c>
      <c r="O132" s="257" t="s">
        <v>1733</v>
      </c>
      <c r="P132" s="273" t="s">
        <v>1734</v>
      </c>
      <c r="Q132" s="230" t="s">
        <v>1338</v>
      </c>
      <c r="R132" s="249" t="s">
        <v>1707</v>
      </c>
    </row>
    <row r="133" spans="1:18" x14ac:dyDescent="0.2">
      <c r="A133" s="265"/>
      <c r="B133" s="225"/>
      <c r="C133" s="225"/>
      <c r="D133" s="227"/>
      <c r="E133" s="225"/>
      <c r="F133" s="228"/>
      <c r="G133" s="225"/>
      <c r="H133" s="225"/>
      <c r="I133" s="229"/>
      <c r="J133" s="228"/>
      <c r="K133" s="225"/>
      <c r="L133" s="225"/>
      <c r="M133" s="229"/>
      <c r="N133" s="225"/>
      <c r="O133" s="230"/>
      <c r="P133" s="225"/>
      <c r="Q133" s="230"/>
      <c r="R133" s="249"/>
    </row>
    <row r="134" spans="1:18" x14ac:dyDescent="0.2">
      <c r="A134" s="247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9"/>
    </row>
    <row r="135" spans="1:18" x14ac:dyDescent="0.2">
      <c r="A135" s="247"/>
      <c r="B135" s="260"/>
      <c r="C135" s="260"/>
      <c r="D135" s="260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38"/>
    </row>
    <row r="136" spans="1:18" ht="16" thickBot="1" x14ac:dyDescent="0.25">
      <c r="A136" s="239" t="s">
        <v>1357</v>
      </c>
      <c r="B136" s="240"/>
      <c r="C136" s="241">
        <f>SUM(C124:C134)</f>
        <v>16</v>
      </c>
      <c r="D136" s="242">
        <f>SUM(D124:D134)</f>
        <v>5</v>
      </c>
      <c r="E136" s="243"/>
      <c r="F136" s="244"/>
      <c r="G136" s="243"/>
      <c r="H136" s="243"/>
      <c r="I136" s="243"/>
      <c r="J136" s="244"/>
      <c r="K136" s="243"/>
      <c r="L136" s="243"/>
      <c r="M136" s="243"/>
      <c r="N136" s="243"/>
      <c r="O136" s="243"/>
      <c r="P136" s="243"/>
      <c r="Q136" s="245"/>
      <c r="R136" s="246"/>
    </row>
    <row r="137" spans="1:18" ht="16" thickBot="1" x14ac:dyDescent="0.25"/>
    <row r="138" spans="1:18" ht="31" x14ac:dyDescent="0.2">
      <c r="A138" s="198" t="s">
        <v>1735</v>
      </c>
      <c r="B138" s="199"/>
      <c r="C138" s="200"/>
      <c r="D138" s="201"/>
      <c r="E138" s="202"/>
      <c r="F138" s="202"/>
      <c r="G138" s="201"/>
      <c r="H138" s="202"/>
      <c r="I138" s="202"/>
      <c r="J138" s="203"/>
      <c r="K138" s="204"/>
      <c r="L138" s="205"/>
      <c r="M138" s="202"/>
      <c r="N138" s="202"/>
      <c r="O138" s="271"/>
      <c r="P138" s="207"/>
      <c r="Q138" s="208"/>
      <c r="R138" s="209"/>
    </row>
    <row r="139" spans="1:18" x14ac:dyDescent="0.2">
      <c r="A139" s="210" t="s">
        <v>1313</v>
      </c>
      <c r="B139" s="211" t="s">
        <v>1314</v>
      </c>
      <c r="C139" s="212" t="s">
        <v>1315</v>
      </c>
      <c r="D139" s="213" t="s">
        <v>1316</v>
      </c>
      <c r="E139" s="213" t="s">
        <v>1317</v>
      </c>
      <c r="F139" s="214" t="s">
        <v>1318</v>
      </c>
      <c r="G139" s="213" t="s">
        <v>1319</v>
      </c>
      <c r="H139" s="213" t="s">
        <v>1320</v>
      </c>
      <c r="I139" s="215" t="s">
        <v>1321</v>
      </c>
      <c r="J139" s="214" t="s">
        <v>1322</v>
      </c>
      <c r="K139" s="216" t="s">
        <v>1319</v>
      </c>
      <c r="L139" s="213" t="s">
        <v>1320</v>
      </c>
      <c r="M139" s="215" t="s">
        <v>1321</v>
      </c>
      <c r="N139" s="215" t="s">
        <v>1323</v>
      </c>
      <c r="O139" s="217" t="s">
        <v>1324</v>
      </c>
      <c r="P139" s="218" t="s">
        <v>1325</v>
      </c>
      <c r="Q139" s="217" t="s">
        <v>1326</v>
      </c>
      <c r="R139" s="219" t="s">
        <v>1327</v>
      </c>
    </row>
    <row r="140" spans="1:18" ht="24" x14ac:dyDescent="0.2">
      <c r="A140" s="220" t="s">
        <v>1736</v>
      </c>
      <c r="B140" s="221"/>
      <c r="C140" s="222"/>
      <c r="D140" s="222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221"/>
      <c r="Q140" s="223"/>
      <c r="R140" s="224"/>
    </row>
    <row r="141" spans="1:18" ht="26" x14ac:dyDescent="0.2">
      <c r="A141" s="212" t="s">
        <v>1737</v>
      </c>
      <c r="B141" s="225" t="s">
        <v>1738</v>
      </c>
      <c r="C141" s="226">
        <v>2</v>
      </c>
      <c r="D141" s="227">
        <v>1</v>
      </c>
      <c r="E141" s="225" t="s">
        <v>1739</v>
      </c>
      <c r="F141" s="228">
        <v>42951</v>
      </c>
      <c r="G141" s="225"/>
      <c r="H141" s="225"/>
      <c r="I141" s="229"/>
      <c r="J141" s="228">
        <v>42955</v>
      </c>
      <c r="K141" s="225"/>
      <c r="L141" s="225"/>
      <c r="M141" s="229"/>
      <c r="N141" s="230" t="s">
        <v>1740</v>
      </c>
      <c r="O141" s="230"/>
      <c r="P141" s="230" t="s">
        <v>1741</v>
      </c>
      <c r="Q141" s="230" t="s">
        <v>1338</v>
      </c>
      <c r="R141" s="249" t="s">
        <v>1707</v>
      </c>
    </row>
    <row r="142" spans="1:18" ht="24" x14ac:dyDescent="0.2">
      <c r="A142" s="220" t="s">
        <v>1359</v>
      </c>
      <c r="B142" s="221"/>
      <c r="C142" s="222"/>
      <c r="D142" s="222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221"/>
      <c r="Q142" s="223"/>
      <c r="R142" s="224"/>
    </row>
    <row r="143" spans="1:18" ht="52" x14ac:dyDescent="0.2">
      <c r="A143" s="212" t="s">
        <v>1742</v>
      </c>
      <c r="B143" s="225" t="s">
        <v>1743</v>
      </c>
      <c r="C143" s="225">
        <v>1</v>
      </c>
      <c r="D143" s="227">
        <v>1</v>
      </c>
      <c r="E143" s="225" t="s">
        <v>1744</v>
      </c>
      <c r="F143" s="228">
        <v>42951</v>
      </c>
      <c r="G143" s="225" t="s">
        <v>1371</v>
      </c>
      <c r="H143" s="225" t="s">
        <v>1745</v>
      </c>
      <c r="I143" s="229">
        <v>0.8847222222222223</v>
      </c>
      <c r="J143" s="228">
        <v>42957</v>
      </c>
      <c r="K143" s="225" t="s">
        <v>1364</v>
      </c>
      <c r="L143" s="225" t="s">
        <v>1746</v>
      </c>
      <c r="M143" s="229">
        <v>0.67361111111111116</v>
      </c>
      <c r="N143" s="225" t="s">
        <v>1747</v>
      </c>
      <c r="O143" s="230" t="s">
        <v>1748</v>
      </c>
      <c r="P143" s="225" t="s">
        <v>1749</v>
      </c>
      <c r="Q143" s="230" t="s">
        <v>1338</v>
      </c>
      <c r="R143" s="249" t="s">
        <v>1750</v>
      </c>
    </row>
    <row r="144" spans="1:18" ht="24" x14ac:dyDescent="0.2">
      <c r="A144" s="220" t="s">
        <v>1751</v>
      </c>
      <c r="B144" s="221"/>
      <c r="C144" s="222"/>
      <c r="D144" s="222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221"/>
      <c r="Q144" s="223"/>
      <c r="R144" s="224"/>
    </row>
    <row r="145" spans="1:18" ht="169" x14ac:dyDescent="0.2">
      <c r="A145" s="212" t="s">
        <v>1752</v>
      </c>
      <c r="B145" s="225" t="s">
        <v>1753</v>
      </c>
      <c r="C145" s="225">
        <v>3</v>
      </c>
      <c r="D145" s="227">
        <v>1</v>
      </c>
      <c r="E145" s="225" t="s">
        <v>1754</v>
      </c>
      <c r="F145" s="228">
        <v>42951</v>
      </c>
      <c r="G145" s="225" t="s">
        <v>1334</v>
      </c>
      <c r="H145" s="225" t="s">
        <v>1755</v>
      </c>
      <c r="I145" s="229">
        <v>0.72152777777777777</v>
      </c>
      <c r="J145" s="228">
        <v>42957</v>
      </c>
      <c r="K145" s="225"/>
      <c r="L145" s="225"/>
      <c r="M145" s="229"/>
      <c r="N145" s="225" t="s">
        <v>1756</v>
      </c>
      <c r="O145" s="230" t="s">
        <v>1757</v>
      </c>
      <c r="P145" s="225" t="s">
        <v>1758</v>
      </c>
      <c r="Q145" s="230" t="s">
        <v>1338</v>
      </c>
      <c r="R145" s="249" t="s">
        <v>1707</v>
      </c>
    </row>
    <row r="146" spans="1:18" x14ac:dyDescent="0.2">
      <c r="A146" s="212" t="s">
        <v>1759</v>
      </c>
      <c r="B146" s="225" t="s">
        <v>1760</v>
      </c>
      <c r="C146" s="248"/>
      <c r="D146" s="248"/>
      <c r="E146" s="225"/>
      <c r="F146" s="228">
        <v>42951</v>
      </c>
      <c r="G146" s="225" t="s">
        <v>1332</v>
      </c>
      <c r="H146" s="225" t="s">
        <v>1761</v>
      </c>
      <c r="I146" s="229">
        <v>0.71527777777777779</v>
      </c>
      <c r="J146" s="228">
        <v>42957</v>
      </c>
      <c r="K146" s="225"/>
      <c r="L146" s="225"/>
      <c r="M146" s="229"/>
      <c r="N146" s="225" t="s">
        <v>1756</v>
      </c>
      <c r="O146" s="225"/>
      <c r="P146" s="225" t="s">
        <v>1762</v>
      </c>
      <c r="Q146" s="230" t="s">
        <v>1338</v>
      </c>
      <c r="R146" s="249" t="s">
        <v>1707</v>
      </c>
    </row>
    <row r="147" spans="1:18" ht="39" x14ac:dyDescent="0.2">
      <c r="A147" s="212" t="s">
        <v>1763</v>
      </c>
      <c r="B147" s="225" t="s">
        <v>1764</v>
      </c>
      <c r="C147" s="225">
        <v>2</v>
      </c>
      <c r="D147" s="227">
        <v>1</v>
      </c>
      <c r="E147" s="225" t="s">
        <v>1765</v>
      </c>
      <c r="F147" s="228">
        <v>42951</v>
      </c>
      <c r="G147" s="225"/>
      <c r="H147" s="225"/>
      <c r="I147" s="229"/>
      <c r="J147" s="228">
        <v>42958</v>
      </c>
      <c r="K147" s="225"/>
      <c r="L147" s="225"/>
      <c r="M147" s="229"/>
      <c r="N147" s="230" t="s">
        <v>1766</v>
      </c>
      <c r="O147" s="230"/>
      <c r="P147" s="230" t="s">
        <v>1767</v>
      </c>
      <c r="Q147" s="230" t="s">
        <v>1338</v>
      </c>
      <c r="R147" s="249" t="s">
        <v>1707</v>
      </c>
    </row>
    <row r="148" spans="1:18" ht="24" x14ac:dyDescent="0.2">
      <c r="A148" s="220" t="s">
        <v>1768</v>
      </c>
      <c r="B148" s="221"/>
      <c r="C148" s="222"/>
      <c r="D148" s="222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221"/>
      <c r="Q148" s="223"/>
      <c r="R148" s="224"/>
    </row>
    <row r="149" spans="1:18" x14ac:dyDescent="0.2">
      <c r="A149" s="212" t="s">
        <v>1769</v>
      </c>
      <c r="B149" s="225" t="s">
        <v>1770</v>
      </c>
      <c r="C149" s="225">
        <v>2</v>
      </c>
      <c r="D149" s="227">
        <v>1</v>
      </c>
      <c r="E149" s="225" t="s">
        <v>1771</v>
      </c>
      <c r="F149" s="228">
        <v>42951</v>
      </c>
      <c r="G149" s="225" t="s">
        <v>1334</v>
      </c>
      <c r="H149" s="225" t="s">
        <v>1527</v>
      </c>
      <c r="I149" s="229">
        <v>0.43055555555555558</v>
      </c>
      <c r="J149" s="228">
        <v>42959</v>
      </c>
      <c r="K149" s="225"/>
      <c r="L149" s="225"/>
      <c r="M149" s="229"/>
      <c r="N149" s="225" t="s">
        <v>1772</v>
      </c>
      <c r="O149" s="225"/>
      <c r="P149" s="225" t="s">
        <v>1773</v>
      </c>
      <c r="Q149" s="230" t="s">
        <v>1338</v>
      </c>
      <c r="R149" s="249" t="s">
        <v>1707</v>
      </c>
    </row>
    <row r="150" spans="1:18" ht="24" x14ac:dyDescent="0.2">
      <c r="A150" s="220" t="s">
        <v>1751</v>
      </c>
      <c r="B150" s="221"/>
      <c r="C150" s="222"/>
      <c r="D150" s="222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221"/>
      <c r="Q150" s="223"/>
      <c r="R150" s="224"/>
    </row>
    <row r="151" spans="1:18" ht="26" x14ac:dyDescent="0.2">
      <c r="A151" s="212" t="s">
        <v>1774</v>
      </c>
      <c r="B151" s="225" t="s">
        <v>1775</v>
      </c>
      <c r="C151" s="225">
        <v>3</v>
      </c>
      <c r="D151" s="227">
        <v>1</v>
      </c>
      <c r="E151" s="225" t="s">
        <v>1776</v>
      </c>
      <c r="F151" s="228">
        <v>42951</v>
      </c>
      <c r="G151" s="225" t="s">
        <v>28</v>
      </c>
      <c r="H151" s="225"/>
      <c r="I151" s="229" t="s">
        <v>1777</v>
      </c>
      <c r="J151" s="228">
        <v>42959</v>
      </c>
      <c r="K151" s="225"/>
      <c r="L151" s="225"/>
      <c r="M151" s="229"/>
      <c r="N151" s="230" t="s">
        <v>1523</v>
      </c>
      <c r="O151" s="230"/>
      <c r="P151" s="230" t="s">
        <v>1778</v>
      </c>
      <c r="Q151" s="230" t="s">
        <v>1338</v>
      </c>
      <c r="R151" s="238" t="s">
        <v>1707</v>
      </c>
    </row>
    <row r="152" spans="1:18" x14ac:dyDescent="0.2">
      <c r="A152" s="232"/>
      <c r="B152" s="233"/>
      <c r="C152" s="260"/>
      <c r="D152" s="260"/>
      <c r="E152" s="233"/>
      <c r="F152" s="235"/>
      <c r="G152" s="233"/>
      <c r="H152" s="233"/>
      <c r="I152" s="236"/>
      <c r="J152" s="235"/>
      <c r="K152" s="233"/>
      <c r="L152" s="233"/>
      <c r="M152" s="236"/>
      <c r="N152" s="233"/>
      <c r="O152" s="233"/>
      <c r="P152" s="233"/>
      <c r="Q152" s="260"/>
      <c r="R152" s="238"/>
    </row>
    <row r="153" spans="1:18" ht="16" thickBot="1" x14ac:dyDescent="0.25">
      <c r="A153" s="239" t="s">
        <v>1357</v>
      </c>
      <c r="B153" s="240"/>
      <c r="C153" s="241">
        <f>SUM(C139:C151)</f>
        <v>13</v>
      </c>
      <c r="D153" s="242">
        <f>SUM(D139:D151)</f>
        <v>6</v>
      </c>
      <c r="E153" s="243"/>
      <c r="F153" s="244"/>
      <c r="G153" s="243"/>
      <c r="H153" s="243"/>
      <c r="I153" s="243"/>
      <c r="J153" s="244"/>
      <c r="K153" s="243"/>
      <c r="L153" s="243"/>
      <c r="M153" s="243"/>
      <c r="N153" s="243"/>
      <c r="O153" s="243"/>
      <c r="P153" s="243"/>
      <c r="Q153" s="245"/>
      <c r="R153" s="246"/>
    </row>
    <row r="154" spans="1:18" ht="16" thickBot="1" x14ac:dyDescent="0.25"/>
    <row r="155" spans="1:18" ht="31" x14ac:dyDescent="0.2">
      <c r="A155" s="198" t="s">
        <v>1779</v>
      </c>
      <c r="B155" s="199"/>
      <c r="C155" s="200"/>
      <c r="D155" s="201"/>
      <c r="E155" s="202"/>
      <c r="F155" s="202"/>
      <c r="G155" s="201"/>
      <c r="H155" s="202"/>
      <c r="I155" s="202"/>
      <c r="J155" s="203"/>
      <c r="K155" s="204"/>
      <c r="L155" s="205"/>
      <c r="M155" s="202"/>
      <c r="N155" s="202"/>
      <c r="O155" s="271"/>
      <c r="P155" s="207"/>
      <c r="Q155" s="208"/>
      <c r="R155" s="209"/>
    </row>
    <row r="156" spans="1:18" x14ac:dyDescent="0.2">
      <c r="A156" s="210" t="s">
        <v>1313</v>
      </c>
      <c r="B156" s="211" t="s">
        <v>1314</v>
      </c>
      <c r="C156" s="212" t="s">
        <v>1315</v>
      </c>
      <c r="D156" s="213" t="s">
        <v>1316</v>
      </c>
      <c r="E156" s="213" t="s">
        <v>1317</v>
      </c>
      <c r="F156" s="214" t="s">
        <v>1318</v>
      </c>
      <c r="G156" s="213" t="s">
        <v>1319</v>
      </c>
      <c r="H156" s="213" t="s">
        <v>1320</v>
      </c>
      <c r="I156" s="215" t="s">
        <v>1321</v>
      </c>
      <c r="J156" s="214" t="s">
        <v>1322</v>
      </c>
      <c r="K156" s="216" t="s">
        <v>1319</v>
      </c>
      <c r="L156" s="213" t="s">
        <v>1320</v>
      </c>
      <c r="M156" s="215" t="s">
        <v>1321</v>
      </c>
      <c r="N156" s="215" t="s">
        <v>1323</v>
      </c>
      <c r="O156" s="217" t="s">
        <v>1324</v>
      </c>
      <c r="P156" s="218" t="s">
        <v>1325</v>
      </c>
      <c r="Q156" s="217" t="s">
        <v>1326</v>
      </c>
      <c r="R156" s="219" t="s">
        <v>1327</v>
      </c>
    </row>
    <row r="157" spans="1:18" ht="24" x14ac:dyDescent="0.2">
      <c r="A157" s="220" t="s">
        <v>1780</v>
      </c>
      <c r="B157" s="221"/>
      <c r="C157" s="222"/>
      <c r="D157" s="222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221"/>
      <c r="Q157" s="223"/>
      <c r="R157" s="224"/>
    </row>
    <row r="158" spans="1:18" ht="104" x14ac:dyDescent="0.2">
      <c r="A158" s="212" t="s">
        <v>1781</v>
      </c>
      <c r="B158" s="225" t="s">
        <v>1782</v>
      </c>
      <c r="C158" s="225">
        <v>6</v>
      </c>
      <c r="D158" s="227">
        <v>2</v>
      </c>
      <c r="E158" s="225" t="s">
        <v>1378</v>
      </c>
      <c r="F158" s="228">
        <v>42948</v>
      </c>
      <c r="G158" s="225" t="s">
        <v>1649</v>
      </c>
      <c r="H158" s="225"/>
      <c r="I158" s="229">
        <v>0.28125</v>
      </c>
      <c r="J158" s="228">
        <v>42952</v>
      </c>
      <c r="K158" s="225"/>
      <c r="L158" s="225"/>
      <c r="M158" s="229"/>
      <c r="N158" s="225" t="s">
        <v>1683</v>
      </c>
      <c r="O158" s="225"/>
      <c r="P158" s="230" t="s">
        <v>1783</v>
      </c>
      <c r="Q158" s="230" t="s">
        <v>1339</v>
      </c>
      <c r="R158" s="249" t="s">
        <v>1707</v>
      </c>
    </row>
    <row r="159" spans="1:18" x14ac:dyDescent="0.2">
      <c r="A159" s="247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9"/>
    </row>
    <row r="160" spans="1:18" ht="16" thickBot="1" x14ac:dyDescent="0.25">
      <c r="A160" s="239" t="s">
        <v>1357</v>
      </c>
      <c r="B160" s="240"/>
      <c r="C160" s="241">
        <f>SUM(C156:C159)</f>
        <v>6</v>
      </c>
      <c r="D160" s="242">
        <f>SUM(D156:D159)</f>
        <v>2</v>
      </c>
      <c r="E160" s="243"/>
      <c r="F160" s="244"/>
      <c r="G160" s="243"/>
      <c r="H160" s="243"/>
      <c r="I160" s="243"/>
      <c r="J160" s="244"/>
      <c r="K160" s="243"/>
      <c r="L160" s="243"/>
      <c r="M160" s="243"/>
      <c r="N160" s="243"/>
      <c r="O160" s="243"/>
      <c r="P160" s="243"/>
      <c r="Q160" s="245"/>
      <c r="R160" s="246"/>
    </row>
    <row r="161" spans="1:18" ht="16" thickBot="1" x14ac:dyDescent="0.25"/>
    <row r="162" spans="1:18" ht="31" x14ac:dyDescent="0.2">
      <c r="A162" s="198" t="s">
        <v>1784</v>
      </c>
      <c r="B162" s="199"/>
      <c r="C162" s="200"/>
      <c r="D162" s="201"/>
      <c r="E162" s="202"/>
      <c r="F162" s="202"/>
      <c r="G162" s="201"/>
      <c r="H162" s="202"/>
      <c r="I162" s="202"/>
      <c r="J162" s="203"/>
      <c r="K162" s="204"/>
      <c r="L162" s="205"/>
      <c r="M162" s="202"/>
      <c r="N162" s="202"/>
      <c r="O162" s="271"/>
      <c r="P162" s="207"/>
      <c r="Q162" s="208"/>
      <c r="R162" s="209"/>
    </row>
    <row r="163" spans="1:18" x14ac:dyDescent="0.2">
      <c r="A163" s="210" t="s">
        <v>1313</v>
      </c>
      <c r="B163" s="211" t="s">
        <v>1314</v>
      </c>
      <c r="C163" s="212" t="s">
        <v>1315</v>
      </c>
      <c r="D163" s="213" t="s">
        <v>1316</v>
      </c>
      <c r="E163" s="213" t="s">
        <v>1317</v>
      </c>
      <c r="F163" s="214" t="s">
        <v>1318</v>
      </c>
      <c r="G163" s="213" t="s">
        <v>1319</v>
      </c>
      <c r="H163" s="213" t="s">
        <v>1320</v>
      </c>
      <c r="I163" s="215" t="s">
        <v>1321</v>
      </c>
      <c r="J163" s="214" t="s">
        <v>1322</v>
      </c>
      <c r="K163" s="216" t="s">
        <v>1319</v>
      </c>
      <c r="L163" s="213" t="s">
        <v>1320</v>
      </c>
      <c r="M163" s="215" t="s">
        <v>1321</v>
      </c>
      <c r="N163" s="215" t="s">
        <v>1323</v>
      </c>
      <c r="O163" s="217" t="s">
        <v>1324</v>
      </c>
      <c r="P163" s="218" t="s">
        <v>1325</v>
      </c>
      <c r="Q163" s="217" t="s">
        <v>1326</v>
      </c>
      <c r="R163" s="219" t="s">
        <v>1327</v>
      </c>
    </row>
    <row r="164" spans="1:18" ht="24" x14ac:dyDescent="0.2">
      <c r="A164" s="220" t="s">
        <v>1780</v>
      </c>
      <c r="B164" s="221"/>
      <c r="C164" s="222"/>
      <c r="D164" s="222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221"/>
      <c r="Q164" s="223"/>
      <c r="R164" s="224"/>
    </row>
    <row r="165" spans="1:18" ht="26" x14ac:dyDescent="0.2">
      <c r="A165" s="212" t="s">
        <v>1785</v>
      </c>
      <c r="B165" s="225" t="s">
        <v>1786</v>
      </c>
      <c r="C165" s="225">
        <v>2</v>
      </c>
      <c r="D165" s="227">
        <v>1</v>
      </c>
      <c r="E165" s="225" t="s">
        <v>1438</v>
      </c>
      <c r="F165" s="228">
        <v>42951</v>
      </c>
      <c r="G165" s="225" t="s">
        <v>1334</v>
      </c>
      <c r="H165" s="225" t="s">
        <v>1787</v>
      </c>
      <c r="I165" s="229">
        <v>0.93402777777777779</v>
      </c>
      <c r="J165" s="228">
        <v>42956</v>
      </c>
      <c r="K165" s="225" t="s">
        <v>1364</v>
      </c>
      <c r="L165" s="225" t="s">
        <v>1788</v>
      </c>
      <c r="M165" s="229">
        <v>0.66666666666666663</v>
      </c>
      <c r="N165" s="225" t="s">
        <v>1789</v>
      </c>
      <c r="O165" s="225"/>
      <c r="P165" s="225">
        <v>5103285333</v>
      </c>
      <c r="Q165" s="230" t="s">
        <v>1790</v>
      </c>
      <c r="R165" s="249" t="s">
        <v>1791</v>
      </c>
    </row>
    <row r="166" spans="1:18" ht="26" x14ac:dyDescent="0.2">
      <c r="A166" s="212" t="s">
        <v>1792</v>
      </c>
      <c r="B166" s="225" t="s">
        <v>1793</v>
      </c>
      <c r="C166" s="248"/>
      <c r="D166" s="248"/>
      <c r="E166" s="225"/>
      <c r="F166" s="228"/>
      <c r="G166" s="225"/>
      <c r="H166" s="225"/>
      <c r="I166" s="229"/>
      <c r="J166" s="228">
        <v>42956</v>
      </c>
      <c r="K166" s="225" t="s">
        <v>28</v>
      </c>
      <c r="L166" s="225"/>
      <c r="M166" s="229"/>
      <c r="N166" s="225"/>
      <c r="O166" s="225"/>
      <c r="P166" s="225"/>
      <c r="Q166" s="230" t="s">
        <v>1790</v>
      </c>
      <c r="R166" s="249" t="s">
        <v>1791</v>
      </c>
    </row>
    <row r="167" spans="1:18" x14ac:dyDescent="0.2">
      <c r="A167" s="247"/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">
      <c r="A168" s="247"/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9"/>
    </row>
    <row r="169" spans="1:18" ht="16" thickBot="1" x14ac:dyDescent="0.25">
      <c r="A169" s="239" t="s">
        <v>1357</v>
      </c>
      <c r="B169" s="240"/>
      <c r="C169" s="241">
        <f>SUM(C163:C168)</f>
        <v>2</v>
      </c>
      <c r="D169" s="242">
        <f>SUM(D163:D168)</f>
        <v>1</v>
      </c>
      <c r="E169" s="243"/>
      <c r="F169" s="244"/>
      <c r="G169" s="243"/>
      <c r="H169" s="243"/>
      <c r="I169" s="243"/>
      <c r="J169" s="244"/>
      <c r="K169" s="243"/>
      <c r="L169" s="243"/>
      <c r="M169" s="243"/>
      <c r="N169" s="243"/>
      <c r="O169" s="243"/>
      <c r="P169" s="243"/>
      <c r="Q169" s="245"/>
      <c r="R169" s="246"/>
    </row>
    <row r="170" spans="1:18" ht="16" thickBot="1" x14ac:dyDescent="0.25"/>
    <row r="171" spans="1:18" ht="31" x14ac:dyDescent="0.2">
      <c r="A171" s="198" t="s">
        <v>1794</v>
      </c>
      <c r="B171" s="199"/>
      <c r="C171" s="200"/>
      <c r="D171" s="201"/>
      <c r="E171" s="202"/>
      <c r="F171" s="202"/>
      <c r="G171" s="201"/>
      <c r="H171" s="202"/>
      <c r="I171" s="202"/>
      <c r="J171" s="203"/>
      <c r="K171" s="204"/>
      <c r="L171" s="205"/>
      <c r="M171" s="202"/>
      <c r="N171" s="202"/>
      <c r="O171" s="271"/>
      <c r="P171" s="207"/>
      <c r="Q171" s="208"/>
      <c r="R171" s="209"/>
    </row>
    <row r="172" spans="1:18" x14ac:dyDescent="0.2">
      <c r="A172" s="210" t="s">
        <v>1313</v>
      </c>
      <c r="B172" s="211" t="s">
        <v>1314</v>
      </c>
      <c r="C172" s="212" t="s">
        <v>1315</v>
      </c>
      <c r="D172" s="213" t="s">
        <v>1316</v>
      </c>
      <c r="E172" s="213" t="s">
        <v>1317</v>
      </c>
      <c r="F172" s="214" t="s">
        <v>1318</v>
      </c>
      <c r="G172" s="213" t="s">
        <v>1319</v>
      </c>
      <c r="H172" s="213" t="s">
        <v>1320</v>
      </c>
      <c r="I172" s="215" t="s">
        <v>1321</v>
      </c>
      <c r="J172" s="214" t="s">
        <v>1322</v>
      </c>
      <c r="K172" s="216" t="s">
        <v>1319</v>
      </c>
      <c r="L172" s="213" t="s">
        <v>1320</v>
      </c>
      <c r="M172" s="215" t="s">
        <v>1321</v>
      </c>
      <c r="N172" s="215" t="s">
        <v>1323</v>
      </c>
      <c r="O172" s="217" t="s">
        <v>1324</v>
      </c>
      <c r="P172" s="218" t="s">
        <v>1325</v>
      </c>
      <c r="Q172" s="217" t="s">
        <v>1326</v>
      </c>
      <c r="R172" s="219" t="s">
        <v>1327</v>
      </c>
    </row>
    <row r="173" spans="1:18" ht="24" x14ac:dyDescent="0.2">
      <c r="A173" s="220" t="s">
        <v>1795</v>
      </c>
      <c r="B173" s="221"/>
      <c r="C173" s="222"/>
      <c r="D173" s="222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221"/>
      <c r="Q173" s="223"/>
      <c r="R173" s="224"/>
    </row>
    <row r="174" spans="1:18" ht="26" x14ac:dyDescent="0.2">
      <c r="A174" s="282" t="s">
        <v>1178</v>
      </c>
      <c r="B174" s="283" t="s">
        <v>1796</v>
      </c>
      <c r="C174" s="283">
        <v>1</v>
      </c>
      <c r="D174" s="284">
        <v>0.01</v>
      </c>
      <c r="E174" s="283" t="s">
        <v>1797</v>
      </c>
      <c r="F174" s="285">
        <v>42951</v>
      </c>
      <c r="G174" s="283" t="s">
        <v>1334</v>
      </c>
      <c r="H174" s="283" t="s">
        <v>1500</v>
      </c>
      <c r="I174" s="286">
        <v>0.60069444444444442</v>
      </c>
      <c r="J174" s="285">
        <v>42955</v>
      </c>
      <c r="K174" s="283"/>
      <c r="L174" s="283"/>
      <c r="M174" s="283"/>
      <c r="N174" s="287" t="s">
        <v>1798</v>
      </c>
      <c r="O174" s="283"/>
      <c r="P174" s="283" t="s">
        <v>1799</v>
      </c>
      <c r="Q174" s="230" t="s">
        <v>1800</v>
      </c>
      <c r="R174" s="249" t="s">
        <v>1791</v>
      </c>
    </row>
    <row r="175" spans="1:18" x14ac:dyDescent="0.2">
      <c r="A175" s="288"/>
      <c r="B175" s="289"/>
      <c r="C175" s="289"/>
      <c r="D175" s="290"/>
      <c r="E175" s="289"/>
      <c r="F175" s="291"/>
      <c r="G175" s="289"/>
      <c r="H175" s="289"/>
      <c r="I175" s="292"/>
      <c r="J175" s="291"/>
      <c r="K175" s="289"/>
      <c r="L175" s="289"/>
      <c r="M175" s="292"/>
      <c r="N175" s="293"/>
      <c r="O175" s="294"/>
      <c r="P175" s="237"/>
      <c r="Q175" s="295"/>
      <c r="R175" s="266"/>
    </row>
    <row r="176" spans="1:18" ht="16" thickBot="1" x14ac:dyDescent="0.25">
      <c r="A176" s="239" t="s">
        <v>1357</v>
      </c>
      <c r="B176" s="240"/>
      <c r="C176" s="241">
        <f>SUM(C174)</f>
        <v>1</v>
      </c>
      <c r="D176" s="242">
        <f>SUM(D174)</f>
        <v>0.01</v>
      </c>
      <c r="E176" s="243"/>
      <c r="F176" s="244"/>
      <c r="G176" s="243"/>
      <c r="H176" s="243"/>
      <c r="I176" s="243"/>
      <c r="J176" s="244"/>
      <c r="K176" s="243"/>
      <c r="L176" s="243"/>
      <c r="M176" s="243"/>
      <c r="N176" s="243"/>
      <c r="O176" s="243"/>
      <c r="P176" s="243"/>
      <c r="Q176" s="245"/>
      <c r="R176" s="246"/>
    </row>
  </sheetData>
  <customSheetViews>
    <customSheetView guid="{A67F6443-CA60-6E4C-B29B-DCA4E70ACF30}">
      <pageMargins left="0.7" right="0.7" top="0.75" bottom="0.75" header="0.3" footer="0.3"/>
    </customSheetView>
    <customSheetView guid="{D4151BE5-B976-4A24-A98B-85B0F6C8CA18}">
      <selection activeCell="Q30" sqref="Q30"/>
      <pageMargins left="0.7" right="0.7" top="0.75" bottom="0.75" header="0.3" footer="0.3"/>
    </customSheetView>
    <customSheetView guid="{A0DC6B3E-CB99-44AD-9DE4-2694454570A7}">
      <pageMargins left="0.7" right="0.7" top="0.75" bottom="0.75" header="0.3" footer="0.3"/>
    </customSheetView>
    <customSheetView guid="{7DC097B9-CA40-49DB-9E0D-CAF33A1D74AD}" topLeftCell="A79">
      <selection activeCell="G72" sqref="G72"/>
      <pageMargins left="0.7" right="0.7" top="0.75" bottom="0.75" header="0.3" footer="0.3"/>
    </customSheetView>
    <customSheetView guid="{33354DC4-F6A3-4A6E-9B62-8BC44C96640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5" zoomScale="80" zoomScaleNormal="80" workbookViewId="0">
      <selection activeCell="D22" sqref="D22"/>
    </sheetView>
  </sheetViews>
  <sheetFormatPr baseColWidth="10" defaultColWidth="8.83203125" defaultRowHeight="38.25" customHeight="1" x14ac:dyDescent="0.2"/>
  <cols>
    <col min="2" max="2" width="25.83203125" customWidth="1"/>
    <col min="3" max="3" width="27.5" customWidth="1"/>
    <col min="4" max="4" width="37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8.25" customHeight="1" thickBot="1" x14ac:dyDescent="0.5">
      <c r="A1" s="773" t="s">
        <v>0</v>
      </c>
      <c r="B1" s="774"/>
      <c r="C1" s="774"/>
      <c r="D1" s="774"/>
      <c r="E1" s="774"/>
      <c r="F1" s="774"/>
      <c r="G1" s="774" t="s">
        <v>1277</v>
      </c>
      <c r="H1" s="774"/>
      <c r="I1" s="774"/>
      <c r="J1" s="775"/>
      <c r="K1" s="776"/>
    </row>
    <row r="2" spans="1:14" ht="38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8.25" customHeight="1" x14ac:dyDescent="0.3">
      <c r="A3" s="189"/>
      <c r="B3" s="189" t="s">
        <v>1278</v>
      </c>
      <c r="C3" s="189"/>
      <c r="D3" s="190"/>
      <c r="E3" s="189"/>
      <c r="F3" s="189"/>
      <c r="G3" s="189"/>
      <c r="H3" s="189"/>
      <c r="I3" s="191"/>
      <c r="J3" s="189"/>
      <c r="K3" s="189"/>
      <c r="M3" s="9" t="s">
        <v>16</v>
      </c>
      <c r="N3" s="9">
        <f>N2-N14</f>
        <v>11</v>
      </c>
    </row>
    <row r="4" spans="1:14" ht="38.25" customHeight="1" x14ac:dyDescent="0.2">
      <c r="A4" s="11">
        <v>1</v>
      </c>
      <c r="B4" s="17" t="s">
        <v>32</v>
      </c>
      <c r="C4" s="12" t="s">
        <v>1279</v>
      </c>
      <c r="D4" s="13" t="s">
        <v>1280</v>
      </c>
      <c r="E4" s="12">
        <v>3</v>
      </c>
      <c r="F4" s="12">
        <v>0</v>
      </c>
      <c r="G4" s="12" t="s">
        <v>28</v>
      </c>
      <c r="H4" s="17" t="s">
        <v>1281</v>
      </c>
      <c r="I4" s="19">
        <v>42952</v>
      </c>
      <c r="J4" s="17"/>
      <c r="K4" s="11"/>
      <c r="M4" t="s">
        <v>24</v>
      </c>
      <c r="N4">
        <f>SUMIFS(E:E,G:G,"CTT")</f>
        <v>24</v>
      </c>
    </row>
    <row r="5" spans="1:14" ht="38.25" customHeight="1" x14ac:dyDescent="0.2">
      <c r="A5" s="11">
        <v>2</v>
      </c>
      <c r="B5" s="17" t="s">
        <v>325</v>
      </c>
      <c r="C5" s="17" t="s">
        <v>1282</v>
      </c>
      <c r="D5" s="18" t="s">
        <v>1283</v>
      </c>
      <c r="E5" s="17">
        <v>3</v>
      </c>
      <c r="F5" s="17">
        <v>0</v>
      </c>
      <c r="G5" s="17" t="s">
        <v>28</v>
      </c>
      <c r="H5" s="17" t="s">
        <v>1281</v>
      </c>
      <c r="I5" s="19">
        <v>42952</v>
      </c>
      <c r="J5" s="112"/>
      <c r="K5" s="192"/>
      <c r="M5" t="s">
        <v>31</v>
      </c>
      <c r="N5">
        <f>SUMIFS(E:E,G:G,"FLU")</f>
        <v>20</v>
      </c>
    </row>
    <row r="6" spans="1:14" ht="38.25" customHeight="1" x14ac:dyDescent="0.2">
      <c r="A6" s="11">
        <v>3</v>
      </c>
      <c r="B6" s="17" t="s">
        <v>32</v>
      </c>
      <c r="C6" s="17" t="s">
        <v>1284</v>
      </c>
      <c r="D6" s="18" t="s">
        <v>1285</v>
      </c>
      <c r="E6" s="17">
        <v>4</v>
      </c>
      <c r="F6" s="17">
        <v>0</v>
      </c>
      <c r="G6" s="17" t="s">
        <v>20</v>
      </c>
      <c r="H6" s="17" t="s">
        <v>1281</v>
      </c>
      <c r="I6" s="19">
        <v>42952</v>
      </c>
      <c r="J6" s="17"/>
      <c r="K6" s="20"/>
      <c r="M6" t="s">
        <v>36</v>
      </c>
      <c r="N6">
        <f>SUMIFS(E:E,G:G,"JCC")</f>
        <v>0</v>
      </c>
    </row>
    <row r="7" spans="1:14" ht="38.25" customHeight="1" x14ac:dyDescent="0.2">
      <c r="A7" s="11">
        <v>4</v>
      </c>
      <c r="B7" s="17" t="s">
        <v>32</v>
      </c>
      <c r="C7" s="17" t="s">
        <v>1286</v>
      </c>
      <c r="D7" s="18" t="s">
        <v>1287</v>
      </c>
      <c r="E7" s="17">
        <v>2</v>
      </c>
      <c r="F7" s="17">
        <v>0</v>
      </c>
      <c r="G7" s="17" t="s">
        <v>20</v>
      </c>
      <c r="H7" s="17" t="s">
        <v>1281</v>
      </c>
      <c r="I7" s="19">
        <v>42952</v>
      </c>
      <c r="J7" s="17"/>
      <c r="K7" s="20"/>
      <c r="M7" t="s">
        <v>43</v>
      </c>
      <c r="N7">
        <f>SUMIFS(E:E,G:G,"EDI")</f>
        <v>0</v>
      </c>
    </row>
    <row r="8" spans="1:14" ht="38.25" customHeight="1" x14ac:dyDescent="0.2">
      <c r="A8" s="11">
        <v>5</v>
      </c>
      <c r="B8" s="12" t="s">
        <v>1288</v>
      </c>
      <c r="C8" s="12">
        <v>111304</v>
      </c>
      <c r="D8" s="13" t="s">
        <v>1289</v>
      </c>
      <c r="E8" s="12">
        <v>1</v>
      </c>
      <c r="F8" s="12">
        <v>0</v>
      </c>
      <c r="G8" s="21" t="s">
        <v>20</v>
      </c>
      <c r="H8" s="12" t="s">
        <v>1281</v>
      </c>
      <c r="I8" s="15">
        <v>42952</v>
      </c>
      <c r="J8" s="12"/>
      <c r="K8" s="11"/>
      <c r="M8" t="s">
        <v>48</v>
      </c>
      <c r="N8">
        <f>SUMIFS(E:E,G:G,"par")</f>
        <v>0</v>
      </c>
    </row>
    <row r="9" spans="1:14" ht="38.25" customHeight="1" x14ac:dyDescent="0.2">
      <c r="A9" s="11">
        <v>6</v>
      </c>
      <c r="B9" s="17" t="s">
        <v>580</v>
      </c>
      <c r="C9" s="17">
        <v>10000746</v>
      </c>
      <c r="D9" s="18" t="s">
        <v>1290</v>
      </c>
      <c r="E9" s="17">
        <v>4</v>
      </c>
      <c r="F9" s="17">
        <v>0</v>
      </c>
      <c r="G9" s="17" t="s">
        <v>20</v>
      </c>
      <c r="H9" s="12" t="s">
        <v>1281</v>
      </c>
      <c r="I9" s="19">
        <v>42952</v>
      </c>
      <c r="J9" s="17"/>
      <c r="K9" s="20"/>
      <c r="M9" t="s">
        <v>53</v>
      </c>
      <c r="N9">
        <f>SUMIFS(E:E,G:G,"phi")</f>
        <v>0</v>
      </c>
    </row>
    <row r="10" spans="1:14" ht="38.25" customHeight="1" x14ac:dyDescent="0.2">
      <c r="A10" s="11">
        <v>7</v>
      </c>
      <c r="B10" s="12" t="s">
        <v>1291</v>
      </c>
      <c r="C10" s="12">
        <v>111438</v>
      </c>
      <c r="D10" s="13" t="s">
        <v>1292</v>
      </c>
      <c r="E10" s="12">
        <v>1</v>
      </c>
      <c r="F10" s="12">
        <v>0</v>
      </c>
      <c r="G10" s="11" t="s">
        <v>20</v>
      </c>
      <c r="H10" s="12" t="s">
        <v>1281</v>
      </c>
      <c r="I10" s="15">
        <v>42952</v>
      </c>
      <c r="J10" s="12"/>
      <c r="K10" s="11"/>
      <c r="M10" t="s">
        <v>58</v>
      </c>
      <c r="N10">
        <f>SUMIFS(E:E,G:G,"BRK")</f>
        <v>0</v>
      </c>
    </row>
    <row r="11" spans="1:14" ht="38.25" customHeight="1" x14ac:dyDescent="0.2">
      <c r="A11" s="11">
        <v>8</v>
      </c>
      <c r="B11" s="12" t="s">
        <v>32</v>
      </c>
      <c r="C11" s="12" t="s">
        <v>1293</v>
      </c>
      <c r="D11" s="13" t="s">
        <v>1294</v>
      </c>
      <c r="E11" s="12">
        <v>2</v>
      </c>
      <c r="F11" s="12">
        <v>0</v>
      </c>
      <c r="G11" s="12" t="s">
        <v>28</v>
      </c>
      <c r="H11" s="17" t="s">
        <v>1281</v>
      </c>
      <c r="I11" s="15">
        <v>42952</v>
      </c>
      <c r="J11" s="12" t="s">
        <v>1295</v>
      </c>
      <c r="K11" s="11"/>
      <c r="M11" s="27" t="s">
        <v>64</v>
      </c>
      <c r="N11" s="27">
        <f>SUMIFS(E:E,G:G,"SPC")</f>
        <v>0</v>
      </c>
    </row>
    <row r="12" spans="1:14" ht="38.25" customHeight="1" x14ac:dyDescent="0.2">
      <c r="A12" s="11">
        <v>9</v>
      </c>
      <c r="B12" s="12" t="s">
        <v>1296</v>
      </c>
      <c r="C12" s="12" t="s">
        <v>1297</v>
      </c>
      <c r="D12" s="13" t="s">
        <v>1298</v>
      </c>
      <c r="E12" s="12">
        <v>2</v>
      </c>
      <c r="F12" s="12">
        <v>0</v>
      </c>
      <c r="G12" s="11" t="s">
        <v>20</v>
      </c>
      <c r="H12" s="17" t="s">
        <v>1281</v>
      </c>
      <c r="I12" s="15">
        <v>42952</v>
      </c>
      <c r="J12" s="12"/>
      <c r="K12" s="11"/>
      <c r="M12" s="29" t="s">
        <v>68</v>
      </c>
      <c r="N12" s="29">
        <f>SUMIFS(E:E,G:G,"H")</f>
        <v>0</v>
      </c>
    </row>
    <row r="13" spans="1:14" ht="38.25" customHeight="1" x14ac:dyDescent="0.2">
      <c r="A13" s="11">
        <v>10</v>
      </c>
      <c r="B13" s="12" t="s">
        <v>1299</v>
      </c>
      <c r="C13" s="12" t="s">
        <v>1300</v>
      </c>
      <c r="D13" s="193" t="s">
        <v>1301</v>
      </c>
      <c r="E13" s="12">
        <v>4</v>
      </c>
      <c r="F13" s="12">
        <v>0</v>
      </c>
      <c r="G13" s="12" t="s">
        <v>20</v>
      </c>
      <c r="H13" s="12" t="s">
        <v>1281</v>
      </c>
      <c r="I13" s="15">
        <v>42952</v>
      </c>
      <c r="J13" s="17" t="s">
        <v>1295</v>
      </c>
      <c r="K13" s="20"/>
      <c r="M13" s="29"/>
      <c r="N13" s="29"/>
    </row>
    <row r="14" spans="1:14" ht="38.25" customHeight="1" x14ac:dyDescent="0.2">
      <c r="A14" s="20">
        <v>11</v>
      </c>
      <c r="B14" s="17" t="s">
        <v>106</v>
      </c>
      <c r="C14" s="17" t="s">
        <v>1302</v>
      </c>
      <c r="D14" s="18" t="s">
        <v>1303</v>
      </c>
      <c r="E14" s="17">
        <v>2</v>
      </c>
      <c r="F14" s="17">
        <v>0</v>
      </c>
      <c r="G14" s="17" t="s">
        <v>20</v>
      </c>
      <c r="H14" s="17" t="s">
        <v>1281</v>
      </c>
      <c r="I14" s="19">
        <v>42952</v>
      </c>
      <c r="J14" s="17"/>
      <c r="K14" s="20"/>
      <c r="M14" s="30" t="s">
        <v>69</v>
      </c>
      <c r="N14" s="30">
        <f>SUM(M4:N12)</f>
        <v>44</v>
      </c>
    </row>
    <row r="15" spans="1:14" ht="38.25" customHeight="1" x14ac:dyDescent="0.2">
      <c r="A15" s="20">
        <v>12</v>
      </c>
      <c r="B15" s="17" t="s">
        <v>1304</v>
      </c>
      <c r="C15" s="17" t="s">
        <v>1305</v>
      </c>
      <c r="D15" s="18" t="s">
        <v>1306</v>
      </c>
      <c r="E15" s="17">
        <v>8</v>
      </c>
      <c r="F15" s="17">
        <v>0</v>
      </c>
      <c r="G15" s="17" t="s">
        <v>28</v>
      </c>
      <c r="H15" s="17" t="s">
        <v>1281</v>
      </c>
      <c r="I15" s="19">
        <v>42952</v>
      </c>
      <c r="J15" s="17"/>
      <c r="K15" s="20"/>
    </row>
    <row r="16" spans="1:14" ht="38.25" customHeight="1" x14ac:dyDescent="0.2">
      <c r="A16" s="11">
        <v>13</v>
      </c>
      <c r="B16" s="17" t="s">
        <v>965</v>
      </c>
      <c r="C16" s="17" t="s">
        <v>1307</v>
      </c>
      <c r="D16" s="13" t="s">
        <v>1308</v>
      </c>
      <c r="E16" s="12">
        <v>2</v>
      </c>
      <c r="F16" s="12">
        <v>0</v>
      </c>
      <c r="G16" s="12" t="s">
        <v>28</v>
      </c>
      <c r="H16" s="12" t="s">
        <v>1281</v>
      </c>
      <c r="I16" s="15">
        <v>42952</v>
      </c>
      <c r="J16" s="12"/>
      <c r="K16" s="11"/>
      <c r="M16" s="34" t="s">
        <v>1309</v>
      </c>
    </row>
    <row r="17" spans="1:13" ht="38.25" customHeight="1" x14ac:dyDescent="0.2">
      <c r="A17" s="20">
        <v>14</v>
      </c>
      <c r="B17" s="17" t="s">
        <v>1304</v>
      </c>
      <c r="C17" s="17" t="s">
        <v>1801</v>
      </c>
      <c r="D17" s="18" t="s">
        <v>1802</v>
      </c>
      <c r="E17" s="17">
        <v>4</v>
      </c>
      <c r="F17" s="17">
        <v>0</v>
      </c>
      <c r="G17" s="17" t="s">
        <v>20</v>
      </c>
      <c r="H17" s="17" t="s">
        <v>1281</v>
      </c>
      <c r="I17" s="19">
        <v>42952</v>
      </c>
      <c r="J17" s="17"/>
      <c r="K17" s="20"/>
      <c r="M17" s="194"/>
    </row>
    <row r="18" spans="1:13" ht="38.25" customHeight="1" x14ac:dyDescent="0.2">
      <c r="A18" s="20">
        <v>15</v>
      </c>
      <c r="B18" s="17" t="s">
        <v>853</v>
      </c>
      <c r="C18" s="17" t="s">
        <v>1804</v>
      </c>
      <c r="D18" s="18" t="s">
        <v>1803</v>
      </c>
      <c r="E18" s="17">
        <v>2</v>
      </c>
      <c r="F18" s="17">
        <v>0</v>
      </c>
      <c r="G18" s="17" t="s">
        <v>28</v>
      </c>
      <c r="H18" s="17" t="s">
        <v>1281</v>
      </c>
      <c r="I18" s="19">
        <v>42952</v>
      </c>
      <c r="J18" s="17"/>
      <c r="K18" s="20"/>
    </row>
    <row r="19" spans="1:13" ht="38.25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3" ht="38.25" customHeight="1" x14ac:dyDescent="0.2">
      <c r="A20" s="11"/>
      <c r="B20" s="12"/>
      <c r="C20" s="12"/>
      <c r="D20" s="13"/>
      <c r="E20" s="12"/>
      <c r="F20" s="12"/>
      <c r="G20" s="12"/>
      <c r="H20" s="12"/>
      <c r="I20" s="15"/>
      <c r="J20" s="15"/>
      <c r="K20" s="11"/>
    </row>
    <row r="21" spans="1:13" ht="38.25" customHeight="1" x14ac:dyDescent="0.2">
      <c r="A21" s="11"/>
      <c r="B21" s="12"/>
      <c r="C21" s="12"/>
      <c r="D21" s="13"/>
      <c r="E21" s="12"/>
      <c r="F21" s="12"/>
      <c r="G21" s="12"/>
      <c r="H21" s="12"/>
      <c r="I21" s="15"/>
      <c r="J21" s="15"/>
      <c r="K21" s="11"/>
    </row>
    <row r="22" spans="1:13" ht="38.2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3" ht="38.2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8.2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</sheetData>
  <customSheetViews>
    <customSheetView guid="{A67F6443-CA60-6E4C-B29B-DCA4E70ACF30}" scale="80" topLeftCell="A5">
      <selection activeCell="D22" sqref="D22"/>
      <pageMargins left="0.7" right="0.7" top="0.75" bottom="0.75" header="0.3" footer="0.3"/>
    </customSheetView>
    <customSheetView guid="{D4151BE5-B976-4A24-A98B-85B0F6C8CA18}">
      <selection activeCell="B16" sqref="B16"/>
      <pageMargins left="0.7" right="0.7" top="0.75" bottom="0.75" header="0.3" footer="0.3"/>
    </customSheetView>
    <customSheetView guid="{A0DC6B3E-CB99-44AD-9DE4-2694454570A7}" scale="80" topLeftCell="A5">
      <selection activeCell="J18" sqref="J18"/>
      <pageMargins left="0.7" right="0.7" top="0.75" bottom="0.75" header="0.3" footer="0.3"/>
    </customSheetView>
    <customSheetView guid="{7DC097B9-CA40-49DB-9E0D-CAF33A1D74AD}" scale="80" topLeftCell="A5">
      <selection activeCell="D21" sqref="D21"/>
      <pageMargins left="0.7" right="0.7" top="0.75" bottom="0.75" header="0.3" footer="0.3"/>
    </customSheetView>
    <customSheetView guid="{33354DC4-F6A3-4A6E-9B62-8BC44C96640D}" scale="80" topLeftCell="A5">
      <selection activeCell="D22" sqref="D2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/>
  </sheetViews>
  <sheetFormatPr baseColWidth="10" defaultColWidth="8.83203125" defaultRowHeight="21" x14ac:dyDescent="0.25"/>
  <cols>
    <col min="1" max="3" width="8.83203125" style="303"/>
    <col min="4" max="5" width="8.83203125" style="370"/>
    <col min="6" max="6" width="8.83203125" style="303"/>
    <col min="7" max="11" width="8.83203125" style="327"/>
    <col min="12" max="15" width="8.83203125" style="303"/>
    <col min="16" max="16" width="8.83203125" style="328"/>
    <col min="17" max="17" width="8.83203125" style="303"/>
  </cols>
  <sheetData>
    <row r="1" spans="1:17" s="303" customFormat="1" x14ac:dyDescent="0.25">
      <c r="A1" s="296"/>
      <c r="B1" s="297" t="s">
        <v>1806</v>
      </c>
      <c r="C1" s="298">
        <v>42952</v>
      </c>
      <c r="D1" s="367" t="s">
        <v>1807</v>
      </c>
      <c r="E1" s="371"/>
      <c r="F1" s="299"/>
      <c r="G1" s="373"/>
      <c r="H1" s="381"/>
      <c r="I1" s="381"/>
      <c r="J1" s="389"/>
      <c r="K1" s="395"/>
      <c r="L1" s="300"/>
      <c r="M1" s="300"/>
      <c r="N1" s="301"/>
      <c r="O1" s="301"/>
      <c r="P1" s="400"/>
      <c r="Q1" s="302"/>
    </row>
    <row r="2" spans="1:17" s="303" customFormat="1" x14ac:dyDescent="0.25">
      <c r="A2" s="296"/>
      <c r="B2" s="304"/>
      <c r="C2" s="305" t="s">
        <v>1808</v>
      </c>
      <c r="D2" s="367" t="s">
        <v>1809</v>
      </c>
      <c r="E2" s="367"/>
      <c r="F2" s="306"/>
      <c r="G2" s="374"/>
      <c r="H2" s="382"/>
      <c r="I2" s="382"/>
      <c r="J2" s="390"/>
      <c r="K2" s="396"/>
      <c r="L2" s="304"/>
      <c r="M2" s="304"/>
      <c r="N2" s="307"/>
      <c r="O2" s="307"/>
      <c r="P2" s="401"/>
      <c r="Q2" s="308"/>
    </row>
    <row r="3" spans="1:17" s="303" customFormat="1" ht="22" thickBot="1" x14ac:dyDescent="0.3">
      <c r="A3" s="296"/>
      <c r="B3" s="304"/>
      <c r="C3" s="309" t="s">
        <v>1810</v>
      </c>
      <c r="D3" s="368" t="s">
        <v>1811</v>
      </c>
      <c r="E3" s="367"/>
      <c r="F3" s="306"/>
      <c r="G3" s="374"/>
      <c r="H3" s="382"/>
      <c r="I3" s="382"/>
      <c r="J3" s="390"/>
      <c r="K3" s="396"/>
      <c r="L3" s="304"/>
      <c r="M3" s="304"/>
      <c r="N3" s="307"/>
      <c r="O3" s="307"/>
      <c r="P3" s="401"/>
      <c r="Q3" s="308"/>
    </row>
    <row r="4" spans="1:17" s="303" customFormat="1" x14ac:dyDescent="0.25">
      <c r="A4" s="355" t="s">
        <v>1812</v>
      </c>
      <c r="D4" s="367"/>
      <c r="E4" s="368"/>
      <c r="F4" s="310"/>
      <c r="G4" s="375"/>
      <c r="H4" s="375"/>
      <c r="I4" s="387"/>
      <c r="J4" s="391"/>
      <c r="K4" s="375"/>
      <c r="L4" s="311"/>
      <c r="M4" s="311"/>
      <c r="N4" s="312"/>
      <c r="O4" s="312"/>
      <c r="P4" s="402"/>
      <c r="Q4" s="313"/>
    </row>
    <row r="5" spans="1:17" s="303" customFormat="1" x14ac:dyDescent="0.25">
      <c r="A5" s="314" t="s">
        <v>11</v>
      </c>
      <c r="B5" s="315" t="s">
        <v>1313</v>
      </c>
      <c r="C5" s="316" t="s">
        <v>1314</v>
      </c>
      <c r="D5" s="317" t="s">
        <v>1813</v>
      </c>
      <c r="E5" s="317" t="s">
        <v>1814</v>
      </c>
      <c r="F5" s="302" t="s">
        <v>1317</v>
      </c>
      <c r="G5" s="376" t="s">
        <v>1318</v>
      </c>
      <c r="H5" s="383" t="s">
        <v>1319</v>
      </c>
      <c r="I5" s="383" t="s">
        <v>1320</v>
      </c>
      <c r="J5" s="392" t="s">
        <v>1321</v>
      </c>
      <c r="K5" s="376" t="s">
        <v>1322</v>
      </c>
      <c r="L5" s="315" t="s">
        <v>1319</v>
      </c>
      <c r="M5" s="315" t="s">
        <v>1320</v>
      </c>
      <c r="N5" s="318" t="s">
        <v>1321</v>
      </c>
      <c r="O5" s="318" t="s">
        <v>1323</v>
      </c>
      <c r="P5" s="403" t="s">
        <v>1324</v>
      </c>
      <c r="Q5" s="315" t="s">
        <v>1325</v>
      </c>
    </row>
    <row r="6" spans="1:17" s="323" customFormat="1" x14ac:dyDescent="0.25">
      <c r="A6" s="358" t="s">
        <v>1815</v>
      </c>
      <c r="B6" s="313" t="s">
        <v>1816</v>
      </c>
      <c r="C6" s="313" t="s">
        <v>1817</v>
      </c>
      <c r="D6" s="356">
        <v>2</v>
      </c>
      <c r="E6" s="356">
        <v>1</v>
      </c>
      <c r="F6" s="313" t="s">
        <v>1818</v>
      </c>
      <c r="G6" s="377">
        <v>42952</v>
      </c>
      <c r="H6" s="384" t="s">
        <v>1394</v>
      </c>
      <c r="I6" s="384"/>
      <c r="J6" s="393">
        <v>0.33333333333333331</v>
      </c>
      <c r="K6" s="377">
        <v>42956</v>
      </c>
      <c r="L6" s="313"/>
      <c r="M6" s="313"/>
      <c r="N6" s="397"/>
      <c r="O6" s="313" t="s">
        <v>1819</v>
      </c>
      <c r="P6" s="404"/>
      <c r="Q6" s="313" t="s">
        <v>1820</v>
      </c>
    </row>
    <row r="7" spans="1:17" s="323" customFormat="1" ht="126" x14ac:dyDescent="0.25">
      <c r="A7" s="358" t="s">
        <v>1821</v>
      </c>
      <c r="B7" s="313" t="s">
        <v>1822</v>
      </c>
      <c r="C7" s="313" t="s">
        <v>1823</v>
      </c>
      <c r="D7" s="356">
        <v>4</v>
      </c>
      <c r="E7" s="356">
        <v>1</v>
      </c>
      <c r="F7" s="313" t="s">
        <v>1432</v>
      </c>
      <c r="G7" s="377">
        <v>42952</v>
      </c>
      <c r="H7" s="384" t="s">
        <v>1394</v>
      </c>
      <c r="I7" s="384"/>
      <c r="J7" s="393">
        <v>0.33333333333333331</v>
      </c>
      <c r="K7" s="377">
        <v>42956</v>
      </c>
      <c r="L7" s="313"/>
      <c r="M7" s="313"/>
      <c r="N7" s="397"/>
      <c r="O7" s="313" t="s">
        <v>1819</v>
      </c>
      <c r="P7" s="404"/>
      <c r="Q7" s="366" t="s">
        <v>1824</v>
      </c>
    </row>
    <row r="8" spans="1:17" s="323" customFormat="1" x14ac:dyDescent="0.25">
      <c r="A8" s="358" t="s">
        <v>1825</v>
      </c>
      <c r="B8" s="313" t="s">
        <v>1826</v>
      </c>
      <c r="C8" s="313" t="s">
        <v>1827</v>
      </c>
      <c r="D8" s="356">
        <v>1</v>
      </c>
      <c r="E8" s="356">
        <v>0.1</v>
      </c>
      <c r="F8" s="313" t="s">
        <v>1828</v>
      </c>
      <c r="G8" s="377">
        <v>42952</v>
      </c>
      <c r="H8" s="384" t="s">
        <v>1394</v>
      </c>
      <c r="I8" s="384"/>
      <c r="J8" s="393">
        <v>0.33333333333333331</v>
      </c>
      <c r="K8" s="377">
        <v>42956</v>
      </c>
      <c r="L8" s="313"/>
      <c r="M8" s="313"/>
      <c r="N8" s="397"/>
      <c r="O8" s="313" t="s">
        <v>1829</v>
      </c>
      <c r="P8" s="404"/>
      <c r="Q8" s="313" t="s">
        <v>1830</v>
      </c>
    </row>
    <row r="9" spans="1:17" s="323" customFormat="1" ht="126" x14ac:dyDescent="0.25">
      <c r="A9" s="303" t="s">
        <v>1831</v>
      </c>
      <c r="B9" s="313" t="s">
        <v>1832</v>
      </c>
      <c r="C9" s="313" t="s">
        <v>1833</v>
      </c>
      <c r="D9" s="356">
        <v>3</v>
      </c>
      <c r="E9" s="356">
        <v>1</v>
      </c>
      <c r="F9" s="313" t="s">
        <v>1378</v>
      </c>
      <c r="G9" s="377">
        <v>42952</v>
      </c>
      <c r="H9" s="384" t="s">
        <v>1394</v>
      </c>
      <c r="I9" s="384"/>
      <c r="J9" s="393">
        <v>0.33333333333333331</v>
      </c>
      <c r="K9" s="377">
        <v>42956</v>
      </c>
      <c r="L9" s="313"/>
      <c r="M9" s="313"/>
      <c r="N9" s="397"/>
      <c r="O9" s="313" t="s">
        <v>1819</v>
      </c>
      <c r="P9" s="404"/>
      <c r="Q9" s="328" t="s">
        <v>1834</v>
      </c>
    </row>
    <row r="10" spans="1:17" s="323" customFormat="1" ht="126" x14ac:dyDescent="0.25">
      <c r="A10" s="358" t="s">
        <v>1835</v>
      </c>
      <c r="B10" s="313" t="s">
        <v>1836</v>
      </c>
      <c r="C10" s="313" t="s">
        <v>1837</v>
      </c>
      <c r="D10" s="356">
        <v>2</v>
      </c>
      <c r="E10" s="356">
        <v>1</v>
      </c>
      <c r="F10" s="313" t="s">
        <v>1838</v>
      </c>
      <c r="G10" s="377">
        <v>42952</v>
      </c>
      <c r="H10" s="384" t="s">
        <v>1394</v>
      </c>
      <c r="I10" s="384"/>
      <c r="J10" s="393">
        <v>0.33333333333333331</v>
      </c>
      <c r="K10" s="377">
        <v>42956</v>
      </c>
      <c r="L10" s="313"/>
      <c r="M10" s="313"/>
      <c r="N10" s="397"/>
      <c r="O10" s="313" t="s">
        <v>1829</v>
      </c>
      <c r="P10" s="404"/>
      <c r="Q10" s="366" t="s">
        <v>1839</v>
      </c>
    </row>
    <row r="11" spans="1:17" s="323" customFormat="1" x14ac:dyDescent="0.25">
      <c r="A11" s="358"/>
      <c r="B11" s="313"/>
      <c r="C11" s="313"/>
      <c r="D11" s="369"/>
      <c r="E11" s="369"/>
      <c r="F11" s="313"/>
      <c r="G11" s="377"/>
      <c r="H11" s="384"/>
      <c r="I11" s="384"/>
      <c r="J11" s="393"/>
      <c r="K11" s="377"/>
      <c r="L11" s="313"/>
      <c r="M11" s="313"/>
      <c r="N11" s="397"/>
      <c r="O11" s="313"/>
      <c r="P11" s="404"/>
      <c r="Q11" s="366"/>
    </row>
    <row r="12" spans="1:17" s="323" customFormat="1" x14ac:dyDescent="0.25">
      <c r="A12" s="358"/>
      <c r="B12" s="313"/>
      <c r="C12" s="313"/>
      <c r="D12" s="356"/>
      <c r="E12" s="356"/>
      <c r="F12" s="313"/>
      <c r="G12" s="377"/>
      <c r="H12" s="384"/>
      <c r="I12" s="384"/>
      <c r="J12" s="393"/>
      <c r="K12" s="377"/>
      <c r="L12" s="313"/>
      <c r="M12" s="313"/>
      <c r="N12" s="397"/>
      <c r="O12" s="366"/>
      <c r="P12" s="404"/>
      <c r="Q12" s="366"/>
    </row>
    <row r="13" spans="1:17" s="323" customFormat="1" x14ac:dyDescent="0.25">
      <c r="A13" s="296"/>
      <c r="B13" s="363"/>
      <c r="C13" s="363"/>
      <c r="D13" s="356"/>
      <c r="E13" s="356"/>
      <c r="F13" s="363"/>
      <c r="G13" s="377"/>
      <c r="H13" s="384"/>
      <c r="I13" s="384"/>
      <c r="J13" s="393"/>
      <c r="K13" s="377"/>
      <c r="L13" s="363"/>
      <c r="M13" s="363"/>
      <c r="N13" s="398"/>
      <c r="O13" s="363"/>
      <c r="P13" s="405"/>
      <c r="Q13" s="363"/>
    </row>
    <row r="14" spans="1:17" s="324" customFormat="1" ht="25" thickBot="1" x14ac:dyDescent="0.35">
      <c r="A14" s="337"/>
      <c r="B14" s="339" t="s">
        <v>1357</v>
      </c>
      <c r="C14" s="348"/>
      <c r="D14" s="349">
        <f>SUM(D6:D13)</f>
        <v>12</v>
      </c>
      <c r="E14" s="349">
        <f>SUM(E6:E13)</f>
        <v>4.0999999999999996</v>
      </c>
      <c r="F14" s="372"/>
      <c r="G14" s="342"/>
      <c r="H14" s="342"/>
      <c r="I14" s="342"/>
      <c r="J14" s="342"/>
      <c r="K14" s="342"/>
      <c r="L14" s="337"/>
      <c r="M14" s="337"/>
      <c r="N14" s="337"/>
      <c r="O14" s="337"/>
      <c r="P14" s="347"/>
      <c r="Q14" s="296"/>
    </row>
    <row r="15" spans="1:17" s="303" customFormat="1" ht="22" thickBot="1" x14ac:dyDescent="0.3">
      <c r="A15" s="325"/>
      <c r="D15" s="326"/>
      <c r="E15" s="326"/>
      <c r="G15" s="327"/>
      <c r="H15" s="327"/>
      <c r="I15" s="327"/>
      <c r="J15" s="327"/>
      <c r="K15" s="327"/>
      <c r="P15" s="328"/>
      <c r="Q15" s="329"/>
    </row>
    <row r="16" spans="1:17" s="303" customFormat="1" x14ac:dyDescent="0.25">
      <c r="A16" s="360" t="s">
        <v>1840</v>
      </c>
      <c r="D16" s="334"/>
      <c r="E16" s="334"/>
      <c r="F16" s="335"/>
      <c r="G16" s="378"/>
      <c r="H16" s="385"/>
      <c r="I16" s="385"/>
      <c r="J16" s="385"/>
      <c r="K16" s="385"/>
      <c r="L16" s="336"/>
      <c r="M16" s="336"/>
      <c r="N16" s="330"/>
      <c r="O16" s="330"/>
      <c r="P16" s="331"/>
      <c r="Q16" s="332"/>
    </row>
    <row r="17" spans="1:17" s="323" customFormat="1" x14ac:dyDescent="0.25">
      <c r="A17" s="358" t="s">
        <v>1841</v>
      </c>
      <c r="B17" s="313" t="s">
        <v>1842</v>
      </c>
      <c r="C17" s="313" t="s">
        <v>1843</v>
      </c>
      <c r="D17" s="356">
        <v>3</v>
      </c>
      <c r="E17" s="356">
        <v>1</v>
      </c>
      <c r="F17" s="313" t="s">
        <v>1844</v>
      </c>
      <c r="G17" s="377">
        <v>42952</v>
      </c>
      <c r="H17" s="384" t="s">
        <v>28</v>
      </c>
      <c r="I17" s="384"/>
      <c r="J17" s="393">
        <v>0.29166666666666669</v>
      </c>
      <c r="K17" s="377">
        <v>42956</v>
      </c>
      <c r="L17" s="313"/>
      <c r="M17" s="313"/>
      <c r="N17" s="397"/>
      <c r="O17" s="313" t="s">
        <v>1829</v>
      </c>
      <c r="P17" s="404"/>
      <c r="Q17" s="313" t="s">
        <v>1845</v>
      </c>
    </row>
    <row r="18" spans="1:17" s="323" customFormat="1" x14ac:dyDescent="0.25">
      <c r="A18" s="358"/>
      <c r="B18" s="313"/>
      <c r="C18" s="313"/>
      <c r="D18" s="356"/>
      <c r="E18" s="356"/>
      <c r="F18" s="313"/>
      <c r="G18" s="377"/>
      <c r="H18" s="384"/>
      <c r="I18" s="384"/>
      <c r="J18" s="393"/>
      <c r="K18" s="377"/>
      <c r="L18" s="313"/>
      <c r="M18" s="313"/>
      <c r="N18" s="397"/>
      <c r="O18" s="313"/>
      <c r="P18" s="404"/>
      <c r="Q18" s="313"/>
    </row>
    <row r="19" spans="1:17" s="323" customFormat="1" x14ac:dyDescent="0.25">
      <c r="A19" s="296"/>
      <c r="B19" s="363"/>
      <c r="C19" s="363"/>
      <c r="D19" s="356"/>
      <c r="E19" s="356"/>
      <c r="F19" s="363"/>
      <c r="G19" s="377"/>
      <c r="H19" s="384"/>
      <c r="I19" s="384"/>
      <c r="J19" s="393"/>
      <c r="K19" s="377"/>
      <c r="L19" s="363"/>
      <c r="M19" s="363"/>
      <c r="N19" s="398"/>
      <c r="O19" s="363"/>
      <c r="P19" s="405"/>
      <c r="Q19" s="363"/>
    </row>
    <row r="20" spans="1:17" s="323" customFormat="1" x14ac:dyDescent="0.25">
      <c r="A20" s="358"/>
      <c r="B20" s="313"/>
      <c r="C20" s="313"/>
      <c r="D20" s="356"/>
      <c r="E20" s="356"/>
      <c r="F20" s="313"/>
      <c r="G20" s="377"/>
      <c r="H20" s="384"/>
      <c r="I20" s="384"/>
      <c r="J20" s="393"/>
      <c r="K20" s="377"/>
      <c r="L20" s="313"/>
      <c r="M20" s="313"/>
      <c r="N20" s="397"/>
      <c r="O20" s="313"/>
      <c r="P20" s="404"/>
      <c r="Q20" s="313"/>
    </row>
    <row r="21" spans="1:17" s="323" customFormat="1" x14ac:dyDescent="0.25">
      <c r="A21" s="361"/>
      <c r="B21" s="364"/>
      <c r="C21" s="365"/>
      <c r="D21" s="356"/>
      <c r="E21" s="356"/>
      <c r="F21" s="308"/>
      <c r="G21" s="379"/>
      <c r="H21" s="386"/>
      <c r="I21" s="386"/>
      <c r="J21" s="394"/>
      <c r="K21" s="379"/>
      <c r="L21" s="364"/>
      <c r="M21" s="364"/>
      <c r="N21" s="399"/>
      <c r="O21" s="364"/>
      <c r="P21" s="406"/>
      <c r="Q21" s="407"/>
    </row>
    <row r="22" spans="1:17" s="303" customFormat="1" ht="22" thickBot="1" x14ac:dyDescent="0.3">
      <c r="A22" s="337"/>
      <c r="B22" s="339" t="s">
        <v>1357</v>
      </c>
      <c r="C22" s="316"/>
      <c r="D22" s="334">
        <f>SUM(D17:D21)</f>
        <v>3</v>
      </c>
      <c r="E22" s="334">
        <f>SUM(E17:E21)</f>
        <v>1</v>
      </c>
      <c r="F22" s="340"/>
      <c r="G22" s="341"/>
      <c r="H22" s="342"/>
      <c r="I22" s="342"/>
      <c r="J22" s="342"/>
      <c r="K22" s="342"/>
      <c r="L22" s="337"/>
      <c r="M22" s="337"/>
      <c r="N22" s="337"/>
      <c r="O22" s="337"/>
      <c r="P22" s="338"/>
      <c r="Q22" s="296"/>
    </row>
    <row r="23" spans="1:17" s="303" customFormat="1" ht="22" thickBot="1" x14ac:dyDescent="0.3">
      <c r="A23" s="325"/>
      <c r="B23" s="304"/>
      <c r="C23" s="343"/>
      <c r="D23" s="370"/>
      <c r="E23" s="370"/>
      <c r="G23" s="327"/>
      <c r="H23" s="327"/>
      <c r="I23" s="327"/>
      <c r="J23" s="327"/>
      <c r="K23" s="327"/>
      <c r="P23" s="328"/>
      <c r="Q23" s="329"/>
    </row>
    <row r="24" spans="1:17" s="303" customFormat="1" x14ac:dyDescent="0.25">
      <c r="A24" s="360" t="s">
        <v>1846</v>
      </c>
      <c r="D24" s="356"/>
      <c r="E24" s="356"/>
      <c r="F24" s="346"/>
      <c r="G24" s="380"/>
      <c r="H24" s="387"/>
      <c r="I24" s="387"/>
      <c r="J24" s="387"/>
      <c r="K24" s="387"/>
      <c r="L24" s="311"/>
      <c r="M24" s="311"/>
      <c r="N24" s="344"/>
      <c r="O24" s="344"/>
      <c r="P24" s="345"/>
      <c r="Q24" s="344"/>
    </row>
    <row r="25" spans="1:17" s="323" customFormat="1" ht="147" x14ac:dyDescent="0.25">
      <c r="A25" s="358" t="s">
        <v>1847</v>
      </c>
      <c r="B25" s="313" t="s">
        <v>1848</v>
      </c>
      <c r="C25" s="313" t="s">
        <v>1849</v>
      </c>
      <c r="D25" s="356">
        <v>2</v>
      </c>
      <c r="E25" s="356">
        <v>1</v>
      </c>
      <c r="F25" s="313" t="s">
        <v>1850</v>
      </c>
      <c r="G25" s="377">
        <v>42952</v>
      </c>
      <c r="H25" s="384" t="s">
        <v>1851</v>
      </c>
      <c r="I25" s="384"/>
      <c r="J25" s="393">
        <v>0.29166666666666669</v>
      </c>
      <c r="K25" s="377">
        <v>42956</v>
      </c>
      <c r="L25" s="313" t="s">
        <v>1332</v>
      </c>
      <c r="M25" s="313"/>
      <c r="N25" s="397"/>
      <c r="O25" s="313" t="s">
        <v>1829</v>
      </c>
      <c r="P25" s="404" t="s">
        <v>1852</v>
      </c>
      <c r="Q25" s="366" t="s">
        <v>1853</v>
      </c>
    </row>
    <row r="26" spans="1:17" s="323" customFormat="1" ht="147" x14ac:dyDescent="0.25">
      <c r="A26" s="358" t="s">
        <v>1854</v>
      </c>
      <c r="B26" s="313" t="s">
        <v>1855</v>
      </c>
      <c r="C26" s="313" t="s">
        <v>1856</v>
      </c>
      <c r="D26" s="356">
        <v>2</v>
      </c>
      <c r="E26" s="356">
        <v>1</v>
      </c>
      <c r="F26" s="313" t="s">
        <v>1850</v>
      </c>
      <c r="G26" s="377">
        <v>42952</v>
      </c>
      <c r="H26" s="384" t="s">
        <v>1851</v>
      </c>
      <c r="I26" s="384"/>
      <c r="J26" s="393">
        <v>0.29166666666666669</v>
      </c>
      <c r="K26" s="377">
        <v>42956</v>
      </c>
      <c r="L26" s="313" t="s">
        <v>1332</v>
      </c>
      <c r="M26" s="313"/>
      <c r="N26" s="397"/>
      <c r="O26" s="313" t="s">
        <v>1829</v>
      </c>
      <c r="P26" s="404" t="s">
        <v>1852</v>
      </c>
      <c r="Q26" s="366" t="s">
        <v>1853</v>
      </c>
    </row>
    <row r="27" spans="1:17" s="323" customFormat="1" ht="147" x14ac:dyDescent="0.25">
      <c r="A27" s="358" t="s">
        <v>1857</v>
      </c>
      <c r="B27" s="313" t="s">
        <v>1858</v>
      </c>
      <c r="C27" s="313" t="s">
        <v>1859</v>
      </c>
      <c r="D27" s="356">
        <v>2</v>
      </c>
      <c r="E27" s="356">
        <v>1</v>
      </c>
      <c r="F27" s="313" t="s">
        <v>1850</v>
      </c>
      <c r="G27" s="377">
        <v>42952</v>
      </c>
      <c r="H27" s="384" t="s">
        <v>1851</v>
      </c>
      <c r="I27" s="384"/>
      <c r="J27" s="393">
        <v>0.29166666666666669</v>
      </c>
      <c r="K27" s="377">
        <v>42956</v>
      </c>
      <c r="L27" s="313" t="s">
        <v>1332</v>
      </c>
      <c r="M27" s="313"/>
      <c r="N27" s="397"/>
      <c r="O27" s="313" t="s">
        <v>1829</v>
      </c>
      <c r="P27" s="404" t="s">
        <v>1852</v>
      </c>
      <c r="Q27" s="366" t="s">
        <v>1853</v>
      </c>
    </row>
    <row r="28" spans="1:17" s="323" customFormat="1" x14ac:dyDescent="0.25">
      <c r="A28" s="358"/>
      <c r="B28" s="313"/>
      <c r="C28" s="313"/>
      <c r="D28" s="356"/>
      <c r="E28" s="356"/>
      <c r="F28" s="313"/>
      <c r="G28" s="377"/>
      <c r="H28" s="384"/>
      <c r="I28" s="384"/>
      <c r="J28" s="393"/>
      <c r="K28" s="377"/>
      <c r="L28" s="313"/>
      <c r="M28" s="313"/>
      <c r="N28" s="397"/>
      <c r="O28" s="313"/>
      <c r="P28" s="404"/>
      <c r="Q28" s="313"/>
    </row>
    <row r="29" spans="1:17" s="323" customFormat="1" x14ac:dyDescent="0.25">
      <c r="A29" s="296"/>
      <c r="B29" s="363"/>
      <c r="C29" s="363"/>
      <c r="D29" s="356"/>
      <c r="E29" s="356"/>
      <c r="F29" s="363"/>
      <c r="G29" s="377"/>
      <c r="H29" s="384"/>
      <c r="I29" s="384"/>
      <c r="J29" s="393"/>
      <c r="K29" s="377"/>
      <c r="L29" s="363"/>
      <c r="M29" s="363"/>
      <c r="N29" s="398"/>
      <c r="O29" s="363"/>
      <c r="P29" s="405"/>
      <c r="Q29" s="363"/>
    </row>
    <row r="30" spans="1:17" s="323" customFormat="1" x14ac:dyDescent="0.25">
      <c r="A30" s="296"/>
      <c r="B30" s="363"/>
      <c r="C30" s="363"/>
      <c r="D30" s="356"/>
      <c r="E30" s="356"/>
      <c r="F30" s="363"/>
      <c r="G30" s="377"/>
      <c r="H30" s="384"/>
      <c r="I30" s="384"/>
      <c r="J30" s="393"/>
      <c r="K30" s="377"/>
      <c r="L30" s="363"/>
      <c r="M30" s="363"/>
      <c r="N30" s="398"/>
      <c r="O30" s="363"/>
      <c r="P30" s="405"/>
      <c r="Q30" s="363"/>
    </row>
    <row r="31" spans="1:17" s="303" customFormat="1" ht="22" thickBot="1" x14ac:dyDescent="0.3">
      <c r="A31" s="337"/>
      <c r="B31" s="339" t="s">
        <v>1357</v>
      </c>
      <c r="C31" s="348"/>
      <c r="D31" s="349">
        <f>SUM(D25:D30)</f>
        <v>6</v>
      </c>
      <c r="E31" s="349">
        <f>SUM(E25:E30)</f>
        <v>3</v>
      </c>
      <c r="F31" s="340"/>
      <c r="G31" s="342"/>
      <c r="H31" s="342"/>
      <c r="I31" s="342"/>
      <c r="J31" s="342"/>
      <c r="K31" s="342"/>
      <c r="L31" s="337"/>
      <c r="M31" s="337"/>
      <c r="N31" s="337"/>
      <c r="O31" s="337"/>
      <c r="P31" s="347"/>
      <c r="Q31" s="337"/>
    </row>
    <row r="32" spans="1:17" s="303" customFormat="1" ht="22" thickBot="1" x14ac:dyDescent="0.3">
      <c r="A32" s="325"/>
      <c r="B32" s="304"/>
      <c r="C32" s="304"/>
      <c r="D32" s="350"/>
      <c r="E32" s="351"/>
      <c r="F32" s="352"/>
      <c r="G32" s="327"/>
      <c r="H32" s="327"/>
      <c r="I32" s="327"/>
      <c r="J32" s="327"/>
      <c r="K32" s="327"/>
      <c r="P32" s="328"/>
      <c r="Q32" s="329"/>
    </row>
    <row r="33" spans="1:17" s="303" customFormat="1" x14ac:dyDescent="0.25">
      <c r="A33" s="333" t="s">
        <v>1860</v>
      </c>
      <c r="D33" s="356"/>
      <c r="E33" s="356"/>
      <c r="F33" s="346"/>
      <c r="G33" s="375"/>
      <c r="H33" s="387"/>
      <c r="I33" s="387"/>
      <c r="J33" s="387"/>
      <c r="K33" s="387"/>
      <c r="L33" s="311"/>
      <c r="M33" s="311"/>
      <c r="N33" s="344"/>
      <c r="O33" s="344"/>
      <c r="P33" s="345"/>
      <c r="Q33" s="296"/>
    </row>
    <row r="34" spans="1:17" s="323" customFormat="1" x14ac:dyDescent="0.25">
      <c r="A34" s="358"/>
      <c r="B34" s="313"/>
      <c r="C34" s="313"/>
      <c r="D34" s="356"/>
      <c r="E34" s="356"/>
      <c r="F34" s="313"/>
      <c r="G34" s="377"/>
      <c r="H34" s="384"/>
      <c r="I34" s="388"/>
      <c r="J34" s="393"/>
      <c r="K34" s="377"/>
      <c r="L34" s="313"/>
      <c r="M34" s="313"/>
      <c r="N34" s="397"/>
      <c r="O34" s="313"/>
      <c r="P34" s="404"/>
      <c r="Q34" s="313"/>
    </row>
    <row r="35" spans="1:17" s="323" customFormat="1" x14ac:dyDescent="0.25">
      <c r="A35" s="358"/>
      <c r="B35" s="313"/>
      <c r="C35" s="313"/>
      <c r="D35" s="356"/>
      <c r="E35" s="356"/>
      <c r="F35" s="313"/>
      <c r="G35" s="377"/>
      <c r="H35" s="384"/>
      <c r="I35" s="384"/>
      <c r="J35" s="393"/>
      <c r="K35" s="377"/>
      <c r="L35" s="313"/>
      <c r="M35" s="313"/>
      <c r="N35" s="397"/>
      <c r="O35" s="313"/>
      <c r="P35" s="404"/>
      <c r="Q35" s="313"/>
    </row>
    <row r="36" spans="1:17" s="323" customFormat="1" x14ac:dyDescent="0.25">
      <c r="A36" s="362"/>
      <c r="B36" s="313"/>
      <c r="C36" s="355"/>
      <c r="D36" s="356"/>
      <c r="E36" s="356"/>
      <c r="F36" s="313"/>
      <c r="G36" s="377"/>
      <c r="H36" s="384"/>
      <c r="I36" s="384"/>
      <c r="J36" s="393"/>
      <c r="K36" s="377"/>
      <c r="L36" s="313"/>
      <c r="M36" s="313"/>
      <c r="N36" s="397"/>
      <c r="O36" s="313"/>
      <c r="P36" s="404"/>
      <c r="Q36" s="366"/>
    </row>
    <row r="37" spans="1:17" s="303" customFormat="1" ht="22" thickBot="1" x14ac:dyDescent="0.3">
      <c r="A37" s="296"/>
      <c r="B37" s="313" t="s">
        <v>1357</v>
      </c>
      <c r="C37" s="355"/>
      <c r="D37" s="356">
        <f>SUM(D34:D36)</f>
        <v>0</v>
      </c>
      <c r="E37" s="356">
        <f>SUM(E34:E36)</f>
        <v>0</v>
      </c>
      <c r="F37" s="357"/>
      <c r="G37" s="358"/>
      <c r="H37" s="358"/>
      <c r="I37" s="358"/>
      <c r="J37" s="358"/>
      <c r="K37" s="358"/>
      <c r="L37" s="296"/>
      <c r="M37" s="296"/>
      <c r="N37" s="296"/>
      <c r="O37" s="296"/>
      <c r="P37" s="354"/>
      <c r="Q37" s="296"/>
    </row>
    <row r="38" spans="1:17" s="303" customFormat="1" x14ac:dyDescent="0.25">
      <c r="A38" s="359"/>
      <c r="B38" s="311" t="s">
        <v>1861</v>
      </c>
      <c r="C38" s="360"/>
      <c r="D38" s="349"/>
      <c r="E38" s="349"/>
      <c r="F38" s="310"/>
      <c r="G38" s="375"/>
      <c r="H38" s="387"/>
      <c r="I38" s="387"/>
      <c r="J38" s="387"/>
      <c r="K38" s="387"/>
      <c r="L38" s="311"/>
      <c r="M38" s="311"/>
      <c r="N38" s="344"/>
      <c r="O38" s="344"/>
      <c r="P38" s="345"/>
      <c r="Q38" s="296"/>
    </row>
    <row r="39" spans="1:17" s="323" customFormat="1" x14ac:dyDescent="0.25">
      <c r="A39" s="358"/>
      <c r="B39" s="313"/>
      <c r="C39" s="313"/>
      <c r="D39" s="356"/>
      <c r="E39" s="356"/>
      <c r="F39" s="313"/>
      <c r="G39" s="377"/>
      <c r="H39" s="384"/>
      <c r="I39" s="384"/>
      <c r="J39" s="393"/>
      <c r="K39" s="377"/>
      <c r="L39" s="313"/>
      <c r="M39" s="313"/>
      <c r="N39" s="397"/>
      <c r="O39" s="313"/>
      <c r="P39" s="404"/>
      <c r="Q39" s="366"/>
    </row>
    <row r="40" spans="1:17" s="323" customFormat="1" x14ac:dyDescent="0.25">
      <c r="A40" s="362"/>
      <c r="B40" s="313"/>
      <c r="C40" s="366"/>
      <c r="D40" s="356"/>
      <c r="E40" s="356"/>
      <c r="F40" s="313"/>
      <c r="G40" s="377"/>
      <c r="H40" s="384"/>
      <c r="I40" s="384"/>
      <c r="J40" s="393"/>
      <c r="K40" s="377"/>
      <c r="L40" s="313"/>
      <c r="M40" s="313"/>
      <c r="N40" s="397"/>
      <c r="O40" s="313"/>
      <c r="P40" s="404"/>
      <c r="Q40" s="313"/>
    </row>
    <row r="41" spans="1:17" s="303" customFormat="1" x14ac:dyDescent="0.25">
      <c r="A41" s="296"/>
      <c r="B41" s="313" t="s">
        <v>1357</v>
      </c>
      <c r="C41" s="355"/>
      <c r="D41" s="356">
        <f>SUM(D39:D40)</f>
        <v>0</v>
      </c>
      <c r="E41" s="356">
        <f>SUM(E39:E40)</f>
        <v>0</v>
      </c>
      <c r="F41" s="357"/>
      <c r="G41" s="358"/>
      <c r="H41" s="358"/>
      <c r="I41" s="358"/>
      <c r="J41" s="358"/>
      <c r="K41" s="358"/>
      <c r="L41" s="296"/>
      <c r="M41" s="296"/>
      <c r="N41" s="296"/>
      <c r="O41" s="296"/>
      <c r="P41" s="354"/>
      <c r="Q41" s="296"/>
    </row>
  </sheetData>
  <customSheetViews>
    <customSheetView guid="{A67F6443-CA60-6E4C-B29B-DCA4E70ACF30}">
      <pageMargins left="0.7" right="0.7" top="0.75" bottom="0.75" header="0.3" footer="0.3"/>
    </customSheetView>
    <customSheetView guid="{7DC097B9-CA40-49DB-9E0D-CAF33A1D74AD}" topLeftCell="A13">
      <selection activeCell="A24" sqref="A24"/>
      <pageMargins left="0.7" right="0.7" top="0.75" bottom="0.75" header="0.3" footer="0.3"/>
    </customSheetView>
    <customSheetView guid="{33354DC4-F6A3-4A6E-9B62-8BC44C96640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baseColWidth="10" defaultColWidth="8.83203125" defaultRowHeight="24" x14ac:dyDescent="0.3"/>
  <cols>
    <col min="13" max="14" width="8.83203125" style="410"/>
  </cols>
  <sheetData>
    <row r="1" spans="1:15" ht="38" thickBot="1" x14ac:dyDescent="0.35">
      <c r="A1" s="408" t="s">
        <v>1862</v>
      </c>
      <c r="G1" s="409" t="s">
        <v>1863</v>
      </c>
    </row>
    <row r="2" spans="1:15" ht="25" thickBot="1" x14ac:dyDescent="0.35">
      <c r="A2" s="411" t="s">
        <v>2</v>
      </c>
      <c r="B2" s="412" t="s">
        <v>3</v>
      </c>
      <c r="C2" s="412" t="s">
        <v>4</v>
      </c>
      <c r="D2" s="413" t="s">
        <v>5</v>
      </c>
      <c r="E2" s="412" t="s">
        <v>6</v>
      </c>
      <c r="F2" s="412" t="s">
        <v>7</v>
      </c>
      <c r="G2" s="412" t="s">
        <v>8</v>
      </c>
      <c r="H2" s="412" t="s">
        <v>9</v>
      </c>
      <c r="I2" s="412" t="s">
        <v>10</v>
      </c>
      <c r="J2" s="412" t="s">
        <v>11</v>
      </c>
      <c r="K2" s="414" t="s">
        <v>12</v>
      </c>
      <c r="M2" s="415" t="s">
        <v>13</v>
      </c>
      <c r="N2" s="416">
        <v>56</v>
      </c>
    </row>
    <row r="3" spans="1:15" ht="31" x14ac:dyDescent="0.3">
      <c r="A3" s="417"/>
      <c r="B3" s="418" t="s">
        <v>1864</v>
      </c>
      <c r="C3" s="417"/>
      <c r="D3" s="419"/>
      <c r="E3" s="417"/>
      <c r="F3" s="417"/>
      <c r="G3" s="417"/>
      <c r="H3" s="417"/>
      <c r="I3" s="420"/>
      <c r="J3" s="417"/>
      <c r="K3" s="417"/>
      <c r="M3" s="421" t="s">
        <v>16</v>
      </c>
      <c r="N3" s="422">
        <f>N2-N14</f>
        <v>20</v>
      </c>
      <c r="O3" s="423"/>
    </row>
    <row r="4" spans="1:15" s="424" customFormat="1" ht="38" x14ac:dyDescent="0.3">
      <c r="A4" s="321" t="s">
        <v>1865</v>
      </c>
      <c r="B4" s="321" t="s">
        <v>1866</v>
      </c>
      <c r="C4" s="321" t="s">
        <v>1867</v>
      </c>
      <c r="D4" s="321" t="s">
        <v>1868</v>
      </c>
      <c r="E4" s="321">
        <v>4</v>
      </c>
      <c r="F4" s="321">
        <v>2</v>
      </c>
      <c r="G4" s="321" t="s">
        <v>28</v>
      </c>
      <c r="H4" s="426" t="s">
        <v>1869</v>
      </c>
      <c r="I4" s="322">
        <v>42952</v>
      </c>
      <c r="J4" s="426" t="s">
        <v>1870</v>
      </c>
      <c r="K4" s="321" t="s">
        <v>1871</v>
      </c>
      <c r="M4" s="425" t="s">
        <v>24</v>
      </c>
      <c r="N4" s="410">
        <f>SUMIFS(E:E,G:G,"CTT")</f>
        <v>26</v>
      </c>
    </row>
    <row r="5" spans="1:15" s="424" customFormat="1" ht="57" x14ac:dyDescent="0.3">
      <c r="A5" s="321" t="s">
        <v>1872</v>
      </c>
      <c r="B5" s="321" t="s">
        <v>1432</v>
      </c>
      <c r="C5" s="321" t="s">
        <v>1873</v>
      </c>
      <c r="D5" s="426" t="s">
        <v>1874</v>
      </c>
      <c r="E5" s="321">
        <v>5</v>
      </c>
      <c r="F5" s="428">
        <v>2</v>
      </c>
      <c r="G5" s="321" t="s">
        <v>20</v>
      </c>
      <c r="H5" s="426" t="s">
        <v>1875</v>
      </c>
      <c r="I5" s="322">
        <v>42952</v>
      </c>
      <c r="J5" s="426" t="s">
        <v>1876</v>
      </c>
      <c r="K5" s="426"/>
      <c r="M5" s="425" t="s">
        <v>31</v>
      </c>
      <c r="N5" s="410">
        <f>SUMIFS(E:E,G:G,"FLU")</f>
        <v>4</v>
      </c>
    </row>
    <row r="6" spans="1:15" s="424" customFormat="1" ht="57" x14ac:dyDescent="0.3">
      <c r="A6" s="321" t="s">
        <v>1877</v>
      </c>
      <c r="B6" s="321" t="s">
        <v>1878</v>
      </c>
      <c r="C6" s="321" t="s">
        <v>1879</v>
      </c>
      <c r="D6" s="426" t="s">
        <v>1880</v>
      </c>
      <c r="E6" s="321">
        <v>4</v>
      </c>
      <c r="F6" s="428">
        <v>2</v>
      </c>
      <c r="G6" s="321" t="s">
        <v>20</v>
      </c>
      <c r="H6" s="426" t="s">
        <v>1875</v>
      </c>
      <c r="I6" s="322">
        <v>42952</v>
      </c>
      <c r="J6" s="426" t="s">
        <v>1881</v>
      </c>
      <c r="K6" s="426"/>
      <c r="M6" s="425" t="s">
        <v>36</v>
      </c>
      <c r="N6" s="410">
        <f>SUMIFS(E:E,G:G,"JCC")</f>
        <v>3</v>
      </c>
    </row>
    <row r="7" spans="1:15" s="424" customFormat="1" ht="38" x14ac:dyDescent="0.3">
      <c r="A7" s="321" t="s">
        <v>1875</v>
      </c>
      <c r="B7" s="321" t="s">
        <v>1882</v>
      </c>
      <c r="C7" s="321" t="s">
        <v>1883</v>
      </c>
      <c r="D7" s="430" t="s">
        <v>1884</v>
      </c>
      <c r="E7" s="321">
        <v>4</v>
      </c>
      <c r="F7" s="428">
        <v>2</v>
      </c>
      <c r="G7" s="321" t="s">
        <v>20</v>
      </c>
      <c r="H7" s="426" t="s">
        <v>1875</v>
      </c>
      <c r="I7" s="322">
        <v>42952</v>
      </c>
      <c r="J7" s="426" t="s">
        <v>1885</v>
      </c>
      <c r="K7" s="430"/>
      <c r="M7" s="425" t="s">
        <v>1886</v>
      </c>
      <c r="N7" s="410">
        <f>SUMIFS(E:E,G:G,"EDI")</f>
        <v>0</v>
      </c>
    </row>
    <row r="8" spans="1:15" s="424" customFormat="1" ht="228" x14ac:dyDescent="0.3">
      <c r="A8" s="321" t="s">
        <v>1887</v>
      </c>
      <c r="B8" s="321" t="s">
        <v>1888</v>
      </c>
      <c r="C8" s="321" t="s">
        <v>1889</v>
      </c>
      <c r="D8" s="426" t="s">
        <v>1890</v>
      </c>
      <c r="E8" s="321">
        <v>2</v>
      </c>
      <c r="F8" s="428">
        <v>1</v>
      </c>
      <c r="G8" s="321" t="s">
        <v>20</v>
      </c>
      <c r="H8" s="430" t="s">
        <v>1875</v>
      </c>
      <c r="I8" s="322">
        <v>42952</v>
      </c>
      <c r="J8" s="426" t="s">
        <v>1891</v>
      </c>
      <c r="K8" s="426" t="s">
        <v>1892</v>
      </c>
      <c r="M8" s="425" t="s">
        <v>48</v>
      </c>
      <c r="N8" s="410">
        <f>SUMIFS(E:E,G:G,"PAR")</f>
        <v>3</v>
      </c>
    </row>
    <row r="9" spans="1:15" s="424" customFormat="1" ht="38" x14ac:dyDescent="0.3">
      <c r="A9" s="321" t="s">
        <v>1893</v>
      </c>
      <c r="B9" s="321" t="s">
        <v>1432</v>
      </c>
      <c r="C9" s="321" t="s">
        <v>1894</v>
      </c>
      <c r="D9" s="430" t="s">
        <v>1895</v>
      </c>
      <c r="E9" s="321">
        <v>3</v>
      </c>
      <c r="F9" s="428">
        <v>1</v>
      </c>
      <c r="G9" s="321" t="s">
        <v>20</v>
      </c>
      <c r="H9" s="430" t="s">
        <v>1875</v>
      </c>
      <c r="I9" s="322">
        <v>42952</v>
      </c>
      <c r="J9" s="426" t="s">
        <v>1896</v>
      </c>
      <c r="K9" s="430"/>
      <c r="M9" s="425" t="s">
        <v>53</v>
      </c>
      <c r="N9" s="410">
        <f>SUMIFS(E:E,G:G,"phi")</f>
        <v>0</v>
      </c>
    </row>
    <row r="10" spans="1:15" s="424" customFormat="1" ht="133" x14ac:dyDescent="0.3">
      <c r="A10" s="321" t="s">
        <v>1897</v>
      </c>
      <c r="B10" s="321" t="s">
        <v>1898</v>
      </c>
      <c r="C10" s="321" t="s">
        <v>1899</v>
      </c>
      <c r="D10" s="426" t="s">
        <v>1900</v>
      </c>
      <c r="E10" s="321">
        <v>1</v>
      </c>
      <c r="F10" s="428">
        <v>1</v>
      </c>
      <c r="G10" s="321" t="s">
        <v>20</v>
      </c>
      <c r="H10" s="426" t="s">
        <v>1887</v>
      </c>
      <c r="I10" s="322">
        <v>42952</v>
      </c>
      <c r="J10" s="426" t="s">
        <v>1901</v>
      </c>
      <c r="K10" s="426" t="s">
        <v>1902</v>
      </c>
      <c r="M10" s="425" t="s">
        <v>58</v>
      </c>
      <c r="N10" s="410">
        <f>SUMIFS(E:E,G:G,"BRK")</f>
        <v>0</v>
      </c>
    </row>
    <row r="11" spans="1:15" s="424" customFormat="1" ht="57" x14ac:dyDescent="0.3">
      <c r="A11" s="321" t="s">
        <v>1903</v>
      </c>
      <c r="B11" s="321" t="s">
        <v>1904</v>
      </c>
      <c r="C11" s="321" t="s">
        <v>1905</v>
      </c>
      <c r="D11" s="426" t="s">
        <v>1906</v>
      </c>
      <c r="E11" s="321">
        <v>1</v>
      </c>
      <c r="F11" s="428">
        <v>1</v>
      </c>
      <c r="G11" s="321" t="s">
        <v>20</v>
      </c>
      <c r="H11" s="426" t="s">
        <v>1887</v>
      </c>
      <c r="I11" s="322">
        <v>42952</v>
      </c>
      <c r="J11" s="426" t="s">
        <v>1907</v>
      </c>
      <c r="K11" s="426"/>
      <c r="M11" s="431" t="s">
        <v>64</v>
      </c>
      <c r="N11" s="432"/>
    </row>
    <row r="12" spans="1:15" s="424" customFormat="1" ht="133" x14ac:dyDescent="0.3">
      <c r="A12" s="321" t="s">
        <v>1908</v>
      </c>
      <c r="B12" s="321" t="s">
        <v>1909</v>
      </c>
      <c r="C12" s="321" t="s">
        <v>1910</v>
      </c>
      <c r="D12" s="430" t="s">
        <v>1911</v>
      </c>
      <c r="E12" s="321">
        <v>5</v>
      </c>
      <c r="F12" s="428">
        <v>1</v>
      </c>
      <c r="G12" s="321" t="s">
        <v>20</v>
      </c>
      <c r="H12" s="430" t="s">
        <v>1887</v>
      </c>
      <c r="I12" s="322">
        <v>42952</v>
      </c>
      <c r="J12" s="426" t="s">
        <v>1912</v>
      </c>
      <c r="K12" s="426" t="s">
        <v>1902</v>
      </c>
      <c r="M12" s="433" t="s">
        <v>68</v>
      </c>
      <c r="N12" s="434"/>
    </row>
    <row r="13" spans="1:15" s="424" customFormat="1" ht="228" x14ac:dyDescent="0.3">
      <c r="A13" s="321" t="s">
        <v>1913</v>
      </c>
      <c r="B13" s="321" t="s">
        <v>1914</v>
      </c>
      <c r="C13" s="321" t="s">
        <v>1915</v>
      </c>
      <c r="D13" s="430" t="s">
        <v>1916</v>
      </c>
      <c r="E13" s="321">
        <v>1</v>
      </c>
      <c r="F13" s="428">
        <v>1</v>
      </c>
      <c r="G13" s="321" t="s">
        <v>20</v>
      </c>
      <c r="H13" s="430" t="s">
        <v>1887</v>
      </c>
      <c r="I13" s="322">
        <v>42952</v>
      </c>
      <c r="J13" s="426" t="s">
        <v>1917</v>
      </c>
      <c r="K13" s="426" t="s">
        <v>1918</v>
      </c>
      <c r="M13" s="433"/>
      <c r="N13" s="434"/>
    </row>
    <row r="14" spans="1:15" s="424" customFormat="1" ht="38" x14ac:dyDescent="0.3">
      <c r="A14" s="321" t="s">
        <v>1919</v>
      </c>
      <c r="B14" s="321" t="s">
        <v>1920</v>
      </c>
      <c r="C14" s="321" t="s">
        <v>1921</v>
      </c>
      <c r="D14" s="430" t="s">
        <v>1922</v>
      </c>
      <c r="E14" s="321">
        <v>3</v>
      </c>
      <c r="F14" s="428">
        <v>1</v>
      </c>
      <c r="G14" s="321" t="s">
        <v>67</v>
      </c>
      <c r="H14" s="430" t="s">
        <v>1887</v>
      </c>
      <c r="I14" s="322">
        <v>42952</v>
      </c>
      <c r="J14" s="426" t="s">
        <v>1923</v>
      </c>
      <c r="K14" s="430"/>
      <c r="M14" s="435" t="s">
        <v>69</v>
      </c>
      <c r="N14" s="436">
        <f>SUM(M4:N12)</f>
        <v>36</v>
      </c>
    </row>
    <row r="15" spans="1:15" s="424" customFormat="1" ht="38" x14ac:dyDescent="0.3">
      <c r="A15" s="321" t="s">
        <v>1924</v>
      </c>
      <c r="B15" s="321" t="s">
        <v>1925</v>
      </c>
      <c r="C15" s="353" t="s">
        <v>1726</v>
      </c>
      <c r="D15" s="430" t="s">
        <v>1926</v>
      </c>
      <c r="E15" s="321">
        <v>3</v>
      </c>
      <c r="F15" s="428">
        <v>1</v>
      </c>
      <c r="G15" s="321" t="s">
        <v>609</v>
      </c>
      <c r="H15" s="430" t="s">
        <v>1887</v>
      </c>
      <c r="I15" s="322">
        <v>42952</v>
      </c>
      <c r="J15" s="426" t="s">
        <v>1927</v>
      </c>
      <c r="K15" s="430"/>
      <c r="M15" s="437"/>
      <c r="N15" s="324"/>
      <c r="O15" s="323"/>
    </row>
    <row r="16" spans="1:15" s="424" customFormat="1" x14ac:dyDescent="0.3">
      <c r="A16" s="321"/>
      <c r="B16" s="438"/>
      <c r="C16" s="438"/>
      <c r="D16" s="439"/>
      <c r="E16" s="321"/>
      <c r="F16" s="428"/>
      <c r="G16" s="321"/>
      <c r="H16" s="430"/>
      <c r="I16" s="322"/>
      <c r="J16" s="426"/>
      <c r="K16" s="430"/>
      <c r="M16" s="437"/>
      <c r="N16" s="324"/>
      <c r="O16" s="323"/>
    </row>
    <row r="17" spans="1:18" s="424" customFormat="1" x14ac:dyDescent="0.3">
      <c r="A17" s="321"/>
      <c r="B17" s="321"/>
      <c r="C17" s="321"/>
      <c r="D17" s="426"/>
      <c r="E17" s="321"/>
      <c r="F17" s="428"/>
      <c r="G17" s="321"/>
      <c r="H17" s="426"/>
      <c r="I17" s="322"/>
      <c r="J17" s="321"/>
      <c r="K17" s="426"/>
      <c r="M17" s="437"/>
      <c r="N17" s="324"/>
      <c r="O17" s="323"/>
    </row>
    <row r="18" spans="1:18" x14ac:dyDescent="0.3">
      <c r="A18" s="319"/>
      <c r="B18" s="319"/>
      <c r="C18" s="319"/>
      <c r="D18" s="429"/>
      <c r="E18" s="319"/>
      <c r="F18" s="427"/>
      <c r="G18" s="319"/>
      <c r="H18" s="429"/>
      <c r="I18" s="320"/>
      <c r="J18" s="319"/>
      <c r="K18" s="440"/>
    </row>
    <row r="19" spans="1:18" ht="31" x14ac:dyDescent="0.3">
      <c r="A19" s="143"/>
      <c r="B19" s="144"/>
      <c r="C19" s="441"/>
      <c r="D19" s="442"/>
      <c r="E19" s="443">
        <f>SUM(E4:E18)</f>
        <v>36</v>
      </c>
      <c r="F19" s="444">
        <f>SUM(F4:F18)</f>
        <v>16</v>
      </c>
      <c r="G19" s="144"/>
      <c r="H19" s="55"/>
      <c r="I19" s="445"/>
      <c r="J19" s="225"/>
      <c r="K19" s="446"/>
    </row>
    <row r="20" spans="1:18" x14ac:dyDescent="0.3">
      <c r="A20" s="447"/>
      <c r="B20" s="447"/>
      <c r="G20" s="448"/>
      <c r="H20" s="448"/>
      <c r="I20" s="448"/>
      <c r="J20" s="225"/>
    </row>
    <row r="21" spans="1:18" ht="312" x14ac:dyDescent="0.3">
      <c r="A21" s="449" t="s">
        <v>1928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</row>
    <row r="22" spans="1:18" ht="96" x14ac:dyDescent="0.3">
      <c r="A22" s="450" t="s">
        <v>1929</v>
      </c>
      <c r="G22" s="451"/>
      <c r="H22" s="452"/>
      <c r="I22" s="452"/>
      <c r="J22" s="452"/>
      <c r="K22" s="452"/>
    </row>
    <row r="23" spans="1:18" x14ac:dyDescent="0.3">
      <c r="A23" s="453" t="s">
        <v>1930</v>
      </c>
      <c r="B23" s="454" t="s">
        <v>1931</v>
      </c>
      <c r="G23" s="455"/>
      <c r="H23" s="456"/>
      <c r="I23" s="456"/>
      <c r="J23" s="456"/>
      <c r="K23" s="456"/>
    </row>
    <row r="24" spans="1:18" ht="25" thickBot="1" x14ac:dyDescent="0.35">
      <c r="A24" s="457" t="s">
        <v>1932</v>
      </c>
      <c r="B24" s="458" t="s">
        <v>1933</v>
      </c>
      <c r="G24" s="459"/>
      <c r="H24" s="460"/>
      <c r="I24" s="460"/>
      <c r="J24" s="460"/>
      <c r="K24" s="460"/>
    </row>
    <row r="25" spans="1:18" x14ac:dyDescent="0.3">
      <c r="A25" s="453" t="s">
        <v>1932</v>
      </c>
      <c r="B25" s="454" t="s">
        <v>1934</v>
      </c>
      <c r="G25" s="455"/>
      <c r="H25" s="456"/>
      <c r="I25" s="456"/>
      <c r="J25" s="456"/>
      <c r="K25" s="456"/>
      <c r="M25" s="461" t="s">
        <v>1935</v>
      </c>
      <c r="O25" s="462" t="s">
        <v>1936</v>
      </c>
    </row>
    <row r="26" spans="1:18" ht="25" thickBot="1" x14ac:dyDescent="0.25">
      <c r="A26" s="457" t="s">
        <v>1932</v>
      </c>
      <c r="B26" s="458" t="s">
        <v>1937</v>
      </c>
      <c r="G26" s="459"/>
      <c r="H26" s="460"/>
      <c r="I26" s="460"/>
      <c r="J26" s="460"/>
      <c r="K26" s="460"/>
      <c r="L26" s="449"/>
      <c r="M26" s="449"/>
      <c r="N26" s="449"/>
      <c r="O26" s="449"/>
      <c r="P26" s="463" t="s">
        <v>1938</v>
      </c>
      <c r="Q26" s="463" t="s">
        <v>1939</v>
      </c>
    </row>
    <row r="27" spans="1:18" ht="25" thickTop="1" x14ac:dyDescent="0.2">
      <c r="A27" s="464" t="s">
        <v>1940</v>
      </c>
      <c r="G27" s="465"/>
      <c r="H27" s="466"/>
      <c r="I27" s="466"/>
      <c r="J27" s="466"/>
      <c r="K27" s="466"/>
      <c r="L27" s="452"/>
      <c r="M27" s="452"/>
      <c r="N27" s="452"/>
      <c r="O27" s="452"/>
      <c r="P27" s="467">
        <v>36</v>
      </c>
      <c r="Q27" s="468">
        <v>16</v>
      </c>
    </row>
    <row r="28" spans="1:18" x14ac:dyDescent="0.2">
      <c r="A28" s="469" t="s">
        <v>1941</v>
      </c>
      <c r="G28" s="470" t="s">
        <v>1942</v>
      </c>
      <c r="H28" s="471"/>
      <c r="I28" s="471"/>
      <c r="J28" s="471"/>
      <c r="K28" s="471"/>
      <c r="L28" s="456"/>
      <c r="M28" s="456"/>
      <c r="N28" s="456"/>
      <c r="O28" s="456"/>
      <c r="P28" s="472"/>
      <c r="Q28" s="473"/>
    </row>
    <row r="29" spans="1:18" x14ac:dyDescent="0.3">
      <c r="A29" s="474" t="s">
        <v>1943</v>
      </c>
      <c r="B29" s="475"/>
      <c r="C29" s="475"/>
      <c r="D29" s="475"/>
      <c r="E29" s="475"/>
      <c r="F29" s="475"/>
      <c r="G29" s="476"/>
      <c r="H29" s="476"/>
      <c r="I29" s="476"/>
      <c r="J29" s="476"/>
      <c r="K29" s="476"/>
      <c r="L29" s="460"/>
      <c r="M29" s="460"/>
      <c r="N29" s="460"/>
      <c r="O29" s="460"/>
      <c r="P29" s="477"/>
      <c r="Q29" s="478"/>
    </row>
    <row r="30" spans="1:18" x14ac:dyDescent="0.3">
      <c r="L30" s="456"/>
      <c r="M30" s="456"/>
      <c r="N30" s="456"/>
      <c r="O30" s="456"/>
      <c r="P30" s="479" t="s">
        <v>1944</v>
      </c>
      <c r="Q30" s="480">
        <v>1</v>
      </c>
    </row>
    <row r="31" spans="1:18" x14ac:dyDescent="0.3">
      <c r="L31" s="460"/>
      <c r="M31" s="460"/>
      <c r="N31" s="460"/>
      <c r="O31" s="460"/>
      <c r="P31" s="477" t="s">
        <v>1945</v>
      </c>
      <c r="Q31" s="478">
        <v>0</v>
      </c>
    </row>
    <row r="32" spans="1:18" ht="27" thickBot="1" x14ac:dyDescent="0.35">
      <c r="L32" s="466"/>
      <c r="M32" s="466"/>
      <c r="N32" s="466"/>
      <c r="O32" s="466"/>
      <c r="P32" s="481">
        <f>SUM(P27:P31)</f>
        <v>36</v>
      </c>
      <c r="Q32" s="481">
        <f>SUM(Q27:Q31)</f>
        <v>17</v>
      </c>
      <c r="R32" s="197"/>
    </row>
    <row r="33" spans="12:17" ht="25" thickTop="1" x14ac:dyDescent="0.2">
      <c r="L33" s="471"/>
      <c r="M33" s="471"/>
      <c r="N33" s="471"/>
      <c r="O33" s="471"/>
      <c r="P33" s="482"/>
      <c r="Q33" s="483"/>
    </row>
    <row r="34" spans="12:17" x14ac:dyDescent="0.2">
      <c r="L34" s="476"/>
      <c r="M34" s="476"/>
      <c r="N34" s="476"/>
      <c r="O34" s="476"/>
      <c r="P34" s="476"/>
      <c r="Q34" s="484"/>
    </row>
  </sheetData>
  <customSheetViews>
    <customSheetView guid="{A67F6443-CA60-6E4C-B29B-DCA4E70ACF30}">
      <pageMargins left="0.7" right="0.7" top="0.75" bottom="0.75" header="0.3" footer="0.3"/>
    </customSheetView>
    <customSheetView guid="{7DC097B9-CA40-49DB-9E0D-CAF33A1D74AD}" topLeftCell="A19">
      <selection activeCell="G13" sqref="G13"/>
      <pageMargins left="0.7" right="0.7" top="0.75" bottom="0.75" header="0.3" footer="0.3"/>
    </customSheetView>
    <customSheetView guid="{33354DC4-F6A3-4A6E-9B62-8BC44C96640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0" zoomScaleNormal="80" workbookViewId="0">
      <selection activeCell="C17" sqref="C17"/>
    </sheetView>
  </sheetViews>
  <sheetFormatPr baseColWidth="10" defaultColWidth="8.83203125" defaultRowHeight="43.5" customHeight="1" x14ac:dyDescent="0.2"/>
  <cols>
    <col min="1" max="1" width="11.83203125" customWidth="1"/>
    <col min="2" max="2" width="34.5" customWidth="1"/>
    <col min="3" max="3" width="30.83203125" customWidth="1"/>
    <col min="4" max="4" width="39.1640625" customWidth="1"/>
    <col min="5" max="5" width="10.5" customWidth="1"/>
    <col min="6" max="6" width="10.33203125" customWidth="1"/>
    <col min="7" max="7" width="15.1640625" customWidth="1"/>
    <col min="8" max="8" width="21.1640625" customWidth="1"/>
    <col min="9" max="9" width="16" customWidth="1"/>
    <col min="10" max="10" width="15.1640625" customWidth="1"/>
    <col min="11" max="11" width="62.5" customWidth="1"/>
    <col min="13" max="13" width="18.1640625" customWidth="1"/>
  </cols>
  <sheetData>
    <row r="1" spans="1:15" ht="43.5" customHeight="1" thickBot="1" x14ac:dyDescent="0.5">
      <c r="A1" s="773" t="s">
        <v>0</v>
      </c>
      <c r="B1" s="774"/>
      <c r="C1" s="774"/>
      <c r="D1" s="774"/>
      <c r="E1" s="774"/>
      <c r="F1" s="774"/>
      <c r="G1" s="774" t="s">
        <v>1</v>
      </c>
      <c r="H1" s="774"/>
      <c r="I1" s="774"/>
      <c r="J1" s="775"/>
      <c r="K1" s="776"/>
    </row>
    <row r="2" spans="1:15" ht="43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3.5" customHeight="1" x14ac:dyDescent="0.3">
      <c r="A3" s="6"/>
      <c r="B3" s="6" t="s">
        <v>155</v>
      </c>
      <c r="C3" s="6" t="s">
        <v>156</v>
      </c>
      <c r="D3" s="7"/>
      <c r="E3" s="6"/>
      <c r="F3" s="6"/>
      <c r="G3" s="6"/>
      <c r="H3" s="6"/>
      <c r="I3" s="8"/>
      <c r="J3" s="6"/>
      <c r="K3" s="6" t="s">
        <v>157</v>
      </c>
      <c r="M3" s="9" t="s">
        <v>16</v>
      </c>
      <c r="N3" s="9">
        <f>N2-N14</f>
        <v>0</v>
      </c>
      <c r="O3" s="10"/>
    </row>
    <row r="4" spans="1:15" ht="43.5" customHeight="1" x14ac:dyDescent="0.2">
      <c r="A4" s="46"/>
      <c r="B4" s="47" t="s">
        <v>158</v>
      </c>
      <c r="C4" s="46"/>
      <c r="D4" s="48"/>
      <c r="E4" s="46"/>
      <c r="F4" s="46"/>
      <c r="G4" s="46"/>
      <c r="H4" s="46"/>
      <c r="I4" s="46"/>
      <c r="J4" s="46"/>
      <c r="K4" s="46"/>
      <c r="M4" t="s">
        <v>24</v>
      </c>
      <c r="N4">
        <f>SUMIFS(E:E,G:G,"CTT")</f>
        <v>35</v>
      </c>
    </row>
    <row r="5" spans="1:15" ht="43.5" customHeight="1" x14ac:dyDescent="0.2">
      <c r="A5" s="35" t="s">
        <v>159</v>
      </c>
      <c r="B5" s="17" t="s">
        <v>160</v>
      </c>
      <c r="C5" s="17" t="s">
        <v>161</v>
      </c>
      <c r="D5" s="43" t="s">
        <v>162</v>
      </c>
      <c r="E5" s="17">
        <v>4</v>
      </c>
      <c r="F5" s="17">
        <v>1</v>
      </c>
      <c r="G5" s="17" t="s">
        <v>163</v>
      </c>
      <c r="H5" s="17" t="s">
        <v>72</v>
      </c>
      <c r="I5" s="19">
        <v>42952</v>
      </c>
      <c r="J5" s="17"/>
      <c r="K5" s="49" t="s">
        <v>164</v>
      </c>
      <c r="M5" t="s">
        <v>31</v>
      </c>
      <c r="N5">
        <f>SUMIFS(E:E,G:G,"FLU")</f>
        <v>0</v>
      </c>
    </row>
    <row r="6" spans="1:15" ht="43.5" customHeight="1" x14ac:dyDescent="0.2">
      <c r="A6" s="35" t="s">
        <v>165</v>
      </c>
      <c r="B6" s="17" t="s">
        <v>160</v>
      </c>
      <c r="C6" s="17" t="s">
        <v>166</v>
      </c>
      <c r="D6" s="18" t="s">
        <v>162</v>
      </c>
      <c r="E6" s="17">
        <v>1</v>
      </c>
      <c r="F6" s="17">
        <v>0.01</v>
      </c>
      <c r="G6" s="17" t="s">
        <v>163</v>
      </c>
      <c r="H6" s="17" t="s">
        <v>72</v>
      </c>
      <c r="I6" s="19">
        <v>42952</v>
      </c>
      <c r="J6" s="17"/>
      <c r="K6" s="49" t="s">
        <v>164</v>
      </c>
      <c r="M6" t="s">
        <v>36</v>
      </c>
      <c r="N6">
        <f>SUMIFS(E:E,G:G,"JCC")</f>
        <v>0</v>
      </c>
    </row>
    <row r="7" spans="1:15" ht="43.5" customHeight="1" x14ac:dyDescent="0.2">
      <c r="A7" s="50" t="s">
        <v>167</v>
      </c>
      <c r="B7" s="17" t="s">
        <v>160</v>
      </c>
      <c r="C7" s="12" t="s">
        <v>168</v>
      </c>
      <c r="D7" s="13" t="s">
        <v>169</v>
      </c>
      <c r="E7" s="12">
        <v>3</v>
      </c>
      <c r="F7" s="12">
        <v>1</v>
      </c>
      <c r="G7" s="11" t="s">
        <v>163</v>
      </c>
      <c r="H7" s="12" t="s">
        <v>72</v>
      </c>
      <c r="I7" s="15">
        <v>42952</v>
      </c>
      <c r="J7" s="12"/>
      <c r="K7" s="49" t="s">
        <v>164</v>
      </c>
      <c r="M7" t="s">
        <v>43</v>
      </c>
      <c r="N7">
        <f>SUMIFS(E:E,G:G,"EDI")</f>
        <v>0</v>
      </c>
    </row>
    <row r="8" spans="1:15" ht="43.5" customHeight="1" x14ac:dyDescent="0.2">
      <c r="A8" s="50" t="s">
        <v>170</v>
      </c>
      <c r="B8" s="12" t="s">
        <v>171</v>
      </c>
      <c r="C8" s="12" t="s">
        <v>172</v>
      </c>
      <c r="D8" s="13" t="s">
        <v>173</v>
      </c>
      <c r="E8" s="12">
        <v>1</v>
      </c>
      <c r="F8" s="12">
        <v>0.01</v>
      </c>
      <c r="G8" s="11" t="s">
        <v>163</v>
      </c>
      <c r="H8" s="12" t="s">
        <v>72</v>
      </c>
      <c r="I8" s="15">
        <v>42952</v>
      </c>
      <c r="J8" s="15"/>
      <c r="K8" s="49" t="s">
        <v>174</v>
      </c>
      <c r="M8" t="s">
        <v>48</v>
      </c>
      <c r="N8">
        <f>SUMIFS(E:E,G:G,"par")</f>
        <v>0</v>
      </c>
    </row>
    <row r="9" spans="1:15" ht="43.5" customHeight="1" x14ac:dyDescent="0.2">
      <c r="A9" s="38">
        <v>1</v>
      </c>
      <c r="B9" s="17" t="s">
        <v>32</v>
      </c>
      <c r="C9" s="17" t="s">
        <v>175</v>
      </c>
      <c r="D9" s="18" t="s">
        <v>176</v>
      </c>
      <c r="E9" s="17">
        <v>3</v>
      </c>
      <c r="F9" s="17">
        <v>1</v>
      </c>
      <c r="G9" s="20" t="s">
        <v>20</v>
      </c>
      <c r="H9" s="17" t="s">
        <v>72</v>
      </c>
      <c r="I9" s="19">
        <v>42952</v>
      </c>
      <c r="J9" s="25" t="s">
        <v>35</v>
      </c>
      <c r="K9" s="38"/>
      <c r="M9" t="s">
        <v>53</v>
      </c>
      <c r="N9">
        <f>SUMIFS(E:E,G:G,"phi")</f>
        <v>7</v>
      </c>
    </row>
    <row r="10" spans="1:15" ht="43.5" customHeight="1" x14ac:dyDescent="0.2">
      <c r="A10" s="38">
        <v>2</v>
      </c>
      <c r="B10" s="17" t="s">
        <v>32</v>
      </c>
      <c r="C10" s="17" t="s">
        <v>177</v>
      </c>
      <c r="D10" s="18" t="s">
        <v>178</v>
      </c>
      <c r="E10" s="17">
        <v>3</v>
      </c>
      <c r="F10" s="17">
        <v>1</v>
      </c>
      <c r="G10" s="20" t="s">
        <v>20</v>
      </c>
      <c r="H10" s="17" t="s">
        <v>72</v>
      </c>
      <c r="I10" s="19">
        <v>42952</v>
      </c>
      <c r="J10" s="25" t="s">
        <v>35</v>
      </c>
      <c r="K10" s="38"/>
      <c r="M10" t="s">
        <v>58</v>
      </c>
      <c r="N10">
        <f>SUMIFS(E:E,G:G,"BRK")</f>
        <v>4</v>
      </c>
    </row>
    <row r="11" spans="1:15" ht="43.5" customHeight="1" x14ac:dyDescent="0.2">
      <c r="A11" s="20">
        <v>3</v>
      </c>
      <c r="B11" s="17" t="s">
        <v>78</v>
      </c>
      <c r="C11" s="17" t="s">
        <v>179</v>
      </c>
      <c r="D11" s="18" t="s">
        <v>180</v>
      </c>
      <c r="E11" s="17">
        <v>3</v>
      </c>
      <c r="F11" s="17">
        <v>1</v>
      </c>
      <c r="G11" s="17" t="s">
        <v>20</v>
      </c>
      <c r="H11" s="17" t="s">
        <v>72</v>
      </c>
      <c r="I11" s="19">
        <v>42952</v>
      </c>
      <c r="J11" s="17" t="s">
        <v>181</v>
      </c>
      <c r="K11" s="17" t="s">
        <v>182</v>
      </c>
      <c r="M11" s="27" t="s">
        <v>64</v>
      </c>
      <c r="N11" s="27">
        <f>SUMIFS(E:E,G:G,"SPC")</f>
        <v>9</v>
      </c>
    </row>
    <row r="12" spans="1:15" ht="43.5" customHeight="1" x14ac:dyDescent="0.2">
      <c r="A12" s="20">
        <v>4</v>
      </c>
      <c r="B12" s="12" t="s">
        <v>106</v>
      </c>
      <c r="C12" s="12" t="s">
        <v>183</v>
      </c>
      <c r="D12" s="13" t="s">
        <v>184</v>
      </c>
      <c r="E12" s="12">
        <v>2</v>
      </c>
      <c r="F12" s="12">
        <v>1</v>
      </c>
      <c r="G12" s="12" t="s">
        <v>185</v>
      </c>
      <c r="H12" s="17" t="s">
        <v>72</v>
      </c>
      <c r="I12" s="19">
        <v>42952</v>
      </c>
      <c r="J12" s="15" t="s">
        <v>186</v>
      </c>
      <c r="K12" s="11"/>
      <c r="M12" s="29" t="s">
        <v>68</v>
      </c>
      <c r="N12" s="29">
        <f>SUMIFS(E:E,G:G,"H")</f>
        <v>0</v>
      </c>
    </row>
    <row r="13" spans="1:15" ht="43.5" customHeight="1" x14ac:dyDescent="0.2">
      <c r="A13" s="20">
        <v>5</v>
      </c>
      <c r="B13" s="17" t="s">
        <v>106</v>
      </c>
      <c r="C13" s="17" t="s">
        <v>187</v>
      </c>
      <c r="D13" s="18" t="s">
        <v>188</v>
      </c>
      <c r="E13" s="17">
        <v>6</v>
      </c>
      <c r="F13" s="17">
        <v>2</v>
      </c>
      <c r="G13" s="17" t="s">
        <v>20</v>
      </c>
      <c r="H13" s="17" t="s">
        <v>72</v>
      </c>
      <c r="I13" s="19">
        <v>42952</v>
      </c>
      <c r="J13" s="17" t="s">
        <v>189</v>
      </c>
      <c r="K13" s="20"/>
      <c r="M13" s="29"/>
      <c r="N13" s="29"/>
    </row>
    <row r="14" spans="1:15" ht="43.5" customHeight="1" x14ac:dyDescent="0.2">
      <c r="A14" s="20">
        <v>6</v>
      </c>
      <c r="B14" s="12" t="s">
        <v>190</v>
      </c>
      <c r="C14" s="12" t="s">
        <v>191</v>
      </c>
      <c r="D14" s="13" t="s">
        <v>192</v>
      </c>
      <c r="E14" s="12">
        <v>3</v>
      </c>
      <c r="F14" s="12">
        <v>1</v>
      </c>
      <c r="G14" s="12" t="s">
        <v>20</v>
      </c>
      <c r="H14" s="12" t="s">
        <v>72</v>
      </c>
      <c r="I14" s="15">
        <v>42952</v>
      </c>
      <c r="J14" s="12" t="s">
        <v>193</v>
      </c>
      <c r="K14" s="16" t="s">
        <v>194</v>
      </c>
      <c r="M14" s="30" t="s">
        <v>69</v>
      </c>
      <c r="N14" s="30">
        <f>SUM(M4:N12)</f>
        <v>55</v>
      </c>
    </row>
    <row r="15" spans="1:15" ht="43.5" customHeight="1" x14ac:dyDescent="0.2">
      <c r="A15" s="20">
        <v>7</v>
      </c>
      <c r="B15" s="17" t="s">
        <v>106</v>
      </c>
      <c r="C15" s="17" t="s">
        <v>195</v>
      </c>
      <c r="D15" s="18" t="s">
        <v>196</v>
      </c>
      <c r="E15" s="17">
        <v>2</v>
      </c>
      <c r="F15" s="17">
        <v>1</v>
      </c>
      <c r="G15" s="20" t="s">
        <v>185</v>
      </c>
      <c r="H15" s="17" t="s">
        <v>72</v>
      </c>
      <c r="I15" s="19">
        <v>42952</v>
      </c>
      <c r="J15" s="17" t="s">
        <v>197</v>
      </c>
      <c r="K15" s="20" t="s">
        <v>198</v>
      </c>
    </row>
    <row r="16" spans="1:15" ht="43.5" customHeight="1" x14ac:dyDescent="0.25">
      <c r="A16" s="20">
        <v>8</v>
      </c>
      <c r="B16" s="17" t="s">
        <v>106</v>
      </c>
      <c r="C16" s="17" t="s">
        <v>199</v>
      </c>
      <c r="D16" s="18" t="s">
        <v>200</v>
      </c>
      <c r="E16" s="17">
        <v>2</v>
      </c>
      <c r="F16" s="17">
        <v>1</v>
      </c>
      <c r="G16" s="20" t="s">
        <v>20</v>
      </c>
      <c r="H16" s="17" t="s">
        <v>72</v>
      </c>
      <c r="I16" s="19">
        <v>42952</v>
      </c>
      <c r="J16" s="17" t="s">
        <v>201</v>
      </c>
      <c r="K16" s="20" t="s">
        <v>202</v>
      </c>
      <c r="M16" s="33"/>
    </row>
    <row r="17" spans="1:16" ht="43.5" customHeight="1" x14ac:dyDescent="0.2">
      <c r="A17" s="20">
        <v>9</v>
      </c>
      <c r="B17" s="17" t="s">
        <v>203</v>
      </c>
      <c r="C17" s="51" t="s">
        <v>204</v>
      </c>
      <c r="D17" s="43" t="s">
        <v>205</v>
      </c>
      <c r="E17" s="17">
        <v>2</v>
      </c>
      <c r="F17" s="17">
        <v>1</v>
      </c>
      <c r="G17" s="20" t="s">
        <v>20</v>
      </c>
      <c r="H17" s="17" t="s">
        <v>72</v>
      </c>
      <c r="I17" s="19">
        <v>42952</v>
      </c>
      <c r="J17" s="17" t="s">
        <v>206</v>
      </c>
      <c r="K17" s="20"/>
      <c r="M17" s="34" t="s">
        <v>70</v>
      </c>
      <c r="N17" s="34"/>
      <c r="O17" s="34"/>
      <c r="P17" s="34"/>
    </row>
    <row r="18" spans="1:16" ht="43.5" customHeight="1" x14ac:dyDescent="0.2">
      <c r="A18" s="20">
        <v>10</v>
      </c>
      <c r="B18" s="12" t="s">
        <v>32</v>
      </c>
      <c r="C18" s="12" t="s">
        <v>207</v>
      </c>
      <c r="D18" s="13" t="s">
        <v>208</v>
      </c>
      <c r="E18" s="12">
        <v>5</v>
      </c>
      <c r="F18" s="12">
        <v>2</v>
      </c>
      <c r="G18" s="14" t="s">
        <v>209</v>
      </c>
      <c r="H18" s="12" t="s">
        <v>72</v>
      </c>
      <c r="I18" s="15">
        <v>42952</v>
      </c>
      <c r="J18" s="12" t="s">
        <v>35</v>
      </c>
      <c r="K18" s="52" t="s">
        <v>234</v>
      </c>
    </row>
    <row r="19" spans="1:16" ht="43.5" customHeight="1" x14ac:dyDescent="0.2">
      <c r="A19" s="20">
        <v>11</v>
      </c>
      <c r="B19" s="17" t="s">
        <v>106</v>
      </c>
      <c r="C19" s="17" t="s">
        <v>210</v>
      </c>
      <c r="D19" s="18" t="s">
        <v>211</v>
      </c>
      <c r="E19" s="17">
        <v>2</v>
      </c>
      <c r="F19" s="17">
        <v>1</v>
      </c>
      <c r="G19" s="53" t="s">
        <v>209</v>
      </c>
      <c r="H19" s="17" t="s">
        <v>72</v>
      </c>
      <c r="I19" s="19">
        <v>42952</v>
      </c>
      <c r="J19" s="17" t="s">
        <v>212</v>
      </c>
      <c r="K19" s="20" t="s">
        <v>213</v>
      </c>
    </row>
    <row r="20" spans="1:16" ht="43.5" customHeight="1" x14ac:dyDescent="0.2">
      <c r="A20" s="20">
        <v>12</v>
      </c>
      <c r="B20" s="17" t="s">
        <v>106</v>
      </c>
      <c r="C20" s="17" t="s">
        <v>214</v>
      </c>
      <c r="D20" s="18" t="s">
        <v>215</v>
      </c>
      <c r="E20" s="17">
        <v>3</v>
      </c>
      <c r="F20" s="17">
        <v>1</v>
      </c>
      <c r="G20" s="17" t="s">
        <v>20</v>
      </c>
      <c r="H20" s="17" t="s">
        <v>72</v>
      </c>
      <c r="I20" s="19">
        <v>42952</v>
      </c>
      <c r="J20" s="17" t="s">
        <v>216</v>
      </c>
      <c r="K20" s="17"/>
    </row>
    <row r="21" spans="1:16" ht="43.5" customHeight="1" x14ac:dyDescent="0.2">
      <c r="A21" s="20">
        <v>13</v>
      </c>
      <c r="B21" s="17" t="s">
        <v>190</v>
      </c>
      <c r="C21" s="17" t="s">
        <v>217</v>
      </c>
      <c r="D21" s="18" t="s">
        <v>218</v>
      </c>
      <c r="E21" s="17">
        <v>2</v>
      </c>
      <c r="F21" s="17">
        <v>1</v>
      </c>
      <c r="G21" s="17" t="s">
        <v>20</v>
      </c>
      <c r="H21" s="17" t="s">
        <v>72</v>
      </c>
      <c r="I21" s="19">
        <v>42952</v>
      </c>
      <c r="J21" s="17" t="s">
        <v>219</v>
      </c>
      <c r="K21" s="17" t="s">
        <v>220</v>
      </c>
    </row>
    <row r="22" spans="1:16" ht="43.5" customHeight="1" x14ac:dyDescent="0.2">
      <c r="A22" s="20">
        <v>14</v>
      </c>
      <c r="B22" s="17" t="s">
        <v>221</v>
      </c>
      <c r="C22" s="17" t="s">
        <v>222</v>
      </c>
      <c r="D22" s="18" t="s">
        <v>223</v>
      </c>
      <c r="E22" s="17">
        <v>2</v>
      </c>
      <c r="F22" s="17">
        <v>1</v>
      </c>
      <c r="G22" s="17" t="s">
        <v>20</v>
      </c>
      <c r="H22" s="17" t="s">
        <v>72</v>
      </c>
      <c r="I22" s="19">
        <v>42952</v>
      </c>
      <c r="J22" s="17" t="s">
        <v>224</v>
      </c>
      <c r="K22" s="17" t="s">
        <v>225</v>
      </c>
    </row>
    <row r="23" spans="1:16" ht="43.5" customHeight="1" x14ac:dyDescent="0.2">
      <c r="A23" s="20">
        <v>15</v>
      </c>
      <c r="B23" s="17" t="s">
        <v>226</v>
      </c>
      <c r="C23" s="17" t="s">
        <v>227</v>
      </c>
      <c r="D23" s="18" t="s">
        <v>228</v>
      </c>
      <c r="E23" s="17">
        <v>3</v>
      </c>
      <c r="F23" s="17">
        <v>1</v>
      </c>
      <c r="G23" s="17" t="s">
        <v>20</v>
      </c>
      <c r="H23" s="17" t="s">
        <v>72</v>
      </c>
      <c r="I23" s="19">
        <v>42952</v>
      </c>
      <c r="J23" s="17" t="s">
        <v>229</v>
      </c>
      <c r="K23" s="17" t="s">
        <v>230</v>
      </c>
    </row>
    <row r="24" spans="1:16" ht="43.5" customHeight="1" x14ac:dyDescent="0.2">
      <c r="A24" s="20">
        <v>16</v>
      </c>
      <c r="B24" s="17" t="s">
        <v>32</v>
      </c>
      <c r="C24" s="17" t="s">
        <v>231</v>
      </c>
      <c r="D24" s="18" t="s">
        <v>232</v>
      </c>
      <c r="E24" s="17">
        <v>2</v>
      </c>
      <c r="F24" s="17">
        <v>1</v>
      </c>
      <c r="G24" s="17" t="s">
        <v>20</v>
      </c>
      <c r="H24" s="17" t="s">
        <v>72</v>
      </c>
      <c r="I24" s="19">
        <v>42952</v>
      </c>
      <c r="J24" s="17" t="s">
        <v>35</v>
      </c>
      <c r="K24" s="17"/>
    </row>
    <row r="25" spans="1:16" ht="43.5" customHeight="1" x14ac:dyDescent="0.2">
      <c r="A25" s="53">
        <v>17</v>
      </c>
      <c r="B25" s="24" t="s">
        <v>1946</v>
      </c>
      <c r="C25" s="24" t="s">
        <v>1947</v>
      </c>
      <c r="D25" s="485" t="s">
        <v>1948</v>
      </c>
      <c r="E25" s="24">
        <v>1</v>
      </c>
      <c r="F25" s="24">
        <v>1</v>
      </c>
      <c r="G25" s="24" t="s">
        <v>20</v>
      </c>
      <c r="H25" s="24" t="s">
        <v>72</v>
      </c>
      <c r="I25" s="486">
        <v>42952</v>
      </c>
      <c r="J25" s="24" t="s">
        <v>35</v>
      </c>
      <c r="K25" s="24" t="s">
        <v>1949</v>
      </c>
    </row>
    <row r="26" spans="1:16" ht="43.5" customHeight="1" x14ac:dyDescent="0.2">
      <c r="A26" s="20"/>
      <c r="B26" s="17"/>
      <c r="C26" s="17"/>
      <c r="D26" s="18"/>
      <c r="E26" s="36">
        <f>SUM(E5:E25)</f>
        <v>55</v>
      </c>
      <c r="F26" s="36">
        <f>SUM(F5:F25)</f>
        <v>21.02</v>
      </c>
      <c r="G26" s="20"/>
      <c r="H26" s="17"/>
      <c r="I26" s="17"/>
      <c r="J26" s="17"/>
      <c r="K26" s="20"/>
    </row>
    <row r="27" spans="1:16" ht="43.5" customHeight="1" x14ac:dyDescent="0.2">
      <c r="A27" s="20"/>
      <c r="B27" s="17"/>
      <c r="C27" s="17"/>
      <c r="D27" s="18"/>
      <c r="E27" s="17"/>
      <c r="F27" s="17"/>
      <c r="G27" s="20"/>
      <c r="H27" s="17"/>
      <c r="I27" s="17"/>
      <c r="J27" s="17"/>
      <c r="K27" s="20"/>
    </row>
  </sheetData>
  <customSheetViews>
    <customSheetView guid="{A67F6443-CA60-6E4C-B29B-DCA4E70ACF30}" scale="80">
      <selection activeCell="C17" sqref="C17"/>
      <pageMargins left="0.7" right="0.7" top="0.75" bottom="0.75" header="0.3" footer="0.3"/>
    </customSheetView>
    <customSheetView guid="{D4151BE5-B976-4A24-A98B-85B0F6C8CA18}" scale="80" topLeftCell="A4">
      <selection activeCell="D19" sqref="D19"/>
      <pageMargins left="0.7" right="0.7" top="0.75" bottom="0.75" header="0.3" footer="0.3"/>
    </customSheetView>
    <customSheetView guid="{A0DC6B3E-CB99-44AD-9DE4-2694454570A7}" scale="80" topLeftCell="A4">
      <selection activeCell="D19" sqref="D19"/>
      <pageMargins left="0.7" right="0.7" top="0.75" bottom="0.75" header="0.3" footer="0.3"/>
    </customSheetView>
    <customSheetView guid="{7DC097B9-CA40-49DB-9E0D-CAF33A1D74AD}" scale="80" topLeftCell="A4">
      <selection activeCell="D19" sqref="D19"/>
      <pageMargins left="0.7" right="0.7" top="0.75" bottom="0.75" header="0.3" footer="0.3"/>
    </customSheetView>
    <customSheetView guid="{33354DC4-F6A3-4A6E-9B62-8BC44C96640D}" scale="80">
      <selection activeCell="C17" sqref="C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0" zoomScaleNormal="80" workbookViewId="0">
      <selection activeCell="K14" sqref="K13:K14"/>
    </sheetView>
  </sheetViews>
  <sheetFormatPr baseColWidth="10" defaultColWidth="8.83203125" defaultRowHeight="45" customHeight="1" x14ac:dyDescent="0.2"/>
  <cols>
    <col min="2" max="2" width="34.5" customWidth="1"/>
    <col min="3" max="3" width="34.83203125" customWidth="1"/>
    <col min="4" max="4" width="37.83203125" customWidth="1"/>
    <col min="5" max="5" width="10.5" customWidth="1"/>
    <col min="6" max="6" width="10.33203125" customWidth="1"/>
    <col min="7" max="7" width="15.1640625" customWidth="1"/>
    <col min="8" max="8" width="15.6640625" customWidth="1"/>
    <col min="9" max="9" width="16" customWidth="1"/>
    <col min="10" max="10" width="15.1640625" customWidth="1"/>
    <col min="11" max="11" width="52.6640625" customWidth="1"/>
    <col min="13" max="13" width="18.1640625" customWidth="1"/>
  </cols>
  <sheetData>
    <row r="1" spans="1:15" ht="45" customHeight="1" thickBot="1" x14ac:dyDescent="0.5">
      <c r="A1" s="773" t="s">
        <v>0</v>
      </c>
      <c r="B1" s="774"/>
      <c r="C1" s="774"/>
      <c r="D1" s="774"/>
      <c r="E1" s="774"/>
      <c r="F1" s="774"/>
      <c r="G1" s="774" t="s">
        <v>1</v>
      </c>
      <c r="H1" s="774"/>
      <c r="I1" s="774"/>
      <c r="J1" s="775"/>
      <c r="K1" s="776"/>
    </row>
    <row r="2" spans="1:15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5" ht="45" customHeight="1" x14ac:dyDescent="0.3">
      <c r="A3" s="6"/>
      <c r="B3" s="6" t="s">
        <v>118</v>
      </c>
      <c r="C3" s="6" t="s">
        <v>72</v>
      </c>
      <c r="D3" s="7"/>
      <c r="E3" s="6"/>
      <c r="F3" s="6"/>
      <c r="G3" s="6"/>
      <c r="H3" s="6"/>
      <c r="I3" s="8"/>
      <c r="J3" s="6"/>
      <c r="K3" s="42" t="s">
        <v>233</v>
      </c>
      <c r="M3" s="9" t="s">
        <v>16</v>
      </c>
      <c r="N3" s="9">
        <f>N2-N14</f>
        <v>5</v>
      </c>
      <c r="O3" s="10"/>
    </row>
    <row r="4" spans="1:15" ht="45" customHeight="1" x14ac:dyDescent="0.2">
      <c r="A4" s="20">
        <v>1</v>
      </c>
      <c r="B4" s="17" t="s">
        <v>106</v>
      </c>
      <c r="C4" s="17" t="s">
        <v>119</v>
      </c>
      <c r="D4" s="43" t="s">
        <v>120</v>
      </c>
      <c r="E4" s="17">
        <v>9</v>
      </c>
      <c r="F4" s="17">
        <v>3</v>
      </c>
      <c r="G4" s="17" t="s">
        <v>67</v>
      </c>
      <c r="H4" s="17" t="s">
        <v>72</v>
      </c>
      <c r="I4" s="19">
        <v>42952</v>
      </c>
      <c r="J4" s="17" t="s">
        <v>121</v>
      </c>
      <c r="K4" s="20"/>
      <c r="M4" t="s">
        <v>24</v>
      </c>
      <c r="N4">
        <f>SUMIFS(E:E,G:G,"CTT")</f>
        <v>0</v>
      </c>
    </row>
    <row r="5" spans="1:15" ht="45" customHeight="1" x14ac:dyDescent="0.2">
      <c r="A5" s="20">
        <v>2</v>
      </c>
      <c r="B5" s="17" t="s">
        <v>32</v>
      </c>
      <c r="C5" s="17" t="s">
        <v>122</v>
      </c>
      <c r="D5" s="18" t="s">
        <v>123</v>
      </c>
      <c r="E5" s="17">
        <v>3</v>
      </c>
      <c r="F5" s="17">
        <v>1</v>
      </c>
      <c r="G5" s="17" t="s">
        <v>40</v>
      </c>
      <c r="H5" s="17" t="s">
        <v>72</v>
      </c>
      <c r="I5" s="19">
        <v>42952</v>
      </c>
      <c r="J5" s="17" t="s">
        <v>35</v>
      </c>
      <c r="K5" s="20"/>
      <c r="M5" t="s">
        <v>31</v>
      </c>
      <c r="N5">
        <f>SUMIFS(E:E,G:G,"FLU")</f>
        <v>0</v>
      </c>
    </row>
    <row r="6" spans="1:15" ht="45" customHeight="1" x14ac:dyDescent="0.2">
      <c r="A6" s="20">
        <v>3</v>
      </c>
      <c r="B6" s="12" t="s">
        <v>32</v>
      </c>
      <c r="C6" s="12" t="s">
        <v>124</v>
      </c>
      <c r="D6" s="13" t="s">
        <v>125</v>
      </c>
      <c r="E6" s="12">
        <v>4</v>
      </c>
      <c r="F6" s="12">
        <v>1</v>
      </c>
      <c r="G6" s="11" t="s">
        <v>67</v>
      </c>
      <c r="H6" s="12" t="s">
        <v>72</v>
      </c>
      <c r="I6" s="15">
        <v>42952</v>
      </c>
      <c r="J6" s="12" t="s">
        <v>35</v>
      </c>
      <c r="K6" s="11" t="s">
        <v>126</v>
      </c>
      <c r="M6" t="s">
        <v>36</v>
      </c>
      <c r="N6">
        <f>SUMIFS(E:E,G:G,"JCC")</f>
        <v>47</v>
      </c>
    </row>
    <row r="7" spans="1:15" ht="45" customHeight="1" x14ac:dyDescent="0.2">
      <c r="A7" s="20">
        <v>4</v>
      </c>
      <c r="B7" s="17" t="s">
        <v>32</v>
      </c>
      <c r="C7" s="17" t="s">
        <v>127</v>
      </c>
      <c r="D7" s="18" t="s">
        <v>128</v>
      </c>
      <c r="E7" s="17">
        <v>9</v>
      </c>
      <c r="F7" s="17">
        <v>3</v>
      </c>
      <c r="G7" s="17" t="s">
        <v>67</v>
      </c>
      <c r="H7" s="17" t="s">
        <v>72</v>
      </c>
      <c r="I7" s="19">
        <v>42952</v>
      </c>
      <c r="J7" s="17" t="s">
        <v>35</v>
      </c>
      <c r="K7" s="20"/>
      <c r="M7" t="s">
        <v>43</v>
      </c>
      <c r="N7">
        <f>SUMIFS(E:E,G:G,"EDI")</f>
        <v>8</v>
      </c>
    </row>
    <row r="8" spans="1:15" ht="45" customHeight="1" x14ac:dyDescent="0.2">
      <c r="A8" s="20">
        <v>5</v>
      </c>
      <c r="B8" s="17" t="s">
        <v>32</v>
      </c>
      <c r="C8" s="17" t="s">
        <v>129</v>
      </c>
      <c r="D8" s="18" t="s">
        <v>130</v>
      </c>
      <c r="E8" s="17">
        <v>2</v>
      </c>
      <c r="F8" s="17">
        <v>1</v>
      </c>
      <c r="G8" s="20" t="s">
        <v>67</v>
      </c>
      <c r="H8" s="17" t="s">
        <v>72</v>
      </c>
      <c r="I8" s="19">
        <v>42952</v>
      </c>
      <c r="J8" s="17" t="s">
        <v>35</v>
      </c>
      <c r="K8" s="20"/>
      <c r="M8" t="s">
        <v>48</v>
      </c>
      <c r="N8">
        <f>SUMIFS(E:E,G:G,"par")</f>
        <v>0</v>
      </c>
    </row>
    <row r="9" spans="1:15" ht="45" customHeight="1" x14ac:dyDescent="0.2">
      <c r="A9" s="38">
        <v>6</v>
      </c>
      <c r="B9" s="17" t="s">
        <v>32</v>
      </c>
      <c r="C9" s="17" t="s">
        <v>131</v>
      </c>
      <c r="D9" s="18" t="s">
        <v>132</v>
      </c>
      <c r="E9" s="17">
        <v>4</v>
      </c>
      <c r="F9" s="17">
        <v>1</v>
      </c>
      <c r="G9" s="17" t="s">
        <v>67</v>
      </c>
      <c r="H9" s="17" t="s">
        <v>72</v>
      </c>
      <c r="I9" s="19">
        <v>42952</v>
      </c>
      <c r="J9" s="17" t="s">
        <v>35</v>
      </c>
      <c r="K9" s="17"/>
      <c r="M9" t="s">
        <v>53</v>
      </c>
      <c r="N9">
        <f>SUMIFS(E:E,G:G,"phi")</f>
        <v>0</v>
      </c>
    </row>
    <row r="10" spans="1:15" ht="45" customHeight="1" x14ac:dyDescent="0.2">
      <c r="A10" s="20">
        <v>7</v>
      </c>
      <c r="B10" s="17" t="s">
        <v>106</v>
      </c>
      <c r="C10" s="17" t="s">
        <v>133</v>
      </c>
      <c r="D10" s="18" t="s">
        <v>134</v>
      </c>
      <c r="E10" s="17">
        <v>1</v>
      </c>
      <c r="F10" s="17">
        <v>1</v>
      </c>
      <c r="G10" s="17" t="s">
        <v>40</v>
      </c>
      <c r="H10" s="17" t="s">
        <v>72</v>
      </c>
      <c r="I10" s="19">
        <v>42952</v>
      </c>
      <c r="J10" s="17" t="s">
        <v>135</v>
      </c>
      <c r="K10" s="17"/>
      <c r="M10" t="s">
        <v>58</v>
      </c>
      <c r="N10">
        <f>SUMIFS(E:E,G:G,"BRK")</f>
        <v>0</v>
      </c>
    </row>
    <row r="11" spans="1:15" ht="45" customHeight="1" x14ac:dyDescent="0.2">
      <c r="A11" s="20">
        <v>8</v>
      </c>
      <c r="B11" s="17" t="s">
        <v>32</v>
      </c>
      <c r="C11" s="17" t="s">
        <v>136</v>
      </c>
      <c r="D11" s="18" t="s">
        <v>137</v>
      </c>
      <c r="E11" s="17">
        <v>2</v>
      </c>
      <c r="F11" s="17">
        <v>1</v>
      </c>
      <c r="G11" s="17" t="s">
        <v>40</v>
      </c>
      <c r="H11" s="44" t="s">
        <v>138</v>
      </c>
      <c r="I11" s="19">
        <v>42952</v>
      </c>
      <c r="J11" s="17" t="s">
        <v>35</v>
      </c>
      <c r="K11" s="20"/>
      <c r="M11" s="27" t="s">
        <v>64</v>
      </c>
      <c r="N11" s="27">
        <f>SUMIFS(E:E,G:G,"SPC")</f>
        <v>0</v>
      </c>
    </row>
    <row r="12" spans="1:15" ht="45" customHeight="1" x14ac:dyDescent="0.2">
      <c r="A12" s="20">
        <v>9</v>
      </c>
      <c r="B12" s="17" t="s">
        <v>32</v>
      </c>
      <c r="C12" s="17" t="s">
        <v>139</v>
      </c>
      <c r="D12" s="18" t="s">
        <v>140</v>
      </c>
      <c r="E12" s="17">
        <v>6</v>
      </c>
      <c r="F12" s="17">
        <v>2</v>
      </c>
      <c r="G12" s="20" t="s">
        <v>67</v>
      </c>
      <c r="H12" s="17" t="s">
        <v>72</v>
      </c>
      <c r="I12" s="19">
        <v>42952</v>
      </c>
      <c r="J12" s="17" t="s">
        <v>35</v>
      </c>
      <c r="K12" s="20"/>
      <c r="M12" s="29" t="s">
        <v>68</v>
      </c>
      <c r="N12" s="29">
        <f>SUMIFS(E:E,G:G,"H")</f>
        <v>0</v>
      </c>
    </row>
    <row r="13" spans="1:15" ht="45" customHeight="1" x14ac:dyDescent="0.2">
      <c r="A13" s="20">
        <v>10</v>
      </c>
      <c r="B13" s="17" t="s">
        <v>32</v>
      </c>
      <c r="C13" s="17" t="s">
        <v>141</v>
      </c>
      <c r="D13" s="18" t="s">
        <v>142</v>
      </c>
      <c r="E13" s="17">
        <v>3</v>
      </c>
      <c r="F13" s="17">
        <v>1</v>
      </c>
      <c r="G13" s="17" t="s">
        <v>67</v>
      </c>
      <c r="H13" s="17" t="s">
        <v>72</v>
      </c>
      <c r="I13" s="19">
        <v>42952</v>
      </c>
      <c r="J13" s="17" t="s">
        <v>35</v>
      </c>
      <c r="K13" s="20"/>
      <c r="M13" s="29"/>
      <c r="N13" s="29"/>
    </row>
    <row r="14" spans="1:15" ht="45" customHeight="1" x14ac:dyDescent="0.2">
      <c r="A14" s="20">
        <v>11</v>
      </c>
      <c r="B14" s="17" t="s">
        <v>32</v>
      </c>
      <c r="C14" s="17" t="s">
        <v>143</v>
      </c>
      <c r="D14" s="18" t="s">
        <v>144</v>
      </c>
      <c r="E14" s="17">
        <v>2</v>
      </c>
      <c r="F14" s="17">
        <v>1</v>
      </c>
      <c r="G14" s="45" t="s">
        <v>40</v>
      </c>
      <c r="H14" s="17" t="s">
        <v>72</v>
      </c>
      <c r="I14" s="19">
        <v>42952</v>
      </c>
      <c r="J14" s="17" t="s">
        <v>35</v>
      </c>
      <c r="K14" s="20"/>
      <c r="M14" s="30" t="s">
        <v>69</v>
      </c>
      <c r="N14" s="30">
        <f>SUM(M4:N12)</f>
        <v>55</v>
      </c>
    </row>
    <row r="15" spans="1:15" ht="45" customHeight="1" x14ac:dyDescent="0.2">
      <c r="A15" s="20">
        <v>12</v>
      </c>
      <c r="B15" s="17" t="s">
        <v>145</v>
      </c>
      <c r="C15" s="17" t="s">
        <v>146</v>
      </c>
      <c r="D15" s="18" t="s">
        <v>147</v>
      </c>
      <c r="E15" s="17">
        <v>2</v>
      </c>
      <c r="F15" s="17">
        <v>1</v>
      </c>
      <c r="G15" s="17" t="s">
        <v>67</v>
      </c>
      <c r="H15" s="17" t="s">
        <v>72</v>
      </c>
      <c r="I15" s="19">
        <v>42952</v>
      </c>
      <c r="J15" s="17" t="s">
        <v>148</v>
      </c>
      <c r="K15" s="17"/>
    </row>
    <row r="16" spans="1:15" ht="45" customHeight="1" x14ac:dyDescent="0.25">
      <c r="A16" s="20">
        <v>13</v>
      </c>
      <c r="B16" s="17" t="s">
        <v>145</v>
      </c>
      <c r="C16" s="17" t="s">
        <v>149</v>
      </c>
      <c r="D16" s="18" t="s">
        <v>150</v>
      </c>
      <c r="E16" s="17">
        <v>2</v>
      </c>
      <c r="F16" s="17">
        <v>1</v>
      </c>
      <c r="G16" s="17" t="s">
        <v>67</v>
      </c>
      <c r="H16" s="17" t="s">
        <v>72</v>
      </c>
      <c r="I16" s="19">
        <v>42952</v>
      </c>
      <c r="J16" s="17" t="s">
        <v>151</v>
      </c>
      <c r="K16" s="20"/>
      <c r="M16" s="33"/>
    </row>
    <row r="17" spans="1:16" ht="45" customHeight="1" x14ac:dyDescent="0.2">
      <c r="A17" s="20">
        <v>14</v>
      </c>
      <c r="B17" s="17" t="s">
        <v>106</v>
      </c>
      <c r="C17" s="17" t="s">
        <v>152</v>
      </c>
      <c r="D17" s="18" t="s">
        <v>153</v>
      </c>
      <c r="E17" s="17">
        <v>6</v>
      </c>
      <c r="F17" s="17">
        <v>2</v>
      </c>
      <c r="G17" s="17" t="s">
        <v>67</v>
      </c>
      <c r="H17" s="17" t="s">
        <v>72</v>
      </c>
      <c r="I17" s="19">
        <v>42952</v>
      </c>
      <c r="J17" s="17" t="s">
        <v>154</v>
      </c>
      <c r="K17" s="20"/>
      <c r="M17" s="34" t="s">
        <v>70</v>
      </c>
      <c r="N17" s="34"/>
      <c r="O17" s="34"/>
      <c r="P17" s="34"/>
    </row>
    <row r="18" spans="1:16" ht="45" customHeight="1" x14ac:dyDescent="0.2">
      <c r="A18" s="20"/>
      <c r="B18" s="17"/>
      <c r="C18" s="17"/>
      <c r="D18" s="18"/>
      <c r="E18" s="17"/>
      <c r="F18" s="17"/>
      <c r="G18" s="17"/>
      <c r="H18" s="17"/>
      <c r="I18" s="19"/>
      <c r="J18" s="17"/>
      <c r="K18" s="20"/>
    </row>
    <row r="19" spans="1:16" ht="45" customHeight="1" x14ac:dyDescent="0.2">
      <c r="A19" s="20"/>
      <c r="B19" s="17"/>
      <c r="C19" s="17"/>
      <c r="D19" s="18"/>
      <c r="E19" s="17"/>
      <c r="F19" s="17"/>
      <c r="G19" s="17"/>
      <c r="H19" s="17"/>
      <c r="I19" s="19"/>
      <c r="J19" s="17"/>
      <c r="K19" s="20"/>
    </row>
    <row r="20" spans="1:16" ht="45" customHeight="1" x14ac:dyDescent="0.2">
      <c r="A20" s="20"/>
      <c r="B20" s="17"/>
      <c r="C20" s="17"/>
      <c r="D20" s="18"/>
      <c r="E20" s="36">
        <f>SUM(E4:E17)</f>
        <v>55</v>
      </c>
      <c r="F20" s="36">
        <f>SUM(F4:F17)</f>
        <v>20</v>
      </c>
      <c r="G20" s="20"/>
      <c r="H20" s="17"/>
      <c r="I20" s="17"/>
      <c r="J20" s="17"/>
      <c r="K20" s="20"/>
    </row>
    <row r="21" spans="1:16" ht="45" customHeight="1" x14ac:dyDescent="0.2">
      <c r="A21" s="17"/>
      <c r="B21" s="17"/>
      <c r="C21" s="17"/>
      <c r="D21" s="18"/>
      <c r="E21" s="17"/>
      <c r="F21" s="17"/>
      <c r="G21" s="17"/>
      <c r="H21" s="17"/>
      <c r="I21" s="17"/>
      <c r="J21" s="17"/>
      <c r="K21" s="17"/>
    </row>
    <row r="22" spans="1:16" ht="45" customHeight="1" x14ac:dyDescent="0.2">
      <c r="A22" s="17"/>
      <c r="B22" s="17"/>
      <c r="C22" s="17"/>
      <c r="D22" s="18"/>
      <c r="E22" s="17"/>
      <c r="F22" s="17"/>
      <c r="G22" s="17"/>
      <c r="H22" s="17"/>
      <c r="I22" s="17"/>
      <c r="J22" s="17"/>
      <c r="K22" s="17"/>
    </row>
    <row r="23" spans="1:16" ht="45" customHeight="1" x14ac:dyDescent="0.2">
      <c r="A23" s="55"/>
      <c r="B23" s="55"/>
      <c r="C23" s="55"/>
      <c r="D23" s="56"/>
      <c r="E23" s="55"/>
      <c r="F23" s="55"/>
      <c r="G23" s="55"/>
      <c r="H23" s="55"/>
      <c r="I23" s="55"/>
      <c r="J23" s="55"/>
      <c r="K23" s="55"/>
    </row>
    <row r="24" spans="1:16" ht="45" customHeight="1" x14ac:dyDescent="0.2">
      <c r="A24" s="55"/>
      <c r="B24" s="55"/>
      <c r="C24" s="55"/>
      <c r="D24" s="56"/>
      <c r="E24" s="55"/>
      <c r="F24" s="55"/>
      <c r="G24" s="55"/>
      <c r="H24" s="55"/>
      <c r="I24" s="55"/>
      <c r="J24" s="55"/>
      <c r="K24" s="55"/>
    </row>
    <row r="25" spans="1:16" ht="45" customHeight="1" x14ac:dyDescent="0.2">
      <c r="A25" s="55"/>
      <c r="B25" s="55"/>
      <c r="C25" s="55"/>
      <c r="D25" s="56"/>
      <c r="E25" s="55"/>
      <c r="F25" s="55"/>
      <c r="G25" s="55"/>
      <c r="H25" s="55"/>
      <c r="I25" s="55"/>
      <c r="J25" s="55"/>
      <c r="K25" s="55"/>
    </row>
  </sheetData>
  <customSheetViews>
    <customSheetView guid="{A67F6443-CA60-6E4C-B29B-DCA4E70ACF30}" scale="80">
      <selection activeCell="K14" sqref="K13:K14"/>
      <pageMargins left="0.7" right="0.7" top="0.75" bottom="0.75" header="0.3" footer="0.3"/>
    </customSheetView>
    <customSheetView guid="{D4151BE5-B976-4A24-A98B-85B0F6C8CA18}" scale="80">
      <selection activeCell="C16" sqref="C16"/>
      <pageMargins left="0.7" right="0.7" top="0.75" bottom="0.75" header="0.3" footer="0.3"/>
    </customSheetView>
    <customSheetView guid="{A0DC6B3E-CB99-44AD-9DE4-2694454570A7}" scale="80">
      <selection activeCell="C16" sqref="C16"/>
      <pageMargins left="0.7" right="0.7" top="0.75" bottom="0.75" header="0.3" footer="0.3"/>
    </customSheetView>
    <customSheetView guid="{7DC097B9-CA40-49DB-9E0D-CAF33A1D74AD}" scale="80">
      <selection activeCell="C16" sqref="C16"/>
      <pageMargins left="0.7" right="0.7" top="0.75" bottom="0.75" header="0.3" footer="0.3"/>
    </customSheetView>
    <customSheetView guid="{33354DC4-F6A3-4A6E-9B62-8BC44C96640D}" scale="80">
      <selection activeCell="K14" sqref="K13:K14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7" zoomScale="80" zoomScaleNormal="80" workbookViewId="0">
      <selection activeCell="D16" sqref="D16"/>
    </sheetView>
  </sheetViews>
  <sheetFormatPr baseColWidth="10" defaultColWidth="8.83203125" defaultRowHeight="47.25" customHeight="1" x14ac:dyDescent="0.2"/>
  <cols>
    <col min="2" max="2" width="34.5" customWidth="1"/>
    <col min="3" max="3" width="30.83203125" customWidth="1"/>
    <col min="4" max="4" width="37.83203125" customWidth="1"/>
    <col min="5" max="5" width="10.5" customWidth="1"/>
    <col min="6" max="6" width="10.33203125" customWidth="1"/>
    <col min="7" max="7" width="15.1640625" customWidth="1"/>
    <col min="8" max="8" width="21.1640625" customWidth="1"/>
    <col min="9" max="9" width="16" customWidth="1"/>
    <col min="10" max="10" width="15.1640625" customWidth="1"/>
    <col min="11" max="11" width="52.6640625" customWidth="1"/>
    <col min="13" max="13" width="18.1640625" customWidth="1"/>
  </cols>
  <sheetData>
    <row r="1" spans="1:15" ht="47.25" customHeight="1" thickBot="1" x14ac:dyDescent="0.5">
      <c r="A1" s="773" t="s">
        <v>0</v>
      </c>
      <c r="B1" s="774"/>
      <c r="C1" s="774"/>
      <c r="D1" s="774"/>
      <c r="E1" s="774"/>
      <c r="F1" s="774"/>
      <c r="G1" s="774" t="s">
        <v>1</v>
      </c>
      <c r="H1" s="774"/>
      <c r="I1" s="774"/>
      <c r="J1" s="775"/>
      <c r="K1" s="776"/>
    </row>
    <row r="2" spans="1:15" ht="47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5" ht="47.25" customHeight="1" x14ac:dyDescent="0.3">
      <c r="A3" s="6">
        <v>57</v>
      </c>
      <c r="B3" s="6" t="s">
        <v>71</v>
      </c>
      <c r="C3" s="6" t="s">
        <v>72</v>
      </c>
      <c r="D3" s="7"/>
      <c r="E3" s="6"/>
      <c r="F3" s="6"/>
      <c r="G3" s="6"/>
      <c r="H3" s="6"/>
      <c r="I3" s="8"/>
      <c r="J3" s="6"/>
      <c r="K3" s="6" t="s">
        <v>73</v>
      </c>
      <c r="M3" s="9" t="s">
        <v>16</v>
      </c>
      <c r="N3" s="9">
        <f>N2-N14</f>
        <v>8</v>
      </c>
      <c r="O3" s="10"/>
    </row>
    <row r="4" spans="1:15" ht="47.25" customHeight="1" x14ac:dyDescent="0.2">
      <c r="A4" s="11">
        <v>1</v>
      </c>
      <c r="B4" s="12" t="s">
        <v>32</v>
      </c>
      <c r="C4" s="12" t="s">
        <v>74</v>
      </c>
      <c r="D4" s="13" t="s">
        <v>75</v>
      </c>
      <c r="E4" s="12">
        <v>3</v>
      </c>
      <c r="F4" s="12">
        <v>1</v>
      </c>
      <c r="G4" s="21" t="s">
        <v>28</v>
      </c>
      <c r="H4" s="12" t="s">
        <v>72</v>
      </c>
      <c r="I4" s="15">
        <v>42952</v>
      </c>
      <c r="J4" s="17" t="s">
        <v>35</v>
      </c>
      <c r="K4" s="20"/>
      <c r="M4" t="s">
        <v>24</v>
      </c>
      <c r="N4">
        <f>SUMIFS(E:E,G:G,"CTT")</f>
        <v>5</v>
      </c>
    </row>
    <row r="5" spans="1:15" ht="47.25" customHeight="1" x14ac:dyDescent="0.2">
      <c r="A5" s="20">
        <v>2</v>
      </c>
      <c r="B5" s="17" t="s">
        <v>32</v>
      </c>
      <c r="C5" s="17" t="s">
        <v>76</v>
      </c>
      <c r="D5" s="18" t="s">
        <v>77</v>
      </c>
      <c r="E5" s="17">
        <v>3</v>
      </c>
      <c r="F5" s="17">
        <v>1</v>
      </c>
      <c r="G5" s="17" t="s">
        <v>28</v>
      </c>
      <c r="H5" s="17" t="s">
        <v>72</v>
      </c>
      <c r="I5" s="19">
        <v>42952</v>
      </c>
      <c r="J5" s="17" t="s">
        <v>35</v>
      </c>
      <c r="K5" s="20"/>
      <c r="M5" t="s">
        <v>31</v>
      </c>
      <c r="N5">
        <f>SUMIFS(E:E,G:G,"FLU")</f>
        <v>39</v>
      </c>
    </row>
    <row r="6" spans="1:15" ht="47.25" customHeight="1" x14ac:dyDescent="0.2">
      <c r="A6" s="11">
        <v>3</v>
      </c>
      <c r="B6" s="12" t="s">
        <v>78</v>
      </c>
      <c r="C6" s="12" t="s">
        <v>79</v>
      </c>
      <c r="D6" s="13" t="s">
        <v>80</v>
      </c>
      <c r="E6" s="12">
        <v>11</v>
      </c>
      <c r="F6" s="12">
        <v>3</v>
      </c>
      <c r="G6" s="12" t="s">
        <v>28</v>
      </c>
      <c r="H6" s="37" t="s">
        <v>72</v>
      </c>
      <c r="I6" s="15">
        <v>42952</v>
      </c>
      <c r="J6" s="12" t="s">
        <v>81</v>
      </c>
      <c r="K6" s="16" t="s">
        <v>82</v>
      </c>
      <c r="M6" t="s">
        <v>36</v>
      </c>
      <c r="N6">
        <f>SUMIFS(E:E,G:G,"JCC")</f>
        <v>5</v>
      </c>
    </row>
    <row r="7" spans="1:15" ht="47.25" customHeight="1" x14ac:dyDescent="0.2">
      <c r="A7" s="20">
        <v>4</v>
      </c>
      <c r="B7" s="17" t="s">
        <v>83</v>
      </c>
      <c r="C7" s="17" t="s">
        <v>84</v>
      </c>
      <c r="D7" s="18" t="s">
        <v>85</v>
      </c>
      <c r="E7" s="17">
        <v>3</v>
      </c>
      <c r="F7" s="17">
        <v>1</v>
      </c>
      <c r="G7" s="17" t="s">
        <v>28</v>
      </c>
      <c r="H7" s="17" t="s">
        <v>72</v>
      </c>
      <c r="I7" s="19">
        <v>42952</v>
      </c>
      <c r="J7" s="17" t="s">
        <v>86</v>
      </c>
      <c r="K7" s="17"/>
      <c r="M7" t="s">
        <v>43</v>
      </c>
      <c r="N7">
        <f>SUMIFS(E:E,G:G,"EDI")</f>
        <v>0</v>
      </c>
    </row>
    <row r="8" spans="1:15" ht="47.25" customHeight="1" x14ac:dyDescent="0.2">
      <c r="A8" s="11">
        <v>5</v>
      </c>
      <c r="B8" s="12" t="s">
        <v>87</v>
      </c>
      <c r="C8" s="12" t="s">
        <v>88</v>
      </c>
      <c r="D8" s="13" t="s">
        <v>89</v>
      </c>
      <c r="E8" s="12">
        <v>3</v>
      </c>
      <c r="F8" s="12">
        <v>1</v>
      </c>
      <c r="G8" s="12" t="s">
        <v>28</v>
      </c>
      <c r="H8" s="12" t="s">
        <v>72</v>
      </c>
      <c r="I8" s="15">
        <v>42952</v>
      </c>
      <c r="J8" s="12" t="s">
        <v>90</v>
      </c>
      <c r="K8" s="16" t="s">
        <v>91</v>
      </c>
      <c r="M8" t="s">
        <v>48</v>
      </c>
      <c r="N8">
        <f>SUMIFS(E:E,G:G,"par")</f>
        <v>0</v>
      </c>
    </row>
    <row r="9" spans="1:15" ht="47.25" customHeight="1" x14ac:dyDescent="0.2">
      <c r="A9" s="20">
        <v>6</v>
      </c>
      <c r="B9" s="17" t="s">
        <v>92</v>
      </c>
      <c r="C9" s="17" t="s">
        <v>93</v>
      </c>
      <c r="D9" s="18" t="s">
        <v>94</v>
      </c>
      <c r="E9" s="17">
        <v>3</v>
      </c>
      <c r="F9" s="17">
        <v>1</v>
      </c>
      <c r="G9" s="38" t="s">
        <v>28</v>
      </c>
      <c r="H9" s="17" t="s">
        <v>72</v>
      </c>
      <c r="I9" s="19">
        <v>42952</v>
      </c>
      <c r="J9" s="17" t="s">
        <v>95</v>
      </c>
      <c r="K9" s="39" t="s">
        <v>96</v>
      </c>
      <c r="M9" t="s">
        <v>53</v>
      </c>
      <c r="N9">
        <f>SUMIFS(E:E,G:G,"phi")</f>
        <v>0</v>
      </c>
    </row>
    <row r="10" spans="1:15" ht="47.25" customHeight="1" x14ac:dyDescent="0.2">
      <c r="A10" s="11">
        <v>7</v>
      </c>
      <c r="B10" s="17" t="s">
        <v>97</v>
      </c>
      <c r="C10" s="17">
        <v>111334</v>
      </c>
      <c r="D10" s="18" t="s">
        <v>98</v>
      </c>
      <c r="E10" s="17">
        <v>4</v>
      </c>
      <c r="F10" s="17">
        <v>1</v>
      </c>
      <c r="G10" s="17" t="s">
        <v>28</v>
      </c>
      <c r="H10" s="17" t="s">
        <v>72</v>
      </c>
      <c r="I10" s="19">
        <v>42952</v>
      </c>
      <c r="J10" s="17" t="s">
        <v>99</v>
      </c>
      <c r="K10" s="40"/>
      <c r="M10" t="s">
        <v>58</v>
      </c>
      <c r="N10">
        <f>SUMIFS(E:E,G:G,"BRK")</f>
        <v>0</v>
      </c>
    </row>
    <row r="11" spans="1:15" ht="47.25" customHeight="1" x14ac:dyDescent="0.2">
      <c r="A11" s="20">
        <v>8</v>
      </c>
      <c r="B11" s="17" t="s">
        <v>100</v>
      </c>
      <c r="C11" s="17" t="s">
        <v>101</v>
      </c>
      <c r="D11" s="18" t="s">
        <v>102</v>
      </c>
      <c r="E11" s="17">
        <v>2</v>
      </c>
      <c r="F11" s="17">
        <v>1</v>
      </c>
      <c r="G11" s="17" t="s">
        <v>28</v>
      </c>
      <c r="H11" s="17" t="s">
        <v>72</v>
      </c>
      <c r="I11" s="19">
        <v>42952</v>
      </c>
      <c r="J11" s="17" t="s">
        <v>103</v>
      </c>
      <c r="K11" s="41"/>
      <c r="M11" s="27" t="s">
        <v>64</v>
      </c>
      <c r="N11" s="27">
        <f>SUMIFS(E:E,G:G,"SPC")</f>
        <v>0</v>
      </c>
    </row>
    <row r="12" spans="1:15" ht="47.25" customHeight="1" x14ac:dyDescent="0.2">
      <c r="A12" s="11">
        <v>9</v>
      </c>
      <c r="B12" s="17" t="s">
        <v>32</v>
      </c>
      <c r="C12" s="17" t="s">
        <v>104</v>
      </c>
      <c r="D12" s="18" t="s">
        <v>105</v>
      </c>
      <c r="E12" s="17">
        <v>4</v>
      </c>
      <c r="F12" s="17">
        <v>1</v>
      </c>
      <c r="G12" s="17" t="s">
        <v>28</v>
      </c>
      <c r="H12" s="17" t="s">
        <v>72</v>
      </c>
      <c r="I12" s="19">
        <v>42952</v>
      </c>
      <c r="J12" s="17" t="s">
        <v>35</v>
      </c>
      <c r="K12" s="17"/>
      <c r="M12" s="29" t="s">
        <v>68</v>
      </c>
      <c r="N12" s="29">
        <f>SUMIFS(E:E,G:G,"H")</f>
        <v>0</v>
      </c>
    </row>
    <row r="13" spans="1:15" ht="47.25" customHeight="1" x14ac:dyDescent="0.2">
      <c r="A13" s="20">
        <v>10</v>
      </c>
      <c r="B13" s="17" t="s">
        <v>106</v>
      </c>
      <c r="C13" s="17" t="s">
        <v>107</v>
      </c>
      <c r="D13" s="18" t="s">
        <v>108</v>
      </c>
      <c r="E13" s="17">
        <v>5</v>
      </c>
      <c r="F13" s="17">
        <v>2</v>
      </c>
      <c r="G13" s="20" t="s">
        <v>20</v>
      </c>
      <c r="H13" s="17" t="s">
        <v>72</v>
      </c>
      <c r="I13" s="19">
        <v>42952</v>
      </c>
      <c r="J13" s="17" t="s">
        <v>109</v>
      </c>
      <c r="K13" s="20"/>
      <c r="M13" s="29"/>
      <c r="N13" s="29"/>
    </row>
    <row r="14" spans="1:15" ht="47.25" customHeight="1" x14ac:dyDescent="0.2">
      <c r="A14" s="11">
        <v>11</v>
      </c>
      <c r="B14" s="17" t="s">
        <v>32</v>
      </c>
      <c r="C14" s="17" t="s">
        <v>110</v>
      </c>
      <c r="D14" s="18" t="s">
        <v>111</v>
      </c>
      <c r="E14" s="17">
        <v>4</v>
      </c>
      <c r="F14" s="17">
        <v>1</v>
      </c>
      <c r="G14" s="17" t="s">
        <v>67</v>
      </c>
      <c r="H14" s="17" t="s">
        <v>72</v>
      </c>
      <c r="I14" s="19">
        <v>42952</v>
      </c>
      <c r="J14" s="17" t="s">
        <v>35</v>
      </c>
      <c r="K14" s="38"/>
      <c r="M14" s="30" t="s">
        <v>69</v>
      </c>
      <c r="N14" s="30">
        <f>SUM(M4:N12)</f>
        <v>49</v>
      </c>
    </row>
    <row r="15" spans="1:15" ht="47.25" customHeight="1" x14ac:dyDescent="0.2">
      <c r="A15" s="20">
        <v>12</v>
      </c>
      <c r="B15" s="17" t="s">
        <v>32</v>
      </c>
      <c r="C15" s="17" t="s">
        <v>112</v>
      </c>
      <c r="D15" s="18" t="s">
        <v>113</v>
      </c>
      <c r="E15" s="17">
        <v>1</v>
      </c>
      <c r="F15" s="17">
        <v>1</v>
      </c>
      <c r="G15" s="17" t="s">
        <v>67</v>
      </c>
      <c r="H15" s="17" t="s">
        <v>72</v>
      </c>
      <c r="I15" s="19">
        <v>42952</v>
      </c>
      <c r="J15" s="17" t="s">
        <v>35</v>
      </c>
      <c r="K15" s="38"/>
    </row>
    <row r="16" spans="1:15" ht="47.25" customHeight="1" x14ac:dyDescent="0.25">
      <c r="A16" s="17">
        <v>13</v>
      </c>
      <c r="B16" s="17" t="s">
        <v>114</v>
      </c>
      <c r="C16" s="17">
        <v>8026</v>
      </c>
      <c r="D16" s="18" t="s">
        <v>115</v>
      </c>
      <c r="E16" s="17">
        <v>3</v>
      </c>
      <c r="F16" s="17">
        <v>1</v>
      </c>
      <c r="G16" s="17" t="s">
        <v>28</v>
      </c>
      <c r="H16" s="17" t="s">
        <v>72</v>
      </c>
      <c r="I16" s="19">
        <v>42952</v>
      </c>
      <c r="J16" s="17" t="s">
        <v>116</v>
      </c>
      <c r="K16" s="17" t="s">
        <v>117</v>
      </c>
      <c r="M16" s="33"/>
    </row>
    <row r="17" spans="1:16" ht="47.25" customHeight="1" x14ac:dyDescent="0.2">
      <c r="A17" s="20"/>
      <c r="B17" s="17"/>
      <c r="C17" s="17"/>
      <c r="D17" s="18"/>
      <c r="E17" s="17"/>
      <c r="F17" s="17"/>
      <c r="G17" s="17"/>
      <c r="H17" s="17"/>
      <c r="I17" s="19"/>
      <c r="J17" s="17"/>
      <c r="K17" s="17"/>
      <c r="M17" s="34" t="s">
        <v>70</v>
      </c>
      <c r="N17" s="34"/>
      <c r="O17" s="34"/>
      <c r="P17" s="34"/>
    </row>
    <row r="18" spans="1:16" ht="47.25" customHeight="1" x14ac:dyDescent="0.2">
      <c r="A18" s="20"/>
      <c r="B18" s="17"/>
      <c r="C18" s="17"/>
      <c r="D18" s="18"/>
      <c r="E18" s="17"/>
      <c r="F18" s="17"/>
      <c r="G18" s="17"/>
      <c r="H18" s="17"/>
      <c r="I18" s="19"/>
      <c r="J18" s="17"/>
      <c r="K18" s="20"/>
    </row>
    <row r="19" spans="1:16" ht="47.25" customHeight="1" x14ac:dyDescent="0.2">
      <c r="A19" s="20"/>
      <c r="B19" s="17"/>
      <c r="C19" s="17"/>
      <c r="D19" s="18"/>
      <c r="E19" s="17"/>
      <c r="F19" s="17"/>
      <c r="G19" s="17"/>
      <c r="H19" s="17"/>
      <c r="I19" s="17"/>
      <c r="J19" s="17"/>
      <c r="K19" s="20"/>
    </row>
    <row r="20" spans="1:16" ht="47.25" customHeight="1" x14ac:dyDescent="0.2">
      <c r="A20" s="20"/>
      <c r="B20" s="17"/>
      <c r="C20" s="17"/>
      <c r="D20" s="18"/>
      <c r="E20" s="36">
        <f>SUM(E4:E19)</f>
        <v>49</v>
      </c>
      <c r="F20" s="36">
        <f>SUM(F4:F19)</f>
        <v>16</v>
      </c>
      <c r="G20" s="17"/>
      <c r="H20" s="17"/>
      <c r="I20" s="17"/>
      <c r="J20" s="17"/>
      <c r="K20" s="20"/>
    </row>
    <row r="21" spans="1:16" ht="47.25" customHeight="1" x14ac:dyDescent="0.2">
      <c r="A21" s="17"/>
      <c r="B21" s="17"/>
      <c r="C21" s="17"/>
      <c r="D21" s="18"/>
      <c r="E21" s="17"/>
      <c r="F21" s="17"/>
      <c r="G21" s="17"/>
      <c r="H21" s="17"/>
      <c r="I21" s="17"/>
      <c r="J21" s="17"/>
      <c r="K21" s="17"/>
    </row>
    <row r="22" spans="1:16" ht="47.25" customHeight="1" x14ac:dyDescent="0.2">
      <c r="A22" s="17"/>
      <c r="B22" s="17"/>
      <c r="C22" s="17"/>
      <c r="D22" s="18"/>
      <c r="E22" s="17"/>
      <c r="F22" s="17"/>
      <c r="G22" s="17"/>
      <c r="H22" s="17"/>
      <c r="I22" s="17"/>
      <c r="J22" s="17"/>
      <c r="K22" s="17"/>
    </row>
    <row r="23" spans="1:16" ht="47.25" customHeight="1" x14ac:dyDescent="0.2">
      <c r="A23" s="55"/>
      <c r="B23" s="55"/>
      <c r="C23" s="55"/>
      <c r="D23" s="56"/>
      <c r="E23" s="55"/>
      <c r="F23" s="55"/>
      <c r="G23" s="55"/>
      <c r="H23" s="55"/>
      <c r="I23" s="55"/>
      <c r="J23" s="55"/>
      <c r="K23" s="55"/>
    </row>
    <row r="24" spans="1:16" ht="47.25" customHeight="1" x14ac:dyDescent="0.2">
      <c r="A24" s="55"/>
      <c r="B24" s="55"/>
      <c r="C24" s="55"/>
      <c r="D24" s="56"/>
      <c r="E24" s="55"/>
      <c r="F24" s="55"/>
      <c r="G24" s="55"/>
      <c r="H24" s="55"/>
      <c r="I24" s="55"/>
      <c r="J24" s="55"/>
      <c r="K24" s="55"/>
    </row>
    <row r="25" spans="1:16" ht="47.25" customHeight="1" x14ac:dyDescent="0.2">
      <c r="A25" s="55"/>
      <c r="B25" s="55"/>
      <c r="C25" s="55"/>
      <c r="D25" s="56"/>
      <c r="E25" s="55"/>
      <c r="F25" s="55"/>
      <c r="G25" s="55"/>
      <c r="H25" s="55"/>
      <c r="I25" s="55"/>
      <c r="J25" s="55"/>
      <c r="K25" s="55"/>
    </row>
  </sheetData>
  <customSheetViews>
    <customSheetView guid="{A67F6443-CA60-6E4C-B29B-DCA4E70ACF30}" scale="80" topLeftCell="A7">
      <selection activeCell="D16" sqref="D16"/>
      <pageMargins left="0.7" right="0.7" top="0.75" bottom="0.75" header="0.3" footer="0.3"/>
    </customSheetView>
    <customSheetView guid="{D4151BE5-B976-4A24-A98B-85B0F6C8CA18}" scale="80">
      <selection activeCell="C16" sqref="C16"/>
      <pageMargins left="0.7" right="0.7" top="0.75" bottom="0.75" header="0.3" footer="0.3"/>
    </customSheetView>
    <customSheetView guid="{A0DC6B3E-CB99-44AD-9DE4-2694454570A7}" scale="80">
      <selection activeCell="C16" sqref="C16"/>
      <pageMargins left="0.7" right="0.7" top="0.75" bottom="0.75" header="0.3" footer="0.3"/>
    </customSheetView>
    <customSheetView guid="{7DC097B9-CA40-49DB-9E0D-CAF33A1D74AD}" scale="80">
      <selection activeCell="C16" sqref="C16"/>
      <pageMargins left="0.7" right="0.7" top="0.75" bottom="0.75" header="0.3" footer="0.3"/>
    </customSheetView>
    <customSheetView guid="{33354DC4-F6A3-4A6E-9B62-8BC44C96640D}" scale="80" topLeftCell="A7">
      <selection activeCell="D16" sqref="D16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0" zoomScaleNormal="80" workbookViewId="0">
      <selection activeCell="D16" sqref="D16"/>
    </sheetView>
  </sheetViews>
  <sheetFormatPr baseColWidth="10" defaultColWidth="8.83203125" defaultRowHeight="48" customHeight="1" x14ac:dyDescent="0.2"/>
  <cols>
    <col min="2" max="2" width="34.5" customWidth="1"/>
    <col min="3" max="3" width="30.83203125" customWidth="1"/>
    <col min="4" max="4" width="37.83203125" customWidth="1"/>
    <col min="5" max="5" width="10.5" customWidth="1"/>
    <col min="6" max="6" width="10.33203125" customWidth="1"/>
    <col min="7" max="7" width="15.1640625" customWidth="1"/>
    <col min="8" max="8" width="21.1640625" customWidth="1"/>
    <col min="9" max="9" width="16" customWidth="1"/>
    <col min="10" max="10" width="15.1640625" customWidth="1"/>
    <col min="11" max="11" width="52.6640625" customWidth="1"/>
    <col min="13" max="13" width="18.1640625" customWidth="1"/>
  </cols>
  <sheetData>
    <row r="1" spans="1:15" ht="48" customHeight="1" thickBot="1" x14ac:dyDescent="0.5">
      <c r="A1" s="773" t="s">
        <v>0</v>
      </c>
      <c r="B1" s="774"/>
      <c r="C1" s="774"/>
      <c r="D1" s="774"/>
      <c r="E1" s="774"/>
      <c r="F1" s="774"/>
      <c r="G1" s="774" t="s">
        <v>1</v>
      </c>
      <c r="H1" s="774"/>
      <c r="I1" s="774"/>
      <c r="J1" s="775"/>
      <c r="K1" s="776"/>
    </row>
    <row r="2" spans="1:15" ht="48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5" ht="48" customHeight="1" x14ac:dyDescent="0.3">
      <c r="A3" s="6">
        <v>60</v>
      </c>
      <c r="B3" s="6" t="s">
        <v>14</v>
      </c>
      <c r="C3" s="6" t="s">
        <v>15</v>
      </c>
      <c r="D3" s="7"/>
      <c r="E3" s="6"/>
      <c r="F3" s="6"/>
      <c r="G3" s="6"/>
      <c r="H3" s="6"/>
      <c r="I3" s="8"/>
      <c r="J3" s="6"/>
      <c r="K3" s="6"/>
      <c r="M3" s="9" t="s">
        <v>16</v>
      </c>
      <c r="N3" s="9">
        <f>N2-N14</f>
        <v>10</v>
      </c>
      <c r="O3" s="10"/>
    </row>
    <row r="4" spans="1:15" ht="48" customHeight="1" x14ac:dyDescent="0.2">
      <c r="A4" s="11">
        <v>1</v>
      </c>
      <c r="B4" s="12" t="s">
        <v>17</v>
      </c>
      <c r="C4" s="12" t="s">
        <v>18</v>
      </c>
      <c r="D4" s="13" t="s">
        <v>19</v>
      </c>
      <c r="E4" s="12">
        <v>5</v>
      </c>
      <c r="F4" s="12">
        <v>2</v>
      </c>
      <c r="G4" s="12" t="s">
        <v>20</v>
      </c>
      <c r="H4" s="14" t="s">
        <v>21</v>
      </c>
      <c r="I4" s="15">
        <v>42952</v>
      </c>
      <c r="J4" s="15" t="s">
        <v>22</v>
      </c>
      <c r="K4" s="16" t="s">
        <v>23</v>
      </c>
      <c r="M4" t="s">
        <v>24</v>
      </c>
      <c r="N4">
        <f>SUMIFS(E:E,G:G,"CTT")</f>
        <v>7</v>
      </c>
    </row>
    <row r="5" spans="1:15" ht="48" customHeight="1" x14ac:dyDescent="0.2">
      <c r="A5" s="11">
        <v>2</v>
      </c>
      <c r="B5" s="17" t="s">
        <v>25</v>
      </c>
      <c r="C5" s="17" t="s">
        <v>26</v>
      </c>
      <c r="D5" s="18" t="s">
        <v>27</v>
      </c>
      <c r="E5" s="17">
        <v>6</v>
      </c>
      <c r="F5" s="17">
        <v>2</v>
      </c>
      <c r="G5" s="17" t="s">
        <v>28</v>
      </c>
      <c r="H5" s="14" t="s">
        <v>21</v>
      </c>
      <c r="I5" s="19">
        <v>42952</v>
      </c>
      <c r="J5" s="17" t="s">
        <v>29</v>
      </c>
      <c r="K5" s="17" t="s">
        <v>30</v>
      </c>
      <c r="M5" t="s">
        <v>31</v>
      </c>
      <c r="N5">
        <f>SUMIFS(E:E,G:G,"FLU")</f>
        <v>36</v>
      </c>
    </row>
    <row r="6" spans="1:15" ht="48" customHeight="1" x14ac:dyDescent="0.2">
      <c r="A6" s="11">
        <v>3</v>
      </c>
      <c r="B6" s="17" t="s">
        <v>32</v>
      </c>
      <c r="C6" s="17" t="s">
        <v>33</v>
      </c>
      <c r="D6" s="18" t="s">
        <v>34</v>
      </c>
      <c r="E6" s="17">
        <v>14</v>
      </c>
      <c r="F6" s="17">
        <v>5</v>
      </c>
      <c r="G6" s="17" t="s">
        <v>28</v>
      </c>
      <c r="H6" s="14" t="s">
        <v>21</v>
      </c>
      <c r="I6" s="19">
        <v>42952</v>
      </c>
      <c r="J6" s="17" t="s">
        <v>35</v>
      </c>
      <c r="K6" s="20"/>
      <c r="M6" t="s">
        <v>36</v>
      </c>
      <c r="N6">
        <f>SUMIFS(E:E,G:G,"JCC")</f>
        <v>3</v>
      </c>
    </row>
    <row r="7" spans="1:15" ht="48" customHeight="1" x14ac:dyDescent="0.2">
      <c r="A7" s="21">
        <v>4</v>
      </c>
      <c r="B7" s="12" t="s">
        <v>37</v>
      </c>
      <c r="C7" s="12" t="s">
        <v>38</v>
      </c>
      <c r="D7" s="13" t="s">
        <v>39</v>
      </c>
      <c r="E7" s="12">
        <v>3</v>
      </c>
      <c r="F7" s="12">
        <v>1</v>
      </c>
      <c r="G7" s="12" t="s">
        <v>40</v>
      </c>
      <c r="H7" s="14" t="s">
        <v>21</v>
      </c>
      <c r="I7" s="15">
        <v>42952</v>
      </c>
      <c r="J7" s="12" t="s">
        <v>41</v>
      </c>
      <c r="K7" s="22" t="s">
        <v>42</v>
      </c>
      <c r="M7" t="s">
        <v>43</v>
      </c>
      <c r="N7">
        <f>SUMIFS(E:E,G:G,"EDI")</f>
        <v>3</v>
      </c>
    </row>
    <row r="8" spans="1:15" ht="48" customHeight="1" x14ac:dyDescent="0.2">
      <c r="A8" s="21">
        <v>5</v>
      </c>
      <c r="B8" s="12" t="s">
        <v>44</v>
      </c>
      <c r="C8" s="12" t="s">
        <v>45</v>
      </c>
      <c r="D8" s="13" t="s">
        <v>46</v>
      </c>
      <c r="E8" s="12">
        <v>4</v>
      </c>
      <c r="F8" s="12">
        <v>1</v>
      </c>
      <c r="G8" s="12" t="s">
        <v>28</v>
      </c>
      <c r="H8" s="14" t="s">
        <v>21</v>
      </c>
      <c r="I8" s="15">
        <v>42952</v>
      </c>
      <c r="J8" s="15" t="s">
        <v>47</v>
      </c>
      <c r="K8" s="23"/>
      <c r="M8" t="s">
        <v>48</v>
      </c>
      <c r="N8">
        <f>SUMIFS(E:E,G:G,"par")</f>
        <v>0</v>
      </c>
    </row>
    <row r="9" spans="1:15" ht="48" customHeight="1" x14ac:dyDescent="0.2">
      <c r="A9" s="21">
        <v>6</v>
      </c>
      <c r="B9" s="17" t="s">
        <v>49</v>
      </c>
      <c r="C9" s="17">
        <v>25322</v>
      </c>
      <c r="D9" s="18" t="s">
        <v>50</v>
      </c>
      <c r="E9" s="17">
        <v>4</v>
      </c>
      <c r="F9" s="17">
        <v>1</v>
      </c>
      <c r="G9" s="17" t="s">
        <v>28</v>
      </c>
      <c r="H9" s="24" t="s">
        <v>21</v>
      </c>
      <c r="I9" s="19">
        <v>42952</v>
      </c>
      <c r="J9" s="25" t="s">
        <v>51</v>
      </c>
      <c r="K9" s="17" t="s">
        <v>52</v>
      </c>
      <c r="M9" t="s">
        <v>53</v>
      </c>
      <c r="N9">
        <f>SUMIFS(E:E,G:G,"phi")</f>
        <v>0</v>
      </c>
    </row>
    <row r="10" spans="1:15" ht="48" customHeight="1" x14ac:dyDescent="0.2">
      <c r="A10" s="21">
        <v>7</v>
      </c>
      <c r="B10" s="12" t="s">
        <v>54</v>
      </c>
      <c r="C10" s="12">
        <v>20403</v>
      </c>
      <c r="D10" s="13" t="s">
        <v>55</v>
      </c>
      <c r="E10" s="12">
        <v>2</v>
      </c>
      <c r="F10" s="12">
        <v>1</v>
      </c>
      <c r="G10" s="12" t="s">
        <v>20</v>
      </c>
      <c r="H10" s="14" t="s">
        <v>21</v>
      </c>
      <c r="I10" s="15">
        <v>42952</v>
      </c>
      <c r="J10" s="12" t="s">
        <v>56</v>
      </c>
      <c r="K10" s="16" t="s">
        <v>57</v>
      </c>
      <c r="M10" t="s">
        <v>58</v>
      </c>
      <c r="N10">
        <f>SUMIFS(E:E,G:G,"BRK")</f>
        <v>0</v>
      </c>
    </row>
    <row r="11" spans="1:15" ht="48" customHeight="1" x14ac:dyDescent="0.2">
      <c r="A11" s="21">
        <v>8</v>
      </c>
      <c r="B11" s="17" t="s">
        <v>59</v>
      </c>
      <c r="C11" s="17" t="s">
        <v>60</v>
      </c>
      <c r="D11" s="18" t="s">
        <v>61</v>
      </c>
      <c r="E11" s="17">
        <v>8</v>
      </c>
      <c r="F11" s="17">
        <v>2</v>
      </c>
      <c r="G11" s="17" t="s">
        <v>28</v>
      </c>
      <c r="H11" s="14" t="s">
        <v>21</v>
      </c>
      <c r="I11" s="19">
        <v>42952</v>
      </c>
      <c r="J11" s="17" t="s">
        <v>62</v>
      </c>
      <c r="K11" s="26" t="s">
        <v>63</v>
      </c>
      <c r="M11" s="27" t="s">
        <v>64</v>
      </c>
      <c r="N11" s="27">
        <f>SUMIFS(E:E,G:G,"SPC")</f>
        <v>0</v>
      </c>
    </row>
    <row r="12" spans="1:15" ht="48" customHeight="1" x14ac:dyDescent="0.2">
      <c r="A12" s="21">
        <v>9</v>
      </c>
      <c r="B12" s="17" t="s">
        <v>32</v>
      </c>
      <c r="C12" s="12" t="s">
        <v>65</v>
      </c>
      <c r="D12" s="13" t="s">
        <v>66</v>
      </c>
      <c r="E12" s="12">
        <v>3</v>
      </c>
      <c r="F12" s="12">
        <v>1</v>
      </c>
      <c r="G12" s="12" t="s">
        <v>67</v>
      </c>
      <c r="H12" s="14" t="s">
        <v>21</v>
      </c>
      <c r="I12" s="15">
        <v>42952</v>
      </c>
      <c r="J12" s="12" t="s">
        <v>35</v>
      </c>
      <c r="K12" s="28"/>
      <c r="M12" s="29" t="s">
        <v>68</v>
      </c>
      <c r="N12" s="29">
        <f>SUMIFS(E:E,G:G,"H")</f>
        <v>0</v>
      </c>
    </row>
    <row r="13" spans="1:15" ht="48" customHeight="1" x14ac:dyDescent="0.2">
      <c r="A13" s="11"/>
      <c r="B13" s="17"/>
      <c r="C13" s="12"/>
      <c r="D13" s="13"/>
      <c r="E13" s="12"/>
      <c r="F13" s="12"/>
      <c r="G13" s="12"/>
      <c r="H13" s="14"/>
      <c r="I13" s="15"/>
      <c r="J13" s="12"/>
      <c r="K13" s="12"/>
      <c r="M13" s="29"/>
      <c r="N13" s="29"/>
    </row>
    <row r="14" spans="1:15" ht="48" customHeight="1" x14ac:dyDescent="0.2">
      <c r="A14" s="20"/>
      <c r="B14" s="17"/>
      <c r="C14" s="12"/>
      <c r="D14" s="13"/>
      <c r="E14" s="12"/>
      <c r="F14" s="12"/>
      <c r="G14" s="12"/>
      <c r="H14" s="14"/>
      <c r="I14" s="15"/>
      <c r="J14" s="12"/>
      <c r="K14" s="28"/>
      <c r="M14" s="30" t="s">
        <v>69</v>
      </c>
      <c r="N14" s="30">
        <f>SUM(M4:N12)</f>
        <v>49</v>
      </c>
    </row>
    <row r="15" spans="1:15" ht="48" customHeight="1" x14ac:dyDescent="0.2">
      <c r="A15" s="20"/>
      <c r="B15" s="17"/>
      <c r="C15" s="17"/>
      <c r="D15" s="18"/>
      <c r="E15" s="17"/>
      <c r="F15" s="17"/>
      <c r="G15" s="17"/>
      <c r="H15" s="24"/>
      <c r="I15" s="17"/>
      <c r="J15" s="17"/>
      <c r="K15" s="20"/>
    </row>
    <row r="16" spans="1:15" ht="48" customHeight="1" x14ac:dyDescent="0.3">
      <c r="A16" s="11"/>
      <c r="B16" s="12"/>
      <c r="C16" s="12"/>
      <c r="D16" s="13"/>
      <c r="E16" s="31">
        <f>SUM(E4:E15)</f>
        <v>49</v>
      </c>
      <c r="F16" s="31">
        <f>SUM(F4:F15)</f>
        <v>16</v>
      </c>
      <c r="G16" s="12"/>
      <c r="H16" s="32"/>
      <c r="I16" s="15"/>
      <c r="J16" s="12"/>
      <c r="K16" s="11"/>
      <c r="M16" s="33"/>
    </row>
    <row r="17" spans="1:16" ht="48" customHeight="1" x14ac:dyDescent="0.2">
      <c r="A17" s="20"/>
      <c r="B17" s="17"/>
      <c r="C17" s="17"/>
      <c r="D17" s="18"/>
      <c r="E17" s="17"/>
      <c r="F17" s="17"/>
      <c r="G17" s="17"/>
      <c r="H17" s="14"/>
      <c r="I17" s="19"/>
      <c r="J17" s="17"/>
      <c r="K17" s="26"/>
      <c r="M17" s="34" t="s">
        <v>70</v>
      </c>
      <c r="N17" s="34"/>
      <c r="O17" s="34"/>
      <c r="P17" s="34"/>
    </row>
    <row r="18" spans="1:16" ht="48" customHeight="1" x14ac:dyDescent="0.2">
      <c r="A18" s="20"/>
      <c r="B18" s="17"/>
      <c r="C18" s="17"/>
      <c r="D18" s="18"/>
      <c r="E18" s="17"/>
      <c r="F18" s="17"/>
      <c r="G18" s="20"/>
      <c r="H18" s="17"/>
      <c r="I18" s="17"/>
      <c r="J18" s="17"/>
      <c r="K18" s="20"/>
    </row>
    <row r="19" spans="1:16" ht="48" customHeight="1" x14ac:dyDescent="0.2">
      <c r="A19" s="20"/>
      <c r="B19" s="17"/>
      <c r="C19" s="17"/>
      <c r="D19" s="18"/>
      <c r="E19" s="17"/>
      <c r="F19" s="17"/>
      <c r="G19" s="20"/>
      <c r="H19" s="17"/>
      <c r="I19" s="17"/>
      <c r="J19" s="17"/>
      <c r="K19" s="20"/>
    </row>
    <row r="20" spans="1:16" ht="48" customHeight="1" x14ac:dyDescent="0.2">
      <c r="A20" s="54"/>
      <c r="B20" s="55"/>
      <c r="C20" s="55"/>
      <c r="D20" s="56"/>
      <c r="E20" s="55"/>
      <c r="F20" s="55"/>
      <c r="G20" s="54"/>
      <c r="H20" s="55"/>
      <c r="I20" s="55"/>
      <c r="J20" s="55"/>
      <c r="K20" s="54"/>
    </row>
    <row r="21" spans="1:16" ht="48" customHeight="1" x14ac:dyDescent="0.2">
      <c r="A21" s="54"/>
      <c r="B21" s="55"/>
      <c r="C21" s="55"/>
      <c r="D21" s="56"/>
      <c r="E21" s="55"/>
      <c r="F21" s="55"/>
      <c r="G21" s="54"/>
      <c r="H21" s="55"/>
      <c r="I21" s="55"/>
      <c r="J21" s="55"/>
      <c r="K21" s="54"/>
    </row>
    <row r="22" spans="1:16" ht="48" customHeight="1" x14ac:dyDescent="0.2">
      <c r="A22" s="54"/>
      <c r="B22" s="55"/>
      <c r="C22" s="55"/>
      <c r="D22" s="56"/>
      <c r="E22" s="55"/>
      <c r="F22" s="55"/>
      <c r="G22" s="54"/>
      <c r="H22" s="55"/>
      <c r="I22" s="55"/>
      <c r="J22" s="55"/>
      <c r="K22" s="54"/>
    </row>
  </sheetData>
  <customSheetViews>
    <customSheetView guid="{A67F6443-CA60-6E4C-B29B-DCA4E70ACF30}" scale="80">
      <selection activeCell="D16" sqref="D16"/>
      <pageMargins left="0.7" right="0.7" top="0.75" bottom="0.75" header="0.3" footer="0.3"/>
      <pageSetup scale="28" orientation="portrait" horizontalDpi="0" verticalDpi="0" r:id="rId1"/>
    </customSheetView>
    <customSheetView guid="{D4151BE5-B976-4A24-A98B-85B0F6C8CA18}" scale="80">
      <selection activeCell="D15" sqref="D15"/>
      <pageMargins left="0.7" right="0.7" top="0.75" bottom="0.75" header="0.3" footer="0.3"/>
      <pageSetup scale="28" orientation="portrait" horizontalDpi="0" verticalDpi="0" r:id="rId2"/>
    </customSheetView>
    <customSheetView guid="{A0DC6B3E-CB99-44AD-9DE4-2694454570A7}" scale="80">
      <selection activeCell="D15" sqref="D15"/>
      <pageMargins left="0.7" right="0.7" top="0.75" bottom="0.75" header="0.3" footer="0.3"/>
      <pageSetup scale="28" orientation="portrait" horizontalDpi="0" verticalDpi="0" r:id="rId3"/>
    </customSheetView>
    <customSheetView guid="{7DC097B9-CA40-49DB-9E0D-CAF33A1D74AD}" scale="80">
      <selection activeCell="D15" sqref="D15"/>
      <pageMargins left="0.7" right="0.7" top="0.75" bottom="0.75" header="0.3" footer="0.3"/>
      <pageSetup scale="28" orientation="portrait" horizontalDpi="0" verticalDpi="0" r:id="rId4"/>
    </customSheetView>
    <customSheetView guid="{33354DC4-F6A3-4A6E-9B62-8BC44C96640D}" scale="80">
      <selection activeCell="D16" sqref="D16"/>
      <pageMargins left="0.7" right="0.7" top="0.75" bottom="0.75" header="0.3" footer="0.3"/>
      <pageSetup scale="28" orientation="portrait" horizontalDpi="0" verticalDpi="0" r:id="rId5"/>
    </customSheetView>
  </customSheetViews>
  <mergeCells count="2">
    <mergeCell ref="A1:F1"/>
    <mergeCell ref="G1:K1"/>
  </mergeCells>
  <pageMargins left="0.7" right="0.7" top="0.75" bottom="0.75" header="0.3" footer="0.3"/>
  <pageSetup scale="28" orientation="portrait" horizontalDpi="0" verticalDpi="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0" zoomScaleNormal="80" workbookViewId="0">
      <selection activeCell="I8" sqref="I8"/>
    </sheetView>
  </sheetViews>
  <sheetFormatPr baseColWidth="10" defaultColWidth="8.83203125" defaultRowHeight="45" customHeight="1" x14ac:dyDescent="0.2"/>
  <cols>
    <col min="1" max="1" width="11.1640625" customWidth="1"/>
    <col min="2" max="2" width="31.6640625" customWidth="1"/>
    <col min="3" max="3" width="37.5" customWidth="1"/>
    <col min="4" max="4" width="38.5" customWidth="1"/>
    <col min="5" max="5" width="10.5" customWidth="1"/>
    <col min="6" max="6" width="10.332031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1.33203125" customWidth="1"/>
    <col min="13" max="13" width="18.1640625" customWidth="1"/>
  </cols>
  <sheetData>
    <row r="1" spans="1:17" ht="45" customHeight="1" thickBot="1" x14ac:dyDescent="0.5">
      <c r="A1" s="773" t="s">
        <v>389</v>
      </c>
      <c r="B1" s="774"/>
      <c r="C1" s="774"/>
      <c r="D1" s="774"/>
      <c r="E1" s="774"/>
      <c r="F1" s="774"/>
      <c r="G1" s="774" t="s">
        <v>236</v>
      </c>
      <c r="H1" s="774"/>
      <c r="I1" s="774"/>
      <c r="J1" s="775"/>
      <c r="K1" s="776"/>
    </row>
    <row r="2" spans="1:17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  <c r="Q2" s="10"/>
    </row>
    <row r="3" spans="1:17" ht="45" customHeight="1" x14ac:dyDescent="0.3">
      <c r="A3" s="6"/>
      <c r="B3" s="6" t="s">
        <v>155</v>
      </c>
      <c r="C3" s="6"/>
      <c r="D3" s="58"/>
      <c r="E3" s="6"/>
      <c r="F3" s="6"/>
      <c r="G3" s="6"/>
      <c r="H3" s="6"/>
      <c r="I3" s="8"/>
      <c r="J3" s="6"/>
      <c r="K3" s="6" t="s">
        <v>312</v>
      </c>
      <c r="M3" s="9" t="s">
        <v>16</v>
      </c>
      <c r="N3" s="9">
        <f>N2-N14</f>
        <v>2</v>
      </c>
    </row>
    <row r="4" spans="1:17" ht="45" customHeight="1" x14ac:dyDescent="0.2">
      <c r="A4" s="20">
        <v>1</v>
      </c>
      <c r="B4" s="17" t="s">
        <v>313</v>
      </c>
      <c r="C4" s="17" t="s">
        <v>314</v>
      </c>
      <c r="D4" s="18" t="s">
        <v>315</v>
      </c>
      <c r="E4" s="17">
        <v>4</v>
      </c>
      <c r="F4" s="17">
        <v>2</v>
      </c>
      <c r="G4" s="17" t="s">
        <v>20</v>
      </c>
      <c r="H4" s="17" t="s">
        <v>239</v>
      </c>
      <c r="I4" s="19">
        <v>42952</v>
      </c>
      <c r="J4" s="17" t="s">
        <v>316</v>
      </c>
      <c r="K4" s="38"/>
      <c r="M4" t="s">
        <v>24</v>
      </c>
      <c r="N4">
        <f>SUMIFS(E:E,G:G,"CTT")</f>
        <v>17</v>
      </c>
    </row>
    <row r="5" spans="1:17" ht="45" customHeight="1" x14ac:dyDescent="0.2">
      <c r="A5" s="20">
        <v>2</v>
      </c>
      <c r="B5" s="17" t="s">
        <v>268</v>
      </c>
      <c r="C5" s="51" t="s">
        <v>317</v>
      </c>
      <c r="D5" s="18" t="s">
        <v>318</v>
      </c>
      <c r="E5" s="17">
        <v>3</v>
      </c>
      <c r="F5" s="17">
        <v>1</v>
      </c>
      <c r="G5" s="17" t="s">
        <v>20</v>
      </c>
      <c r="H5" s="17" t="s">
        <v>239</v>
      </c>
      <c r="I5" s="19">
        <v>42952</v>
      </c>
      <c r="J5" s="17" t="s">
        <v>319</v>
      </c>
      <c r="K5" s="20"/>
      <c r="M5" t="s">
        <v>31</v>
      </c>
      <c r="N5">
        <f>SUMIFS(E:E,G:G,"FLU")</f>
        <v>5</v>
      </c>
    </row>
    <row r="6" spans="1:17" ht="45" customHeight="1" x14ac:dyDescent="0.2">
      <c r="A6" s="20">
        <v>3</v>
      </c>
      <c r="B6" s="17" t="s">
        <v>320</v>
      </c>
      <c r="C6" s="17" t="s">
        <v>321</v>
      </c>
      <c r="D6" s="18" t="s">
        <v>322</v>
      </c>
      <c r="E6" s="17">
        <v>2</v>
      </c>
      <c r="F6" s="17">
        <v>1</v>
      </c>
      <c r="G6" s="17" t="s">
        <v>185</v>
      </c>
      <c r="H6" s="17" t="s">
        <v>239</v>
      </c>
      <c r="I6" s="19">
        <v>42952</v>
      </c>
      <c r="J6" s="17" t="s">
        <v>323</v>
      </c>
      <c r="K6" s="26" t="s">
        <v>324</v>
      </c>
      <c r="M6" t="s">
        <v>36</v>
      </c>
      <c r="N6">
        <f>SUMIFS(E:E,G:G,"JCC")</f>
        <v>0</v>
      </c>
    </row>
    <row r="7" spans="1:17" ht="45" customHeight="1" x14ac:dyDescent="0.2">
      <c r="A7" s="20">
        <v>4</v>
      </c>
      <c r="B7" s="17" t="s">
        <v>325</v>
      </c>
      <c r="C7" s="17" t="s">
        <v>326</v>
      </c>
      <c r="D7" s="18" t="s">
        <v>327</v>
      </c>
      <c r="E7" s="17">
        <v>2</v>
      </c>
      <c r="F7" s="17">
        <v>1</v>
      </c>
      <c r="G7" s="17" t="s">
        <v>20</v>
      </c>
      <c r="H7" s="17" t="s">
        <v>239</v>
      </c>
      <c r="I7" s="19">
        <v>42952</v>
      </c>
      <c r="J7" s="17" t="s">
        <v>328</v>
      </c>
      <c r="K7" s="26" t="s">
        <v>329</v>
      </c>
      <c r="M7" t="s">
        <v>43</v>
      </c>
      <c r="N7">
        <f>SUMIFS(E:E,G:G,"EDI")</f>
        <v>16</v>
      </c>
    </row>
    <row r="8" spans="1:17" ht="45" customHeight="1" x14ac:dyDescent="0.2">
      <c r="A8" s="20">
        <v>5</v>
      </c>
      <c r="B8" s="12" t="s">
        <v>330</v>
      </c>
      <c r="C8" s="12">
        <v>110861</v>
      </c>
      <c r="D8" s="13" t="s">
        <v>331</v>
      </c>
      <c r="E8" s="12">
        <v>3</v>
      </c>
      <c r="F8" s="12">
        <v>1</v>
      </c>
      <c r="G8" s="12" t="s">
        <v>40</v>
      </c>
      <c r="H8" s="12" t="s">
        <v>239</v>
      </c>
      <c r="I8" s="15">
        <v>42952</v>
      </c>
      <c r="J8" s="12" t="s">
        <v>332</v>
      </c>
      <c r="K8" s="65" t="s">
        <v>333</v>
      </c>
      <c r="M8" t="s">
        <v>48</v>
      </c>
      <c r="N8">
        <f>SUMIFS(E:E,G:G,"par")</f>
        <v>0</v>
      </c>
    </row>
    <row r="9" spans="1:17" ht="45" customHeight="1" x14ac:dyDescent="0.2">
      <c r="A9" s="20">
        <v>6</v>
      </c>
      <c r="B9" s="12" t="s">
        <v>334</v>
      </c>
      <c r="C9" s="12" t="s">
        <v>335</v>
      </c>
      <c r="D9" s="13" t="s">
        <v>336</v>
      </c>
      <c r="E9" s="12">
        <v>2</v>
      </c>
      <c r="F9" s="12">
        <v>1</v>
      </c>
      <c r="G9" s="12" t="s">
        <v>40</v>
      </c>
      <c r="H9" s="12" t="s">
        <v>239</v>
      </c>
      <c r="I9" s="15">
        <v>42952</v>
      </c>
      <c r="J9" s="17" t="s">
        <v>337</v>
      </c>
      <c r="K9" s="26" t="s">
        <v>338</v>
      </c>
      <c r="M9" t="s">
        <v>53</v>
      </c>
      <c r="N9">
        <f>SUMIFS(E:E,G:G,"phi")</f>
        <v>0</v>
      </c>
    </row>
    <row r="10" spans="1:17" ht="45" customHeight="1" x14ac:dyDescent="0.2">
      <c r="A10" s="20">
        <v>7</v>
      </c>
      <c r="B10" s="17" t="s">
        <v>106</v>
      </c>
      <c r="C10" s="17" t="s">
        <v>339</v>
      </c>
      <c r="D10" s="18" t="s">
        <v>340</v>
      </c>
      <c r="E10" s="17">
        <v>3</v>
      </c>
      <c r="F10" s="17">
        <v>1</v>
      </c>
      <c r="G10" s="17" t="s">
        <v>40</v>
      </c>
      <c r="H10" s="17" t="s">
        <v>239</v>
      </c>
      <c r="I10" s="19">
        <v>42952</v>
      </c>
      <c r="J10" s="17" t="s">
        <v>341</v>
      </c>
      <c r="K10" s="38"/>
      <c r="M10" t="s">
        <v>58</v>
      </c>
      <c r="N10">
        <f>SUMIFS(E:E,G:G,"BRK")</f>
        <v>16</v>
      </c>
    </row>
    <row r="11" spans="1:17" ht="45" customHeight="1" x14ac:dyDescent="0.2">
      <c r="A11" s="20">
        <v>8</v>
      </c>
      <c r="B11" s="17" t="s">
        <v>342</v>
      </c>
      <c r="C11" s="17" t="s">
        <v>343</v>
      </c>
      <c r="D11" s="43" t="s">
        <v>344</v>
      </c>
      <c r="E11" s="17">
        <v>3</v>
      </c>
      <c r="F11" s="17">
        <v>1</v>
      </c>
      <c r="G11" s="17" t="s">
        <v>185</v>
      </c>
      <c r="H11" s="17" t="s">
        <v>239</v>
      </c>
      <c r="I11" s="19">
        <v>42952</v>
      </c>
      <c r="J11" s="17" t="s">
        <v>345</v>
      </c>
      <c r="K11" s="66" t="s">
        <v>346</v>
      </c>
      <c r="M11" s="27" t="s">
        <v>64</v>
      </c>
      <c r="N11" s="27">
        <f>SUMIFS(E:E,G:G,"SPC")</f>
        <v>0</v>
      </c>
    </row>
    <row r="12" spans="1:17" ht="45" customHeight="1" x14ac:dyDescent="0.2">
      <c r="A12" s="20">
        <v>9</v>
      </c>
      <c r="B12" s="12" t="s">
        <v>251</v>
      </c>
      <c r="C12" s="12" t="s">
        <v>347</v>
      </c>
      <c r="D12" s="13" t="s">
        <v>348</v>
      </c>
      <c r="E12" s="12">
        <v>3</v>
      </c>
      <c r="F12" s="12">
        <v>1</v>
      </c>
      <c r="G12" s="12" t="s">
        <v>20</v>
      </c>
      <c r="H12" s="12" t="s">
        <v>239</v>
      </c>
      <c r="I12" s="15">
        <v>42952</v>
      </c>
      <c r="J12" s="15" t="s">
        <v>349</v>
      </c>
      <c r="K12" s="11"/>
      <c r="M12" s="29" t="s">
        <v>68</v>
      </c>
      <c r="N12" s="29">
        <f>SUMIFS(E:E,G:G,"H")</f>
        <v>0</v>
      </c>
    </row>
    <row r="13" spans="1:17" ht="45" customHeight="1" x14ac:dyDescent="0.2">
      <c r="A13" s="20">
        <v>10</v>
      </c>
      <c r="B13" s="17" t="s">
        <v>350</v>
      </c>
      <c r="C13" s="17" t="s">
        <v>351</v>
      </c>
      <c r="D13" s="18" t="s">
        <v>352</v>
      </c>
      <c r="E13" s="17">
        <v>3</v>
      </c>
      <c r="F13" s="17">
        <v>1</v>
      </c>
      <c r="G13" s="17" t="s">
        <v>20</v>
      </c>
      <c r="H13" s="17" t="s">
        <v>239</v>
      </c>
      <c r="I13" s="19">
        <v>42952</v>
      </c>
      <c r="J13" s="12" t="s">
        <v>353</v>
      </c>
      <c r="K13" s="11"/>
      <c r="M13" s="29"/>
      <c r="N13" s="29"/>
    </row>
    <row r="14" spans="1:17" ht="45" customHeight="1" x14ac:dyDescent="0.2">
      <c r="A14" s="20">
        <v>11</v>
      </c>
      <c r="B14" s="12" t="s">
        <v>32</v>
      </c>
      <c r="C14" s="12" t="s">
        <v>354</v>
      </c>
      <c r="D14" s="13" t="s">
        <v>355</v>
      </c>
      <c r="E14" s="12">
        <v>5</v>
      </c>
      <c r="F14" s="12">
        <v>2</v>
      </c>
      <c r="G14" s="11" t="s">
        <v>40</v>
      </c>
      <c r="H14" s="17" t="s">
        <v>239</v>
      </c>
      <c r="I14" s="19">
        <v>42952</v>
      </c>
      <c r="J14" s="12" t="s">
        <v>35</v>
      </c>
      <c r="K14" s="11"/>
      <c r="M14" s="30" t="s">
        <v>69</v>
      </c>
      <c r="N14" s="30">
        <f>SUM(M4:N12)</f>
        <v>54</v>
      </c>
    </row>
    <row r="15" spans="1:17" ht="45" customHeight="1" x14ac:dyDescent="0.2">
      <c r="A15" s="20">
        <v>12</v>
      </c>
      <c r="B15" s="17" t="s">
        <v>106</v>
      </c>
      <c r="C15" s="17" t="s">
        <v>356</v>
      </c>
      <c r="D15" s="18" t="s">
        <v>357</v>
      </c>
      <c r="E15" s="17">
        <v>2</v>
      </c>
      <c r="F15" s="17">
        <v>1</v>
      </c>
      <c r="G15" s="17" t="s">
        <v>185</v>
      </c>
      <c r="H15" s="17" t="s">
        <v>239</v>
      </c>
      <c r="I15" s="19">
        <v>42952</v>
      </c>
      <c r="J15" s="17" t="s">
        <v>358</v>
      </c>
      <c r="K15" s="11"/>
    </row>
    <row r="16" spans="1:17" ht="45" customHeight="1" x14ac:dyDescent="0.25">
      <c r="A16" s="67" t="s">
        <v>359</v>
      </c>
      <c r="B16" s="67" t="s">
        <v>360</v>
      </c>
      <c r="C16" s="17" t="s">
        <v>361</v>
      </c>
      <c r="D16" s="18" t="s">
        <v>362</v>
      </c>
      <c r="E16" s="17">
        <v>9</v>
      </c>
      <c r="F16" s="17">
        <v>3</v>
      </c>
      <c r="G16" s="17" t="s">
        <v>185</v>
      </c>
      <c r="H16" s="17" t="s">
        <v>239</v>
      </c>
      <c r="I16" s="19">
        <v>42952</v>
      </c>
      <c r="J16" s="17" t="s">
        <v>363</v>
      </c>
      <c r="K16" s="68" t="s">
        <v>364</v>
      </c>
      <c r="M16" s="33"/>
    </row>
    <row r="17" spans="1:13" ht="45" customHeight="1" x14ac:dyDescent="0.25">
      <c r="A17" s="69" t="s">
        <v>365</v>
      </c>
      <c r="B17" s="67" t="s">
        <v>360</v>
      </c>
      <c r="C17" s="17" t="s">
        <v>361</v>
      </c>
      <c r="D17" s="18" t="s">
        <v>362</v>
      </c>
      <c r="E17" s="17">
        <v>1</v>
      </c>
      <c r="F17" s="17">
        <v>0</v>
      </c>
      <c r="G17" s="17" t="s">
        <v>28</v>
      </c>
      <c r="H17" s="17" t="s">
        <v>239</v>
      </c>
      <c r="I17" s="19">
        <v>42952</v>
      </c>
      <c r="J17" s="17"/>
      <c r="K17" s="70"/>
      <c r="M17" s="33"/>
    </row>
    <row r="18" spans="1:13" ht="45" customHeight="1" x14ac:dyDescent="0.25">
      <c r="A18" s="17">
        <v>14</v>
      </c>
      <c r="B18" s="17" t="s">
        <v>366</v>
      </c>
      <c r="C18" s="17" t="s">
        <v>367</v>
      </c>
      <c r="D18" s="18" t="s">
        <v>368</v>
      </c>
      <c r="E18" s="17">
        <v>1</v>
      </c>
      <c r="F18" s="17">
        <v>1</v>
      </c>
      <c r="G18" s="17" t="s">
        <v>28</v>
      </c>
      <c r="H18" s="17" t="s">
        <v>239</v>
      </c>
      <c r="I18" s="19">
        <v>42952</v>
      </c>
      <c r="J18" s="17" t="s">
        <v>369</v>
      </c>
      <c r="K18" s="41"/>
      <c r="M18" s="33"/>
    </row>
    <row r="19" spans="1:13" ht="45" customHeight="1" x14ac:dyDescent="0.2">
      <c r="A19" s="20">
        <v>15</v>
      </c>
      <c r="B19" s="12" t="s">
        <v>370</v>
      </c>
      <c r="C19" s="12" t="s">
        <v>371</v>
      </c>
      <c r="D19" s="13" t="s">
        <v>372</v>
      </c>
      <c r="E19" s="12">
        <v>3</v>
      </c>
      <c r="F19" s="12">
        <v>1</v>
      </c>
      <c r="G19" s="12" t="s">
        <v>40</v>
      </c>
      <c r="H19" s="17" t="s">
        <v>239</v>
      </c>
      <c r="I19" s="19">
        <v>42952</v>
      </c>
      <c r="J19" s="12" t="s">
        <v>373</v>
      </c>
      <c r="K19" s="22" t="s">
        <v>374</v>
      </c>
    </row>
    <row r="20" spans="1:13" ht="45" customHeight="1" x14ac:dyDescent="0.2">
      <c r="A20" s="17">
        <v>16</v>
      </c>
      <c r="B20" s="17" t="s">
        <v>375</v>
      </c>
      <c r="C20" s="17" t="s">
        <v>376</v>
      </c>
      <c r="D20" s="18" t="s">
        <v>377</v>
      </c>
      <c r="E20" s="17">
        <v>3</v>
      </c>
      <c r="F20" s="17">
        <v>1</v>
      </c>
      <c r="G20" s="24" t="s">
        <v>28</v>
      </c>
      <c r="H20" s="17" t="s">
        <v>239</v>
      </c>
      <c r="I20" s="19">
        <v>42952</v>
      </c>
      <c r="J20" s="17" t="s">
        <v>378</v>
      </c>
      <c r="K20" s="41" t="s">
        <v>379</v>
      </c>
    </row>
    <row r="21" spans="1:13" ht="45" customHeight="1" x14ac:dyDescent="0.2">
      <c r="A21" s="20">
        <v>17</v>
      </c>
      <c r="B21" s="12" t="s">
        <v>380</v>
      </c>
      <c r="C21" s="12" t="s">
        <v>381</v>
      </c>
      <c r="D21" s="13" t="s">
        <v>382</v>
      </c>
      <c r="E21" s="12">
        <v>2</v>
      </c>
      <c r="F21" s="12">
        <v>1</v>
      </c>
      <c r="G21" s="12" t="s">
        <v>20</v>
      </c>
      <c r="H21" s="17" t="s">
        <v>239</v>
      </c>
      <c r="I21" s="19">
        <v>42952</v>
      </c>
      <c r="J21" s="12" t="s">
        <v>383</v>
      </c>
      <c r="K21" s="12" t="s">
        <v>384</v>
      </c>
    </row>
    <row r="22" spans="1:13" ht="45" customHeight="1" x14ac:dyDescent="0.2">
      <c r="A22" s="20"/>
      <c r="B22" s="12"/>
      <c r="C22" s="12"/>
      <c r="D22" s="13"/>
      <c r="E22" s="12"/>
      <c r="F22" s="12"/>
      <c r="G22" s="12"/>
      <c r="H22" s="17"/>
      <c r="I22" s="19"/>
      <c r="J22" s="12"/>
      <c r="K22" s="12"/>
    </row>
    <row r="23" spans="1:13" ht="45" customHeight="1" x14ac:dyDescent="0.3">
      <c r="A23" s="11"/>
      <c r="B23" s="12"/>
      <c r="C23" s="12"/>
      <c r="D23" s="13"/>
      <c r="E23" s="31">
        <f>SUM(E4:E22)</f>
        <v>54</v>
      </c>
      <c r="F23" s="31">
        <f>SUM(F4:F22)</f>
        <v>21</v>
      </c>
      <c r="G23" s="11"/>
      <c r="H23" s="71" t="s">
        <v>385</v>
      </c>
      <c r="I23" s="50"/>
      <c r="J23" s="12"/>
      <c r="K23" s="11"/>
    </row>
    <row r="24" spans="1:13" ht="45" customHeight="1" x14ac:dyDescent="0.3">
      <c r="A24" s="17"/>
      <c r="B24" s="17"/>
      <c r="C24" s="17"/>
      <c r="D24" s="18"/>
      <c r="E24" s="36"/>
      <c r="F24" s="36"/>
      <c r="G24" s="17"/>
      <c r="H24" s="17"/>
      <c r="I24" s="17"/>
      <c r="J24" s="17"/>
      <c r="K24" s="57"/>
    </row>
    <row r="25" spans="1:13" ht="45" customHeight="1" x14ac:dyDescent="0.2">
      <c r="A25" s="17"/>
      <c r="B25" s="17"/>
      <c r="C25" s="17"/>
      <c r="D25" s="18"/>
      <c r="E25" s="17"/>
      <c r="F25" s="17"/>
      <c r="G25" s="17"/>
      <c r="H25" s="17"/>
      <c r="I25" s="19"/>
      <c r="J25" s="17"/>
      <c r="K25" s="17"/>
    </row>
    <row r="26" spans="1:13" ht="45" customHeight="1" x14ac:dyDescent="0.2">
      <c r="A26" s="17"/>
      <c r="B26" s="17"/>
      <c r="C26" s="17"/>
      <c r="D26" s="18"/>
      <c r="E26" s="17"/>
      <c r="F26" s="17"/>
      <c r="G26" s="17"/>
      <c r="H26" s="17"/>
      <c r="I26" s="19"/>
      <c r="J26" s="17"/>
      <c r="K26" s="17"/>
    </row>
    <row r="27" spans="1:13" ht="45" customHeight="1" x14ac:dyDescent="0.2">
      <c r="A27" s="17"/>
      <c r="B27" s="17"/>
      <c r="C27" s="17"/>
      <c r="D27" s="18"/>
      <c r="E27" s="17"/>
      <c r="F27" s="17"/>
      <c r="G27" s="17"/>
      <c r="H27" s="17"/>
      <c r="I27" s="19"/>
      <c r="J27" s="17"/>
      <c r="K27" s="17"/>
    </row>
    <row r="28" spans="1:13" ht="45" customHeight="1" x14ac:dyDescent="0.2">
      <c r="A28" s="20"/>
      <c r="B28" s="17"/>
      <c r="C28" s="17"/>
      <c r="D28" s="18"/>
      <c r="E28" s="17"/>
      <c r="F28" s="17"/>
      <c r="G28" s="17"/>
      <c r="H28" s="17"/>
      <c r="I28" s="19"/>
      <c r="J28" s="17"/>
      <c r="K28" s="20"/>
    </row>
  </sheetData>
  <customSheetViews>
    <customSheetView guid="{A67F6443-CA60-6E4C-B29B-DCA4E70ACF30}" scale="80">
      <selection activeCell="I8" sqref="I8"/>
      <pageMargins left="0.7" right="0.7" top="0.75" bottom="0.75" header="0.3" footer="0.3"/>
    </customSheetView>
    <customSheetView guid="{D4151BE5-B976-4A24-A98B-85B0F6C8CA18}" scale="80">
      <selection activeCell="D14" sqref="D14"/>
      <pageMargins left="0.7" right="0.7" top="0.75" bottom="0.75" header="0.3" footer="0.3"/>
    </customSheetView>
    <customSheetView guid="{A0DC6B3E-CB99-44AD-9DE4-2694454570A7}" scale="80">
      <selection activeCell="D14" sqref="D14"/>
      <pageMargins left="0.7" right="0.7" top="0.75" bottom="0.75" header="0.3" footer="0.3"/>
    </customSheetView>
    <customSheetView guid="{7DC097B9-CA40-49DB-9E0D-CAF33A1D74AD}" scale="80">
      <selection activeCell="D14" sqref="D14"/>
      <pageMargins left="0.7" right="0.7" top="0.75" bottom="0.75" header="0.3" footer="0.3"/>
    </customSheetView>
    <customSheetView guid="{33354DC4-F6A3-4A6E-9B62-8BC44C96640D}" scale="80">
      <selection activeCell="I8" sqref="I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0" zoomScaleNormal="80" workbookViewId="0">
      <selection activeCell="I15" sqref="I15"/>
    </sheetView>
  </sheetViews>
  <sheetFormatPr baseColWidth="10" defaultColWidth="8.83203125" defaultRowHeight="42.75" customHeight="1" x14ac:dyDescent="0.2"/>
  <cols>
    <col min="1" max="1" width="11.1640625" customWidth="1"/>
    <col min="2" max="2" width="31.6640625" customWidth="1"/>
    <col min="3" max="3" width="37.5" customWidth="1"/>
    <col min="4" max="4" width="38.5" customWidth="1"/>
    <col min="5" max="5" width="10.5" customWidth="1"/>
    <col min="6" max="6" width="10.332031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1.33203125" customWidth="1"/>
    <col min="13" max="13" width="18.1640625" customWidth="1"/>
  </cols>
  <sheetData>
    <row r="1" spans="1:17" ht="42.75" customHeight="1" thickBot="1" x14ac:dyDescent="0.5">
      <c r="A1" s="773" t="s">
        <v>389</v>
      </c>
      <c r="B1" s="774"/>
      <c r="C1" s="774"/>
      <c r="D1" s="774"/>
      <c r="E1" s="774"/>
      <c r="F1" s="774"/>
      <c r="G1" s="774" t="s">
        <v>236</v>
      </c>
      <c r="H1" s="774"/>
      <c r="I1" s="774"/>
      <c r="J1" s="775"/>
      <c r="K1" s="776"/>
    </row>
    <row r="2" spans="1:17" ht="42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52</v>
      </c>
      <c r="Q2" s="10"/>
    </row>
    <row r="3" spans="1:17" ht="42.75" customHeight="1" x14ac:dyDescent="0.3">
      <c r="A3" s="6"/>
      <c r="B3" s="6" t="s">
        <v>118</v>
      </c>
      <c r="C3" s="6"/>
      <c r="D3" s="58"/>
      <c r="E3" s="6"/>
      <c r="F3" s="6"/>
      <c r="G3" s="6"/>
      <c r="H3" s="6"/>
      <c r="I3" s="8"/>
      <c r="J3" s="6"/>
      <c r="K3" s="6"/>
      <c r="M3" s="9" t="s">
        <v>16</v>
      </c>
      <c r="N3" s="9">
        <f>N2-N14</f>
        <v>0</v>
      </c>
    </row>
    <row r="4" spans="1:17" ht="42.75" customHeight="1" x14ac:dyDescent="0.2">
      <c r="A4" s="11">
        <v>1</v>
      </c>
      <c r="B4" s="12" t="s">
        <v>32</v>
      </c>
      <c r="C4" s="12" t="s">
        <v>237</v>
      </c>
      <c r="D4" s="13" t="s">
        <v>238</v>
      </c>
      <c r="E4" s="12">
        <v>3</v>
      </c>
      <c r="F4" s="12">
        <v>1</v>
      </c>
      <c r="G4" s="12" t="s">
        <v>28</v>
      </c>
      <c r="H4" s="12" t="s">
        <v>239</v>
      </c>
      <c r="I4" s="15">
        <v>42952</v>
      </c>
      <c r="J4" s="15" t="s">
        <v>35</v>
      </c>
      <c r="K4" s="11"/>
      <c r="M4" t="s">
        <v>24</v>
      </c>
      <c r="N4">
        <f>SUMIFS(E:E,G:G,"CTT")</f>
        <v>8</v>
      </c>
    </row>
    <row r="5" spans="1:17" ht="42.75" customHeight="1" x14ac:dyDescent="0.2">
      <c r="A5" s="11">
        <v>2</v>
      </c>
      <c r="B5" s="12" t="s">
        <v>106</v>
      </c>
      <c r="C5" s="12" t="s">
        <v>240</v>
      </c>
      <c r="D5" s="13" t="s">
        <v>241</v>
      </c>
      <c r="E5" s="12">
        <v>3</v>
      </c>
      <c r="F5" s="12">
        <v>1</v>
      </c>
      <c r="G5" s="12" t="s">
        <v>28</v>
      </c>
      <c r="H5" s="17" t="s">
        <v>239</v>
      </c>
      <c r="I5" s="19">
        <v>42952</v>
      </c>
      <c r="J5" s="15" t="s">
        <v>242</v>
      </c>
      <c r="K5" s="11"/>
      <c r="M5" t="s">
        <v>31</v>
      </c>
      <c r="N5">
        <f>SUMIFS(E:E,G:G,"FLU")</f>
        <v>44</v>
      </c>
    </row>
    <row r="6" spans="1:17" ht="42.75" customHeight="1" x14ac:dyDescent="0.2">
      <c r="A6" s="11">
        <v>3</v>
      </c>
      <c r="B6" s="12" t="s">
        <v>243</v>
      </c>
      <c r="C6" s="12" t="s">
        <v>244</v>
      </c>
      <c r="D6" s="13" t="s">
        <v>245</v>
      </c>
      <c r="E6" s="12">
        <v>3</v>
      </c>
      <c r="F6" s="12">
        <v>1</v>
      </c>
      <c r="G6" s="12" t="s">
        <v>28</v>
      </c>
      <c r="H6" s="12" t="s">
        <v>239</v>
      </c>
      <c r="I6" s="15">
        <v>42952</v>
      </c>
      <c r="J6" s="12" t="s">
        <v>246</v>
      </c>
      <c r="K6" s="59" t="s">
        <v>247</v>
      </c>
      <c r="M6" t="s">
        <v>36</v>
      </c>
      <c r="N6">
        <f>SUMIFS(E:E,G:G,"JCC")</f>
        <v>0</v>
      </c>
    </row>
    <row r="7" spans="1:17" ht="42.75" customHeight="1" x14ac:dyDescent="0.2">
      <c r="A7" s="11">
        <v>4</v>
      </c>
      <c r="B7" s="12" t="s">
        <v>248</v>
      </c>
      <c r="C7" s="12">
        <v>112238</v>
      </c>
      <c r="D7" s="13" t="s">
        <v>249</v>
      </c>
      <c r="E7" s="12">
        <v>5</v>
      </c>
      <c r="F7" s="12">
        <v>2</v>
      </c>
      <c r="G7" s="12" t="s">
        <v>28</v>
      </c>
      <c r="H7" s="12" t="s">
        <v>239</v>
      </c>
      <c r="I7" s="15">
        <v>42952</v>
      </c>
      <c r="J7" s="12" t="s">
        <v>250</v>
      </c>
      <c r="K7" s="22" t="s">
        <v>387</v>
      </c>
      <c r="M7" t="s">
        <v>43</v>
      </c>
      <c r="N7">
        <f>SUMIFS(E:E,G:G,"EDI")</f>
        <v>0</v>
      </c>
    </row>
    <row r="8" spans="1:17" ht="42.75" customHeight="1" x14ac:dyDescent="0.2">
      <c r="A8" s="11">
        <v>5</v>
      </c>
      <c r="B8" s="17" t="s">
        <v>251</v>
      </c>
      <c r="C8" s="17" t="s">
        <v>252</v>
      </c>
      <c r="D8" s="18" t="s">
        <v>253</v>
      </c>
      <c r="E8" s="17">
        <v>4</v>
      </c>
      <c r="F8" s="17">
        <v>1</v>
      </c>
      <c r="G8" s="17" t="s">
        <v>28</v>
      </c>
      <c r="H8" s="17" t="s">
        <v>239</v>
      </c>
      <c r="I8" s="19">
        <v>42952</v>
      </c>
      <c r="J8" s="17" t="s">
        <v>254</v>
      </c>
      <c r="K8" s="38" t="s">
        <v>255</v>
      </c>
      <c r="M8" t="s">
        <v>48</v>
      </c>
      <c r="N8">
        <f>SUMIFS(E:E,G:G,"par")</f>
        <v>0</v>
      </c>
    </row>
    <row r="9" spans="1:17" ht="42.75" customHeight="1" x14ac:dyDescent="0.2">
      <c r="A9" s="11">
        <v>6</v>
      </c>
      <c r="B9" s="12" t="s">
        <v>25</v>
      </c>
      <c r="C9" s="12" t="s">
        <v>256</v>
      </c>
      <c r="D9" s="13" t="s">
        <v>257</v>
      </c>
      <c r="E9" s="12">
        <v>3</v>
      </c>
      <c r="F9" s="12">
        <v>1</v>
      </c>
      <c r="G9" s="12" t="s">
        <v>28</v>
      </c>
      <c r="H9" s="12" t="s">
        <v>239</v>
      </c>
      <c r="I9" s="15">
        <v>42952</v>
      </c>
      <c r="J9" s="12" t="s">
        <v>258</v>
      </c>
      <c r="K9" s="12"/>
      <c r="M9" t="s">
        <v>53</v>
      </c>
      <c r="N9">
        <f>SUMIFS(E:E,G:G,"phi")</f>
        <v>0</v>
      </c>
    </row>
    <row r="10" spans="1:17" ht="42.75" customHeight="1" x14ac:dyDescent="0.2">
      <c r="A10" s="11">
        <v>7</v>
      </c>
      <c r="B10" s="12" t="s">
        <v>25</v>
      </c>
      <c r="C10" s="12" t="s">
        <v>259</v>
      </c>
      <c r="D10" s="60" t="s">
        <v>260</v>
      </c>
      <c r="E10" s="12">
        <v>1</v>
      </c>
      <c r="F10" s="12">
        <v>1</v>
      </c>
      <c r="G10" s="12" t="s">
        <v>28</v>
      </c>
      <c r="H10" s="12" t="s">
        <v>239</v>
      </c>
      <c r="I10" s="15">
        <v>42952</v>
      </c>
      <c r="J10" s="12" t="s">
        <v>261</v>
      </c>
      <c r="K10" s="16" t="s">
        <v>262</v>
      </c>
      <c r="M10" t="s">
        <v>58</v>
      </c>
      <c r="N10">
        <f>SUMIFS(E:E,G:G,"BRK")</f>
        <v>0</v>
      </c>
    </row>
    <row r="11" spans="1:17" ht="42.75" customHeight="1" x14ac:dyDescent="0.2">
      <c r="A11" s="11">
        <v>8</v>
      </c>
      <c r="B11" s="17" t="s">
        <v>263</v>
      </c>
      <c r="C11" s="17" t="s">
        <v>264</v>
      </c>
      <c r="D11" s="18" t="s">
        <v>265</v>
      </c>
      <c r="E11" s="17">
        <v>1</v>
      </c>
      <c r="F11" s="17">
        <v>1</v>
      </c>
      <c r="G11" s="17" t="s">
        <v>28</v>
      </c>
      <c r="H11" s="17" t="s">
        <v>239</v>
      </c>
      <c r="I11" s="19">
        <v>42952</v>
      </c>
      <c r="J11" s="25" t="s">
        <v>266</v>
      </c>
      <c r="K11" s="17" t="s">
        <v>267</v>
      </c>
      <c r="M11" s="27" t="s">
        <v>64</v>
      </c>
      <c r="N11" s="27">
        <f>SUMIFS(E:E,G:G,"SPC")</f>
        <v>0</v>
      </c>
    </row>
    <row r="12" spans="1:17" ht="42.75" customHeight="1" x14ac:dyDescent="0.2">
      <c r="A12" s="11">
        <v>9</v>
      </c>
      <c r="B12" s="12" t="s">
        <v>268</v>
      </c>
      <c r="C12" s="12" t="s">
        <v>269</v>
      </c>
      <c r="D12" s="13" t="s">
        <v>270</v>
      </c>
      <c r="E12" s="12">
        <v>2</v>
      </c>
      <c r="F12" s="12">
        <v>1</v>
      </c>
      <c r="G12" s="12" t="s">
        <v>28</v>
      </c>
      <c r="H12" s="12" t="s">
        <v>239</v>
      </c>
      <c r="I12" s="15">
        <v>42952</v>
      </c>
      <c r="J12" s="15" t="s">
        <v>271</v>
      </c>
      <c r="K12" s="61" t="s">
        <v>272</v>
      </c>
      <c r="M12" s="29" t="s">
        <v>68</v>
      </c>
      <c r="N12" s="29">
        <f>SUMIFS(E:E,G:G,"H")</f>
        <v>0</v>
      </c>
    </row>
    <row r="13" spans="1:17" ht="42.75" customHeight="1" x14ac:dyDescent="0.2">
      <c r="A13" s="20"/>
      <c r="B13" s="62" t="s">
        <v>273</v>
      </c>
      <c r="C13" s="62"/>
      <c r="D13" s="62"/>
      <c r="E13" s="62"/>
      <c r="F13" s="62"/>
      <c r="G13" s="62"/>
      <c r="H13" s="62"/>
      <c r="I13" s="62"/>
      <c r="J13" s="62"/>
      <c r="K13" s="62"/>
      <c r="M13" s="29"/>
      <c r="N13" s="29"/>
    </row>
    <row r="14" spans="1:17" ht="42.75" customHeight="1" x14ac:dyDescent="0.2">
      <c r="A14" s="20">
        <v>10</v>
      </c>
      <c r="B14" s="17" t="s">
        <v>274</v>
      </c>
      <c r="C14" s="17" t="s">
        <v>275</v>
      </c>
      <c r="D14" s="18" t="s">
        <v>276</v>
      </c>
      <c r="E14" s="17">
        <v>1</v>
      </c>
      <c r="F14" s="17">
        <v>1</v>
      </c>
      <c r="G14" s="17" t="s">
        <v>28</v>
      </c>
      <c r="H14" s="17" t="s">
        <v>239</v>
      </c>
      <c r="I14" s="19">
        <v>42952</v>
      </c>
      <c r="J14" s="17" t="s">
        <v>277</v>
      </c>
      <c r="K14" s="17" t="s">
        <v>278</v>
      </c>
      <c r="M14" s="30" t="s">
        <v>69</v>
      </c>
      <c r="N14" s="30">
        <f>SUM(M4:N12)</f>
        <v>52</v>
      </c>
    </row>
    <row r="15" spans="1:17" ht="42.75" customHeight="1" x14ac:dyDescent="0.2">
      <c r="A15" s="20">
        <v>11</v>
      </c>
      <c r="B15" s="17" t="s">
        <v>106</v>
      </c>
      <c r="C15" s="17" t="s">
        <v>279</v>
      </c>
      <c r="D15" s="43" t="s">
        <v>280</v>
      </c>
      <c r="E15" s="17">
        <v>2</v>
      </c>
      <c r="F15" s="17">
        <v>1</v>
      </c>
      <c r="G15" s="17" t="s">
        <v>28</v>
      </c>
      <c r="H15" s="17" t="s">
        <v>239</v>
      </c>
      <c r="I15" s="19">
        <v>42952</v>
      </c>
      <c r="J15" s="17" t="s">
        <v>281</v>
      </c>
      <c r="K15" s="26"/>
    </row>
    <row r="16" spans="1:17" ht="42.75" customHeight="1" x14ac:dyDescent="0.25">
      <c r="A16" s="20">
        <v>12</v>
      </c>
      <c r="B16" s="17" t="s">
        <v>106</v>
      </c>
      <c r="C16" s="17" t="s">
        <v>282</v>
      </c>
      <c r="D16" s="18" t="s">
        <v>283</v>
      </c>
      <c r="E16" s="17">
        <v>2</v>
      </c>
      <c r="F16" s="17">
        <v>1</v>
      </c>
      <c r="G16" s="17" t="s">
        <v>20</v>
      </c>
      <c r="H16" s="17" t="s">
        <v>239</v>
      </c>
      <c r="I16" s="19">
        <v>42952</v>
      </c>
      <c r="J16" s="17" t="s">
        <v>284</v>
      </c>
      <c r="K16" s="17"/>
      <c r="M16" s="33"/>
    </row>
    <row r="17" spans="1:13" ht="42.75" customHeight="1" x14ac:dyDescent="0.25">
      <c r="A17" s="20">
        <v>13</v>
      </c>
      <c r="B17" s="17" t="s">
        <v>106</v>
      </c>
      <c r="C17" s="17" t="s">
        <v>285</v>
      </c>
      <c r="D17" s="18" t="s">
        <v>286</v>
      </c>
      <c r="E17" s="17">
        <v>3</v>
      </c>
      <c r="F17" s="17">
        <v>1</v>
      </c>
      <c r="G17" s="17" t="s">
        <v>20</v>
      </c>
      <c r="H17" s="17" t="s">
        <v>239</v>
      </c>
      <c r="I17" s="19">
        <v>42952</v>
      </c>
      <c r="J17" s="17" t="s">
        <v>287</v>
      </c>
      <c r="K17" s="63"/>
      <c r="M17" s="33"/>
    </row>
    <row r="18" spans="1:13" ht="42.75" customHeight="1" x14ac:dyDescent="0.25">
      <c r="A18" s="20">
        <v>14</v>
      </c>
      <c r="B18" s="17" t="s">
        <v>288</v>
      </c>
      <c r="C18" s="17" t="s">
        <v>289</v>
      </c>
      <c r="D18" s="18" t="s">
        <v>290</v>
      </c>
      <c r="E18" s="17">
        <v>3</v>
      </c>
      <c r="F18" s="17">
        <v>1</v>
      </c>
      <c r="G18" s="17" t="s">
        <v>20</v>
      </c>
      <c r="H18" s="17" t="s">
        <v>239</v>
      </c>
      <c r="I18" s="19">
        <v>42952</v>
      </c>
      <c r="J18" s="17" t="s">
        <v>291</v>
      </c>
      <c r="K18" s="41" t="s">
        <v>388</v>
      </c>
      <c r="M18" s="33"/>
    </row>
    <row r="19" spans="1:13" ht="42.75" customHeight="1" x14ac:dyDescent="0.2">
      <c r="A19" s="20">
        <v>15</v>
      </c>
      <c r="B19" s="17" t="s">
        <v>87</v>
      </c>
      <c r="C19" s="17" t="s">
        <v>292</v>
      </c>
      <c r="D19" s="18" t="s">
        <v>293</v>
      </c>
      <c r="E19" s="17">
        <v>3</v>
      </c>
      <c r="F19" s="17">
        <v>1</v>
      </c>
      <c r="G19" s="17" t="s">
        <v>28</v>
      </c>
      <c r="H19" s="17" t="s">
        <v>239</v>
      </c>
      <c r="I19" s="19">
        <v>42952</v>
      </c>
      <c r="J19" s="17" t="s">
        <v>294</v>
      </c>
      <c r="K19" s="41" t="s">
        <v>386</v>
      </c>
    </row>
    <row r="20" spans="1:13" ht="42.75" customHeight="1" x14ac:dyDescent="0.2">
      <c r="A20" s="20">
        <v>16</v>
      </c>
      <c r="B20" s="17" t="s">
        <v>295</v>
      </c>
      <c r="C20" s="17" t="s">
        <v>296</v>
      </c>
      <c r="D20" s="18" t="s">
        <v>297</v>
      </c>
      <c r="E20" s="17">
        <v>6</v>
      </c>
      <c r="F20" s="17">
        <v>2</v>
      </c>
      <c r="G20" s="17" t="s">
        <v>28</v>
      </c>
      <c r="H20" s="17" t="s">
        <v>239</v>
      </c>
      <c r="I20" s="19">
        <v>42952</v>
      </c>
      <c r="J20" s="25" t="s">
        <v>298</v>
      </c>
      <c r="K20" s="17" t="s">
        <v>299</v>
      </c>
    </row>
    <row r="21" spans="1:13" ht="42.75" customHeight="1" x14ac:dyDescent="0.2">
      <c r="A21" s="20">
        <v>17</v>
      </c>
      <c r="B21" s="17" t="s">
        <v>300</v>
      </c>
      <c r="C21" s="17" t="s">
        <v>301</v>
      </c>
      <c r="D21" s="18" t="s">
        <v>302</v>
      </c>
      <c r="E21" s="17">
        <v>3</v>
      </c>
      <c r="F21" s="17">
        <v>1</v>
      </c>
      <c r="G21" s="17" t="s">
        <v>28</v>
      </c>
      <c r="H21" s="17" t="s">
        <v>239</v>
      </c>
      <c r="I21" s="19">
        <v>42952</v>
      </c>
      <c r="J21" s="17" t="s">
        <v>303</v>
      </c>
      <c r="K21" s="17" t="s">
        <v>304</v>
      </c>
    </row>
    <row r="22" spans="1:13" ht="42.75" customHeight="1" x14ac:dyDescent="0.2">
      <c r="A22" s="20">
        <v>18</v>
      </c>
      <c r="B22" s="17" t="s">
        <v>32</v>
      </c>
      <c r="C22" s="17" t="s">
        <v>305</v>
      </c>
      <c r="D22" s="18" t="s">
        <v>306</v>
      </c>
      <c r="E22" s="17">
        <v>2</v>
      </c>
      <c r="F22" s="17">
        <v>1</v>
      </c>
      <c r="G22" s="17" t="s">
        <v>28</v>
      </c>
      <c r="H22" s="17" t="s">
        <v>239</v>
      </c>
      <c r="I22" s="19">
        <v>42952</v>
      </c>
      <c r="J22" s="17" t="s">
        <v>35</v>
      </c>
      <c r="K22" s="41"/>
    </row>
    <row r="23" spans="1:13" ht="42.75" customHeight="1" x14ac:dyDescent="0.2">
      <c r="A23" s="20">
        <v>19</v>
      </c>
      <c r="B23" s="12" t="s">
        <v>25</v>
      </c>
      <c r="C23" s="12" t="s">
        <v>307</v>
      </c>
      <c r="D23" s="13" t="s">
        <v>308</v>
      </c>
      <c r="E23" s="12">
        <v>2</v>
      </c>
      <c r="F23" s="12">
        <v>1</v>
      </c>
      <c r="G23" s="12" t="s">
        <v>28</v>
      </c>
      <c r="H23" s="17" t="s">
        <v>239</v>
      </c>
      <c r="I23" s="19">
        <v>42952</v>
      </c>
      <c r="J23" s="12" t="s">
        <v>309</v>
      </c>
      <c r="K23" s="12" t="s">
        <v>310</v>
      </c>
    </row>
    <row r="24" spans="1:13" ht="42.75" customHeight="1" x14ac:dyDescent="0.3">
      <c r="A24" s="20"/>
      <c r="B24" s="17"/>
      <c r="C24" s="17"/>
      <c r="D24" s="18"/>
      <c r="E24" s="36">
        <f>SUM(E4:E23)</f>
        <v>52</v>
      </c>
      <c r="F24" s="36">
        <f>SUM(F4:F23)</f>
        <v>21</v>
      </c>
      <c r="G24" s="17"/>
      <c r="H24" s="17"/>
      <c r="I24" s="17"/>
      <c r="J24" s="17"/>
      <c r="K24" s="64" t="s">
        <v>311</v>
      </c>
    </row>
    <row r="25" spans="1:13" ht="42.75" customHeight="1" x14ac:dyDescent="0.2">
      <c r="A25" s="20"/>
      <c r="B25" s="17"/>
      <c r="C25" s="17"/>
      <c r="D25" s="18"/>
      <c r="E25" s="17"/>
      <c r="F25" s="17"/>
      <c r="G25" s="17"/>
      <c r="H25" s="17"/>
      <c r="I25" s="19"/>
      <c r="J25" s="17"/>
      <c r="K25" s="20"/>
    </row>
    <row r="26" spans="1:13" ht="42.75" customHeight="1" x14ac:dyDescent="0.2">
      <c r="A26" s="20"/>
      <c r="B26" s="17"/>
      <c r="C26" s="17"/>
      <c r="D26" s="18"/>
      <c r="E26" s="17"/>
      <c r="F26" s="17"/>
      <c r="G26" s="17"/>
      <c r="H26" s="17"/>
      <c r="I26" s="19"/>
      <c r="J26" s="17"/>
      <c r="K26" s="20"/>
    </row>
    <row r="27" spans="1:13" ht="42.75" customHeight="1" x14ac:dyDescent="0.2">
      <c r="A27" s="20"/>
      <c r="B27" s="17"/>
      <c r="C27" s="17"/>
      <c r="D27" s="18"/>
      <c r="E27" s="17"/>
      <c r="F27" s="17"/>
      <c r="G27" s="17"/>
      <c r="H27" s="17"/>
      <c r="I27" s="19"/>
      <c r="J27" s="17"/>
      <c r="K27" s="20"/>
    </row>
    <row r="28" spans="1:13" ht="42.75" customHeight="1" x14ac:dyDescent="0.2">
      <c r="A28" s="20"/>
      <c r="B28" s="17"/>
      <c r="C28" s="17"/>
      <c r="D28" s="18"/>
      <c r="E28" s="17"/>
      <c r="F28" s="17"/>
      <c r="G28" s="17"/>
      <c r="H28" s="17"/>
      <c r="I28" s="19"/>
      <c r="J28" s="17"/>
      <c r="K28" s="20"/>
    </row>
  </sheetData>
  <customSheetViews>
    <customSheetView guid="{A67F6443-CA60-6E4C-B29B-DCA4E70ACF30}" scale="80">
      <selection activeCell="I15" sqref="I15"/>
      <pageMargins left="0.7" right="0.7" top="0.75" bottom="0.75" header="0.3" footer="0.3"/>
      <pageSetup orientation="portrait" horizontalDpi="0" verticalDpi="0" r:id="rId1"/>
    </customSheetView>
    <customSheetView guid="{D4151BE5-B976-4A24-A98B-85B0F6C8CA18}" scale="80" topLeftCell="A4">
      <selection activeCell="D23" sqref="D23"/>
      <pageMargins left="0.7" right="0.7" top="0.75" bottom="0.75" header="0.3" footer="0.3"/>
      <pageSetup orientation="portrait" horizontalDpi="0" verticalDpi="0" r:id="rId2"/>
    </customSheetView>
    <customSheetView guid="{A0DC6B3E-CB99-44AD-9DE4-2694454570A7}" scale="80" topLeftCell="A4">
      <selection activeCell="D23" sqref="D23"/>
      <pageMargins left="0.7" right="0.7" top="0.75" bottom="0.75" header="0.3" footer="0.3"/>
      <pageSetup orientation="portrait" horizontalDpi="0" verticalDpi="0" r:id="rId3"/>
    </customSheetView>
    <customSheetView guid="{7DC097B9-CA40-49DB-9E0D-CAF33A1D74AD}" scale="80" topLeftCell="A4">
      <selection activeCell="D23" sqref="D23"/>
      <pageMargins left="0.7" right="0.7" top="0.75" bottom="0.75" header="0.3" footer="0.3"/>
      <pageSetup orientation="portrait" horizontalDpi="0" verticalDpi="0" r:id="rId4"/>
    </customSheetView>
    <customSheetView guid="{33354DC4-F6A3-4A6E-9B62-8BC44C96640D}" scale="80">
      <selection activeCell="I15" sqref="I15"/>
      <pageMargins left="0.7" right="0.7" top="0.75" bottom="0.75" header="0.3" footer="0.3"/>
      <pageSetup orientation="portrait" horizontalDpi="0" verticalDpi="0" r:id="rId5"/>
    </customSheetView>
  </customSheetViews>
  <mergeCells count="2">
    <mergeCell ref="A1:F1"/>
    <mergeCell ref="G1:K1"/>
  </mergeCells>
  <pageMargins left="0.7" right="0.7" top="0.75" bottom="0.75" header="0.3" footer="0.3"/>
  <pageSetup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GUIDE</vt:lpstr>
      <vt:lpstr>WP#1</vt:lpstr>
      <vt:lpstr>NY#1</vt:lpstr>
      <vt:lpstr>DC#1</vt:lpstr>
      <vt:lpstr>DC#2</vt:lpstr>
      <vt:lpstr>DC#3</vt:lpstr>
      <vt:lpstr>DS#4</vt:lpstr>
      <vt:lpstr>BO#1</vt:lpstr>
      <vt:lpstr>BO#2</vt:lpstr>
      <vt:lpstr>MV#1</vt:lpstr>
      <vt:lpstr>NF#1</vt:lpstr>
      <vt:lpstr>NF#2</vt:lpstr>
      <vt:lpstr>NF#3</vt:lpstr>
      <vt:lpstr>NF#4</vt:lpstr>
      <vt:lpstr>NF#5</vt:lpstr>
      <vt:lpstr>NF#6</vt:lpstr>
      <vt:lpstr>NF#7</vt:lpstr>
      <vt:lpstr>NF#8</vt:lpstr>
      <vt:lpstr>NT#9</vt:lpstr>
      <vt:lpstr>NT#10</vt:lpstr>
      <vt:lpstr>NT#11</vt:lpstr>
      <vt:lpstr>NF3#1</vt:lpstr>
      <vt:lpstr>DL#1</vt:lpstr>
      <vt:lpstr>DP#1</vt:lpstr>
      <vt:lpstr>DN#1</vt:lpstr>
      <vt:lpstr>DN#2</vt:lpstr>
      <vt:lpstr>DN#3</vt:lpstr>
      <vt:lpstr>EDI+ BRK LIST</vt:lpstr>
      <vt:lpstr>美东接驳</vt:lpstr>
      <vt:lpstr>EC NY 上车</vt:lpstr>
      <vt:lpstr>#1 小波东BUS#22 NY5C</vt:lpstr>
    </vt:vector>
  </TitlesOfParts>
  <Company>LL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Microsoft Office User</cp:lastModifiedBy>
  <dcterms:created xsi:type="dcterms:W3CDTF">2017-08-04T21:29:08Z</dcterms:created>
  <dcterms:modified xsi:type="dcterms:W3CDTF">2017-08-05T00:29:35Z</dcterms:modified>
</cp:coreProperties>
</file>