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80" yWindow="100" windowWidth="19160" windowHeight="12340"/>
  </bookViews>
  <sheets>
    <sheet name="GUIDE" sheetId="1" r:id="rId1"/>
    <sheet name="NY#1" sheetId="2" r:id="rId2"/>
    <sheet name="WP#1(K-LIU)" sheetId="3" r:id="rId3"/>
    <sheet name="DC#1" sheetId="4" r:id="rId4"/>
    <sheet name="DS#2" sheetId="5" r:id="rId5"/>
    <sheet name="BO#1" sheetId="6" r:id="rId6"/>
    <sheet name="NF#1" sheetId="7" r:id="rId7"/>
    <sheet name="CH2-C" sheetId="8" r:id="rId8"/>
    <sheet name="BRK PICKUP PAX LIST" sheetId="9" r:id="rId9"/>
    <sheet name="美东交接" sheetId="10" r:id="rId10"/>
    <sheet name="NB3" sheetId="11" r:id="rId11"/>
    <sheet name="EC-NY上车" sheetId="12" r:id="rId12"/>
  </sheets>
  <calcPr calcId="140001" concurrentCalc="0"/>
  <customWorkbookViews>
    <customWorkbookView name="Frances Lee - Personal View" guid="{7467EB25-1862-443D-90FC-4D2DF0850119}" mergeInterval="0" personalView="1" maximized="1" windowWidth="1336" windowHeight="833" activeSheetId="4"/>
    <customWorkbookView name="Lynn Zheng - Personal View" guid="{C4E1DD3A-1247-4336-93D4-45B0D4BA8B9A}" mergeInterval="0" personalView="1" maximized="1" windowWidth="942" windowHeight="771" activeSheetId="4" showComments="commIndAndComment"/>
    <customWorkbookView name="Lynn Huang - Personal View" guid="{23DA6904-EDF0-451F-874C-AE133B019865}" mergeInterval="0" personalView="1" maximized="1" windowWidth="1916" windowHeight="855" activeSheetId="7"/>
    <customWorkbookView name="Sean Lu - 个人视图" guid="{06B1DAC5-0162-8542-8305-8F3CA1414131}" mergeInterval="0" personalView="1" xWindow="24" yWindow="59" windowWidth="958" windowHeight="563" activeSheetId="7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1" l="1"/>
  <c r="E20" i="12"/>
  <c r="D20" i="12"/>
  <c r="E13" i="12"/>
  <c r="D13" i="12"/>
  <c r="Q28" i="11"/>
  <c r="P28" i="11"/>
  <c r="E16" i="11"/>
  <c r="N12" i="11"/>
  <c r="N9" i="11"/>
  <c r="N13" i="11"/>
  <c r="N3" i="11"/>
  <c r="D54" i="10"/>
  <c r="C54" i="10"/>
  <c r="D44" i="10"/>
  <c r="C44" i="10"/>
  <c r="D33" i="10"/>
  <c r="C33" i="10"/>
  <c r="D18" i="10"/>
  <c r="C18" i="10"/>
  <c r="N12" i="8"/>
  <c r="N11" i="8"/>
  <c r="N10" i="8"/>
  <c r="N9" i="8"/>
  <c r="N8" i="8"/>
  <c r="N7" i="8"/>
  <c r="N6" i="8"/>
  <c r="N5" i="8"/>
  <c r="N4" i="8"/>
  <c r="N14" i="8"/>
  <c r="N3" i="8"/>
  <c r="F25" i="7"/>
  <c r="E25" i="7"/>
  <c r="N12" i="7"/>
  <c r="N11" i="7"/>
  <c r="N10" i="7"/>
  <c r="N9" i="7"/>
  <c r="N8" i="7"/>
  <c r="N7" i="7"/>
  <c r="N6" i="7"/>
  <c r="N5" i="7"/>
  <c r="N4" i="7"/>
  <c r="F10" i="5"/>
  <c r="F12" i="4"/>
  <c r="E12" i="4"/>
  <c r="N12" i="4"/>
  <c r="N11" i="4"/>
  <c r="N10" i="4"/>
  <c r="N9" i="4"/>
  <c r="N8" i="4"/>
  <c r="N7" i="4"/>
  <c r="N6" i="4"/>
  <c r="N5" i="4"/>
  <c r="N4" i="4"/>
  <c r="N12" i="5"/>
  <c r="N11" i="5"/>
  <c r="N10" i="5"/>
  <c r="E10" i="5"/>
  <c r="N9" i="5"/>
  <c r="N8" i="5"/>
  <c r="N7" i="5"/>
  <c r="N6" i="5"/>
  <c r="N5" i="5"/>
  <c r="N4" i="5"/>
  <c r="F19" i="6"/>
  <c r="E19" i="6"/>
  <c r="N12" i="6"/>
  <c r="N11" i="6"/>
  <c r="N10" i="6"/>
  <c r="N9" i="6"/>
  <c r="N8" i="6"/>
  <c r="N7" i="6"/>
  <c r="N6" i="6"/>
  <c r="N5" i="6"/>
  <c r="N4" i="6"/>
  <c r="N14" i="7"/>
  <c r="N3" i="7"/>
  <c r="N14" i="4"/>
  <c r="N3" i="4"/>
  <c r="N14" i="5"/>
  <c r="N3" i="5"/>
  <c r="N14" i="6"/>
  <c r="N3" i="6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</calcChain>
</file>

<file path=xl/comments1.xml><?xml version="1.0" encoding="utf-8"?>
<comments xmlns="http://schemas.openxmlformats.org/spreadsheetml/2006/main">
  <authors>
    <author>Ken Fung</author>
  </authors>
  <commentList>
    <comment ref="F4" authorId="0" guid="{76AE7056-AB4C-4B6D-AB12-DC1CF3124812}">
      <text>
        <r>
          <rPr>
            <sz val="9"/>
            <color indexed="81"/>
            <rFont val="Tahoma"/>
            <family val="2"/>
          </rPr>
          <t>Ken Fung:</t>
        </r>
        <r>
          <rPr>
            <i/>
            <sz val="9"/>
            <color indexed="81"/>
            <rFont val="Tahoma"/>
            <family val="2"/>
          </rPr>
          <t xml:space="preserve">
DC
</t>
        </r>
      </text>
    </comment>
    <comment ref="F84" authorId="0" guid="{7875C860-0140-4DA3-8B8A-8532F840F911}">
      <text>
        <r>
          <rPr>
            <sz val="9"/>
            <color indexed="81"/>
            <rFont val="Tahoma"/>
            <family val="2"/>
          </rPr>
          <t>Ken Fung:</t>
        </r>
        <r>
          <rPr>
            <i/>
            <sz val="9"/>
            <color indexed="81"/>
            <rFont val="Tahoma"/>
            <family val="2"/>
          </rPr>
          <t xml:space="preserve">
DC
</t>
        </r>
      </text>
    </comment>
  </commentList>
</comments>
</file>

<file path=xl/sharedStrings.xml><?xml version="1.0" encoding="utf-8"?>
<sst xmlns="http://schemas.openxmlformats.org/spreadsheetml/2006/main" count="1344" uniqueCount="637">
  <si>
    <t>日期：12-3</t>
  </si>
  <si>
    <t>團：纽约市区游</t>
  </si>
  <si>
    <t>組號</t>
  </si>
  <si>
    <t>代理名</t>
  </si>
  <si>
    <t>確認號</t>
  </si>
  <si>
    <t>電話</t>
  </si>
  <si>
    <t>人數</t>
  </si>
  <si>
    <t>房间</t>
  </si>
  <si>
    <t>上車點</t>
  </si>
  <si>
    <t>團號</t>
  </si>
  <si>
    <t>出發日期</t>
  </si>
  <si>
    <t>INVOICE</t>
  </si>
  <si>
    <t>備註/座位#</t>
  </si>
  <si>
    <t>Planed pax</t>
  </si>
  <si>
    <t>转给KEVIN LIU 646-773-0302</t>
  </si>
  <si>
    <t>available seats</t>
  </si>
  <si>
    <t>TAKETOURS</t>
  </si>
  <si>
    <t>DS08-460-4597</t>
  </si>
  <si>
    <t>16266731541</t>
  </si>
  <si>
    <t>FLU</t>
  </si>
  <si>
    <t>NY1</t>
  </si>
  <si>
    <t>ChinaTown</t>
  </si>
  <si>
    <t>走四方</t>
  </si>
  <si>
    <t>1 6319742515</t>
  </si>
  <si>
    <t>CTT</t>
  </si>
  <si>
    <t>Flushing</t>
  </si>
  <si>
    <t>Jersey city</t>
  </si>
  <si>
    <t>Edison</t>
  </si>
  <si>
    <t>Parsippany</t>
  </si>
  <si>
    <t>Philadelphia</t>
  </si>
  <si>
    <t>Brooklyn</t>
  </si>
  <si>
    <t>Special</t>
  </si>
  <si>
    <t>Hold</t>
  </si>
  <si>
    <t>TOTAL pax</t>
  </si>
  <si>
    <t>團：Woodbury奥特莱斯一日游</t>
  </si>
  <si>
    <t>WP1出发时间: 唐人街8:30AM/ 法拉盛9:00AM</t>
  </si>
  <si>
    <t xml:space="preserve">Ticket Dept/mafengwo </t>
  </si>
  <si>
    <t xml:space="preserve">93495/1004101201611262013976 </t>
  </si>
  <si>
    <t>13501990847</t>
  </si>
  <si>
    <t>WP1</t>
  </si>
  <si>
    <t>LL143682</t>
  </si>
  <si>
    <t>Ticket Dept/CTRIP</t>
  </si>
  <si>
    <t>93642/TD29328/2803047721</t>
  </si>
  <si>
    <t>13817369949</t>
  </si>
  <si>
    <t>LL143824</t>
  </si>
  <si>
    <t>公司IVY</t>
  </si>
  <si>
    <t>93689/A27588</t>
  </si>
  <si>
    <t xml:space="preserve"> 917-379-2468</t>
  </si>
  <si>
    <t>LL143880</t>
  </si>
  <si>
    <t>團：波士顿2天1夜</t>
  </si>
  <si>
    <t>房間</t>
  </si>
  <si>
    <t>T4F</t>
  </si>
  <si>
    <t>C-557859-US</t>
  </si>
  <si>
    <t>886-911383771</t>
  </si>
  <si>
    <t>BO2</t>
  </si>
  <si>
    <t>LL143244</t>
  </si>
  <si>
    <t>86 13911353016</t>
  </si>
  <si>
    <t>LL143245</t>
  </si>
  <si>
    <t>NT18-458-5587</t>
  </si>
  <si>
    <t>917-499-3092;917-499-3092</t>
  </si>
  <si>
    <t>AUTO</t>
  </si>
  <si>
    <t>1 pax change to 2pax</t>
  </si>
  <si>
    <t>NT20-459-0277</t>
  </si>
  <si>
    <t>6466857801</t>
  </si>
  <si>
    <t>天源旅游</t>
  </si>
  <si>
    <t>848-234-9977</t>
  </si>
  <si>
    <t>LL143692</t>
  </si>
  <si>
    <t>East Brunswick</t>
  </si>
  <si>
    <t>NT05-459-7077</t>
  </si>
  <si>
    <t>8613801237679</t>
  </si>
  <si>
    <t xml:space="preserve">NT15-459-5987 </t>
  </si>
  <si>
    <t xml:space="preserve"> 347-824-0077</t>
  </si>
  <si>
    <t>NT18-460-1397</t>
  </si>
  <si>
    <t>516-451-5523;516-688-5963</t>
  </si>
  <si>
    <t>Intertrips</t>
  </si>
  <si>
    <t>93667; Tang ZhiGang</t>
  </si>
  <si>
    <t>301-654-1337</t>
  </si>
  <si>
    <t>LL143856</t>
  </si>
  <si>
    <t>飞燕Nicole</t>
  </si>
  <si>
    <t>917-6229668</t>
  </si>
  <si>
    <t>LL143883</t>
  </si>
  <si>
    <t>seat#21.22</t>
  </si>
  <si>
    <t>團：华盛顿DC2天1夜</t>
  </si>
  <si>
    <t>VAN#2</t>
  </si>
  <si>
    <t>DS2 仙人洞</t>
  </si>
  <si>
    <t>高顶VAN--13 PAX ONLY</t>
  </si>
  <si>
    <t>S-42320</t>
  </si>
  <si>
    <t>#549111550109844</t>
  </si>
  <si>
    <t>DS2仙人洞</t>
  </si>
  <si>
    <t>LL139277</t>
  </si>
  <si>
    <t>NS13-457-2847</t>
  </si>
  <si>
    <t>4157698611</t>
  </si>
  <si>
    <t>NT19-460-0887</t>
  </si>
  <si>
    <t>7327620758;2012058262</t>
  </si>
  <si>
    <t>JCC</t>
  </si>
  <si>
    <t>新世界SAM</t>
  </si>
  <si>
    <t>93613；xu shen lan</t>
  </si>
  <si>
    <t>18964012612</t>
  </si>
  <si>
    <t>LL143803</t>
  </si>
  <si>
    <t>DF16-460-3477</t>
  </si>
  <si>
    <t>9737601234;7045910856</t>
  </si>
  <si>
    <t>EDI</t>
  </si>
  <si>
    <t xml:space="preserve">VAN#1 </t>
  </si>
  <si>
    <t>Golden Holiday Winnie</t>
  </si>
  <si>
    <t>MS HUANG</t>
  </si>
  <si>
    <t>917-293-0907</t>
  </si>
  <si>
    <t>DC2</t>
  </si>
  <si>
    <t>LL143579</t>
  </si>
  <si>
    <t>NT13-460-1407</t>
  </si>
  <si>
    <t>6468747726;6468747726</t>
  </si>
  <si>
    <t>DC2A</t>
  </si>
  <si>
    <t>LULUTRIP 161116-330305-402323-0 CN/LL143259x2pax cxl</t>
  </si>
  <si>
    <t xml:space="preserve"> NT17-460-2477</t>
  </si>
  <si>
    <t>9908007645;919908007645
9908007645;919908007645</t>
  </si>
  <si>
    <t>PHI</t>
  </si>
  <si>
    <t>DF15-460-3417</t>
  </si>
  <si>
    <t>3478200865;2128260840</t>
  </si>
  <si>
    <t>纳美summer</t>
  </si>
  <si>
    <t>liu/min</t>
  </si>
  <si>
    <t>8163286776</t>
  </si>
  <si>
    <t>LL143865</t>
  </si>
  <si>
    <t>團: 美境瀑布2天(NF2)+ 神秘洞(NT2)</t>
  </si>
  <si>
    <t>NF2</t>
  </si>
  <si>
    <t>NF1</t>
  </si>
  <si>
    <t>E-508684</t>
  </si>
  <si>
    <t>0434897517</t>
  </si>
  <si>
    <t>LL138134</t>
  </si>
  <si>
    <t>OF23-452-3217</t>
  </si>
  <si>
    <t>2394405858;2393844970</t>
  </si>
  <si>
    <t>BRK CHANGED TO FLU</t>
  </si>
  <si>
    <t>NF3</t>
  </si>
  <si>
    <t>9292161928</t>
  </si>
  <si>
    <t>3pax change to 1pax</t>
  </si>
  <si>
    <t>NF4</t>
  </si>
  <si>
    <t>9292161810</t>
  </si>
  <si>
    <t>NF5</t>
  </si>
  <si>
    <t>OT13-454-6637</t>
  </si>
  <si>
    <t>3475479849</t>
  </si>
  <si>
    <t>NF6</t>
  </si>
  <si>
    <t>NE18-456-3177</t>
  </si>
  <si>
    <t>5215551020801;
5215544943552</t>
  </si>
  <si>
    <t>NF7</t>
  </si>
  <si>
    <t>NF07-456-9307</t>
  </si>
  <si>
    <t>9886021526</t>
  </si>
  <si>
    <t>BRK</t>
  </si>
  <si>
    <t>NF8</t>
  </si>
  <si>
    <t>NF05-456-9107</t>
  </si>
  <si>
    <t>4699203713;1708 682 5539</t>
  </si>
  <si>
    <t>NF9</t>
  </si>
  <si>
    <t>C-557721-US</t>
  </si>
  <si>
    <t>646-223-0470; 852-61564371</t>
  </si>
  <si>
    <t>LL143231</t>
  </si>
  <si>
    <t xml:space="preserve">希望安排Twin bed </t>
  </si>
  <si>
    <t>NF10</t>
  </si>
  <si>
    <t>NT18-460-1507</t>
  </si>
  <si>
    <t xml:space="preserve"> 3232298774;5628522649</t>
  </si>
  <si>
    <t>NF11</t>
  </si>
  <si>
    <t>NT11-458-8867</t>
  </si>
  <si>
    <t>NF12</t>
  </si>
  <si>
    <t>新联合Quin</t>
  </si>
  <si>
    <t>93586/95197</t>
  </si>
  <si>
    <t>786-212-8711</t>
  </si>
  <si>
    <t>LL143777</t>
  </si>
  <si>
    <t>SEAT#13.14, 3人改成2人， FLU改成JCC</t>
  </si>
  <si>
    <t>NF13</t>
  </si>
  <si>
    <t>公司Jenny</t>
  </si>
  <si>
    <t>93620/A27579</t>
  </si>
  <si>
    <t>5516979771</t>
  </si>
  <si>
    <t>LL143807</t>
  </si>
  <si>
    <t>seat#33.34</t>
  </si>
  <si>
    <t>TAKETOURS NE15-457-6517X4PAX CXL</t>
  </si>
  <si>
    <t>NF14</t>
  </si>
  <si>
    <t>E-529432</t>
  </si>
  <si>
    <t>LL143811</t>
  </si>
  <si>
    <t>NF15</t>
  </si>
  <si>
    <t>E-529597</t>
  </si>
  <si>
    <t>8452874915</t>
  </si>
  <si>
    <t>LL143830</t>
  </si>
  <si>
    <t>NF16</t>
  </si>
  <si>
    <t>E-529600</t>
  </si>
  <si>
    <t>+48 603503715</t>
  </si>
  <si>
    <t>LL143832</t>
  </si>
  <si>
    <t>NF17</t>
  </si>
  <si>
    <t>Amasia Travel</t>
  </si>
  <si>
    <t>93660； Zhang Man Hong</t>
  </si>
  <si>
    <t>9083926401</t>
  </si>
  <si>
    <t>PAR</t>
  </si>
  <si>
    <t>LL143845</t>
  </si>
  <si>
    <t>NF18</t>
  </si>
  <si>
    <t>DS14-460-4837</t>
  </si>
  <si>
    <t>3473237387</t>
  </si>
  <si>
    <t>NT1</t>
  </si>
  <si>
    <t>公司Mandy</t>
  </si>
  <si>
    <t>93388/F20519</t>
  </si>
  <si>
    <t>214-766-3319</t>
  </si>
  <si>
    <t>NT2</t>
  </si>
  <si>
    <t>LL143539</t>
  </si>
  <si>
    <r>
      <t xml:space="preserve">seat#115.16      </t>
    </r>
    <r>
      <rPr>
        <sz val="11"/>
        <color theme="1"/>
        <rFont val="宋体"/>
        <family val="2"/>
        <scheme val="minor"/>
      </rPr>
      <t>(原订#13.14)</t>
    </r>
  </si>
  <si>
    <t>E-528541</t>
  </si>
  <si>
    <t>(201) 753-8613</t>
  </si>
  <si>
    <t>LL143703</t>
  </si>
  <si>
    <t>NT3</t>
  </si>
  <si>
    <t>NT29-460-0547</t>
  </si>
  <si>
    <t>9293519285;6463793231</t>
  </si>
  <si>
    <t>日期：12-3-2016</t>
  </si>
  <si>
    <t>C团:聖誕村+地下水簾洞+長木公園兩天遊(CH2-C)</t>
  </si>
  <si>
    <t xml:space="preserve"> NS17-455-6977</t>
  </si>
  <si>
    <t>3472881730</t>
  </si>
  <si>
    <t>CH2-C</t>
  </si>
  <si>
    <t>CCH Alby</t>
  </si>
  <si>
    <t>93547； LIU/MARVEN</t>
  </si>
  <si>
    <t>347-256-1181</t>
  </si>
  <si>
    <t>LL143748</t>
  </si>
  <si>
    <t>SEAT#17.18</t>
  </si>
  <si>
    <t>公司SHU</t>
  </si>
  <si>
    <t xml:space="preserve"> 93561/A27567</t>
  </si>
  <si>
    <t>267-253-0720</t>
  </si>
  <si>
    <t>LL143747</t>
  </si>
  <si>
    <t>SEAT#19.20</t>
  </si>
  <si>
    <t>VIP BUS (A)</t>
  </si>
  <si>
    <t>93612/006743</t>
  </si>
  <si>
    <t>347-757-8277</t>
  </si>
  <si>
    <t>LL143799</t>
  </si>
  <si>
    <t>VIP BUS (B)</t>
  </si>
  <si>
    <t xml:space="preserve">All Chinstar </t>
  </si>
  <si>
    <t>93651； xu weimin</t>
  </si>
  <si>
    <t>646-510-5688</t>
  </si>
  <si>
    <t>LL143836</t>
  </si>
  <si>
    <t>Trainne</t>
  </si>
  <si>
    <t>ASK KEN</t>
  </si>
  <si>
    <t>日期: 12/3</t>
  </si>
  <si>
    <t>*BROOKLYN 7:00 (接客人送到唐人街)</t>
  </si>
  <si>
    <t>備註</t>
  </si>
  <si>
    <t>Departure Date : 12/03/2016, Saturday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</si>
  <si>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</si>
  <si>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</si>
  <si>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</si>
  <si>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</si>
  <si>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</si>
  <si>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</si>
  <si>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</si>
  <si>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</si>
  <si>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Notice</t>
  </si>
  <si>
    <t>LL</t>
  </si>
  <si>
    <t>BRK 6:45</t>
  </si>
  <si>
    <t>1DC2</t>
  </si>
  <si>
    <t xml:space="preserve"> (配)($4/P)N. A. C. INC 高頂 14 (703)Andy Huang(M)/646-715-6166</t>
  </si>
  <si>
    <t>VINCENT CHEN</t>
  </si>
  <si>
    <t>917-756-1029</t>
  </si>
  <si>
    <t>Quality Inn Tysons Corner</t>
  </si>
  <si>
    <t>12/3 没有美东客人</t>
  </si>
  <si>
    <t>7AM直接到唐人街</t>
  </si>
  <si>
    <t>2DS2</t>
  </si>
  <si>
    <t>(配)($4/P)N. A. C. INC 高頂 14 (701)Jason Tsai 716-816-8888</t>
  </si>
  <si>
    <t>JAMES HUANG</t>
  </si>
  <si>
    <t>347-379-6254</t>
  </si>
  <si>
    <t>FLU 6:45</t>
  </si>
  <si>
    <t>1BO2</t>
  </si>
  <si>
    <t xml:space="preserve"> (配)($4/P) coach america 57 ( 302) / 云飞 917-569-3131</t>
  </si>
  <si>
    <t>DING DING</t>
  </si>
  <si>
    <t>413-210-6621</t>
  </si>
  <si>
    <t xml:space="preserve"> (配)($4/P)cus tour (aa) 59 (1119) / jun 竣 212-920-4547</t>
  </si>
  <si>
    <t>SEAN LU</t>
  </si>
  <si>
    <t>917-208-7030</t>
  </si>
  <si>
    <t>Days Inn at the Falls</t>
  </si>
  <si>
    <t>1CH2-C</t>
  </si>
  <si>
    <t xml:space="preserve"> (配)($4/P)N. A. C. INC 高頂 14 (804)/啊瑋718-427-6444</t>
  </si>
  <si>
    <t>ALLY ZHANG</t>
  </si>
  <si>
    <t>413-313-9242</t>
  </si>
  <si>
    <t>Days Inn Carlisle North</t>
  </si>
  <si>
    <t>RACHEL YOU</t>
  </si>
  <si>
    <t>917-963-4233</t>
  </si>
  <si>
    <t>TRAINING</t>
  </si>
  <si>
    <t>FLU Shuttle #1</t>
  </si>
  <si>
    <t xml:space="preserve">OLIVIA XIE </t>
  </si>
  <si>
    <t>646-262-5884</t>
  </si>
  <si>
    <t>1WP1</t>
  </si>
  <si>
    <t>3pax</t>
  </si>
  <si>
    <t>1NY1</t>
  </si>
  <si>
    <t>EC</t>
  </si>
  <si>
    <t>N/A</t>
  </si>
  <si>
    <t>JUNE LI</t>
  </si>
  <si>
    <t>646-220-2978</t>
  </si>
  <si>
    <t>(配)($4/P)N. A. C. INC  高頂 14 (702)/Xiang Sir 347-831-2760</t>
  </si>
  <si>
    <t>Shelley Huang</t>
  </si>
  <si>
    <t>718-791-5125</t>
  </si>
  <si>
    <t>#7 NB4</t>
  </si>
  <si>
    <t xml:space="preserve"> (配)($4/P) coach america (PHI)56/恩 917- 420-3388  </t>
  </si>
  <si>
    <t>JACK WANG</t>
  </si>
  <si>
    <t>718-708-1199</t>
  </si>
  <si>
    <t>SHERATON EDISON</t>
  </si>
  <si>
    <t>#1 DC2+J</t>
  </si>
  <si>
    <t>合并BUS#3</t>
  </si>
  <si>
    <t>DANIEL LEI</t>
  </si>
  <si>
    <t>929-329-7886</t>
  </si>
  <si>
    <t>12/3市区游与BUS#3 ZOE LI合带.
用BUS#3的大巴, 请各自照顾好自己的客人</t>
  </si>
  <si>
    <t>DAYS HOTEL EAST BRUNSWICK</t>
  </si>
  <si>
    <t>#3 AP6DTF+WH</t>
  </si>
  <si>
    <t xml:space="preserve"> (配) ($4/P)golden age express 59 (839)/ 范师傅 718-629-8233 </t>
  </si>
  <si>
    <t xml:space="preserve">ZOE LI </t>
  </si>
  <si>
    <t>917-792-1977</t>
  </si>
  <si>
    <t>2ND STOP: SHERATON EDISON
12/3市区游与BUS#1 DANIEL LEI合带.
用BUS#3的大巴, 请各自照顾好自己的客人</t>
  </si>
  <si>
    <t>包團</t>
  </si>
  <si>
    <t>CH03485MIA-A</t>
  </si>
  <si>
    <t>7VAN司兼导/Jessica Du/857 3523128</t>
  </si>
  <si>
    <t>NA</t>
  </si>
  <si>
    <t>MIA</t>
  </si>
  <si>
    <t>12/3/2016Holiday Inn Miami West - Hialeah Gardens
Address: 7707 NW 103rd St, Hialeah Gardens, FL 33016</t>
  </si>
  <si>
    <t xml:space="preserve">12/3  AA1481  MIA  18：24 </t>
  </si>
  <si>
    <t>自由女神NA,西点NA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</si>
  <si>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</si>
  <si>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</si>
  <si>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</si>
  <si>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</si>
  <si>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</si>
  <si>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</si>
  <si>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</si>
  <si>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OP</t>
  </si>
  <si>
    <t>AP</t>
  </si>
  <si>
    <t>(配)($4/P)GARDEN TOUR 高顶 16 (851)/ Jacky Lin 917-283-0808</t>
  </si>
  <si>
    <t>OFF</t>
  </si>
  <si>
    <t>(配)($4/P) DS 公司平頂 11 (205)/Sean Chen 917-215-1387</t>
  </si>
  <si>
    <t>(配)($4/P) DS 公司平頂 11 (205)/ Liang Sir 347-880-4034</t>
  </si>
  <si>
    <t>(配)($4/P)N. A. C. INC 平頂 10 (209)/ Lin Sir 347-324-9366</t>
  </si>
  <si>
    <t>(配)($4/P)LITTLE RED HAT 平頂 10 (202)/ G.E 347-992-1138</t>
  </si>
  <si>
    <t>(配)($4/P)LITTLE RED HAT 平頂 14(210)/ ALEX Liang 631-520-4923</t>
  </si>
  <si>
    <t>(配)($4/P)LITTLE RED HAT 平頂 10(211)/Pan Sir 347-985-5328</t>
  </si>
  <si>
    <t>(配) ($4/P)N. A. C. INC 平頂 9 (301)/Presely Wong 646-217-9779</t>
  </si>
  <si>
    <t>接機人员</t>
  </si>
  <si>
    <t>唐人街安排</t>
  </si>
  <si>
    <t>REBECCA LIU</t>
  </si>
  <si>
    <t>517-348-2799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</si>
  <si>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</si>
  <si>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</si>
  <si>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</si>
  <si>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JIM HUANG</t>
  </si>
  <si>
    <t>917-856-2952</t>
  </si>
  <si>
    <t>辦公室秩序維護員</t>
  </si>
  <si>
    <t>在辦公室指引客人去洗手間，並不要讓客人走進
員工工作範圍。</t>
  </si>
  <si>
    <t>DAMON TANG</t>
  </si>
  <si>
    <t>347-251-2867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</si>
  <si>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</si>
  <si>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</si>
  <si>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ANDY QIU</t>
  </si>
  <si>
    <t>917-517-8332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</si>
  <si>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</si>
  <si>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</si>
  <si>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 xml:space="preserve">REX LIN </t>
  </si>
  <si>
    <t>646-644-8782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</si>
  <si>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</si>
  <si>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</si>
  <si>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</si>
  <si>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</si>
  <si>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</si>
  <si>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</si>
  <si>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</si>
  <si>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</si>
  <si>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</si>
  <si>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</si>
  <si>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</si>
  <si>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</si>
  <si>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</si>
  <si>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AARON LUAN</t>
  </si>
  <si>
    <t>718-885-6466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</si>
  <si>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</si>
  <si>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</si>
  <si>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</si>
  <si>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 xml:space="preserve">MARK WANG </t>
  </si>
  <si>
    <t>347-379-3345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</si>
  <si>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</si>
  <si>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</si>
  <si>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</si>
  <si>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</si>
  <si>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</si>
  <si>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</si>
  <si>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</si>
  <si>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CAROLINE ZHENG</t>
  </si>
  <si>
    <t>914-319-6090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</si>
  <si>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</si>
  <si>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r>
      <rPr>
        <sz val="11"/>
        <color theme="1"/>
        <rFont val="宋体"/>
        <family val="2"/>
      </rPr>
      <t>負責SHUTTLE BUS#1</t>
    </r>
  </si>
  <si>
    <t>KITTY LIU</t>
  </si>
  <si>
    <t>718-207-3536</t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</si>
  <si>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</si>
  <si>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</si>
  <si>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</si>
  <si>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</si>
  <si>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</si>
  <si>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</si>
  <si>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6:30-9:30</t>
  </si>
  <si>
    <t>JCC安排</t>
  </si>
  <si>
    <t>DIVA ZHAO</t>
  </si>
  <si>
    <t>732-983-7768</t>
  </si>
  <si>
    <t>Brooklyn安排</t>
  </si>
  <si>
    <t>CAYDEN HUANG</t>
  </si>
  <si>
    <t>917-860-5977</t>
  </si>
  <si>
    <t>OT13-453-5777
Ms. Lea Maupu (CN: 553856)</t>
  </si>
  <si>
    <t>OT24-453-7427
Ms. Léa Bahler (CN: 801232)</t>
  </si>
  <si>
    <t>7187521888;+6591774055
huiyiteo@gmail.com</t>
  </si>
  <si>
    <t>19493947096</t>
  </si>
  <si>
    <t>WOODBURY安排</t>
  </si>
  <si>
    <t>NEW TOUR FOR WOODBURY</t>
  </si>
  <si>
    <t>团上大巴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</si>
  <si>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</si>
  <si>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</si>
  <si>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</si>
  <si>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</si>
  <si>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</si>
  <si>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</si>
  <si>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</si>
  <si>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</si>
  <si>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</si>
  <si>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</si>
  <si>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</si>
  <si>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</si>
  <si>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</si>
  <si>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</si>
  <si>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</si>
  <si>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Sheraton Edison Hotel Raritan Center 2N</t>
  </si>
  <si>
    <t>2WN1</t>
  </si>
  <si>
    <t>WONG KAICHUN</t>
  </si>
  <si>
    <t>XIAMEN OVERSEAS GLOBAL LL:93463</t>
  </si>
  <si>
    <t>JFK</t>
  </si>
  <si>
    <t>MU587</t>
  </si>
  <si>
    <t>AP3W</t>
  </si>
  <si>
    <t>852-9092-3023   132-7604-8838</t>
  </si>
  <si>
    <t>2WN2</t>
  </si>
  <si>
    <t>NIE FENG</t>
  </si>
  <si>
    <t>NAMEI</t>
  </si>
  <si>
    <t>EWR</t>
  </si>
  <si>
    <t>UA1841</t>
  </si>
  <si>
    <t>原单显示男拼房,但客人坚持付的是单房价.
由于代理没上班,她的其他同事也查不到信息.所以先给客人一间单人房. 待代理上班确认后如果是拼房 再向客人收取差价.</t>
  </si>
  <si>
    <t>186-4028-5700</t>
  </si>
  <si>
    <t>W1</t>
  </si>
  <si>
    <t>MR. LESTER</t>
  </si>
  <si>
    <t xml:space="preserve">VIP LEISURE </t>
  </si>
  <si>
    <t>T-7</t>
  </si>
  <si>
    <t>PR127</t>
  </si>
  <si>
    <t>AP7W</t>
  </si>
  <si>
    <t>12/1 BOOK HOLIDAY INN JFK 1K X1N CHECK IN UNDER LESTER TOLENTINO 客人12/1到JFK PR126 20:10 自行入住酒店</t>
  </si>
  <si>
    <t>HOTEL:  Sheraton Edison Hotel Raritan Center 3N</t>
  </si>
  <si>
    <t>WR1</t>
  </si>
  <si>
    <t>HU RUIQING</t>
  </si>
  <si>
    <t>SEAGULL</t>
  </si>
  <si>
    <t>VX420</t>
  </si>
  <si>
    <t>AP8R</t>
  </si>
  <si>
    <t>客人是凌晨的航班
团后直接送机场</t>
  </si>
  <si>
    <t>86-159-890-10979</t>
  </si>
  <si>
    <t>WR2</t>
  </si>
  <si>
    <t>TIANYUN TANG</t>
  </si>
  <si>
    <t>TOURSFORFUN(C-558444-CN)</t>
  </si>
  <si>
    <t>B6-324</t>
  </si>
  <si>
    <t>DL426</t>
  </si>
  <si>
    <t>AP9W</t>
  </si>
  <si>
    <t>此单已含以下门票，请导游回来报销
华盛顿游船 X2
波士顿龙虾餐 X2</t>
  </si>
  <si>
    <t>137-0843-4366</t>
  </si>
  <si>
    <t>WR3</t>
  </si>
  <si>
    <t>ZOU DONGBING</t>
  </si>
  <si>
    <t>USITRIP</t>
  </si>
  <si>
    <t>AA044</t>
  </si>
  <si>
    <t>AP8W</t>
  </si>
  <si>
    <t>与导游商议离团</t>
  </si>
  <si>
    <t>86 186-8241-5151
(424) 542-1917</t>
  </si>
  <si>
    <t>WR4</t>
  </si>
  <si>
    <t>ZHENG SAI</t>
  </si>
  <si>
    <t>CASUAL VACATION</t>
  </si>
  <si>
    <t>WN2184</t>
  </si>
  <si>
    <t>626-905-0456</t>
  </si>
  <si>
    <t>WC1</t>
  </si>
  <si>
    <t>TONG HUI</t>
  </si>
  <si>
    <t>NEXUS HOLIDAYS SYDNEY</t>
  </si>
  <si>
    <t>AC58</t>
  </si>
  <si>
    <t>CT</t>
  </si>
  <si>
    <t>AP9CW</t>
  </si>
  <si>
    <t>总数：</t>
  </si>
  <si>
    <t>AP8R/8L FOR WOODBURY</t>
  </si>
  <si>
    <t>HOTEL: Sheraton Edison Hotel Raritan Center 1N (11/30 已住)</t>
  </si>
  <si>
    <t>LM1</t>
  </si>
  <si>
    <t>Eveline Kusmana</t>
  </si>
  <si>
    <t>GO TO BUS</t>
  </si>
  <si>
    <t>CX890</t>
  </si>
  <si>
    <t>AP8L</t>
  </si>
  <si>
    <t>910-70266
ekusmana@yahoo.com</t>
  </si>
  <si>
    <t>YoYo Lin</t>
  </si>
  <si>
    <t>HOTEL:Sheraton Edison Hotel Raritan Center 1N &amp; 2N</t>
  </si>
  <si>
    <t>R1</t>
  </si>
  <si>
    <t>XU YUAN</t>
  </si>
  <si>
    <t>CHINA EASTERN AIRLINES LL:92492</t>
  </si>
  <si>
    <t>MU588</t>
  </si>
  <si>
    <t>15：25</t>
  </si>
  <si>
    <t>AP9R</t>
  </si>
  <si>
    <t>12/4早上6：45从酒店接客人送去CT/FLU自由活动，11:25送客人去机场
這是東方航空跟我們第一張合作的單子，請好好照顧。</t>
  </si>
  <si>
    <t>130-2415-4690</t>
  </si>
  <si>
    <t>R2</t>
  </si>
  <si>
    <t>WONG KHEE BING</t>
  </si>
  <si>
    <t>TOUR AMERICA</t>
  </si>
  <si>
    <t>UA7927</t>
  </si>
  <si>
    <t>R3</t>
  </si>
  <si>
    <t xml:space="preserve">MELISSA NIOKO </t>
  </si>
  <si>
    <t>PR126</t>
  </si>
  <si>
    <t xml:space="preserve"> 自费接机，费用$120已BILL代理  接机请举“MELISSA NIOKO X2”</t>
  </si>
  <si>
    <t>R5</t>
  </si>
  <si>
    <t xml:space="preserve">SHI SHIQIN </t>
  </si>
  <si>
    <t xml:space="preserve">GOLDEN TRAVEL </t>
  </si>
  <si>
    <t xml:space="preserve">1DD &amp; 1K </t>
  </si>
  <si>
    <t>136-008-12667</t>
  </si>
  <si>
    <t>R6</t>
  </si>
  <si>
    <t>HAN SHUQI</t>
  </si>
  <si>
    <t xml:space="preserve">P&amp;P TRAVEL </t>
  </si>
  <si>
    <t>已跟代理说，客人在23：00前出来可以免费接</t>
  </si>
  <si>
    <t>NR2</t>
  </si>
  <si>
    <t>LI YUMEI</t>
  </si>
  <si>
    <t>QUEENS TRAVEL</t>
  </si>
  <si>
    <t>NY7R</t>
  </si>
  <si>
    <t>917-2137726</t>
  </si>
  <si>
    <t>UR1</t>
  </si>
  <si>
    <t>YEN CHIH HSUAN</t>
  </si>
  <si>
    <t>USITRIPS</t>
  </si>
  <si>
    <t>AP9U</t>
  </si>
  <si>
    <t>1-8434421016,
1-704-236-4998</t>
  </si>
  <si>
    <t>AC1</t>
  </si>
  <si>
    <t>LAI TING KAM</t>
  </si>
  <si>
    <t>FEIYANG TRAVEL</t>
  </si>
  <si>
    <t>AP6C</t>
  </si>
  <si>
    <t>12/3 BOOK QUALITY INN FLU 1DDX1N
conf#496261031
客人是馬來西亞護照沒有簽證，改為R團。
已經讓導遊收取一天晚上$100的酒店費用，PS客人說代理告知不用簽證才沒有簽的，不肯支付。代理来电告知到时$100直接bill他们账单即可，等待邮件确认
12/1客人在波士顿离团</t>
  </si>
  <si>
    <t>601-866-6899</t>
  </si>
  <si>
    <t>CITY TOUR安排</t>
  </si>
  <si>
    <t>R BACK FOR CITY TOUR</t>
  </si>
  <si>
    <t>HOTEL:  Sheraton Edison Hotel Raritan Center 1N</t>
  </si>
  <si>
    <t>TSR1</t>
  </si>
  <si>
    <t>GU ZHAOBEN</t>
  </si>
  <si>
    <t>T-C</t>
  </si>
  <si>
    <t>AP7R</t>
  </si>
  <si>
    <t>561-699-9981</t>
  </si>
  <si>
    <t>TSR2</t>
  </si>
  <si>
    <t>DANG BIN</t>
  </si>
  <si>
    <t>1 9844394815</t>
  </si>
  <si>
    <t>PR1</t>
  </si>
  <si>
    <t>LIN XIE</t>
  </si>
  <si>
    <t xml:space="preserve">BLUE SKY INERNATIONAL </t>
  </si>
  <si>
    <t>PH6R</t>
  </si>
  <si>
    <t>973-870-8801</t>
  </si>
  <si>
    <t>WHR1</t>
  </si>
  <si>
    <t xml:space="preserve">GONG MINGXUAN </t>
  </si>
  <si>
    <t xml:space="preserve">LAROZ INT'L </t>
  </si>
  <si>
    <t xml:space="preserve">WH-HOLIDAY INN </t>
  </si>
  <si>
    <t>WH5R</t>
  </si>
  <si>
    <t>上车地点改为Sheraton College Park North, 代理已通知客人</t>
  </si>
  <si>
    <t>240-308-0227</t>
  </si>
  <si>
    <t>TRANSFER安排</t>
  </si>
  <si>
    <t>NEW TOUR FOR FREE TOUR</t>
  </si>
  <si>
    <t>HOTEL:   Sheraton Edison Hotel Raritan Center 3N</t>
  </si>
  <si>
    <t>FC2</t>
  </si>
  <si>
    <t>XU ZHE</t>
  </si>
  <si>
    <t>LL:91652 STEPHANIEWONG A27186</t>
  </si>
  <si>
    <t>B6-2024</t>
  </si>
  <si>
    <t>BOS</t>
  </si>
  <si>
    <t>B6-487</t>
  </si>
  <si>
    <t>AP9CF</t>
  </si>
  <si>
    <t>626-534-1633
626-233-9688</t>
  </si>
  <si>
    <t>Liang Sir 347-880-4034</t>
  </si>
  <si>
    <t>日期：12/3</t>
  </si>
  <si>
    <t>團：小波东3天2夜</t>
  </si>
  <si>
    <t>EC BUS#7 NB4</t>
  </si>
  <si>
    <t>NB1</t>
  </si>
  <si>
    <t>TOURSFORFUN(C-554733-US)</t>
  </si>
  <si>
    <t>EC156543</t>
  </si>
  <si>
    <t>86-734-4819-1327
1-202-656-8899</t>
  </si>
  <si>
    <t>NB3</t>
  </si>
  <si>
    <t>其中一位女士有一条腿不方便，参团的时候会准备轮椅，
请安排入住的酒店是一楼或者是有电梯的酒店</t>
  </si>
  <si>
    <t>NB2</t>
  </si>
  <si>
    <t xml:space="preserve">CRUISE TOUR HOLIDAY </t>
  </si>
  <si>
    <t>EC157302</t>
  </si>
  <si>
    <t>908-392-1838</t>
  </si>
  <si>
    <t>CC1</t>
  </si>
  <si>
    <t>NT01-459-0587</t>
  </si>
  <si>
    <t>97-68-7736</t>
  </si>
  <si>
    <t>NY5C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</si>
  <si>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</si>
  <si>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</si>
  <si>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</si>
  <si>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</si>
  <si>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</si>
  <si>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</si>
  <si>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</si>
  <si>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</si>
  <si>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</si>
  <si>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</si>
  <si>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</si>
  <si>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</si>
  <si>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</si>
  <si>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</si>
  <si>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</si>
  <si>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</si>
  <si>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</si>
  <si>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Date:</t>
  </si>
  <si>
    <t>BUS#3</t>
  </si>
  <si>
    <t>TOUR:</t>
  </si>
  <si>
    <t>AP6DTF+WH</t>
  </si>
  <si>
    <t>GUIDE:</t>
  </si>
  <si>
    <t>ZOE LI</t>
  </si>
  <si>
    <t>NJ 7:00  上车：</t>
  </si>
  <si>
    <t>Flushing  7:00 上车：</t>
  </si>
  <si>
    <t>EC157119</t>
  </si>
  <si>
    <t>DTFN2</t>
  </si>
  <si>
    <t>GU YU</t>
  </si>
  <si>
    <t>TRIPLEASURE</t>
  </si>
  <si>
    <t>NY5</t>
  </si>
  <si>
    <t xml:space="preserve">TG: ZOE LI </t>
  </si>
  <si>
    <t>917-601-7269</t>
  </si>
  <si>
    <t>唐人街   8:00 上车：</t>
  </si>
  <si>
    <t>ST02-449-6667</t>
  </si>
  <si>
    <t>ETFN1</t>
  </si>
  <si>
    <t>PAWAN AIYAPPA</t>
  </si>
  <si>
    <t>NY5E</t>
  </si>
  <si>
    <t>556-924-54
974-5569-2454</t>
  </si>
  <si>
    <t>EC157198</t>
  </si>
  <si>
    <t>DTFN3</t>
  </si>
  <si>
    <t>HUANG PENG RUAN</t>
  </si>
  <si>
    <t>GREAT WALL</t>
  </si>
  <si>
    <t>138-163-80999
139-175-56788</t>
  </si>
  <si>
    <t>OTHER:</t>
  </si>
  <si>
    <t>DS17-460-5567</t>
  </si>
  <si>
    <t xml:space="preserve"> 0060122111409
mchoon@hotmail.com</t>
  </si>
  <si>
    <t>酒店</t>
    <phoneticPr fontId="0" type="noConversion"/>
  </si>
  <si>
    <t>工作安排</t>
    <phoneticPr fontId="0" type="noConversion"/>
  </si>
  <si>
    <t xml:space="preserve">Red Roof Plus Boston Woburn </t>
  </si>
  <si>
    <t>7 pax</t>
  </si>
  <si>
    <t xml:space="preserve">JESSICA HOLDING </t>
  </si>
  <si>
    <t>646-4311724</t>
  </si>
  <si>
    <t>EC157316</t>
  </si>
  <si>
    <t>新加</t>
  </si>
  <si>
    <t>新联合</t>
  </si>
  <si>
    <t xml:space="preserve"> 347-828-0945</t>
  </si>
  <si>
    <t xml:space="preserve"> 新单</t>
  </si>
  <si>
    <r>
      <t>SHUTTLE PICKUP人数：FLU 7:00 LL(</t>
    </r>
    <r>
      <rPr>
        <b/>
        <sz val="26"/>
        <color rgb="FFFF0000"/>
        <rFont val="宋体"/>
        <family val="2"/>
        <scheme val="minor"/>
      </rPr>
      <t>23</t>
    </r>
    <r>
      <rPr>
        <b/>
        <sz val="26"/>
        <color theme="1"/>
        <rFont val="宋体"/>
        <family val="2"/>
        <scheme val="minor"/>
      </rPr>
      <t>)/EC(</t>
    </r>
    <r>
      <rPr>
        <b/>
        <sz val="26"/>
        <color rgb="FFFF0000"/>
        <rFont val="宋体"/>
        <family val="2"/>
        <scheme val="minor"/>
      </rPr>
      <t>8</t>
    </r>
    <r>
      <rPr>
        <b/>
        <sz val="26"/>
        <color theme="1"/>
        <rFont val="宋体"/>
        <family val="2"/>
        <scheme val="minor"/>
      </rPr>
      <t>),  BRK 7:00(2),EC(0)</t>
    </r>
  </si>
  <si>
    <r>
      <t xml:space="preserve">SEAT#13-15  </t>
    </r>
    <r>
      <rPr>
        <b/>
        <sz val="11"/>
        <color theme="1"/>
        <rFont val="宋体"/>
        <family val="2"/>
        <scheme val="minor"/>
      </rPr>
      <t>（客人已参加了12/2 周五出发的行程)</t>
    </r>
  </si>
  <si>
    <t>1NF2</t>
    <phoneticPr fontId="8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</si>
</sst>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F800]dddd\,\ mmmm\ dd\,\ yyyy"/>
    <numFmt numFmtId="177" formatCode="h:mm;@"/>
    <numFmt numFmtId="178" formatCode="m/d;@"/>
    <numFmt numFmtId="179" formatCode="0_);[Red]\(0\)"/>
    <numFmt numFmtId="180" formatCode="0.00_);[Red]\(0.00\)"/>
    <numFmt numFmtId="181" formatCode="0;[Red]0"/>
    <numFmt numFmtId="182" formatCode="[$-F400]h:mm:ss\ AM/PM"/>
    <numFmt numFmtId="183" formatCode="[$-409]d/mmm;@"/>
  </numFmts>
  <fonts count="8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1"/>
      <color rgb="FF7030A0"/>
      <name val="宋体"/>
      <family val="2"/>
      <scheme val="minor"/>
    </font>
    <font>
      <sz val="12"/>
      <name val="宋体"/>
      <family val="2"/>
      <scheme val="minor"/>
    </font>
    <font>
      <sz val="11"/>
      <name val="宋体"/>
      <family val="2"/>
      <scheme val="minor"/>
    </font>
    <font>
      <sz val="16"/>
      <name val="宋体"/>
      <family val="2"/>
      <scheme val="minor"/>
    </font>
    <font>
      <sz val="24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8"/>
      <name val="微软雅黑"/>
      <family val="2"/>
      <charset val="134"/>
    </font>
    <font>
      <b/>
      <sz val="10"/>
      <name val="宋体"/>
      <family val="2"/>
      <scheme val="minor"/>
    </font>
    <font>
      <sz val="12.1"/>
      <color theme="1"/>
      <name val="宋体"/>
      <family val="2"/>
      <scheme val="minor"/>
    </font>
    <font>
      <b/>
      <sz val="12"/>
      <color rgb="FF0070C0"/>
      <name val="Times New Roman"/>
      <family val="1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b/>
      <sz val="13.2"/>
      <color theme="1"/>
      <name val="宋体"/>
      <family val="2"/>
      <scheme val="minor"/>
    </font>
    <font>
      <b/>
      <sz val="12.1"/>
      <color rgb="FF000000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rgb="FFFF0000"/>
      <name val="宋体"/>
      <family val="2"/>
      <scheme val="minor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8"/>
      <color rgb="FFFF0000"/>
      <name val="宋体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2"/>
      <name val="宋体"/>
      <family val="3"/>
      <charset val="134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24"/>
      <color indexed="10"/>
      <name val="Arial"/>
      <family val="2"/>
    </font>
    <font>
      <b/>
      <sz val="24"/>
      <color rgb="FFFF0000"/>
      <name val="Arial"/>
      <family val="2"/>
    </font>
    <font>
      <sz val="24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b/>
      <sz val="20"/>
      <color rgb="FFFF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26"/>
      <color rgb="FFFF0000"/>
      <name val="宋体"/>
      <family val="2"/>
      <scheme val="minor"/>
    </font>
    <font>
      <sz val="10"/>
      <color rgb="FFFF0000"/>
      <name val="Arial"/>
      <family val="2"/>
    </font>
    <font>
      <sz val="16"/>
      <color rgb="FFFF000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7">
    <xf numFmtId="0" fontId="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8" fillId="0" borderId="0">
      <alignment vertical="center"/>
    </xf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87" fillId="0" borderId="0" applyNumberFormat="0" applyFill="0" applyBorder="0" applyAlignment="0" applyProtection="0"/>
  </cellStyleXfs>
  <cellXfs count="633">
    <xf numFmtId="0" fontId="0" fillId="0" borderId="0" xfId="0"/>
    <xf numFmtId="0" fontId="3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3" borderId="0" xfId="0" applyFill="1"/>
    <xf numFmtId="0" fontId="0" fillId="4" borderId="8" xfId="0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49" fontId="0" fillId="4" borderId="8" xfId="0" applyNumberFormat="1" applyFill="1" applyBorder="1" applyAlignment="1">
      <alignment horizontal="left"/>
    </xf>
    <xf numFmtId="16" fontId="0" fillId="4" borderId="8" xfId="0" applyNumberFormat="1" applyFill="1" applyBorder="1" applyAlignment="1">
      <alignment horizontal="left"/>
    </xf>
    <xf numFmtId="0" fontId="0" fillId="5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0" applyFont="1"/>
    <xf numFmtId="0" fontId="0" fillId="9" borderId="8" xfId="0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8" fillId="0" borderId="0" xfId="0" applyFont="1"/>
    <xf numFmtId="0" fontId="9" fillId="2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49" fontId="10" fillId="4" borderId="9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11" fillId="0" borderId="0" xfId="0" applyFont="1"/>
    <xf numFmtId="0" fontId="9" fillId="2" borderId="8" xfId="0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49" fontId="0" fillId="4" borderId="9" xfId="0" applyNumberFormat="1" applyFill="1" applyBorder="1" applyAlignment="1">
      <alignment horizontal="left"/>
    </xf>
    <xf numFmtId="16" fontId="0" fillId="4" borderId="9" xfId="0" applyNumberForma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3" fillId="0" borderId="0" xfId="0" applyFont="1"/>
    <xf numFmtId="49" fontId="0" fillId="2" borderId="8" xfId="0" applyNumberFormat="1" applyFill="1" applyBorder="1" applyAlignment="1">
      <alignment horizontal="left" wrapText="1"/>
    </xf>
    <xf numFmtId="0" fontId="2" fillId="2" borderId="8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49" fontId="5" fillId="4" borderId="8" xfId="0" applyNumberFormat="1" applyFont="1" applyFill="1" applyBorder="1" applyAlignment="1">
      <alignment horizontal="left"/>
    </xf>
    <xf numFmtId="16" fontId="5" fillId="4" borderId="8" xfId="0" applyNumberFormat="1" applyFont="1" applyFill="1" applyBorder="1" applyAlignment="1">
      <alignment horizontal="left"/>
    </xf>
    <xf numFmtId="0" fontId="0" fillId="0" borderId="9" xfId="0" applyBorder="1"/>
    <xf numFmtId="0" fontId="14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15" fillId="0" borderId="0" xfId="0" applyFont="1"/>
    <xf numFmtId="0" fontId="0" fillId="2" borderId="9" xfId="0" applyFill="1" applyBorder="1" applyAlignment="1">
      <alignment horizontal="left" wrapText="1"/>
    </xf>
    <xf numFmtId="0" fontId="0" fillId="3" borderId="8" xfId="0" applyFill="1" applyBorder="1" applyAlignment="1">
      <alignment horizontal="left"/>
    </xf>
    <xf numFmtId="0" fontId="0" fillId="2" borderId="9" xfId="0" applyFill="1" applyBorder="1"/>
    <xf numFmtId="0" fontId="17" fillId="2" borderId="8" xfId="0" applyFon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49" fontId="0" fillId="10" borderId="9" xfId="0" applyNumberFormat="1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left"/>
    </xf>
    <xf numFmtId="49" fontId="19" fillId="2" borderId="9" xfId="0" applyNumberFormat="1" applyFont="1" applyFill="1" applyBorder="1" applyAlignment="1">
      <alignment horizontal="left"/>
    </xf>
    <xf numFmtId="0" fontId="19" fillId="0" borderId="9" xfId="0" applyFont="1" applyBorder="1"/>
    <xf numFmtId="0" fontId="0" fillId="2" borderId="8" xfId="0" applyFill="1" applyBorder="1"/>
    <xf numFmtId="0" fontId="20" fillId="4" borderId="8" xfId="0" applyFont="1" applyFill="1" applyBorder="1" applyAlignment="1">
      <alignment horizontal="left"/>
    </xf>
    <xf numFmtId="0" fontId="21" fillId="4" borderId="9" xfId="0" applyFont="1" applyFill="1" applyBorder="1" applyAlignment="1">
      <alignment horizontal="left"/>
    </xf>
    <xf numFmtId="49" fontId="19" fillId="4" borderId="9" xfId="0" applyNumberFormat="1" applyFont="1" applyFill="1" applyBorder="1" applyAlignment="1">
      <alignment horizontal="left"/>
    </xf>
    <xf numFmtId="0" fontId="19" fillId="4" borderId="9" xfId="0" applyFont="1" applyFill="1" applyBorder="1"/>
    <xf numFmtId="0" fontId="0" fillId="4" borderId="0" xfId="0" applyFill="1" applyBorder="1"/>
    <xf numFmtId="0" fontId="0" fillId="11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22" fillId="2" borderId="9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left"/>
    </xf>
    <xf numFmtId="49" fontId="22" fillId="2" borderId="9" xfId="0" applyNumberFormat="1" applyFont="1" applyFill="1" applyBorder="1" applyAlignment="1">
      <alignment horizontal="left"/>
    </xf>
    <xf numFmtId="16" fontId="22" fillId="2" borderId="9" xfId="0" applyNumberFormat="1" applyFont="1" applyFill="1" applyBorder="1" applyAlignment="1">
      <alignment horizontal="left"/>
    </xf>
    <xf numFmtId="0" fontId="22" fillId="2" borderId="9" xfId="0" applyFont="1" applyFill="1" applyBorder="1"/>
    <xf numFmtId="0" fontId="22" fillId="2" borderId="9" xfId="0" applyFont="1" applyFill="1" applyBorder="1" applyAlignment="1">
      <alignment horizontal="left" wrapText="1"/>
    </xf>
    <xf numFmtId="0" fontId="0" fillId="0" borderId="0" xfId="0" applyFill="1"/>
    <xf numFmtId="0" fontId="28" fillId="12" borderId="15" xfId="0" applyFont="1" applyFill="1" applyBorder="1" applyAlignment="1">
      <alignment horizontal="center" vertical="center" wrapText="1"/>
    </xf>
    <xf numFmtId="0" fontId="28" fillId="12" borderId="16" xfId="0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" fillId="0" borderId="17" xfId="0" applyFont="1" applyFill="1" applyBorder="1" applyAlignment="1">
      <alignment horizontal="left" vertical="center" wrapText="1"/>
    </xf>
    <xf numFmtId="0" fontId="2" fillId="8" borderId="18" xfId="0" applyFont="1" applyFill="1" applyBorder="1"/>
    <xf numFmtId="0" fontId="29" fillId="0" borderId="19" xfId="0" applyFont="1" applyFill="1" applyBorder="1" applyAlignment="1">
      <alignment horizontal="left" vertical="center" wrapText="1"/>
    </xf>
    <xf numFmtId="0" fontId="30" fillId="0" borderId="19" xfId="0" applyFont="1" applyBorder="1" applyAlignment="1">
      <alignment horizontal="left" vertical="center" wrapText="1"/>
    </xf>
    <xf numFmtId="1" fontId="31" fillId="0" borderId="19" xfId="0" applyNumberFormat="1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left" vertical="center"/>
    </xf>
    <xf numFmtId="0" fontId="34" fillId="2" borderId="15" xfId="0" applyFont="1" applyFill="1" applyBorder="1" applyAlignment="1">
      <alignment horizontal="center" vertical="center"/>
    </xf>
    <xf numFmtId="0" fontId="34" fillId="0" borderId="0" xfId="0" applyFont="1"/>
    <xf numFmtId="177" fontId="2" fillId="0" borderId="19" xfId="0" applyNumberFormat="1" applyFont="1" applyFill="1" applyBorder="1" applyAlignment="1">
      <alignment horizontal="left" vertical="center" wrapText="1"/>
    </xf>
    <xf numFmtId="0" fontId="0" fillId="11" borderId="20" xfId="0" applyFont="1" applyFill="1" applyBorder="1" applyAlignment="1">
      <alignment horizontal="left" vertical="center" wrapText="1"/>
    </xf>
    <xf numFmtId="0" fontId="34" fillId="0" borderId="18" xfId="0" applyFont="1" applyBorder="1"/>
    <xf numFmtId="0" fontId="35" fillId="2" borderId="15" xfId="0" applyFont="1" applyFill="1" applyBorder="1" applyAlignment="1">
      <alignment horizontal="left" vertical="center"/>
    </xf>
    <xf numFmtId="177" fontId="0" fillId="0" borderId="19" xfId="0" applyNumberFormat="1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36" fillId="2" borderId="15" xfId="0" applyFont="1" applyFill="1" applyBorder="1" applyAlignment="1">
      <alignment horizontal="center" vertical="center" wrapText="1"/>
    </xf>
    <xf numFmtId="0" fontId="37" fillId="0" borderId="0" xfId="0" applyFont="1"/>
    <xf numFmtId="0" fontId="29" fillId="0" borderId="21" xfId="0" applyFont="1" applyFill="1" applyBorder="1" applyAlignment="1">
      <alignment horizontal="left" vertical="center" wrapText="1"/>
    </xf>
    <xf numFmtId="1" fontId="31" fillId="0" borderId="21" xfId="0" applyNumberFormat="1" applyFont="1" applyFill="1" applyBorder="1" applyAlignment="1">
      <alignment horizontal="left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left" vertical="center" wrapText="1"/>
    </xf>
    <xf numFmtId="177" fontId="0" fillId="0" borderId="21" xfId="0" applyNumberFormat="1" applyFont="1" applyFill="1" applyBorder="1" applyAlignment="1">
      <alignment horizontal="left" vertical="center" wrapText="1"/>
    </xf>
    <xf numFmtId="49" fontId="29" fillId="0" borderId="21" xfId="0" applyNumberFormat="1" applyFont="1" applyFill="1" applyBorder="1" applyAlignment="1">
      <alignment horizontal="left" vertical="center" wrapText="1"/>
    </xf>
    <xf numFmtId="0" fontId="30" fillId="0" borderId="21" xfId="0" applyFont="1" applyFill="1" applyBorder="1" applyAlignment="1">
      <alignment horizontal="left" vertical="center" wrapText="1"/>
    </xf>
    <xf numFmtId="0" fontId="14" fillId="8" borderId="21" xfId="0" applyFont="1" applyFill="1" applyBorder="1" applyAlignment="1">
      <alignment horizontal="left" vertical="center" wrapText="1"/>
    </xf>
    <xf numFmtId="0" fontId="2" fillId="8" borderId="22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30" fillId="0" borderId="24" xfId="0" applyFont="1" applyFill="1" applyBorder="1" applyAlignment="1">
      <alignment horizontal="left" vertical="center" wrapText="1"/>
    </xf>
    <xf numFmtId="1" fontId="31" fillId="0" borderId="24" xfId="0" applyNumberFormat="1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177" fontId="0" fillId="0" borderId="24" xfId="0" applyNumberFormat="1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30" fillId="0" borderId="27" xfId="0" applyFont="1" applyFill="1" applyBorder="1" applyAlignment="1">
      <alignment horizontal="left" vertical="center" wrapText="1"/>
    </xf>
    <xf numFmtId="1" fontId="31" fillId="0" borderId="27" xfId="0" applyNumberFormat="1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177" fontId="0" fillId="0" borderId="27" xfId="0" applyNumberFormat="1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0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33" fillId="13" borderId="15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16" fontId="0" fillId="0" borderId="27" xfId="0" applyNumberFormat="1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30" fillId="0" borderId="27" xfId="0" applyFont="1" applyFill="1" applyBorder="1" applyAlignment="1">
      <alignment vertical="center"/>
    </xf>
    <xf numFmtId="1" fontId="39" fillId="0" borderId="19" xfId="0" applyNumberFormat="1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left" vertical="center" wrapText="1"/>
    </xf>
    <xf numFmtId="0" fontId="30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left" vertical="center" wrapText="1"/>
    </xf>
    <xf numFmtId="177" fontId="0" fillId="0" borderId="30" xfId="0" applyNumberFormat="1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32" fillId="0" borderId="15" xfId="0" applyFont="1" applyFill="1" applyBorder="1" applyAlignment="1">
      <alignment horizontal="left" vertical="center"/>
    </xf>
    <xf numFmtId="0" fontId="33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177" fontId="0" fillId="0" borderId="15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0" fontId="30" fillId="0" borderId="34" xfId="0" applyFont="1" applyFill="1" applyBorder="1" applyAlignment="1">
      <alignment vertical="center"/>
    </xf>
    <xf numFmtId="0" fontId="32" fillId="0" borderId="35" xfId="0" applyFont="1" applyFill="1" applyBorder="1" applyAlignment="1">
      <alignment horizontal="left" vertical="center"/>
    </xf>
    <xf numFmtId="0" fontId="33" fillId="0" borderId="35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177" fontId="0" fillId="0" borderId="35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16" fontId="40" fillId="0" borderId="37" xfId="0" applyNumberFormat="1" applyFont="1" applyBorder="1" applyAlignment="1">
      <alignment horizontal="left" vertical="top"/>
    </xf>
    <xf numFmtId="0" fontId="30" fillId="8" borderId="27" xfId="0" applyFont="1" applyFill="1" applyBorder="1" applyAlignment="1">
      <alignment vertical="center"/>
    </xf>
    <xf numFmtId="1" fontId="30" fillId="8" borderId="27" xfId="0" applyNumberFormat="1" applyFont="1" applyFill="1" applyBorder="1" applyAlignment="1">
      <alignment horizontal="left" vertical="center" wrapText="1"/>
    </xf>
    <xf numFmtId="0" fontId="41" fillId="8" borderId="27" xfId="0" applyFont="1" applyFill="1" applyBorder="1" applyAlignment="1">
      <alignment horizontal="left" vertical="center" wrapText="1"/>
    </xf>
    <xf numFmtId="0" fontId="41" fillId="8" borderId="27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vertical="top"/>
    </xf>
    <xf numFmtId="177" fontId="2" fillId="8" borderId="27" xfId="0" applyNumberFormat="1" applyFont="1" applyFill="1" applyBorder="1" applyAlignment="1">
      <alignment horizontal="left" vertical="center" wrapText="1"/>
    </xf>
    <xf numFmtId="0" fontId="2" fillId="8" borderId="28" xfId="0" applyFont="1" applyFill="1" applyBorder="1" applyAlignment="1">
      <alignment horizontal="left" vertical="center" wrapText="1"/>
    </xf>
    <xf numFmtId="0" fontId="28" fillId="0" borderId="0" xfId="0" applyFont="1" applyFill="1"/>
    <xf numFmtId="0" fontId="42" fillId="11" borderId="38" xfId="0" applyFont="1" applyFill="1" applyBorder="1" applyAlignment="1">
      <alignment horizontal="left" vertical="top"/>
    </xf>
    <xf numFmtId="0" fontId="42" fillId="5" borderId="38" xfId="0" applyFont="1" applyFill="1" applyBorder="1" applyAlignment="1">
      <alignment horizontal="left" vertical="top"/>
    </xf>
    <xf numFmtId="0" fontId="42" fillId="11" borderId="39" xfId="0" applyFont="1" applyFill="1" applyBorder="1" applyAlignment="1">
      <alignment horizontal="left" vertical="top"/>
    </xf>
    <xf numFmtId="0" fontId="43" fillId="0" borderId="40" xfId="0" applyFont="1" applyBorder="1" applyAlignment="1">
      <alignment horizontal="left"/>
    </xf>
    <xf numFmtId="1" fontId="31" fillId="13" borderId="19" xfId="0" applyNumberFormat="1" applyFont="1" applyFill="1" applyBorder="1" applyAlignment="1">
      <alignment horizontal="left" vertical="center" wrapText="1"/>
    </xf>
    <xf numFmtId="0" fontId="30" fillId="13" borderId="30" xfId="0" applyFont="1" applyFill="1" applyBorder="1" applyAlignment="1">
      <alignment vertical="center"/>
    </xf>
    <xf numFmtId="0" fontId="0" fillId="13" borderId="30" xfId="0" applyFill="1" applyBorder="1" applyAlignment="1">
      <alignment horizontal="left" vertical="center" wrapText="1"/>
    </xf>
    <xf numFmtId="0" fontId="0" fillId="13" borderId="30" xfId="0" applyFont="1" applyFill="1" applyBorder="1" applyAlignment="1">
      <alignment horizontal="left" vertical="center" wrapText="1"/>
    </xf>
    <xf numFmtId="177" fontId="0" fillId="13" borderId="30" xfId="0" applyNumberFormat="1" applyFont="1" applyFill="1" applyBorder="1" applyAlignment="1">
      <alignment horizontal="left" vertical="center" wrapText="1"/>
    </xf>
    <xf numFmtId="0" fontId="0" fillId="13" borderId="31" xfId="0" applyFont="1" applyFill="1" applyBorder="1" applyAlignment="1">
      <alignment horizontal="left" vertical="center" wrapText="1"/>
    </xf>
    <xf numFmtId="0" fontId="42" fillId="5" borderId="41" xfId="0" applyFont="1" applyFill="1" applyBorder="1" applyAlignment="1">
      <alignment horizontal="left" vertical="top"/>
    </xf>
    <xf numFmtId="0" fontId="42" fillId="5" borderId="42" xfId="0" applyFont="1" applyFill="1" applyBorder="1" applyAlignment="1">
      <alignment horizontal="left" vertical="top"/>
    </xf>
    <xf numFmtId="0" fontId="42" fillId="11" borderId="43" xfId="0" applyFont="1" applyFill="1" applyBorder="1" applyAlignment="1">
      <alignment horizontal="left" vertical="center"/>
    </xf>
    <xf numFmtId="0" fontId="43" fillId="14" borderId="40" xfId="0" applyFont="1" applyFill="1" applyBorder="1" applyAlignment="1">
      <alignment horizontal="left"/>
    </xf>
    <xf numFmtId="0" fontId="42" fillId="5" borderId="44" xfId="0" applyFont="1" applyFill="1" applyBorder="1" applyAlignment="1">
      <alignment horizontal="left" vertical="top"/>
    </xf>
    <xf numFmtId="0" fontId="42" fillId="5" borderId="39" xfId="0" applyFont="1" applyFill="1" applyBorder="1" applyAlignment="1">
      <alignment horizontal="left" vertical="top"/>
    </xf>
    <xf numFmtId="0" fontId="42" fillId="11" borderId="45" xfId="0" applyFont="1" applyFill="1" applyBorder="1" applyAlignment="1">
      <alignment horizontal="left" vertical="center"/>
    </xf>
    <xf numFmtId="0" fontId="42" fillId="5" borderId="43" xfId="0" applyFont="1" applyFill="1" applyBorder="1" applyAlignment="1">
      <alignment horizontal="left" vertical="top"/>
    </xf>
    <xf numFmtId="0" fontId="43" fillId="15" borderId="40" xfId="0" applyFont="1" applyFill="1" applyBorder="1" applyAlignment="1">
      <alignment horizontal="left"/>
    </xf>
    <xf numFmtId="0" fontId="43" fillId="16" borderId="40" xfId="0" applyFont="1" applyFill="1" applyBorder="1" applyAlignment="1">
      <alignment horizontal="left"/>
    </xf>
    <xf numFmtId="177" fontId="14" fillId="0" borderId="15" xfId="0" applyNumberFormat="1" applyFont="1" applyFill="1" applyBorder="1" applyAlignment="1">
      <alignment horizontal="center" vertical="center"/>
    </xf>
    <xf numFmtId="0" fontId="43" fillId="16" borderId="40" xfId="0" applyFont="1" applyFill="1" applyBorder="1" applyAlignment="1">
      <alignment horizontal="left" wrapText="1"/>
    </xf>
    <xf numFmtId="0" fontId="14" fillId="0" borderId="32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vertical="center"/>
    </xf>
    <xf numFmtId="0" fontId="2" fillId="0" borderId="46" xfId="0" applyFont="1" applyFill="1" applyBorder="1" applyAlignment="1">
      <alignment horizontal="left" vertical="center" wrapText="1"/>
    </xf>
    <xf numFmtId="0" fontId="0" fillId="17" borderId="5" xfId="0" applyFill="1" applyBorder="1"/>
    <xf numFmtId="1" fontId="31" fillId="17" borderId="6" xfId="0" applyNumberFormat="1" applyFont="1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7" borderId="6" xfId="0" applyFont="1" applyFill="1" applyBorder="1" applyAlignment="1">
      <alignment horizontal="left" vertical="center" wrapText="1"/>
    </xf>
    <xf numFmtId="177" fontId="0" fillId="17" borderId="6" xfId="0" applyNumberFormat="1" applyFont="1" applyFill="1" applyBorder="1" applyAlignment="1">
      <alignment horizontal="left" vertical="center" wrapText="1"/>
    </xf>
    <xf numFmtId="0" fontId="0" fillId="17" borderId="7" xfId="0" applyFont="1" applyFill="1" applyBorder="1" applyAlignment="1">
      <alignment horizontal="left" vertical="center" wrapText="1"/>
    </xf>
    <xf numFmtId="0" fontId="9" fillId="8" borderId="47" xfId="0" applyFont="1" applyFill="1" applyBorder="1" applyAlignment="1">
      <alignment vertical="top"/>
    </xf>
    <xf numFmtId="1" fontId="31" fillId="0" borderId="30" xfId="0" applyNumberFormat="1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30" fillId="0" borderId="30" xfId="0" applyFont="1" applyFill="1" applyBorder="1" applyAlignment="1">
      <alignment horizontal="left" vertical="center" wrapText="1"/>
    </xf>
    <xf numFmtId="0" fontId="32" fillId="9" borderId="15" xfId="0" applyFont="1" applyFill="1" applyBorder="1" applyAlignment="1">
      <alignment horizontal="left" vertical="center"/>
    </xf>
    <xf numFmtId="0" fontId="33" fillId="9" borderId="15" xfId="0" applyFont="1" applyFill="1" applyBorder="1" applyAlignment="1">
      <alignment horizontal="center" vertical="center" wrapText="1"/>
    </xf>
    <xf numFmtId="177" fontId="9" fillId="0" borderId="30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1" fontId="31" fillId="0" borderId="17" xfId="0" applyNumberFormat="1" applyFont="1" applyFill="1" applyBorder="1" applyAlignment="1">
      <alignment horizontal="left" vertical="center" wrapText="1"/>
    </xf>
    <xf numFmtId="177" fontId="39" fillId="0" borderId="19" xfId="0" applyNumberFormat="1" applyFont="1" applyFill="1" applyBorder="1" applyAlignment="1">
      <alignment horizontal="left" vertical="center" wrapText="1"/>
    </xf>
    <xf numFmtId="1" fontId="39" fillId="0" borderId="20" xfId="0" applyNumberFormat="1" applyFont="1" applyFill="1" applyBorder="1" applyAlignment="1">
      <alignment horizontal="left" vertical="center" wrapText="1"/>
    </xf>
    <xf numFmtId="1" fontId="31" fillId="0" borderId="46" xfId="0" applyNumberFormat="1" applyFont="1" applyFill="1" applyBorder="1" applyAlignment="1">
      <alignment horizontal="left" vertical="center" wrapText="1"/>
    </xf>
    <xf numFmtId="1" fontId="39" fillId="0" borderId="21" xfId="0" applyNumberFormat="1" applyFont="1" applyFill="1" applyBorder="1" applyAlignment="1">
      <alignment horizontal="left" vertical="center" wrapText="1"/>
    </xf>
    <xf numFmtId="177" fontId="39" fillId="0" borderId="21" xfId="0" applyNumberFormat="1" applyFont="1" applyFill="1" applyBorder="1" applyAlignment="1">
      <alignment horizontal="left" vertical="center" wrapText="1"/>
    </xf>
    <xf numFmtId="1" fontId="39" fillId="0" borderId="22" xfId="0" applyNumberFormat="1" applyFont="1" applyFill="1" applyBorder="1" applyAlignment="1">
      <alignment horizontal="left" vertical="center" wrapText="1"/>
    </xf>
    <xf numFmtId="1" fontId="39" fillId="18" borderId="48" xfId="0" applyNumberFormat="1" applyFont="1" applyFill="1" applyBorder="1" applyAlignment="1">
      <alignment horizontal="left" vertical="center" wrapText="1"/>
    </xf>
    <xf numFmtId="1" fontId="31" fillId="18" borderId="49" xfId="0" applyNumberFormat="1" applyFont="1" applyFill="1" applyBorder="1" applyAlignment="1">
      <alignment horizontal="left" vertical="center" wrapText="1"/>
    </xf>
    <xf numFmtId="1" fontId="39" fillId="18" borderId="49" xfId="0" applyNumberFormat="1" applyFont="1" applyFill="1" applyBorder="1" applyAlignment="1">
      <alignment horizontal="left" vertical="center" wrapText="1"/>
    </xf>
    <xf numFmtId="177" fontId="39" fillId="18" borderId="49" xfId="0" applyNumberFormat="1" applyFont="1" applyFill="1" applyBorder="1" applyAlignment="1">
      <alignment horizontal="left" vertical="center" wrapText="1"/>
    </xf>
    <xf numFmtId="0" fontId="0" fillId="18" borderId="50" xfId="0" applyFont="1" applyFill="1" applyBorder="1"/>
    <xf numFmtId="1" fontId="39" fillId="18" borderId="51" xfId="0" applyNumberFormat="1" applyFont="1" applyFill="1" applyBorder="1" applyAlignment="1">
      <alignment horizontal="left" vertical="center" wrapText="1"/>
    </xf>
    <xf numFmtId="1" fontId="31" fillId="18" borderId="15" xfId="0" applyNumberFormat="1" applyFont="1" applyFill="1" applyBorder="1" applyAlignment="1">
      <alignment horizontal="left" vertical="center" wrapText="1"/>
    </xf>
    <xf numFmtId="1" fontId="39" fillId="18" borderId="15" xfId="0" applyNumberFormat="1" applyFont="1" applyFill="1" applyBorder="1" applyAlignment="1">
      <alignment horizontal="left" vertical="center" wrapText="1"/>
    </xf>
    <xf numFmtId="177" fontId="39" fillId="18" borderId="15" xfId="0" applyNumberFormat="1" applyFont="1" applyFill="1" applyBorder="1" applyAlignment="1">
      <alignment horizontal="left" vertical="center" wrapText="1"/>
    </xf>
    <xf numFmtId="0" fontId="0" fillId="18" borderId="32" xfId="0" applyFont="1" applyFill="1" applyBorder="1"/>
    <xf numFmtId="1" fontId="39" fillId="18" borderId="52" xfId="0" applyNumberFormat="1" applyFont="1" applyFill="1" applyBorder="1" applyAlignment="1">
      <alignment horizontal="left" vertical="center" wrapText="1"/>
    </xf>
    <xf numFmtId="1" fontId="31" fillId="18" borderId="16" xfId="0" applyNumberFormat="1" applyFont="1" applyFill="1" applyBorder="1" applyAlignment="1">
      <alignment horizontal="left" vertical="center" wrapText="1"/>
    </xf>
    <xf numFmtId="0" fontId="2" fillId="18" borderId="16" xfId="0" applyFont="1" applyFill="1" applyBorder="1" applyAlignment="1">
      <alignment horizontal="left" vertical="center" wrapText="1"/>
    </xf>
    <xf numFmtId="0" fontId="30" fillId="18" borderId="16" xfId="0" applyFont="1" applyFill="1" applyBorder="1" applyAlignment="1">
      <alignment horizontal="left" vertical="center" wrapText="1"/>
    </xf>
    <xf numFmtId="0" fontId="32" fillId="18" borderId="16" xfId="0" applyFont="1" applyFill="1" applyBorder="1" applyAlignment="1">
      <alignment horizontal="left" vertical="center"/>
    </xf>
    <xf numFmtId="0" fontId="33" fillId="18" borderId="16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vertical="top" wrapText="1"/>
    </xf>
    <xf numFmtId="177" fontId="2" fillId="18" borderId="16" xfId="0" applyNumberFormat="1" applyFont="1" applyFill="1" applyBorder="1" applyAlignment="1">
      <alignment vertical="center"/>
    </xf>
    <xf numFmtId="0" fontId="0" fillId="18" borderId="53" xfId="0" applyFont="1" applyFill="1" applyBorder="1"/>
    <xf numFmtId="0" fontId="9" fillId="8" borderId="48" xfId="0" applyFont="1" applyFill="1" applyBorder="1"/>
    <xf numFmtId="1" fontId="31" fillId="0" borderId="49" xfId="0" applyNumberFormat="1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left" vertical="center" wrapText="1"/>
    </xf>
    <xf numFmtId="0" fontId="30" fillId="0" borderId="49" xfId="0" applyFont="1" applyFill="1" applyBorder="1" applyAlignment="1">
      <alignment horizontal="left" vertical="center" wrapText="1"/>
    </xf>
    <xf numFmtId="0" fontId="32" fillId="2" borderId="49" xfId="0" applyFont="1" applyFill="1" applyBorder="1" applyAlignment="1">
      <alignment horizontal="left" vertical="center"/>
    </xf>
    <xf numFmtId="0" fontId="33" fillId="2" borderId="49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left" vertical="center" wrapText="1"/>
    </xf>
    <xf numFmtId="177" fontId="0" fillId="0" borderId="49" xfId="0" applyNumberFormat="1" applyFont="1" applyFill="1" applyBorder="1" applyAlignment="1"/>
    <xf numFmtId="0" fontId="0" fillId="0" borderId="50" xfId="0" applyFont="1" applyFill="1" applyBorder="1" applyAlignment="1">
      <alignment vertical="top"/>
    </xf>
    <xf numFmtId="0" fontId="0" fillId="0" borderId="51" xfId="0" applyFill="1" applyBorder="1"/>
    <xf numFmtId="1" fontId="31" fillId="0" borderId="15" xfId="0" applyNumberFormat="1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30" fillId="0" borderId="15" xfId="0" applyFont="1" applyFill="1" applyBorder="1" applyAlignment="1">
      <alignment horizontal="left" vertical="center" wrapText="1"/>
    </xf>
    <xf numFmtId="0" fontId="41" fillId="0" borderId="15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left" vertical="top"/>
    </xf>
    <xf numFmtId="0" fontId="13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horizontal="left" vertical="center" wrapText="1"/>
    </xf>
    <xf numFmtId="177" fontId="2" fillId="0" borderId="15" xfId="0" applyNumberFormat="1" applyFont="1" applyFill="1" applyBorder="1" applyAlignment="1">
      <alignment horizontal="left" vertical="top"/>
    </xf>
    <xf numFmtId="0" fontId="0" fillId="0" borderId="32" xfId="0" applyFont="1" applyFill="1" applyBorder="1" applyAlignment="1">
      <alignment vertical="top"/>
    </xf>
    <xf numFmtId="0" fontId="0" fillId="0" borderId="15" xfId="0" applyFill="1" applyBorder="1"/>
    <xf numFmtId="0" fontId="48" fillId="0" borderId="15" xfId="0" applyFont="1" applyFill="1" applyBorder="1" applyAlignment="1">
      <alignment horizontal="left" vertical="center"/>
    </xf>
    <xf numFmtId="0" fontId="49" fillId="11" borderId="15" xfId="0" applyFont="1" applyFill="1" applyBorder="1" applyAlignment="1">
      <alignment horizontal="left" vertical="center" wrapText="1"/>
    </xf>
    <xf numFmtId="0" fontId="44" fillId="0" borderId="15" xfId="0" applyFont="1" applyFill="1" applyBorder="1" applyAlignment="1">
      <alignment horizontal="left" vertical="top"/>
    </xf>
    <xf numFmtId="0" fontId="33" fillId="0" borderId="15" xfId="0" applyFont="1" applyFill="1" applyBorder="1" applyAlignment="1">
      <alignment horizontal="center" vertical="center"/>
    </xf>
    <xf numFmtId="49" fontId="32" fillId="2" borderId="15" xfId="0" applyNumberFormat="1" applyFont="1" applyFill="1" applyBorder="1" applyAlignment="1">
      <alignment horizontal="left" vertical="center" wrapText="1"/>
    </xf>
    <xf numFmtId="1" fontId="31" fillId="0" borderId="16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30" fillId="0" borderId="16" xfId="0" applyFont="1" applyFill="1" applyBorder="1" applyAlignment="1">
      <alignment horizontal="left" vertical="center" wrapText="1"/>
    </xf>
    <xf numFmtId="0" fontId="0" fillId="0" borderId="16" xfId="0" applyFill="1" applyBorder="1"/>
    <xf numFmtId="0" fontId="0" fillId="0" borderId="53" xfId="0" applyFill="1" applyBorder="1"/>
    <xf numFmtId="1" fontId="39" fillId="17" borderId="5" xfId="0" applyNumberFormat="1" applyFont="1" applyFill="1" applyBorder="1" applyAlignment="1">
      <alignment horizontal="left" vertical="center" wrapText="1"/>
    </xf>
    <xf numFmtId="0" fontId="2" fillId="17" borderId="6" xfId="0" applyFont="1" applyFill="1" applyBorder="1" applyAlignment="1">
      <alignment horizontal="left" vertical="center" wrapText="1"/>
    </xf>
    <xf numFmtId="0" fontId="30" fillId="17" borderId="6" xfId="0" applyFont="1" applyFill="1" applyBorder="1" applyAlignment="1">
      <alignment horizontal="left" vertical="center" wrapText="1"/>
    </xf>
    <xf numFmtId="0" fontId="0" fillId="17" borderId="6" xfId="0" applyFill="1" applyBorder="1"/>
    <xf numFmtId="0" fontId="47" fillId="17" borderId="6" xfId="0" applyFont="1" applyFill="1" applyBorder="1" applyAlignment="1">
      <alignment vertical="top" wrapText="1"/>
    </xf>
    <xf numFmtId="177" fontId="2" fillId="17" borderId="6" xfId="0" applyNumberFormat="1" applyFont="1" applyFill="1" applyBorder="1" applyAlignment="1">
      <alignment vertical="center"/>
    </xf>
    <xf numFmtId="0" fontId="0" fillId="17" borderId="7" xfId="0" applyFill="1" applyBorder="1"/>
    <xf numFmtId="0" fontId="9" fillId="8" borderId="33" xfId="0" applyFont="1" applyFill="1" applyBorder="1"/>
    <xf numFmtId="1" fontId="31" fillId="0" borderId="34" xfId="0" applyNumberFormat="1" applyFont="1" applyFill="1" applyBorder="1" applyAlignment="1">
      <alignment horizontal="left" vertical="center" wrapText="1"/>
    </xf>
    <xf numFmtId="0" fontId="50" fillId="0" borderId="34" xfId="0" applyFont="1" applyFill="1" applyBorder="1" applyAlignment="1">
      <alignment horizontal="left" vertical="center" wrapText="1"/>
    </xf>
    <xf numFmtId="0" fontId="51" fillId="0" borderId="34" xfId="0" applyFont="1" applyFill="1" applyBorder="1" applyAlignment="1">
      <alignment horizontal="left" vertical="center" wrapText="1"/>
    </xf>
    <xf numFmtId="0" fontId="32" fillId="0" borderId="54" xfId="0" applyFont="1" applyFill="1" applyBorder="1" applyAlignment="1">
      <alignment horizontal="left" vertical="center"/>
    </xf>
    <xf numFmtId="0" fontId="33" fillId="0" borderId="54" xfId="0" applyFont="1" applyFill="1" applyBorder="1" applyAlignment="1">
      <alignment horizontal="center" vertical="center" wrapText="1"/>
    </xf>
    <xf numFmtId="20" fontId="2" fillId="0" borderId="34" xfId="0" applyNumberFormat="1" applyFont="1" applyFill="1" applyBorder="1" applyAlignment="1">
      <alignment horizontal="center" vertical="center" wrapText="1"/>
    </xf>
    <xf numFmtId="177" fontId="2" fillId="0" borderId="34" xfId="0" applyNumberFormat="1" applyFont="1" applyFill="1" applyBorder="1" applyAlignment="1">
      <alignment horizontal="center" vertical="center" wrapText="1"/>
    </xf>
    <xf numFmtId="20" fontId="2" fillId="0" borderId="55" xfId="0" applyNumberFormat="1" applyFont="1" applyFill="1" applyBorder="1" applyAlignment="1">
      <alignment horizontal="center" vertical="center" wrapText="1"/>
    </xf>
    <xf numFmtId="0" fontId="9" fillId="8" borderId="26" xfId="0" applyFont="1" applyFill="1" applyBorder="1"/>
    <xf numFmtId="0" fontId="32" fillId="0" borderId="49" xfId="0" applyFont="1" applyFill="1" applyBorder="1" applyAlignment="1">
      <alignment horizontal="left" vertical="center"/>
    </xf>
    <xf numFmtId="0" fontId="33" fillId="0" borderId="49" xfId="0" applyFont="1" applyFill="1" applyBorder="1" applyAlignment="1">
      <alignment horizontal="center" vertical="center" wrapText="1"/>
    </xf>
    <xf numFmtId="0" fontId="0" fillId="0" borderId="27" xfId="0" applyFont="1" applyFill="1" applyBorder="1"/>
    <xf numFmtId="177" fontId="2" fillId="0" borderId="27" xfId="0" applyNumberFormat="1" applyFont="1" applyFill="1" applyBorder="1" applyAlignment="1">
      <alignment horizontal="left" vertical="top"/>
    </xf>
    <xf numFmtId="0" fontId="0" fillId="0" borderId="28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51" fillId="0" borderId="19" xfId="0" applyFont="1" applyFill="1" applyBorder="1" applyAlignment="1">
      <alignment horizontal="left" vertical="center" wrapText="1"/>
    </xf>
    <xf numFmtId="0" fontId="41" fillId="0" borderId="19" xfId="0" applyFont="1" applyFill="1" applyBorder="1" applyAlignment="1">
      <alignment vertical="center"/>
    </xf>
    <xf numFmtId="0" fontId="13" fillId="0" borderId="19" xfId="0" applyFont="1" applyFill="1" applyBorder="1" applyAlignment="1">
      <alignment horizontal="left" vertical="top"/>
    </xf>
    <xf numFmtId="0" fontId="13" fillId="0" borderId="19" xfId="0" applyFont="1" applyFill="1" applyBorder="1" applyAlignment="1">
      <alignment vertical="top"/>
    </xf>
    <xf numFmtId="177" fontId="2" fillId="0" borderId="19" xfId="0" applyNumberFormat="1" applyFont="1" applyFill="1" applyBorder="1" applyAlignment="1">
      <alignment horizontal="left" vertical="top"/>
    </xf>
    <xf numFmtId="20" fontId="0" fillId="0" borderId="46" xfId="0" applyNumberFormat="1" applyFont="1" applyFill="1" applyBorder="1"/>
    <xf numFmtId="177" fontId="2" fillId="0" borderId="21" xfId="0" applyNumberFormat="1" applyFont="1" applyFill="1" applyBorder="1" applyAlignment="1">
      <alignment horizontal="left" vertical="top"/>
    </xf>
    <xf numFmtId="20" fontId="0" fillId="0" borderId="23" xfId="0" applyNumberFormat="1" applyFont="1" applyFill="1" applyBorder="1"/>
    <xf numFmtId="0" fontId="41" fillId="0" borderId="24" xfId="0" applyFont="1" applyFill="1" applyBorder="1" applyAlignment="1">
      <alignment vertical="center"/>
    </xf>
    <xf numFmtId="0" fontId="13" fillId="0" borderId="24" xfId="0" applyFont="1" applyFill="1" applyBorder="1" applyAlignment="1">
      <alignment horizontal="left" vertical="top"/>
    </xf>
    <xf numFmtId="0" fontId="13" fillId="0" borderId="24" xfId="0" applyFont="1" applyFill="1" applyBorder="1" applyAlignment="1">
      <alignment vertical="top"/>
    </xf>
    <xf numFmtId="177" fontId="2" fillId="0" borderId="24" xfId="0" applyNumberFormat="1" applyFont="1" applyFill="1" applyBorder="1" applyAlignment="1">
      <alignment horizontal="left" vertical="top"/>
    </xf>
    <xf numFmtId="0" fontId="33" fillId="11" borderId="15" xfId="0" applyFont="1" applyFill="1" applyBorder="1" applyAlignment="1">
      <alignment horizontal="center" vertical="center"/>
    </xf>
    <xf numFmtId="0" fontId="33" fillId="9" borderId="15" xfId="0" applyFont="1" applyFill="1" applyBorder="1" applyAlignment="1">
      <alignment horizontal="center" vertical="center"/>
    </xf>
    <xf numFmtId="0" fontId="0" fillId="0" borderId="28" xfId="0" applyFont="1" applyFill="1" applyBorder="1"/>
    <xf numFmtId="0" fontId="9" fillId="0" borderId="17" xfId="0" applyFont="1" applyFill="1" applyBorder="1"/>
    <xf numFmtId="0" fontId="36" fillId="0" borderId="19" xfId="0" applyFont="1" applyFill="1" applyBorder="1" applyAlignment="1">
      <alignment horizontal="left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177" fontId="2" fillId="0" borderId="1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9" fillId="0" borderId="23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29" fillId="0" borderId="27" xfId="0" applyFont="1" applyFill="1" applyBorder="1" applyAlignment="1">
      <alignment horizontal="left" vertical="center" wrapText="1"/>
    </xf>
    <xf numFmtId="0" fontId="1" fillId="0" borderId="17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177" fontId="2" fillId="0" borderId="24" xfId="0" applyNumberFormat="1" applyFont="1" applyFill="1" applyBorder="1"/>
    <xf numFmtId="0" fontId="0" fillId="0" borderId="0" xfId="0" applyFont="1" applyFill="1"/>
    <xf numFmtId="177" fontId="0" fillId="0" borderId="0" xfId="0" applyNumberFormat="1" applyFont="1" applyFill="1"/>
    <xf numFmtId="0" fontId="0" fillId="2" borderId="8" xfId="0" applyFill="1" applyBorder="1" applyAlignment="1">
      <alignment horizontal="left" wrapText="1"/>
    </xf>
    <xf numFmtId="178" fontId="55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vertical="center"/>
    </xf>
    <xf numFmtId="0" fontId="17" fillId="0" borderId="0" xfId="0" applyFont="1" applyFill="1"/>
    <xf numFmtId="0" fontId="56" fillId="0" borderId="60" xfId="0" applyFont="1" applyFill="1" applyBorder="1" applyAlignment="1">
      <alignment vertical="center"/>
    </xf>
    <xf numFmtId="0" fontId="0" fillId="0" borderId="61" xfId="0" applyFill="1" applyBorder="1" applyAlignment="1">
      <alignment vertical="center" wrapText="1"/>
    </xf>
    <xf numFmtId="179" fontId="0" fillId="0" borderId="61" xfId="0" applyNumberFormat="1" applyFill="1" applyBorder="1" applyAlignment="1">
      <alignment horizontal="left" vertical="center"/>
    </xf>
    <xf numFmtId="0" fontId="0" fillId="0" borderId="61" xfId="0" applyFill="1" applyBorder="1" applyAlignment="1">
      <alignment horizontal="left" vertical="center"/>
    </xf>
    <xf numFmtId="0" fontId="0" fillId="0" borderId="61" xfId="0" applyFill="1" applyBorder="1" applyAlignment="1">
      <alignment vertical="center"/>
    </xf>
    <xf numFmtId="178" fontId="0" fillId="0" borderId="61" xfId="0" applyNumberFormat="1" applyFill="1" applyBorder="1" applyAlignment="1">
      <alignment horizontal="left" vertical="center"/>
    </xf>
    <xf numFmtId="0" fontId="57" fillId="0" borderId="61" xfId="0" applyFont="1" applyFill="1" applyBorder="1" applyAlignment="1">
      <alignment vertical="center"/>
    </xf>
    <xf numFmtId="0" fontId="2" fillId="0" borderId="61" xfId="0" applyFont="1" applyFill="1" applyBorder="1" applyAlignment="1">
      <alignment vertical="center" wrapText="1"/>
    </xf>
    <xf numFmtId="0" fontId="2" fillId="8" borderId="61" xfId="0" applyFont="1" applyFill="1" applyBorder="1" applyAlignment="1">
      <alignment vertical="center" wrapText="1"/>
    </xf>
    <xf numFmtId="0" fontId="29" fillId="0" borderId="61" xfId="0" applyFont="1" applyFill="1" applyBorder="1" applyAlignment="1">
      <alignment vertical="center" wrapText="1"/>
    </xf>
    <xf numFmtId="0" fontId="29" fillId="0" borderId="61" xfId="0" applyFont="1" applyFill="1" applyBorder="1" applyAlignment="1">
      <alignment horizontal="left" vertical="center" wrapText="1"/>
    </xf>
    <xf numFmtId="0" fontId="50" fillId="0" borderId="62" xfId="0" applyFont="1" applyFill="1" applyBorder="1" applyAlignment="1">
      <alignment horizontal="left" vertical="center"/>
    </xf>
    <xf numFmtId="0" fontId="58" fillId="0" borderId="51" xfId="0" applyFont="1" applyFill="1" applyBorder="1" applyAlignment="1" applyProtection="1">
      <alignment horizontal="left" vertical="center"/>
      <protection locked="0"/>
    </xf>
    <xf numFmtId="0" fontId="59" fillId="0" borderId="15" xfId="0" applyFont="1" applyFill="1" applyBorder="1" applyAlignment="1" applyProtection="1">
      <alignment horizontal="left" vertical="center" wrapText="1"/>
      <protection locked="0"/>
    </xf>
    <xf numFmtId="0" fontId="60" fillId="0" borderId="15" xfId="0" applyFont="1" applyFill="1" applyBorder="1" applyAlignment="1" applyProtection="1">
      <alignment horizontal="left" vertical="center"/>
      <protection locked="0"/>
    </xf>
    <xf numFmtId="0" fontId="62" fillId="0" borderId="15" xfId="0" applyFont="1" applyFill="1" applyBorder="1" applyAlignment="1" applyProtection="1">
      <alignment horizontal="left" vertical="center"/>
      <protection locked="0"/>
    </xf>
    <xf numFmtId="178" fontId="62" fillId="0" borderId="15" xfId="0" applyNumberFormat="1" applyFont="1" applyFill="1" applyBorder="1" applyAlignment="1" applyProtection="1">
      <alignment horizontal="left" vertical="center"/>
      <protection locked="0"/>
    </xf>
    <xf numFmtId="177" fontId="62" fillId="0" borderId="15" xfId="0" applyNumberFormat="1" applyFont="1" applyFill="1" applyBorder="1" applyAlignment="1" applyProtection="1">
      <alignment horizontal="left" vertical="center"/>
      <protection locked="0"/>
    </xf>
    <xf numFmtId="0" fontId="62" fillId="0" borderId="15" xfId="0" applyFont="1" applyFill="1" applyBorder="1" applyAlignment="1" applyProtection="1">
      <alignment vertical="center"/>
      <protection locked="0"/>
    </xf>
    <xf numFmtId="0" fontId="62" fillId="0" borderId="15" xfId="0" applyFont="1" applyFill="1" applyBorder="1" applyAlignment="1" applyProtection="1">
      <alignment horizontal="left" vertical="center" wrapText="1"/>
      <protection locked="0"/>
    </xf>
    <xf numFmtId="0" fontId="60" fillId="0" borderId="15" xfId="0" applyFont="1" applyFill="1" applyBorder="1" applyAlignment="1" applyProtection="1">
      <alignment horizontal="left" vertical="center" wrapText="1"/>
      <protection locked="0"/>
    </xf>
    <xf numFmtId="0" fontId="62" fillId="0" borderId="32" xfId="0" applyFont="1" applyFill="1" applyBorder="1" applyAlignment="1" applyProtection="1">
      <alignment horizontal="left" vertical="center"/>
      <protection locked="0"/>
    </xf>
    <xf numFmtId="0" fontId="63" fillId="0" borderId="63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9" fillId="0" borderId="0" xfId="0" applyFont="1" applyFill="1" applyBorder="1" applyAlignment="1">
      <alignment horizontal="left" vertical="center" wrapText="1"/>
    </xf>
    <xf numFmtId="0" fontId="50" fillId="0" borderId="64" xfId="0" applyFont="1" applyFill="1" applyBorder="1" applyAlignment="1">
      <alignment horizontal="left" vertical="center"/>
    </xf>
    <xf numFmtId="0" fontId="64" fillId="0" borderId="15" xfId="0" applyFont="1" applyFill="1" applyBorder="1" applyAlignment="1" applyProtection="1">
      <alignment horizontal="left" vertical="center"/>
      <protection locked="0"/>
    </xf>
    <xf numFmtId="179" fontId="64" fillId="0" borderId="15" xfId="0" applyNumberFormat="1" applyFont="1" applyFill="1" applyBorder="1" applyAlignment="1" applyProtection="1">
      <alignment horizontal="left" vertical="center"/>
      <protection locked="0"/>
    </xf>
    <xf numFmtId="180" fontId="64" fillId="0" borderId="15" xfId="0" applyNumberFormat="1" applyFont="1" applyFill="1" applyBorder="1" applyAlignment="1" applyProtection="1">
      <alignment horizontal="left" vertical="center"/>
      <protection locked="0"/>
    </xf>
    <xf numFmtId="178" fontId="64" fillId="0" borderId="15" xfId="0" applyNumberFormat="1" applyFont="1" applyFill="1" applyBorder="1" applyAlignment="1" applyProtection="1">
      <alignment horizontal="left" vertical="center"/>
      <protection locked="0"/>
    </xf>
    <xf numFmtId="177" fontId="64" fillId="0" borderId="15" xfId="0" applyNumberFormat="1" applyFont="1" applyFill="1" applyBorder="1" applyAlignment="1" applyProtection="1">
      <alignment horizontal="left" vertical="center"/>
      <protection locked="0"/>
    </xf>
    <xf numFmtId="0" fontId="64" fillId="0" borderId="15" xfId="0" applyFont="1" applyFill="1" applyBorder="1" applyAlignment="1" applyProtection="1">
      <alignment horizontal="left" vertical="center" wrapText="1"/>
      <protection locked="0"/>
    </xf>
    <xf numFmtId="0" fontId="65" fillId="0" borderId="15" xfId="0" applyFont="1" applyFill="1" applyBorder="1" applyAlignment="1">
      <alignment vertical="center"/>
    </xf>
    <xf numFmtId="0" fontId="66" fillId="0" borderId="32" xfId="0" applyFont="1" applyBorder="1" applyAlignment="1">
      <alignment vertical="center"/>
    </xf>
    <xf numFmtId="0" fontId="64" fillId="8" borderId="15" xfId="0" applyFont="1" applyFill="1" applyBorder="1" applyAlignment="1" applyProtection="1">
      <alignment horizontal="left" vertical="center" wrapText="1"/>
      <protection locked="0"/>
    </xf>
    <xf numFmtId="0" fontId="60" fillId="0" borderId="51" xfId="0" applyFont="1" applyFill="1" applyBorder="1" applyAlignment="1" applyProtection="1">
      <alignment horizontal="left" vertical="center"/>
      <protection locked="0"/>
    </xf>
    <xf numFmtId="0" fontId="60" fillId="2" borderId="15" xfId="0" applyFont="1" applyFill="1" applyBorder="1" applyAlignment="1" applyProtection="1">
      <alignment horizontal="left" vertical="center"/>
      <protection locked="0"/>
    </xf>
    <xf numFmtId="0" fontId="64" fillId="0" borderId="15" xfId="0" applyFont="1" applyBorder="1" applyAlignment="1" applyProtection="1">
      <alignment horizontal="left" vertical="center"/>
      <protection locked="0"/>
    </xf>
    <xf numFmtId="178" fontId="64" fillId="0" borderId="15" xfId="0" applyNumberFormat="1" applyFont="1" applyBorder="1" applyAlignment="1" applyProtection="1">
      <alignment horizontal="left" vertical="center"/>
      <protection locked="0"/>
    </xf>
    <xf numFmtId="177" fontId="64" fillId="0" borderId="15" xfId="0" applyNumberFormat="1" applyFont="1" applyBorder="1" applyAlignment="1" applyProtection="1">
      <alignment horizontal="left" vertical="center"/>
      <protection locked="0"/>
    </xf>
    <xf numFmtId="0" fontId="64" fillId="0" borderId="15" xfId="0" applyFont="1" applyBorder="1" applyAlignment="1" applyProtection="1">
      <alignment horizontal="left" vertical="center" wrapText="1"/>
      <protection locked="0"/>
    </xf>
    <xf numFmtId="0" fontId="0" fillId="0" borderId="32" xfId="0" applyFill="1" applyBorder="1"/>
    <xf numFmtId="0" fontId="60" fillId="0" borderId="65" xfId="0" applyFont="1" applyFill="1" applyBorder="1" applyAlignment="1">
      <alignment horizontal="left" vertical="center"/>
    </xf>
    <xf numFmtId="0" fontId="60" fillId="0" borderId="35" xfId="0" applyFont="1" applyFill="1" applyBorder="1" applyAlignment="1">
      <alignment horizontal="left" vertical="center"/>
    </xf>
    <xf numFmtId="179" fontId="60" fillId="0" borderId="35" xfId="0" applyNumberFormat="1" applyFont="1" applyFill="1" applyBorder="1" applyAlignment="1">
      <alignment horizontal="left" vertical="center"/>
    </xf>
    <xf numFmtId="180" fontId="60" fillId="0" borderId="35" xfId="0" applyNumberFormat="1" applyFont="1" applyFill="1" applyBorder="1" applyAlignment="1">
      <alignment horizontal="left" vertical="center"/>
    </xf>
    <xf numFmtId="0" fontId="65" fillId="0" borderId="35" xfId="0" applyFont="1" applyFill="1" applyBorder="1"/>
    <xf numFmtId="178" fontId="65" fillId="0" borderId="35" xfId="0" applyNumberFormat="1" applyFont="1" applyFill="1" applyBorder="1"/>
    <xf numFmtId="0" fontId="65" fillId="0" borderId="35" xfId="0" applyFont="1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67" fillId="0" borderId="15" xfId="0" applyFont="1" applyFill="1" applyBorder="1" applyAlignment="1" applyProtection="1">
      <alignment horizontal="left" vertical="center" wrapText="1"/>
      <protection locked="0"/>
    </xf>
    <xf numFmtId="0" fontId="60" fillId="2" borderId="15" xfId="31" applyFont="1" applyFill="1" applyBorder="1" applyAlignment="1" applyProtection="1">
      <alignment horizontal="left" vertical="center"/>
      <protection locked="0"/>
    </xf>
    <xf numFmtId="0" fontId="64" fillId="0" borderId="15" xfId="32" applyFont="1" applyBorder="1" applyAlignment="1" applyProtection="1">
      <alignment horizontal="left" vertical="center"/>
      <protection locked="0"/>
    </xf>
    <xf numFmtId="0" fontId="64" fillId="2" borderId="15" xfId="32" applyNumberFormat="1" applyFont="1" applyFill="1" applyBorder="1" applyAlignment="1" applyProtection="1">
      <alignment horizontal="left" vertical="center"/>
      <protection locked="0"/>
    </xf>
    <xf numFmtId="180" fontId="64" fillId="2" borderId="15" xfId="32" applyNumberFormat="1" applyFont="1" applyFill="1" applyBorder="1" applyAlignment="1" applyProtection="1">
      <alignment horizontal="left" vertical="center"/>
      <protection locked="0"/>
    </xf>
    <xf numFmtId="178" fontId="64" fillId="0" borderId="15" xfId="32" applyNumberFormat="1" applyFont="1" applyBorder="1" applyAlignment="1" applyProtection="1">
      <alignment horizontal="left" vertical="center"/>
      <protection locked="0"/>
    </xf>
    <xf numFmtId="177" fontId="64" fillId="0" borderId="15" xfId="32" applyNumberFormat="1" applyFont="1" applyBorder="1" applyAlignment="1" applyProtection="1">
      <alignment horizontal="left" vertical="center"/>
      <protection locked="0"/>
    </xf>
    <xf numFmtId="0" fontId="64" fillId="0" borderId="15" xfId="32" applyNumberFormat="1" applyFont="1" applyBorder="1" applyAlignment="1" applyProtection="1">
      <alignment horizontal="left" vertical="center"/>
      <protection locked="0"/>
    </xf>
    <xf numFmtId="0" fontId="0" fillId="0" borderId="15" xfId="0" applyBorder="1"/>
    <xf numFmtId="0" fontId="64" fillId="0" borderId="15" xfId="0" applyNumberFormat="1" applyFont="1" applyFill="1" applyBorder="1" applyAlignment="1" applyProtection="1">
      <alignment horizontal="left" vertical="center"/>
      <protection locked="0"/>
    </xf>
    <xf numFmtId="0" fontId="64" fillId="6" borderId="15" xfId="0" applyFont="1" applyFill="1" applyBorder="1" applyAlignment="1" applyProtection="1">
      <alignment horizontal="left" vertical="center" wrapText="1"/>
      <protection locked="0"/>
    </xf>
    <xf numFmtId="0" fontId="65" fillId="0" borderId="15" xfId="0" applyFont="1" applyFill="1" applyBorder="1"/>
    <xf numFmtId="0" fontId="60" fillId="0" borderId="15" xfId="31" applyFont="1" applyFill="1" applyBorder="1" applyAlignment="1" applyProtection="1">
      <alignment horizontal="left" vertical="center"/>
      <protection locked="0"/>
    </xf>
    <xf numFmtId="0" fontId="64" fillId="0" borderId="15" xfId="32" applyFont="1" applyFill="1" applyBorder="1" applyAlignment="1" applyProtection="1">
      <alignment horizontal="left" vertical="center"/>
      <protection locked="0"/>
    </xf>
    <xf numFmtId="178" fontId="64" fillId="0" borderId="15" xfId="32" applyNumberFormat="1" applyFont="1" applyFill="1" applyBorder="1" applyAlignment="1" applyProtection="1">
      <alignment horizontal="left" vertical="center"/>
      <protection locked="0"/>
    </xf>
    <xf numFmtId="177" fontId="64" fillId="0" borderId="15" xfId="32" applyNumberFormat="1" applyFont="1" applyFill="1" applyBorder="1" applyAlignment="1" applyProtection="1">
      <alignment horizontal="left" vertical="center"/>
      <protection locked="0"/>
    </xf>
    <xf numFmtId="0" fontId="64" fillId="0" borderId="15" xfId="32" applyNumberFormat="1" applyFont="1" applyFill="1" applyBorder="1" applyAlignment="1" applyProtection="1">
      <alignment horizontal="left" vertical="center"/>
      <protection locked="0"/>
    </xf>
    <xf numFmtId="0" fontId="67" fillId="19" borderId="15" xfId="0" applyFont="1" applyFill="1" applyBorder="1" applyAlignment="1" applyProtection="1">
      <alignment horizontal="left" vertical="center"/>
      <protection locked="0"/>
    </xf>
    <xf numFmtId="0" fontId="65" fillId="0" borderId="15" xfId="0" applyFont="1" applyFill="1" applyBorder="1" applyAlignment="1" applyProtection="1">
      <alignment horizontal="left" vertical="center" wrapText="1"/>
      <protection locked="0"/>
    </xf>
    <xf numFmtId="0" fontId="60" fillId="8" borderId="15" xfId="0" applyFont="1" applyFill="1" applyBorder="1" applyAlignment="1" applyProtection="1">
      <alignment horizontal="left" vertical="center"/>
      <protection locked="0"/>
    </xf>
    <xf numFmtId="0" fontId="65" fillId="0" borderId="15" xfId="0" applyFont="1" applyBorder="1" applyAlignment="1" applyProtection="1">
      <alignment horizontal="left" wrapText="1"/>
      <protection locked="0"/>
    </xf>
    <xf numFmtId="0" fontId="2" fillId="0" borderId="61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2" fontId="0" fillId="0" borderId="0" xfId="0" applyNumberFormat="1"/>
    <xf numFmtId="49" fontId="4" fillId="2" borderId="6" xfId="0" applyNumberFormat="1" applyFont="1" applyFill="1" applyBorder="1" applyAlignment="1">
      <alignment horizontal="left" wrapText="1"/>
    </xf>
    <xf numFmtId="2" fontId="4" fillId="2" borderId="6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5" fillId="4" borderId="9" xfId="0" applyFont="1" applyFill="1" applyBorder="1" applyAlignment="1">
      <alignment horizontal="left"/>
    </xf>
    <xf numFmtId="49" fontId="0" fillId="4" borderId="9" xfId="0" applyNumberFormat="1" applyFill="1" applyBorder="1" applyAlignment="1">
      <alignment horizontal="left" wrapText="1"/>
    </xf>
    <xf numFmtId="2" fontId="0" fillId="4" borderId="9" xfId="0" applyNumberFormat="1" applyFill="1" applyBorder="1" applyAlignment="1">
      <alignment horizontal="left"/>
    </xf>
    <xf numFmtId="0" fontId="0" fillId="4" borderId="9" xfId="0" applyFill="1" applyBorder="1" applyAlignment="1">
      <alignment horizontal="left" wrapText="1"/>
    </xf>
    <xf numFmtId="2" fontId="0" fillId="5" borderId="0" xfId="0" applyNumberFormat="1" applyFill="1"/>
    <xf numFmtId="0" fontId="63" fillId="0" borderId="0" xfId="0" applyFont="1"/>
    <xf numFmtId="0" fontId="26" fillId="2" borderId="66" xfId="32" applyFont="1" applyFill="1" applyBorder="1" applyAlignment="1" applyProtection="1">
      <alignment horizontal="left" vertical="center"/>
      <protection locked="0"/>
    </xf>
    <xf numFmtId="0" fontId="4" fillId="2" borderId="9" xfId="0" applyFont="1" applyFill="1" applyBorder="1" applyAlignment="1">
      <alignment horizontal="left" vertical="center"/>
    </xf>
    <xf numFmtId="0" fontId="69" fillId="2" borderId="9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 wrapText="1"/>
    </xf>
    <xf numFmtId="0" fontId="22" fillId="2" borderId="9" xfId="0" applyNumberFormat="1" applyFont="1" applyFill="1" applyBorder="1" applyAlignment="1">
      <alignment horizontal="left" vertical="center"/>
    </xf>
    <xf numFmtId="0" fontId="22" fillId="2" borderId="8" xfId="0" applyNumberFormat="1" applyFont="1" applyFill="1" applyBorder="1" applyAlignment="1">
      <alignment horizontal="left" vertical="center"/>
    </xf>
    <xf numFmtId="0" fontId="26" fillId="2" borderId="9" xfId="32" applyFont="1" applyFill="1" applyBorder="1" applyAlignment="1" applyProtection="1">
      <alignment horizontal="left" vertical="center"/>
      <protection locked="0"/>
    </xf>
    <xf numFmtId="178" fontId="26" fillId="2" borderId="9" xfId="32" applyNumberFormat="1" applyFont="1" applyFill="1" applyBorder="1" applyAlignment="1" applyProtection="1">
      <alignment horizontal="left" vertical="center"/>
      <protection locked="0"/>
    </xf>
    <xf numFmtId="0" fontId="4" fillId="2" borderId="9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/>
    </xf>
    <xf numFmtId="0" fontId="69" fillId="2" borderId="9" xfId="0" applyFont="1" applyFill="1" applyBorder="1" applyAlignment="1"/>
    <xf numFmtId="0" fontId="22" fillId="2" borderId="9" xfId="0" applyNumberFormat="1" applyFont="1" applyFill="1" applyBorder="1" applyAlignment="1">
      <alignment horizontal="left"/>
    </xf>
    <xf numFmtId="0" fontId="22" fillId="2" borderId="8" xfId="0" applyNumberFormat="1" applyFont="1" applyFill="1" applyBorder="1" applyAlignment="1">
      <alignment horizontal="left"/>
    </xf>
    <xf numFmtId="0" fontId="26" fillId="2" borderId="9" xfId="0" applyFont="1" applyFill="1" applyBorder="1" applyAlignment="1">
      <alignment vertical="center"/>
    </xf>
    <xf numFmtId="178" fontId="26" fillId="2" borderId="66" xfId="32" applyNumberFormat="1" applyFont="1" applyFill="1" applyBorder="1" applyAlignment="1" applyProtection="1">
      <alignment horizontal="left" vertical="center"/>
      <protection locked="0"/>
    </xf>
    <xf numFmtId="0" fontId="70" fillId="2" borderId="9" xfId="32" applyFont="1" applyFill="1" applyBorder="1" applyAlignment="1" applyProtection="1">
      <alignment horizontal="left" vertical="center"/>
      <protection locked="0"/>
    </xf>
    <xf numFmtId="2" fontId="0" fillId="6" borderId="0" xfId="0" applyNumberFormat="1" applyFill="1"/>
    <xf numFmtId="0" fontId="71" fillId="2" borderId="9" xfId="32" applyFont="1" applyFill="1" applyBorder="1" applyAlignment="1" applyProtection="1">
      <alignment horizontal="left" vertical="center"/>
      <protection locked="0"/>
    </xf>
    <xf numFmtId="2" fontId="0" fillId="7" borderId="0" xfId="0" applyNumberFormat="1" applyFill="1"/>
    <xf numFmtId="2" fontId="0" fillId="8" borderId="0" xfId="0" applyNumberFormat="1" applyFill="1"/>
    <xf numFmtId="178" fontId="64" fillId="2" borderId="9" xfId="32" applyNumberFormat="1" applyFont="1" applyFill="1" applyBorder="1" applyAlignment="1" applyProtection="1">
      <alignment horizontal="left" vertical="center"/>
      <protection locked="0"/>
    </xf>
    <xf numFmtId="0" fontId="69" fillId="2" borderId="9" xfId="0" applyFont="1" applyFill="1" applyBorder="1" applyAlignment="1">
      <alignment vertical="center" wrapText="1"/>
    </xf>
    <xf numFmtId="2" fontId="0" fillId="2" borderId="9" xfId="0" applyNumberFormat="1" applyFill="1" applyBorder="1" applyAlignment="1">
      <alignment horizontal="left"/>
    </xf>
    <xf numFmtId="0" fontId="54" fillId="2" borderId="9" xfId="0" applyNumberFormat="1" applyFont="1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 wrapText="1"/>
    </xf>
    <xf numFmtId="2" fontId="0" fillId="2" borderId="0" xfId="0" applyNumberFormat="1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72" fillId="0" borderId="0" xfId="0" applyFont="1"/>
    <xf numFmtId="0" fontId="0" fillId="0" borderId="0" xfId="0" applyAlignment="1">
      <alignment wrapText="1"/>
    </xf>
    <xf numFmtId="0" fontId="73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73" fillId="2" borderId="16" xfId="0" applyFont="1" applyFill="1" applyBorder="1" applyAlignment="1">
      <alignment vertical="center"/>
    </xf>
    <xf numFmtId="0" fontId="5" fillId="2" borderId="71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2" fontId="5" fillId="2" borderId="0" xfId="0" applyNumberFormat="1" applyFont="1" applyFill="1" applyBorder="1" applyAlignment="1">
      <alignment wrapText="1"/>
    </xf>
    <xf numFmtId="2" fontId="5" fillId="2" borderId="66" xfId="0" applyNumberFormat="1" applyFont="1" applyFill="1" applyBorder="1" applyAlignment="1">
      <alignment wrapText="1"/>
    </xf>
    <xf numFmtId="2" fontId="5" fillId="2" borderId="15" xfId="0" applyNumberFormat="1" applyFont="1" applyFill="1" applyBorder="1" applyAlignment="1">
      <alignment wrapText="1"/>
    </xf>
    <xf numFmtId="0" fontId="5" fillId="4" borderId="15" xfId="0" applyFont="1" applyFill="1" applyBorder="1" applyAlignment="1">
      <alignment horizontal="left"/>
    </xf>
    <xf numFmtId="2" fontId="2" fillId="4" borderId="72" xfId="0" applyNumberFormat="1" applyFont="1" applyFill="1" applyBorder="1" applyAlignment="1">
      <alignment vertical="center"/>
    </xf>
    <xf numFmtId="2" fontId="2" fillId="4" borderId="73" xfId="0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left"/>
    </xf>
    <xf numFmtId="2" fontId="19" fillId="0" borderId="66" xfId="0" applyNumberFormat="1" applyFont="1" applyBorder="1"/>
    <xf numFmtId="2" fontId="19" fillId="0" borderId="15" xfId="0" applyNumberFormat="1" applyFont="1" applyBorder="1"/>
    <xf numFmtId="2" fontId="19" fillId="4" borderId="66" xfId="0" applyNumberFormat="1" applyFont="1" applyFill="1" applyBorder="1"/>
    <xf numFmtId="2" fontId="19" fillId="4" borderId="15" xfId="0" applyNumberFormat="1" applyFont="1" applyFill="1" applyBorder="1"/>
    <xf numFmtId="2" fontId="5" fillId="4" borderId="66" xfId="0" applyNumberFormat="1" applyFont="1" applyFill="1" applyBorder="1" applyAlignment="1">
      <alignment horizontal="left"/>
    </xf>
    <xf numFmtId="2" fontId="5" fillId="4" borderId="15" xfId="0" applyNumberFormat="1" applyFont="1" applyFill="1" applyBorder="1" applyAlignment="1">
      <alignment horizontal="left"/>
    </xf>
    <xf numFmtId="0" fontId="17" fillId="0" borderId="0" xfId="0" applyFont="1"/>
    <xf numFmtId="0" fontId="16" fillId="2" borderId="0" xfId="0" applyFont="1" applyFill="1"/>
    <xf numFmtId="181" fontId="74" fillId="2" borderId="0" xfId="11" applyNumberFormat="1" applyFont="1" applyFill="1" applyBorder="1" applyAlignment="1" applyProtection="1">
      <alignment vertical="center"/>
      <protection locked="0"/>
    </xf>
    <xf numFmtId="178" fontId="74" fillId="2" borderId="0" xfId="33" applyNumberFormat="1" applyFont="1" applyFill="1" applyBorder="1" applyAlignment="1" applyProtection="1">
      <alignment vertical="center"/>
      <protection locked="0"/>
    </xf>
    <xf numFmtId="0" fontId="75" fillId="2" borderId="15" xfId="31" applyFont="1" applyFill="1" applyBorder="1" applyAlignment="1" applyProtection="1">
      <alignment horizontal="left" vertical="center"/>
      <protection locked="0"/>
    </xf>
    <xf numFmtId="0" fontId="76" fillId="2" borderId="0" xfId="0" applyFont="1" applyFill="1" applyBorder="1"/>
    <xf numFmtId="182" fontId="76" fillId="2" borderId="0" xfId="0" applyNumberFormat="1" applyFont="1" applyFill="1" applyBorder="1"/>
    <xf numFmtId="0" fontId="76" fillId="2" borderId="0" xfId="0" applyFont="1" applyFill="1"/>
    <xf numFmtId="181" fontId="74" fillId="2" borderId="0" xfId="11" applyNumberFormat="1" applyFont="1" applyFill="1" applyBorder="1" applyAlignment="1" applyProtection="1">
      <alignment horizontal="left" vertical="center"/>
      <protection locked="0"/>
    </xf>
    <xf numFmtId="0" fontId="74" fillId="2" borderId="75" xfId="33" applyFont="1" applyFill="1" applyBorder="1" applyAlignment="1" applyProtection="1">
      <alignment horizontal="right" vertical="center"/>
      <protection locked="0"/>
    </xf>
    <xf numFmtId="0" fontId="74" fillId="2" borderId="0" xfId="33" applyFont="1" applyFill="1" applyBorder="1" applyAlignment="1" applyProtection="1">
      <alignment horizontal="right"/>
      <protection locked="0"/>
    </xf>
    <xf numFmtId="0" fontId="76" fillId="2" borderId="0" xfId="0" applyFont="1" applyFill="1" applyBorder="1" applyAlignment="1"/>
    <xf numFmtId="0" fontId="76" fillId="2" borderId="0" xfId="0" applyFont="1" applyFill="1" applyAlignment="1"/>
    <xf numFmtId="0" fontId="76" fillId="2" borderId="0" xfId="0" applyFont="1" applyFill="1" applyBorder="1" applyAlignment="1">
      <alignment horizontal="left"/>
    </xf>
    <xf numFmtId="0" fontId="76" fillId="2" borderId="0" xfId="0" applyFont="1" applyFill="1" applyAlignment="1">
      <alignment horizontal="left"/>
    </xf>
    <xf numFmtId="0" fontId="16" fillId="0" borderId="0" xfId="0" applyFont="1"/>
    <xf numFmtId="0" fontId="77" fillId="2" borderId="0" xfId="0" applyFont="1" applyFill="1"/>
    <xf numFmtId="182" fontId="77" fillId="2" borderId="0" xfId="0" applyNumberFormat="1" applyFont="1" applyFill="1"/>
    <xf numFmtId="0" fontId="78" fillId="2" borderId="0" xfId="0" applyFont="1" applyFill="1"/>
    <xf numFmtId="0" fontId="77" fillId="2" borderId="0" xfId="0" applyFont="1" applyFill="1" applyBorder="1" applyAlignment="1">
      <alignment horizontal="left"/>
    </xf>
    <xf numFmtId="0" fontId="77" fillId="2" borderId="0" xfId="0" applyFont="1" applyFill="1" applyAlignment="1">
      <alignment horizontal="left"/>
    </xf>
    <xf numFmtId="0" fontId="77" fillId="2" borderId="0" xfId="0" applyFont="1" applyFill="1" applyBorder="1" applyAlignment="1"/>
    <xf numFmtId="0" fontId="77" fillId="2" borderId="0" xfId="0" applyFont="1" applyFill="1" applyAlignment="1"/>
    <xf numFmtId="0" fontId="77" fillId="2" borderId="0" xfId="0" applyFont="1" applyFill="1" applyBorder="1"/>
    <xf numFmtId="0" fontId="79" fillId="2" borderId="66" xfId="0" applyFont="1" applyFill="1" applyBorder="1" applyAlignment="1" applyProtection="1">
      <alignment horizontal="left" vertical="center"/>
      <protection locked="0"/>
    </xf>
    <xf numFmtId="0" fontId="58" fillId="2" borderId="15" xfId="0" applyFont="1" applyFill="1" applyBorder="1" applyAlignment="1" applyProtection="1">
      <alignment horizontal="left" vertical="center"/>
      <protection locked="0"/>
    </xf>
    <xf numFmtId="0" fontId="58" fillId="2" borderId="15" xfId="0" applyFont="1" applyFill="1" applyBorder="1" applyAlignment="1"/>
    <xf numFmtId="0" fontId="62" fillId="2" borderId="15" xfId="0" applyFont="1" applyFill="1" applyBorder="1" applyAlignment="1" applyProtection="1">
      <alignment horizontal="left" vertical="center"/>
      <protection locked="0"/>
    </xf>
    <xf numFmtId="0" fontId="69" fillId="2" borderId="15" xfId="12" applyFont="1" applyFill="1" applyBorder="1" applyAlignment="1"/>
    <xf numFmtId="0" fontId="62" fillId="2" borderId="15" xfId="12" applyFont="1" applyFill="1" applyBorder="1" applyAlignment="1" applyProtection="1">
      <alignment horizontal="left" vertical="center"/>
      <protection locked="0"/>
    </xf>
    <xf numFmtId="0" fontId="80" fillId="2" borderId="66" xfId="12" applyFont="1" applyFill="1" applyBorder="1" applyAlignment="1" applyProtection="1">
      <alignment horizontal="left" vertical="center"/>
      <protection locked="0"/>
    </xf>
    <xf numFmtId="0" fontId="80" fillId="2" borderId="15" xfId="12" applyFont="1" applyFill="1" applyBorder="1" applyAlignment="1" applyProtection="1">
      <alignment horizontal="left" vertical="center"/>
      <protection locked="0"/>
    </xf>
    <xf numFmtId="178" fontId="80" fillId="2" borderId="15" xfId="12" applyNumberFormat="1" applyFont="1" applyFill="1" applyBorder="1" applyAlignment="1" applyProtection="1">
      <alignment horizontal="left" vertical="center"/>
      <protection locked="0"/>
    </xf>
    <xf numFmtId="177" fontId="80" fillId="2" borderId="15" xfId="12" applyNumberFormat="1" applyFont="1" applyFill="1" applyBorder="1" applyAlignment="1" applyProtection="1">
      <alignment horizontal="left" vertical="center"/>
      <protection locked="0"/>
    </xf>
    <xf numFmtId="0" fontId="81" fillId="2" borderId="15" xfId="12" applyFont="1" applyFill="1" applyBorder="1" applyAlignment="1">
      <alignment wrapText="1"/>
    </xf>
    <xf numFmtId="0" fontId="69" fillId="2" borderId="15" xfId="0" applyFont="1" applyFill="1" applyBorder="1" applyAlignment="1">
      <alignment horizontal="left"/>
    </xf>
    <xf numFmtId="0" fontId="80" fillId="2" borderId="66" xfId="0" applyFont="1" applyFill="1" applyBorder="1" applyAlignment="1" applyProtection="1">
      <alignment horizontal="left" vertical="center"/>
      <protection locked="0"/>
    </xf>
    <xf numFmtId="180" fontId="58" fillId="2" borderId="15" xfId="0" applyNumberFormat="1" applyFont="1" applyFill="1" applyBorder="1" applyAlignment="1" applyProtection="1">
      <alignment horizontal="left" vertical="center"/>
      <protection locked="0"/>
    </xf>
    <xf numFmtId="0" fontId="80" fillId="2" borderId="15" xfId="0" applyFont="1" applyFill="1" applyBorder="1" applyAlignment="1" applyProtection="1">
      <alignment horizontal="left" vertical="center"/>
      <protection locked="0"/>
    </xf>
    <xf numFmtId="178" fontId="80" fillId="2" borderId="15" xfId="0" applyNumberFormat="1" applyFont="1" applyFill="1" applyBorder="1" applyAlignment="1" applyProtection="1">
      <alignment horizontal="left" vertical="center"/>
      <protection locked="0"/>
    </xf>
    <xf numFmtId="182" fontId="80" fillId="2" borderId="15" xfId="0" applyNumberFormat="1" applyFont="1" applyFill="1" applyBorder="1" applyAlignment="1" applyProtection="1">
      <alignment horizontal="left" vertical="center"/>
      <protection locked="0"/>
    </xf>
    <xf numFmtId="0" fontId="69" fillId="2" borderId="66" xfId="0" applyFont="1" applyFill="1" applyBorder="1"/>
    <xf numFmtId="0" fontId="69" fillId="2" borderId="15" xfId="12" applyFont="1" applyFill="1" applyBorder="1" applyAlignment="1">
      <alignment horizontal="left"/>
    </xf>
    <xf numFmtId="180" fontId="80" fillId="2" borderId="15" xfId="12" applyNumberFormat="1" applyFont="1" applyFill="1" applyBorder="1" applyAlignment="1" applyProtection="1">
      <alignment horizontal="left" vertical="center"/>
      <protection locked="0"/>
    </xf>
    <xf numFmtId="0" fontId="62" fillId="2" borderId="15" xfId="12" applyFont="1" applyFill="1" applyBorder="1" applyAlignment="1" applyProtection="1">
      <alignment vertical="center"/>
      <protection locked="0"/>
    </xf>
    <xf numFmtId="0" fontId="80" fillId="2" borderId="66" xfId="12" applyFont="1" applyFill="1" applyBorder="1" applyAlignment="1" applyProtection="1">
      <alignment vertical="center"/>
      <protection locked="0"/>
    </xf>
    <xf numFmtId="0" fontId="80" fillId="2" borderId="15" xfId="12" applyFont="1" applyFill="1" applyBorder="1" applyAlignment="1" applyProtection="1">
      <alignment vertical="center"/>
      <protection locked="0"/>
    </xf>
    <xf numFmtId="180" fontId="80" fillId="2" borderId="15" xfId="12" applyNumberFormat="1" applyFont="1" applyFill="1" applyBorder="1" applyAlignment="1" applyProtection="1">
      <alignment vertical="center"/>
      <protection locked="0"/>
    </xf>
    <xf numFmtId="178" fontId="80" fillId="2" borderId="15" xfId="12" applyNumberFormat="1" applyFont="1" applyFill="1" applyBorder="1" applyAlignment="1" applyProtection="1">
      <alignment vertical="center"/>
      <protection locked="0"/>
    </xf>
    <xf numFmtId="177" fontId="80" fillId="2" borderId="15" xfId="12" applyNumberFormat="1" applyFont="1" applyFill="1" applyBorder="1" applyAlignment="1" applyProtection="1">
      <alignment vertical="center"/>
      <protection locked="0"/>
    </xf>
    <xf numFmtId="0" fontId="80" fillId="2" borderId="15" xfId="12" applyFont="1" applyFill="1" applyBorder="1" applyAlignment="1" applyProtection="1">
      <alignment horizontal="left" vertical="center" wrapText="1"/>
      <protection locked="0"/>
    </xf>
    <xf numFmtId="0" fontId="69" fillId="2" borderId="15" xfId="34" applyFont="1" applyFill="1" applyBorder="1" applyAlignment="1">
      <alignment horizontal="left"/>
    </xf>
    <xf numFmtId="0" fontId="62" fillId="2" borderId="15" xfId="34" applyFont="1" applyFill="1" applyBorder="1" applyAlignment="1" applyProtection="1">
      <alignment horizontal="left" vertical="center"/>
      <protection locked="0"/>
    </xf>
    <xf numFmtId="0" fontId="80" fillId="2" borderId="66" xfId="34" applyFont="1" applyFill="1" applyBorder="1" applyAlignment="1" applyProtection="1">
      <alignment horizontal="left" vertical="center"/>
      <protection locked="0"/>
    </xf>
    <xf numFmtId="0" fontId="80" fillId="2" borderId="15" xfId="34" applyFont="1" applyFill="1" applyBorder="1" applyAlignment="1" applyProtection="1">
      <alignment horizontal="left" vertical="center"/>
      <protection locked="0"/>
    </xf>
    <xf numFmtId="177" fontId="80" fillId="2" borderId="15" xfId="0" applyNumberFormat="1" applyFont="1" applyFill="1" applyBorder="1" applyAlignment="1" applyProtection="1">
      <alignment horizontal="left" vertical="center"/>
      <protection locked="0"/>
    </xf>
    <xf numFmtId="0" fontId="82" fillId="2" borderId="15" xfId="0" applyFont="1" applyFill="1" applyBorder="1"/>
    <xf numFmtId="0" fontId="58" fillId="2" borderId="66" xfId="0" applyFont="1" applyFill="1" applyBorder="1" applyAlignment="1" applyProtection="1">
      <alignment horizontal="left" vertical="center"/>
      <protection locked="0"/>
    </xf>
    <xf numFmtId="182" fontId="82" fillId="2" borderId="15" xfId="0" applyNumberFormat="1" applyFont="1" applyFill="1" applyBorder="1"/>
    <xf numFmtId="0" fontId="80" fillId="2" borderId="15" xfId="0" applyFont="1" applyFill="1" applyBorder="1" applyAlignment="1" applyProtection="1">
      <alignment horizontal="left" vertical="center" wrapText="1"/>
      <protection locked="0"/>
    </xf>
    <xf numFmtId="0" fontId="80" fillId="2" borderId="15" xfId="12" applyNumberFormat="1" applyFont="1" applyFill="1" applyBorder="1" applyAlignment="1" applyProtection="1">
      <alignment horizontal="left" vertical="center"/>
      <protection locked="0"/>
    </xf>
    <xf numFmtId="0" fontId="69" fillId="2" borderId="66" xfId="0" applyFont="1" applyFill="1" applyBorder="1" applyAlignment="1"/>
    <xf numFmtId="0" fontId="82" fillId="2" borderId="66" xfId="0" applyFont="1" applyFill="1" applyBorder="1"/>
    <xf numFmtId="0" fontId="75" fillId="2" borderId="16" xfId="33" applyFont="1" applyFill="1" applyBorder="1" applyAlignment="1" applyProtection="1">
      <alignment vertical="center"/>
      <protection locked="0"/>
    </xf>
    <xf numFmtId="0" fontId="62" fillId="2" borderId="16" xfId="0" applyFont="1" applyFill="1" applyBorder="1" applyAlignment="1" applyProtection="1">
      <alignment horizontal="left" vertical="center"/>
      <protection locked="0"/>
    </xf>
    <xf numFmtId="0" fontId="80" fillId="2" borderId="76" xfId="0" applyFont="1" applyFill="1" applyBorder="1" applyAlignment="1" applyProtection="1">
      <alignment horizontal="left" vertical="center"/>
      <protection locked="0"/>
    </xf>
    <xf numFmtId="0" fontId="80" fillId="2" borderId="16" xfId="0" applyFont="1" applyFill="1" applyBorder="1" applyAlignment="1" applyProtection="1">
      <alignment horizontal="left" vertical="center"/>
      <protection locked="0"/>
    </xf>
    <xf numFmtId="178" fontId="80" fillId="2" borderId="16" xfId="0" applyNumberFormat="1" applyFont="1" applyFill="1" applyBorder="1" applyAlignment="1" applyProtection="1">
      <alignment horizontal="left" vertical="center"/>
      <protection locked="0"/>
    </xf>
    <xf numFmtId="182" fontId="80" fillId="2" borderId="16" xfId="0" applyNumberFormat="1" applyFont="1" applyFill="1" applyBorder="1" applyAlignment="1" applyProtection="1">
      <alignment horizontal="left" vertical="center"/>
      <protection locked="0"/>
    </xf>
    <xf numFmtId="177" fontId="80" fillId="2" borderId="16" xfId="0" applyNumberFormat="1" applyFont="1" applyFill="1" applyBorder="1" applyAlignment="1" applyProtection="1">
      <alignment horizontal="left" vertical="center"/>
      <protection locked="0"/>
    </xf>
    <xf numFmtId="0" fontId="62" fillId="2" borderId="73" xfId="0" applyFont="1" applyFill="1" applyBorder="1" applyAlignment="1" applyProtection="1">
      <alignment horizontal="left" vertical="center"/>
      <protection locked="0"/>
    </xf>
    <xf numFmtId="0" fontId="62" fillId="2" borderId="72" xfId="0" applyFont="1" applyFill="1" applyBorder="1" applyAlignment="1" applyProtection="1">
      <alignment horizontal="left" vertical="center"/>
      <protection locked="0"/>
    </xf>
    <xf numFmtId="178" fontId="62" fillId="2" borderId="73" xfId="0" applyNumberFormat="1" applyFont="1" applyFill="1" applyBorder="1" applyAlignment="1" applyProtection="1">
      <alignment horizontal="left" vertical="center"/>
      <protection locked="0"/>
    </xf>
    <xf numFmtId="182" fontId="62" fillId="2" borderId="73" xfId="0" applyNumberFormat="1" applyFont="1" applyFill="1" applyBorder="1" applyAlignment="1" applyProtection="1">
      <alignment horizontal="left" vertical="center"/>
      <protection locked="0"/>
    </xf>
    <xf numFmtId="177" fontId="62" fillId="2" borderId="73" xfId="0" applyNumberFormat="1" applyFont="1" applyFill="1" applyBorder="1" applyAlignment="1" applyProtection="1">
      <alignment horizontal="left" vertical="center"/>
      <protection locked="0"/>
    </xf>
    <xf numFmtId="0" fontId="58" fillId="2" borderId="73" xfId="0" applyFont="1" applyFill="1" applyBorder="1" applyAlignment="1">
      <alignment vertical="center"/>
    </xf>
    <xf numFmtId="0" fontId="58" fillId="2" borderId="73" xfId="0" applyFont="1" applyFill="1" applyBorder="1" applyAlignment="1">
      <alignment horizontal="left" vertical="center"/>
    </xf>
    <xf numFmtId="0" fontId="58" fillId="2" borderId="73" xfId="0" applyFont="1" applyFill="1" applyBorder="1" applyAlignment="1" applyProtection="1">
      <alignment horizontal="left" vertical="center"/>
      <protection locked="0"/>
    </xf>
    <xf numFmtId="0" fontId="58" fillId="2" borderId="72" xfId="0" applyFont="1" applyFill="1" applyBorder="1" applyAlignment="1" applyProtection="1">
      <alignment horizontal="left" vertical="center"/>
      <protection locked="0"/>
    </xf>
    <xf numFmtId="178" fontId="58" fillId="2" borderId="73" xfId="0" applyNumberFormat="1" applyFont="1" applyFill="1" applyBorder="1" applyAlignment="1" applyProtection="1">
      <alignment horizontal="left" vertical="center"/>
      <protection locked="0"/>
    </xf>
    <xf numFmtId="182" fontId="58" fillId="2" borderId="73" xfId="0" applyNumberFormat="1" applyFont="1" applyFill="1" applyBorder="1" applyAlignment="1" applyProtection="1">
      <alignment horizontal="left" vertical="center"/>
      <protection locked="0"/>
    </xf>
    <xf numFmtId="177" fontId="58" fillId="2" borderId="73" xfId="0" applyNumberFormat="1" applyFont="1" applyFill="1" applyBorder="1" applyAlignment="1" applyProtection="1">
      <alignment horizontal="left" vertical="center"/>
      <protection locked="0"/>
    </xf>
    <xf numFmtId="0" fontId="62" fillId="2" borderId="9" xfId="0" applyFont="1" applyFill="1" applyBorder="1" applyAlignment="1" applyProtection="1">
      <alignment vertical="center"/>
      <protection locked="0"/>
    </xf>
    <xf numFmtId="178" fontId="62" fillId="2" borderId="9" xfId="0" applyNumberFormat="1" applyFont="1" applyFill="1" applyBorder="1" applyAlignment="1" applyProtection="1">
      <alignment vertical="center"/>
      <protection locked="0"/>
    </xf>
    <xf numFmtId="182" fontId="62" fillId="2" borderId="9" xfId="0" applyNumberFormat="1" applyFont="1" applyFill="1" applyBorder="1" applyAlignment="1" applyProtection="1">
      <alignment vertical="center"/>
      <protection locked="0"/>
    </xf>
    <xf numFmtId="0" fontId="62" fillId="2" borderId="70" xfId="0" applyFont="1" applyFill="1" applyBorder="1" applyAlignment="1" applyProtection="1">
      <alignment vertical="center"/>
      <protection locked="0"/>
    </xf>
    <xf numFmtId="0" fontId="69" fillId="2" borderId="9" xfId="0" applyFont="1" applyFill="1" applyBorder="1"/>
    <xf numFmtId="182" fontId="69" fillId="2" borderId="9" xfId="0" applyNumberFormat="1" applyFont="1" applyFill="1" applyBorder="1"/>
    <xf numFmtId="0" fontId="69" fillId="2" borderId="70" xfId="0" applyFont="1" applyFill="1" applyBorder="1"/>
    <xf numFmtId="0" fontId="62" fillId="2" borderId="9" xfId="0" applyFont="1" applyFill="1" applyBorder="1" applyAlignment="1" applyProtection="1">
      <alignment horizontal="left" vertical="center"/>
      <protection locked="0"/>
    </xf>
    <xf numFmtId="177" fontId="62" fillId="2" borderId="9" xfId="0" applyNumberFormat="1" applyFont="1" applyFill="1" applyBorder="1" applyAlignment="1" applyProtection="1">
      <alignment horizontal="left" vertical="center"/>
      <protection locked="0"/>
    </xf>
    <xf numFmtId="182" fontId="69" fillId="2" borderId="9" xfId="0" applyNumberFormat="1" applyFont="1" applyFill="1" applyBorder="1" applyAlignment="1">
      <alignment horizontal="center" vertical="top"/>
    </xf>
    <xf numFmtId="180" fontId="69" fillId="2" borderId="9" xfId="0" applyNumberFormat="1" applyFont="1" applyFill="1" applyBorder="1" applyAlignment="1">
      <alignment horizontal="center" vertical="top"/>
    </xf>
    <xf numFmtId="0" fontId="69" fillId="2" borderId="70" xfId="0" applyFont="1" applyFill="1" applyBorder="1" applyAlignment="1"/>
    <xf numFmtId="0" fontId="58" fillId="2" borderId="9" xfId="0" applyFont="1" applyFill="1" applyBorder="1" applyAlignment="1" applyProtection="1">
      <alignment horizontal="left" vertical="center"/>
      <protection locked="0"/>
    </xf>
    <xf numFmtId="0" fontId="82" fillId="2" borderId="9" xfId="0" applyFont="1" applyFill="1" applyBorder="1"/>
    <xf numFmtId="182" fontId="82" fillId="2" borderId="9" xfId="0" applyNumberFormat="1" applyFont="1" applyFill="1" applyBorder="1"/>
    <xf numFmtId="0" fontId="82" fillId="2" borderId="70" xfId="0" applyFont="1" applyFill="1" applyBorder="1"/>
    <xf numFmtId="183" fontId="33" fillId="2" borderId="15" xfId="0" applyNumberFormat="1" applyFont="1" applyFill="1" applyBorder="1" applyAlignment="1">
      <alignment horizontal="center" vertical="center" wrapText="1"/>
    </xf>
    <xf numFmtId="183" fontId="0" fillId="0" borderId="56" xfId="0" applyNumberFormat="1" applyFont="1" applyFill="1" applyBorder="1" applyAlignment="1"/>
    <xf numFmtId="183" fontId="0" fillId="0" borderId="20" xfId="0" applyNumberFormat="1" applyFont="1" applyFill="1" applyBorder="1" applyAlignment="1">
      <alignment vertical="top"/>
    </xf>
    <xf numFmtId="183" fontId="0" fillId="0" borderId="57" xfId="0" applyNumberFormat="1" applyFont="1" applyFill="1" applyBorder="1" applyAlignment="1"/>
    <xf numFmtId="183" fontId="0" fillId="0" borderId="22" xfId="0" applyNumberFormat="1" applyFont="1" applyFill="1" applyBorder="1" applyAlignment="1">
      <alignment vertical="top"/>
    </xf>
    <xf numFmtId="183" fontId="0" fillId="0" borderId="58" xfId="0" applyNumberFormat="1" applyFont="1" applyFill="1" applyBorder="1" applyAlignment="1"/>
    <xf numFmtId="183" fontId="0" fillId="0" borderId="25" xfId="0" applyNumberFormat="1" applyFont="1" applyFill="1" applyBorder="1" applyAlignment="1">
      <alignment vertical="top"/>
    </xf>
    <xf numFmtId="183" fontId="29" fillId="0" borderId="59" xfId="0" applyNumberFormat="1" applyFont="1" applyFill="1" applyBorder="1" applyAlignment="1">
      <alignment wrapText="1"/>
    </xf>
    <xf numFmtId="0" fontId="84" fillId="2" borderId="66" xfId="32" applyFont="1" applyFill="1" applyBorder="1" applyAlignment="1" applyProtection="1">
      <alignment horizontal="left" vertical="center"/>
      <protection locked="0"/>
    </xf>
    <xf numFmtId="0" fontId="85" fillId="2" borderId="9" xfId="0" applyFont="1" applyFill="1" applyBorder="1" applyAlignment="1">
      <alignment horizontal="left"/>
    </xf>
    <xf numFmtId="0" fontId="84" fillId="2" borderId="9" xfId="0" applyFont="1" applyFill="1" applyBorder="1" applyAlignment="1">
      <alignment vertical="center"/>
    </xf>
    <xf numFmtId="0" fontId="23" fillId="2" borderId="9" xfId="0" applyNumberFormat="1" applyFont="1" applyFill="1" applyBorder="1" applyAlignment="1">
      <alignment horizontal="left"/>
    </xf>
    <xf numFmtId="0" fontId="23" fillId="2" borderId="8" xfId="0" applyNumberFormat="1" applyFont="1" applyFill="1" applyBorder="1" applyAlignment="1">
      <alignment horizontal="left"/>
    </xf>
    <xf numFmtId="0" fontId="84" fillId="2" borderId="9" xfId="32" applyFont="1" applyFill="1" applyBorder="1" applyAlignment="1" applyProtection="1">
      <alignment horizontal="left" vertical="center"/>
      <protection locked="0"/>
    </xf>
    <xf numFmtId="0" fontId="84" fillId="2" borderId="9" xfId="0" applyFont="1" applyFill="1" applyBorder="1" applyAlignment="1">
      <alignment vertical="center" wrapText="1"/>
    </xf>
    <xf numFmtId="178" fontId="84" fillId="2" borderId="9" xfId="32" applyNumberFormat="1" applyFont="1" applyFill="1" applyBorder="1" applyAlignment="1" applyProtection="1">
      <alignment horizontal="left" vertical="center"/>
      <protection locked="0"/>
    </xf>
    <xf numFmtId="0" fontId="82" fillId="2" borderId="9" xfId="0" applyFont="1" applyFill="1" applyBorder="1" applyAlignment="1"/>
    <xf numFmtId="0" fontId="85" fillId="2" borderId="9" xfId="0" applyFont="1" applyFill="1" applyBorder="1" applyAlignment="1">
      <alignment horizontal="left" wrapText="1"/>
    </xf>
    <xf numFmtId="0" fontId="0" fillId="20" borderId="8" xfId="0" applyFill="1" applyBorder="1" applyAlignment="1">
      <alignment horizontal="left"/>
    </xf>
    <xf numFmtId="49" fontId="0" fillId="20" borderId="8" xfId="0" applyNumberFormat="1" applyFill="1" applyBorder="1" applyAlignment="1">
      <alignment horizontal="left"/>
    </xf>
    <xf numFmtId="16" fontId="0" fillId="20" borderId="8" xfId="0" applyNumberFormat="1" applyFill="1" applyBorder="1" applyAlignment="1">
      <alignment horizontal="left"/>
    </xf>
    <xf numFmtId="0" fontId="54" fillId="0" borderId="8" xfId="0" applyFont="1" applyBorder="1" applyAlignment="1">
      <alignment horizontal="left"/>
    </xf>
    <xf numFmtId="0" fontId="54" fillId="2" borderId="8" xfId="0" applyFont="1" applyFill="1" applyBorder="1" applyAlignment="1">
      <alignment horizontal="left"/>
    </xf>
    <xf numFmtId="49" fontId="54" fillId="2" borderId="8" xfId="0" applyNumberFormat="1" applyFont="1" applyFill="1" applyBorder="1" applyAlignment="1">
      <alignment horizontal="left"/>
    </xf>
    <xf numFmtId="16" fontId="54" fillId="2" borderId="8" xfId="0" applyNumberFormat="1" applyFont="1" applyFill="1" applyBorder="1" applyAlignment="1">
      <alignment horizontal="left"/>
    </xf>
    <xf numFmtId="176" fontId="27" fillId="9" borderId="10" xfId="0" applyNumberFormat="1" applyFont="1" applyFill="1" applyBorder="1" applyAlignment="1">
      <alignment horizontal="center" vertical="center"/>
    </xf>
    <xf numFmtId="176" fontId="27" fillId="9" borderId="9" xfId="0" applyNumberFormat="1" applyFont="1" applyFill="1" applyBorder="1" applyAlignment="1">
      <alignment horizontal="center" vertical="center"/>
    </xf>
    <xf numFmtId="176" fontId="27" fillId="9" borderId="11" xfId="0" applyNumberFormat="1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5" fillId="2" borderId="66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70" xfId="0" applyFont="1" applyFill="1" applyBorder="1" applyAlignment="1">
      <alignment horizontal="left" wrapText="1"/>
    </xf>
    <xf numFmtId="0" fontId="5" fillId="4" borderId="67" xfId="0" applyFont="1" applyFill="1" applyBorder="1" applyAlignment="1">
      <alignment horizontal="left"/>
    </xf>
    <xf numFmtId="0" fontId="5" fillId="4" borderId="68" xfId="0" applyFont="1" applyFill="1" applyBorder="1" applyAlignment="1">
      <alignment horizontal="left"/>
    </xf>
    <xf numFmtId="0" fontId="73" fillId="4" borderId="68" xfId="0" applyFont="1" applyFill="1" applyBorder="1" applyAlignment="1">
      <alignment horizontal="center"/>
    </xf>
    <xf numFmtId="0" fontId="73" fillId="4" borderId="6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wrapText="1"/>
    </xf>
    <xf numFmtId="0" fontId="19" fillId="4" borderId="66" xfId="0" applyFont="1" applyFill="1" applyBorder="1" applyAlignment="1">
      <alignment horizontal="left"/>
    </xf>
    <xf numFmtId="0" fontId="19" fillId="4" borderId="9" xfId="0" applyFont="1" applyFill="1" applyBorder="1" applyAlignment="1">
      <alignment horizontal="left"/>
    </xf>
    <xf numFmtId="0" fontId="19" fillId="4" borderId="70" xfId="0" applyFont="1" applyFill="1" applyBorder="1" applyAlignment="1">
      <alignment horizontal="left"/>
    </xf>
    <xf numFmtId="0" fontId="5" fillId="4" borderId="6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9" fillId="2" borderId="66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19" fillId="2" borderId="70" xfId="0" applyFont="1" applyFill="1" applyBorder="1" applyAlignment="1">
      <alignment horizontal="left"/>
    </xf>
    <xf numFmtId="0" fontId="5" fillId="2" borderId="6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74" xfId="0" applyFont="1" applyFill="1" applyBorder="1" applyAlignment="1">
      <alignment horizontal="left"/>
    </xf>
    <xf numFmtId="0" fontId="5" fillId="4" borderId="66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70" xfId="0" applyFont="1" applyFill="1" applyBorder="1" applyAlignment="1">
      <alignment horizontal="left"/>
    </xf>
    <xf numFmtId="0" fontId="19" fillId="4" borderId="66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5" fillId="0" borderId="66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0" xfId="0" applyFont="1" applyFill="1" applyBorder="1" applyAlignment="1">
      <alignment horizontal="left"/>
    </xf>
    <xf numFmtId="0" fontId="19" fillId="0" borderId="66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74" xfId="0" applyFont="1" applyFill="1" applyBorder="1" applyAlignment="1">
      <alignment horizontal="center"/>
    </xf>
  </cellXfs>
  <cellStyles count="37">
    <cellStyle name="Hyperlink 2" xfId="1"/>
    <cellStyle name="Hyperlink 3" xfId="2"/>
    <cellStyle name="Normal 10" xfId="3"/>
    <cellStyle name="Normal 10 10" xfId="34"/>
    <cellStyle name="Normal 10 10 2" xfId="4"/>
    <cellStyle name="Normal 11" xfId="5"/>
    <cellStyle name="Normal 12" xfId="6"/>
    <cellStyle name="Normal 13" xfId="7"/>
    <cellStyle name="Normal 15" xfId="8"/>
    <cellStyle name="Normal 16" xfId="9"/>
    <cellStyle name="Normal 17" xfId="10"/>
    <cellStyle name="Normal 18" xfId="11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 10" xfId="33"/>
    <cellStyle name="Normal 32" xfId="24"/>
    <cellStyle name="Normal 4" xfId="25"/>
    <cellStyle name="Normal 5" xfId="26"/>
    <cellStyle name="Normal 6" xfId="27"/>
    <cellStyle name="Normal 7" xfId="28"/>
    <cellStyle name="Normal 8" xfId="29"/>
    <cellStyle name="Normal 9" xfId="30"/>
    <cellStyle name="Normal_Sheet1" xfId="32"/>
    <cellStyle name="常规_Sheet1" xfId="31"/>
    <cellStyle name="普通" xfId="0" builtinId="0"/>
    <cellStyle name="访问过的超链接" xfId="36" builtinId="9" hidden="1"/>
    <cellStyle name="超链接" xfId="3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7" Type="http://schemas.openxmlformats.org/officeDocument/2006/relationships/revisionHeaders" Target="revisions/revisionHeaders.xml"/><Relationship Id="rId18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3A58714-256B-1044-8A10-F92458536EC4}" diskRevisions="1" revisionId="64" version="3">
  <header guid="{B4491FB6-773F-438F-82AE-97D805C29A91}" dateTime="2016-12-02T17:19:21" maxSheetId="13" userName="Frances Lee" r:id="rId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D011B42-9D75-451E-8D92-947DA6065B64}" dateTime="2016-12-02T17:20:00" maxSheetId="13" userName="Frances Lee" r:id="rId2" minRId="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E2CCFE7-392E-4060-BCF1-C8C19F97F4E0}" dateTime="2016-12-02T17:20:46" maxSheetId="13" userName="Frances Lee" r:id="rId3" minRId="2" maxRId="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9D13E1D-7036-46E7-ADD4-FF62E68A3194}" dateTime="2016-12-02T17:24:29" maxSheetId="13" userName="Frances Lee" r:id="rId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6D385E4-9035-4C1C-9838-06A76DD5C7BA}" dateTime="2016-12-02T17:25:01" maxSheetId="13" userName="Frances Lee" r:id="rId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B486756-0877-46E7-BDDB-29071DF710AD}" dateTime="2016-12-02T17:29:23" maxSheetId="13" userName="Lynn Huang" r:id="rId6" minRId="5" maxRId="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2A5AE86-70F7-430E-A476-6A92E13CE080}" dateTime="2016-12-02T17:29:45" maxSheetId="13" userName="Frances Lee" r:id="rId7" minRId="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AFF0CD-EF16-479C-8F6C-6620EDEB3BCF}" dateTime="2016-12-02T17:29:56" maxSheetId="13" userName="Frances Lee" r:id="rId8" minRId="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D75F71D-7DA2-4EA7-8588-B9B3993D1562}" dateTime="2016-12-02T17:31:08" maxSheetId="13" userName="Lynn Huang" r:id="rId9" minRId="31" maxRId="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3B1CFF2-7E83-4069-A50E-3155741DB658}" dateTime="2016-12-02T17:32:49" maxSheetId="13" userName="Lynn Huang" r:id="rId10" minRId="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3EA3950-EE10-442F-84E0-890D4EE0A1AD}" dateTime="2016-12-02T17:50:15" maxSheetId="13" userName="Frances Lee" r:id="rId11" minRId="34" maxRId="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5E3F89F-A6F4-4F7C-BF9C-3F8616218B06}" dateTime="2016-12-02T17:50:57" maxSheetId="13" userName="Frances Lee" r:id="rId12" minRId="38" maxRId="4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84E7F8A-C978-4D05-AB4E-BD276DC90135}" dateTime="2016-12-02T17:53:05" maxSheetId="13" userName="Lynn Zheng" r:id="rId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B9DA18B-2C3C-43F3-B227-0D3BF6DFA66F}" dateTime="2016-12-02T17:53:32" maxSheetId="13" userName="Frances Lee" r:id="rId14" minRId="4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4E64B1-14C0-4F9A-9BDB-63ABA1FC88F0}" dateTime="2016-12-02T17:55:02" maxSheetId="13" userName="Frances Lee" r:id="rId15" minRId="4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9143FB2-6E63-714A-96E5-1B3FBFD8D70D}" dateTime="2016-12-02T19:21:11" maxSheetId="13" userName="Sean Lu" r:id="rId16" minRId="49" maxRId="6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3A58714-256B-1044-8A10-F92458536EC4}" dateTime="2016-12-02T19:23:58" maxSheetId="13" userName="Sean Lu" r:id="rId17" minRId="63" maxRId="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1" numFmtId="4">
    <oc r="Q23">
      <v>3</v>
    </oc>
    <nc r="Q23">
      <v>4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B6" t="inlineStr">
      <is>
        <t>新蓝海</t>
      </is>
    </nc>
  </rcc>
  <rfmt sheetId="4" sqref="A4:K4">
    <dxf>
      <fill>
        <patternFill>
          <bgColor theme="0" tint="-0.249977111117893"/>
        </patternFill>
      </fill>
    </dxf>
  </rfmt>
  <rcc rId="35" sId="4">
    <oc r="G4" t="inlineStr">
      <is>
        <t>CTT</t>
      </is>
    </oc>
    <nc r="G4"/>
  </rcc>
  <rcc rId="36" sId="4">
    <oc r="F4">
      <v>1</v>
    </oc>
    <nc r="F4"/>
  </rcc>
  <rcc rId="37" sId="4">
    <oc r="K4" t="inlineStr">
      <is>
        <t>SEAT#13-15</t>
      </is>
    </oc>
    <nc r="K4" t="inlineStr">
      <is>
        <r>
          <t xml:space="preserve">SEAT#13-15  </t>
        </r>
        <r>
          <rPr>
            <b/>
            <sz val="11"/>
            <color theme="1"/>
            <rFont val="Calibri"/>
            <family val="2"/>
          </rPr>
          <t>（客人已参加12/2 周五出发的行程)</t>
        </r>
      </is>
    </nc>
  </rcc>
  <rcv guid="{7467EB25-1862-443D-90FC-4D2DF0850119}" action="delete"/>
  <rcv guid="{7467EB25-1862-443D-90FC-4D2DF0850119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>
    <oc r="B6" t="inlineStr">
      <is>
        <t>新蓝海</t>
      </is>
    </oc>
    <nc r="B6" t="inlineStr">
      <is>
        <t>新联合</t>
      </is>
    </nc>
  </rcc>
  <rcc rId="39" sId="2">
    <nc r="C6">
      <v>93706</v>
    </nc>
  </rcc>
  <rcc rId="40" sId="2">
    <nc r="D6" t="inlineStr">
      <is>
        <t xml:space="preserve"> 347-828-0945</t>
      </is>
    </nc>
  </rcc>
  <rcc rId="41" sId="2">
    <nc r="E6">
      <v>2</v>
    </nc>
  </rcc>
  <rcc rId="42" sId="2">
    <nc r="F6">
      <v>0</v>
    </nc>
  </rcc>
  <rcc rId="43" sId="2">
    <nc r="G6" t="inlineStr">
      <is>
        <t>FLU</t>
      </is>
    </nc>
  </rcc>
  <rcc rId="44" sId="2">
    <nc r="H6" t="inlineStr">
      <is>
        <t>NY1</t>
      </is>
    </nc>
  </rcc>
  <rcc rId="45" sId="2" odxf="1" dxf="1" numFmtId="21">
    <nc r="I6">
      <v>42706</v>
    </nc>
    <odxf>
      <numFmt numFmtId="0" formatCode="General"/>
    </odxf>
    <ndxf>
      <numFmt numFmtId="21" formatCode="d\-mmm"/>
    </ndxf>
  </rcc>
  <rfmt sheetId="2" sqref="A6:K6" start="0" length="2147483647">
    <dxf>
      <font>
        <color rgb="FFFF0000"/>
      </font>
    </dxf>
  </rfmt>
  <rcc rId="46" sId="2">
    <nc r="K6" t="inlineStr">
      <is>
        <t xml:space="preserve"> 新单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4E1DD3A-1247-4336-93D4-45B0D4BA8B9A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A2" t="inlineStr">
      <is>
        <r>
          <t>SHUTTLE PICKUP人数：FLU 7:00 LL(21)/EC(</t>
        </r>
        <r>
          <rPr>
            <b/>
            <sz val="26"/>
            <color rgb="FFFF0000"/>
            <rFont val="Calibri"/>
            <family val="2"/>
          </rPr>
          <t>8</t>
        </r>
        <r>
          <rPr>
            <b/>
            <sz val="26"/>
            <color theme="1"/>
            <rFont val="Calibri"/>
            <family val="2"/>
          </rPr>
          <t>),  BRK 7:00(2),EC(0)</t>
        </r>
      </is>
    </oc>
    <nc r="A2" t="inlineStr">
      <is>
        <r>
          <t>SHUTTLE PICKUP人数：FLU 7:00 LL(</t>
        </r>
        <r>
          <rPr>
            <b/>
            <sz val="26"/>
            <color rgb="FFFF0000"/>
            <rFont val="Calibri"/>
            <family val="2"/>
          </rPr>
          <t>23</t>
        </r>
        <r>
          <rPr>
            <b/>
            <sz val="26"/>
            <color theme="1"/>
            <rFont val="Calibri"/>
            <family val="2"/>
          </rPr>
          <t>)/EC(</t>
        </r>
        <r>
          <rPr>
            <b/>
            <sz val="26"/>
            <color rgb="FFFF0000"/>
            <rFont val="Calibri"/>
            <family val="2"/>
          </rPr>
          <t>8</t>
        </r>
        <r>
          <rPr>
            <b/>
            <sz val="26"/>
            <color theme="1"/>
            <rFont val="Calibri"/>
            <family val="2"/>
          </rPr>
          <t>),  BRK 7:00(2),EC(0)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4">
    <oc r="K4" t="inlineStr">
      <is>
        <r>
          <t xml:space="preserve">SEAT#13-15  </t>
        </r>
        <r>
          <rPr>
            <b/>
            <sz val="11"/>
            <color theme="1"/>
            <rFont val="Calibri"/>
            <family val="2"/>
          </rPr>
          <t>（客人已参加12/2 周五出发的行程)</t>
        </r>
      </is>
    </oc>
    <nc r="K4" t="inlineStr">
      <is>
        <r>
          <t xml:space="preserve">SEAT#13-15  </t>
        </r>
        <r>
          <rPr>
            <b/>
            <sz val="11"/>
            <color theme="1"/>
            <rFont val="Calibri"/>
            <family val="2"/>
          </rPr>
          <t>（客人已参加了12/2 周五出发的行程)</t>
        </r>
      </is>
    </nc>
  </rcc>
  <rcv guid="{7467EB25-1862-443D-90FC-4D2DF0850119}" action="delete"/>
  <rcv guid="{7467EB25-1862-443D-90FC-4D2DF085011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9" sheetId="7" source="A28:XFD30" destination="A22:XFD24" sourceSheetId="7">
    <undo index="0" exp="area" dr="F4:F24" r="F25" sId="7"/>
    <undo index="0" exp="area" dr="E4:E24" r="E25" sId="7"/>
    <rfmt sheetId="7" xfDxf="1" sqref="A22:XFD22" start="0" length="0"/>
    <rfmt sheetId="7" xfDxf="1" sqref="A23:XFD23" start="0" length="0"/>
    <rfmt sheetId="7" xfDxf="1" sqref="A24:XFD24" start="0" length="0"/>
    <rfmt sheetId="7" sqref="A22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B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C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D22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E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F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G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H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I22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J22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K22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A23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B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C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D23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E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F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G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H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I23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J23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K23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A24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B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C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D24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E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F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G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H24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I24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J24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K24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m>
  <rrc rId="50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  <rfmt sheetId="7" sqref="A26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7" sqref="B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C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D26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E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F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G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H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I26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J26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K26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51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  <rfmt sheetId="7" sqref="A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7" dxf="1">
      <nc r="B26" t="inlineStr">
        <is>
          <t>NT2(神秘洞)</t>
        </is>
      </nc>
      <n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7" sqref="C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D26" start="0" length="0">
      <dxf>
        <font>
          <b/>
          <sz val="18"/>
          <color theme="1"/>
          <name val="宋体"/>
          <scheme val="minor"/>
        </font>
        <numFmt numFmtId="30" formatCode="@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E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F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G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H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I26" start="0" length="0">
      <dxf>
        <font>
          <b/>
          <sz val="18"/>
          <color theme="1"/>
          <name val="宋体"/>
          <scheme val="minor"/>
        </font>
        <numFmt numFmtId="21" formatCode="d\-mmm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J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K26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</rrc>
  <rrc rId="52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53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54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55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  <rfmt sheetId="7" sqref="A26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7" sqref="B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C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D26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E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F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G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H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I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J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K26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56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  <rfmt sheetId="7" sqref="A26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B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C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D26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E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F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G26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H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I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J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7" sqref="K26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rc>
  <rrc rId="57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  <rfmt sheetId="7" sqref="A26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7" sqref="B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C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D26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E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F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G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H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I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J26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7" sqref="K26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58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59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60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61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rc rId="62" sId="7" ref="A26:XFD26" action="deleteRow">
    <undo index="1" exp="area" dr="G$1:G$1048576" r="N12" sId="7"/>
    <undo index="0" exp="area" dr="E$1:E$1048576" r="N12" sId="7"/>
    <undo index="1" exp="area" dr="G$1:G$1048576" r="N11" sId="7"/>
    <undo index="0" exp="area" dr="E$1:E$1048576" r="N11" sId="7"/>
    <undo index="1" exp="area" dr="G$1:G$1048576" r="N10" sId="7"/>
    <undo index="0" exp="area" dr="E$1:E$1048576" r="N10" sId="7"/>
    <undo index="1" exp="area" dr="G$1:G$1048576" r="N9" sId="7"/>
    <undo index="0" exp="area" dr="E$1:E$1048576" r="N9" sId="7"/>
    <undo index="1" exp="area" dr="G$1:G$1048576" r="N8" sId="7"/>
    <undo index="0" exp="area" dr="E$1:E$1048576" r="N8" sId="7"/>
    <undo index="1" exp="area" dr="G$1:G$1048576" r="N7" sId="7"/>
    <undo index="0" exp="area" dr="E$1:E$1048576" r="N7" sId="7"/>
    <undo index="1" exp="area" dr="G$1:G$1048576" r="N6" sId="7"/>
    <undo index="0" exp="area" dr="E$1:E$1048576" r="N6" sId="7"/>
    <undo index="1" exp="area" dr="G$1:G$1048576" r="N5" sId="7"/>
    <undo index="0" exp="area" dr="E$1:E$1048576" r="N5" sId="7"/>
    <undo index="1" exp="area" dr="G$1:G$1048576" r="N4" sId="7"/>
    <undo index="0" exp="area" dr="E$1:E$1048576" r="N4" sId="7"/>
    <rfmt sheetId="7" xfDxf="1" sqref="A26:XFD26" start="0" length="0"/>
  </rrc>
  <rcv guid="{06B1DAC5-0162-8542-8305-8F3CA1414131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oc r="C7" t="inlineStr">
      <is>
        <t>1NF2+NT2</t>
      </is>
    </oc>
    <nc r="C7" t="inlineStr">
      <is>
        <t>1NF2</t>
        <phoneticPr fontId="0" type="noConversion"/>
      </is>
    </nc>
  </rcc>
  <rsnm rId="64" sheetId="7" oldName="[1203.xlsx]NF+NT#1" newName="[1203.xlsx]NF#1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I6" t="inlineStr">
      <is>
        <t xml:space="preserve">Red Roof Plus Boston Woburn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12" t="inlineStr">
      <is>
        <t>5 pax</t>
      </is>
    </oc>
    <nc r="B12" t="inlineStr">
      <is>
        <t>7 pax</t>
      </is>
    </nc>
  </rcc>
  <rcc rId="3" sId="1">
    <oc r="D12" t="inlineStr">
      <is>
        <t>转给KEVIN LIU</t>
      </is>
    </oc>
    <nc r="D12" t="inlineStr">
      <is>
        <t>转给KEVIN LIU 646-773-0302</t>
      </is>
    </nc>
  </rcc>
  <rcc rId="4" sId="1">
    <oc r="D13" t="inlineStr">
      <is>
        <t>转给KEVIN LIU</t>
      </is>
    </oc>
    <nc r="D13" t="inlineStr">
      <is>
        <t>转给KEVIN LIU 646-773-0302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467EB25-1862-443D-90FC-4D2DF0850119}" action="delete"/>
  <rcv guid="{7467EB25-1862-443D-90FC-4D2DF085011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467EB25-1862-443D-90FC-4D2DF0850119}" action="delete"/>
  <rcv guid="{7467EB25-1862-443D-90FC-4D2DF085011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1" odxf="1" s="1" dxf="1">
    <nc r="A36" t="inlineStr">
      <is>
        <t>NB3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indexed="10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6" sId="11" odxf="1" s="1" dxf="1">
    <nc r="B36" t="inlineStr">
      <is>
        <t>MR.WANG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7" sId="11" odxf="1" s="1" dxf="1">
    <nc r="C36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fill>
        <patternFill patternType="solid">
          <bgColor theme="5" tint="0.7999816888943144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8" sId="11" odxf="1" s="1" dxf="1">
    <nc r="D36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fill>
        <patternFill patternType="solid">
          <bgColor theme="5" tint="0.79998168889431442"/>
        </patternFill>
      </fill>
      <alignment horizontal="left" vertical="center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9" sId="11" odxf="1" s="1" dxf="1">
    <nc r="E36" t="inlineStr">
      <is>
        <t xml:space="preserve">JESSICA HOLDING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numFmt numFmtId="0" formatCode="General"/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0" sId="11" odxf="1" s="1" dxf="1" numFmtId="19">
    <nc r="F36">
      <v>42707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numFmt numFmtId="166" formatCode="m/d;@"/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1" sId="11" odxf="1" s="1" dxf="1">
    <nc r="G36" t="inlineStr">
      <is>
        <t>FLU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11" s="1" sqref="H36" start="0" length="0">
    <dxf>
      <font>
        <b/>
        <sz val="10"/>
        <color auto="1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2" sId="11" odxf="1" s="1" dxf="1" numFmtId="23">
    <nc r="I36">
      <v>0.29166666666666669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numFmt numFmtId="165" formatCode="h:mm;@"/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3" sId="11" odxf="1" s="1" dxf="1" numFmtId="19">
    <nc r="J36">
      <v>42709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b/>
        <sz val="10"/>
        <color auto="1"/>
        <name val="Arial"/>
        <scheme val="none"/>
      </font>
      <numFmt numFmtId="166" formatCode="m/d;@"/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11" s="1" sqref="K36" start="0" length="0">
    <dxf>
      <font>
        <b/>
        <sz val="10"/>
        <color auto="1"/>
        <name val="Arial"/>
        <scheme val="none"/>
      </font>
      <alignment horizontal="left" vertical="center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1" s="1" sqref="L36" start="0" length="0">
    <dxf>
      <font>
        <b/>
        <sz val="10"/>
        <color auto="1"/>
        <name val="Arial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fmt sheetId="11" s="1" sqref="M36" start="0" length="0">
    <dxf>
      <font>
        <b/>
        <sz val="10"/>
        <color auto="1"/>
        <name val="Arial"/>
        <scheme val="none"/>
      </font>
      <numFmt numFmtId="165" formatCode="h:mm;@"/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4" sId="11" odxf="1" dxf="1">
    <nc r="N36" t="inlineStr">
      <is>
        <t>NB3</t>
      </is>
    </nc>
    <odxf>
      <font>
        <sz val="11"/>
        <color theme="1"/>
        <name val="Calibri"/>
        <scheme val="minor"/>
      </font>
      <numFmt numFmtId="2" formatCode="0.00"/>
      <alignment vertical="bottom" readingOrder="0"/>
      <border outline="0">
        <left/>
        <right/>
        <top/>
        <bottom/>
      </border>
    </odxf>
    <ndxf>
      <font>
        <sz val="11"/>
        <color auto="1"/>
        <name val="Arial"/>
        <scheme val="none"/>
      </font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1" sqref="O36" start="0" length="0">
    <dxf>
      <font>
        <sz val="11"/>
        <color auto="1"/>
        <name val="Arial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" sId="11" odxf="1" dxf="1">
    <nc r="P36" t="inlineStr">
      <is>
        <t>646-4311724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" sId="11">
    <nc r="A7" t="inlineStr">
      <is>
        <t>NB3</t>
      </is>
    </nc>
  </rcc>
  <rcc rId="17" sId="11" xfDxf="1" dxf="1">
    <nc r="B7" t="inlineStr">
      <is>
        <t xml:space="preserve">JESSICA HOLDING </t>
      </is>
    </nc>
    <ndxf>
      <font>
        <sz val="16"/>
      </font>
      <fill>
        <patternFill patternType="solid">
          <bgColor theme="0"/>
        </patternFill>
      </fill>
      <alignment horizontal="left" readingOrder="0"/>
      <border outline="0">
        <top style="thin">
          <color indexed="64"/>
        </top>
        <bottom style="thin">
          <color indexed="64"/>
        </bottom>
      </border>
    </ndxf>
  </rcc>
  <rcc rId="18" sId="11" xfDxf="1" dxf="1">
    <nc r="C7" t="inlineStr">
      <is>
        <t>EC157316</t>
      </is>
    </nc>
    <ndxf>
      <font>
        <name val="Arial"/>
        <scheme val="none"/>
      </font>
      <fill>
        <patternFill patternType="solid">
          <bgColor theme="0"/>
        </patternFill>
      </fill>
      <border outline="0">
        <top style="thin">
          <color indexed="64"/>
        </top>
        <bottom style="thin">
          <color indexed="64"/>
        </bottom>
      </border>
    </ndxf>
  </rcc>
  <rcc rId="19" sId="11" xfDxf="1" dxf="1">
    <nc r="D7" t="inlineStr">
      <is>
        <t>646-4311724</t>
      </is>
    </nc>
    <ndxf>
      <font>
        <sz val="10"/>
        <color auto="1"/>
        <name val="Arial"/>
        <scheme val="none"/>
      </font>
      <fill>
        <patternFill patternType="solid">
          <bgColor theme="0"/>
        </patternFill>
      </fill>
      <alignment vertical="center" readingOrder="0"/>
      <border outline="0">
        <top style="thin">
          <color indexed="64"/>
        </top>
        <bottom style="thin">
          <color indexed="64"/>
        </bottom>
      </border>
    </ndxf>
  </rcc>
  <rcc rId="20" sId="11">
    <nc r="E7">
      <v>2</v>
    </nc>
  </rcc>
  <rcc rId="21" sId="11">
    <nc r="F7">
      <v>1</v>
    </nc>
  </rcc>
  <rcc rId="22" sId="11">
    <nc r="G7" t="inlineStr">
      <is>
        <t>FLU</t>
      </is>
    </nc>
  </rcc>
  <rcc rId="23" sId="11">
    <nc r="H7" t="inlineStr">
      <is>
        <t>NB3</t>
      </is>
    </nc>
  </rcc>
  <rcc rId="24" sId="11" numFmtId="19">
    <nc r="I7">
      <v>42707</v>
    </nc>
  </rcc>
  <rcc rId="25" sId="11">
    <nc r="J7" t="inlineStr">
      <is>
        <t>EC157316</t>
      </is>
    </nc>
  </rcc>
  <rrc rId="26" sId="11" ref="A36:XFD36" action="deleteRow">
    <undo index="1" exp="area" dr="G$1:G$1048576" r="N12" sId="11"/>
    <undo index="0" exp="area" dr="E$1:E$1048576" r="N12" sId="11"/>
    <undo index="1" exp="area" dr="G$1:G$1048576" r="N9" sId="11"/>
    <undo index="0" exp="area" dr="E$1:E$1048576" r="N9" sId="11"/>
    <rfmt sheetId="11" xfDxf="1" sqref="A36:XFD36" start="0" length="0"/>
    <rcc rId="0" sId="11" s="1" dxf="1">
      <nc r="A36" t="inlineStr">
        <is>
          <t>NB3</t>
        </is>
      </nc>
      <ndxf>
        <font>
          <b/>
          <sz val="10"/>
          <color indexed="10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>
      <nc r="B36" t="inlineStr">
        <is>
          <t>MR.WANG</t>
        </is>
      </nc>
      <n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>
      <nc r="C36">
        <v>2</v>
      </nc>
      <n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>
      <nc r="D36">
        <v>1</v>
      </nc>
      <n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>
      <nc r="E36" t="inlineStr">
        <is>
          <t xml:space="preserve">JESSICA HOLDING </t>
        </is>
      </nc>
      <n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 numFmtId="19">
      <nc r="F36">
        <v>42707</v>
      </nc>
      <ndxf>
        <font>
          <b/>
          <sz val="10"/>
          <color auto="1"/>
          <name val="Arial"/>
          <scheme val="none"/>
        </font>
        <numFmt numFmtId="166" formatCode="m/d;@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>
      <nc r="G36" t="inlineStr">
        <is>
          <t>FLU</t>
        </is>
      </nc>
      <n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1" s="1" sqref="H36" start="0" length="0">
      <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1" s="1" dxf="1" numFmtId="23">
      <nc r="I36">
        <v>0.29166666666666669</v>
      </nc>
      <ndxf>
        <font>
          <b/>
          <sz val="10"/>
          <color auto="1"/>
          <name val="Arial"/>
          <scheme val="none"/>
        </font>
        <numFmt numFmtId="165" formatCode="h:mm;@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cc rId="0" sId="11" s="1" dxf="1" numFmtId="19">
      <nc r="J36">
        <v>42709</v>
      </nc>
      <ndxf>
        <font>
          <b/>
          <sz val="10"/>
          <color auto="1"/>
          <name val="Arial"/>
          <scheme val="none"/>
        </font>
        <numFmt numFmtId="166" formatCode="m/d;@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ndxf>
    </rcc>
    <rfmt sheetId="11" s="1" sqref="K36" start="0" length="0">
      <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="1" sqref="L36" start="0" length="0">
      <dxf>
        <font>
          <b/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1" s="1" sqref="M36" start="0" length="0">
      <dxf>
        <font>
          <b/>
          <sz val="10"/>
          <color auto="1"/>
          <name val="Arial"/>
          <scheme val="none"/>
        </font>
        <numFmt numFmtId="165" formatCode="h:mm;@"/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cc rId="0" sId="11" dxf="1">
      <nc r="N36" t="inlineStr">
        <is>
          <t>NB3</t>
        </is>
      </nc>
      <ndxf>
        <font>
          <sz val="11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1" sqref="O36" start="0" length="0">
      <dxf>
        <font>
          <sz val="11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1" dxf="1">
      <nc r="P36" t="inlineStr">
        <is>
          <t>646-4311724</t>
        </is>
      </nc>
      <ndxf>
        <font>
          <sz val="10"/>
          <color auto="1"/>
          <name val="Arial"/>
          <scheme val="none"/>
        </font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7" sId="1">
    <oc r="A2" t="inlineStr">
      <is>
        <t>SHUTTLE PICKUP人数：FLU 7:00 LL(21)/EC(6),  BRK 7:00(2),EC(0)</t>
      </is>
    </oc>
    <nc r="A2" t="inlineStr">
      <is>
        <t>SHUTTLE PICKUP人数：FLU 7:00 LL(21)/EC(8),  BRK 7:00(2),EC(0)</t>
      </is>
    </nc>
  </rcc>
  <rcc rId="28" sId="11">
    <oc r="N13">
      <f>SUM(M4:N12)</f>
    </oc>
    <nc r="N13">
      <f>SUM(M4:N12)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A2" t="inlineStr">
      <is>
        <t>SHUTTLE PICKUP人数：FLU 7:00 LL(21)/EC(8),  BRK 7:00(2),EC(0)</t>
      </is>
    </oc>
    <nc r="A2" t="inlineStr">
      <is>
        <r>
          <t>SHUTTLE PICKUP人数：FLU 7:00 LL(21)/EC(</t>
        </r>
        <r>
          <rPr>
            <b/>
            <sz val="26"/>
            <color rgb="FFFF0000"/>
            <rFont val="Calibri"/>
            <family val="2"/>
          </rPr>
          <t>8</t>
        </r>
        <r>
          <rPr>
            <b/>
            <sz val="26"/>
            <color theme="1"/>
            <rFont val="Calibri"/>
            <family val="2"/>
          </rPr>
          <t>),  BRK 7:00(2),EC(0)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A7:K7" start="0" length="2147483647">
    <dxf>
      <font>
        <color rgb="FFFF0000"/>
      </font>
    </dxf>
  </rfmt>
  <rcc rId="30" sId="11">
    <nc r="K7" t="inlineStr">
      <is>
        <t>新加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1" numFmtId="4">
    <oc r="N5">
      <v>5</v>
    </oc>
    <nc r="N5">
      <v>7</v>
    </nc>
  </rcc>
  <rcc rId="32" sId="11" numFmtId="4">
    <oc r="P23">
      <v>7</v>
    </oc>
    <nc r="P23">
      <v>9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tabSelected="1" zoomScale="80" zoomScaleNormal="80" zoomScalePageLayoutView="80" workbookViewId="0">
      <selection activeCell="D11" sqref="D11"/>
    </sheetView>
  </sheetViews>
  <sheetFormatPr baseColWidth="10" defaultColWidth="8.83203125" defaultRowHeight="28.5" customHeight="1" x14ac:dyDescent="0"/>
  <cols>
    <col min="1" max="1" width="16.5" style="83" customWidth="1"/>
    <col min="2" max="2" width="19.5" style="83" customWidth="1"/>
    <col min="3" max="3" width="25.1640625" style="83" customWidth="1"/>
    <col min="4" max="4" width="71.5" style="83" customWidth="1"/>
    <col min="5" max="5" width="8.83203125" style="83"/>
    <col min="6" max="6" width="25" style="83" customWidth="1"/>
    <col min="7" max="7" width="6.5" style="83" customWidth="1"/>
    <col min="8" max="8" width="25.5" style="83" customWidth="1"/>
    <col min="9" max="9" width="58.5" style="317" customWidth="1"/>
    <col min="10" max="10" width="22" style="318" bestFit="1" customWidth="1"/>
    <col min="11" max="11" width="56" style="317" customWidth="1"/>
    <col min="12" max="12" width="8.83203125" style="83"/>
  </cols>
  <sheetData>
    <row r="1" spans="1:12" ht="28.5" customHeight="1">
      <c r="A1" s="584" t="s">
        <v>233</v>
      </c>
      <c r="B1" s="585"/>
      <c r="C1" s="585"/>
      <c r="D1" s="585"/>
      <c r="E1" s="585"/>
      <c r="F1" s="585"/>
      <c r="G1" s="585"/>
      <c r="H1" s="585"/>
      <c r="I1" s="585"/>
      <c r="J1" s="585"/>
      <c r="K1" s="586"/>
    </row>
    <row r="2" spans="1:12" ht="38.25" customHeight="1" thickBot="1">
      <c r="A2" s="587" t="s">
        <v>634</v>
      </c>
      <c r="B2" s="588"/>
      <c r="C2" s="588"/>
      <c r="D2" s="588"/>
      <c r="E2" s="588"/>
      <c r="F2" s="588"/>
      <c r="G2" s="588"/>
      <c r="H2" s="588"/>
      <c r="I2" s="588"/>
      <c r="J2" s="588"/>
      <c r="K2" s="589"/>
    </row>
    <row r="3" spans="1:12" ht="28.5" customHeight="1" thickBot="1">
      <c r="A3" s="84" t="s">
        <v>234</v>
      </c>
      <c r="B3" s="84" t="s">
        <v>235</v>
      </c>
      <c r="C3" s="84" t="s">
        <v>236</v>
      </c>
      <c r="D3" s="84" t="s">
        <v>237</v>
      </c>
      <c r="E3" s="84" t="s">
        <v>238</v>
      </c>
      <c r="F3" s="84" t="s">
        <v>239</v>
      </c>
      <c r="G3" s="84" t="s">
        <v>240</v>
      </c>
      <c r="H3" s="84" t="s">
        <v>241</v>
      </c>
      <c r="I3" s="85" t="s">
        <v>623</v>
      </c>
      <c r="J3" s="86" t="s">
        <v>242</v>
      </c>
      <c r="K3" s="85" t="s">
        <v>624</v>
      </c>
      <c r="L3" s="87"/>
    </row>
    <row r="4" spans="1:12" ht="28.5" customHeight="1" thickBot="1">
      <c r="A4" s="88" t="s">
        <v>243</v>
      </c>
      <c r="B4" s="89" t="s">
        <v>244</v>
      </c>
      <c r="C4" s="90" t="s">
        <v>245</v>
      </c>
      <c r="D4" s="91" t="s">
        <v>246</v>
      </c>
      <c r="E4" s="92">
        <v>2</v>
      </c>
      <c r="F4" s="93" t="s">
        <v>247</v>
      </c>
      <c r="G4" s="106" t="s">
        <v>19</v>
      </c>
      <c r="H4" s="94" t="s">
        <v>248</v>
      </c>
      <c r="I4" s="95" t="s">
        <v>249</v>
      </c>
      <c r="J4" s="96" t="s">
        <v>250</v>
      </c>
      <c r="K4" s="97" t="s">
        <v>251</v>
      </c>
    </row>
    <row r="5" spans="1:12" ht="28.5" customHeight="1" thickBot="1">
      <c r="A5" s="88" t="s">
        <v>243</v>
      </c>
      <c r="B5" s="98" t="s">
        <v>24</v>
      </c>
      <c r="C5" s="90" t="s">
        <v>252</v>
      </c>
      <c r="D5" s="91" t="s">
        <v>253</v>
      </c>
      <c r="E5" s="92">
        <v>2</v>
      </c>
      <c r="F5" s="99" t="s">
        <v>254</v>
      </c>
      <c r="G5" s="106" t="s">
        <v>19</v>
      </c>
      <c r="H5" s="106" t="s">
        <v>255</v>
      </c>
      <c r="I5" s="95" t="s">
        <v>249</v>
      </c>
      <c r="J5" s="100"/>
      <c r="K5" s="97" t="s">
        <v>251</v>
      </c>
    </row>
    <row r="6" spans="1:12" ht="28.5" customHeight="1" thickBot="1">
      <c r="A6" s="88" t="s">
        <v>243</v>
      </c>
      <c r="B6" s="89" t="s">
        <v>256</v>
      </c>
      <c r="C6" s="90" t="s">
        <v>257</v>
      </c>
      <c r="D6" s="91" t="s">
        <v>258</v>
      </c>
      <c r="E6" s="92">
        <v>2</v>
      </c>
      <c r="F6" s="99" t="s">
        <v>259</v>
      </c>
      <c r="G6" s="106" t="s">
        <v>19</v>
      </c>
      <c r="H6" s="106" t="s">
        <v>260</v>
      </c>
      <c r="I6" s="101" t="s">
        <v>625</v>
      </c>
      <c r="J6" s="100"/>
      <c r="K6" s="97" t="s">
        <v>251</v>
      </c>
    </row>
    <row r="7" spans="1:12" ht="28.5" customHeight="1" thickBot="1">
      <c r="A7" s="88" t="s">
        <v>243</v>
      </c>
      <c r="B7" s="98" t="s">
        <v>24</v>
      </c>
      <c r="C7" s="90" t="s">
        <v>636</v>
      </c>
      <c r="D7" s="91" t="s">
        <v>261</v>
      </c>
      <c r="E7" s="92">
        <v>2</v>
      </c>
      <c r="F7" s="93" t="s">
        <v>262</v>
      </c>
      <c r="G7" s="106" t="s">
        <v>94</v>
      </c>
      <c r="H7" s="102" t="s">
        <v>263</v>
      </c>
      <c r="I7" s="103" t="s">
        <v>264</v>
      </c>
      <c r="J7" s="100"/>
      <c r="K7" s="97" t="s">
        <v>251</v>
      </c>
    </row>
    <row r="8" spans="1:12" ht="28.5" customHeight="1" thickBot="1">
      <c r="A8" s="88" t="s">
        <v>243</v>
      </c>
      <c r="B8" s="98" t="s">
        <v>24</v>
      </c>
      <c r="C8" s="104" t="s">
        <v>265</v>
      </c>
      <c r="D8" s="91" t="s">
        <v>266</v>
      </c>
      <c r="E8" s="105">
        <v>2</v>
      </c>
      <c r="F8" s="93" t="s">
        <v>267</v>
      </c>
      <c r="G8" s="559" t="s">
        <v>19</v>
      </c>
      <c r="H8" s="559" t="s">
        <v>268</v>
      </c>
      <c r="I8" s="107" t="s">
        <v>269</v>
      </c>
      <c r="J8" s="108"/>
      <c r="K8" s="97" t="s">
        <v>251</v>
      </c>
    </row>
    <row r="9" spans="1:12" ht="28.5" customHeight="1">
      <c r="A9" s="88" t="s">
        <v>243</v>
      </c>
      <c r="B9" s="109"/>
      <c r="C9" s="104"/>
      <c r="D9" s="110"/>
      <c r="E9" s="105"/>
      <c r="F9" s="99" t="s">
        <v>270</v>
      </c>
      <c r="G9" s="106" t="s">
        <v>19</v>
      </c>
      <c r="H9" s="106" t="s">
        <v>271</v>
      </c>
      <c r="I9" s="111" t="s">
        <v>272</v>
      </c>
      <c r="J9" s="108"/>
      <c r="K9" s="112" t="s">
        <v>273</v>
      </c>
    </row>
    <row r="10" spans="1:12" ht="28.5" customHeight="1">
      <c r="A10" s="88" t="s">
        <v>243</v>
      </c>
      <c r="B10" s="109"/>
      <c r="C10" s="104"/>
      <c r="D10" s="110"/>
      <c r="E10" s="105"/>
      <c r="F10" s="99" t="s">
        <v>274</v>
      </c>
      <c r="G10" s="106" t="s">
        <v>144</v>
      </c>
      <c r="H10" s="106" t="s">
        <v>275</v>
      </c>
      <c r="I10" s="111" t="s">
        <v>272</v>
      </c>
      <c r="J10" s="108"/>
      <c r="K10" s="113"/>
    </row>
    <row r="11" spans="1:12" ht="28.5" customHeight="1">
      <c r="A11" s="88" t="s">
        <v>243</v>
      </c>
      <c r="B11" s="109"/>
      <c r="C11" s="104"/>
      <c r="D11" s="110"/>
      <c r="E11" s="105"/>
      <c r="F11" s="114"/>
      <c r="G11" s="114"/>
      <c r="H11" s="114"/>
      <c r="I11" s="114"/>
      <c r="J11" s="108"/>
      <c r="K11" s="113"/>
    </row>
    <row r="12" spans="1:12" ht="28.5" customHeight="1">
      <c r="A12" s="88" t="s">
        <v>243</v>
      </c>
      <c r="B12" s="109" t="s">
        <v>626</v>
      </c>
      <c r="C12" s="104" t="s">
        <v>276</v>
      </c>
      <c r="D12" s="110" t="s">
        <v>14</v>
      </c>
      <c r="E12" s="105">
        <v>1</v>
      </c>
      <c r="F12" s="114"/>
      <c r="G12" s="110"/>
      <c r="H12" s="110"/>
      <c r="I12" s="107"/>
      <c r="J12" s="108"/>
      <c r="K12" s="113"/>
    </row>
    <row r="13" spans="1:12" ht="28.5" customHeight="1">
      <c r="A13" s="88" t="s">
        <v>243</v>
      </c>
      <c r="B13" s="109" t="s">
        <v>277</v>
      </c>
      <c r="C13" s="104" t="s">
        <v>278</v>
      </c>
      <c r="D13" s="110" t="s">
        <v>14</v>
      </c>
      <c r="E13" s="105">
        <v>1</v>
      </c>
      <c r="F13" s="110"/>
      <c r="G13" s="110"/>
      <c r="H13" s="110"/>
      <c r="I13" s="107"/>
      <c r="J13" s="108"/>
      <c r="K13" s="113"/>
    </row>
    <row r="14" spans="1:12" ht="28.5" customHeight="1">
      <c r="A14" s="88" t="s">
        <v>243</v>
      </c>
      <c r="B14" s="109"/>
      <c r="C14" s="104"/>
      <c r="D14" s="110"/>
      <c r="E14" s="105"/>
      <c r="F14" s="110"/>
      <c r="G14" s="110"/>
      <c r="H14" s="110"/>
      <c r="I14" s="107"/>
      <c r="J14" s="108"/>
      <c r="K14" s="113"/>
    </row>
    <row r="15" spans="1:12" ht="28.5" customHeight="1" thickBot="1">
      <c r="A15" s="115" t="s">
        <v>243</v>
      </c>
      <c r="B15" s="116"/>
      <c r="C15" s="117"/>
      <c r="D15" s="118"/>
      <c r="E15" s="119"/>
      <c r="F15" s="118"/>
      <c r="G15" s="118"/>
      <c r="H15" s="118"/>
      <c r="I15" s="120"/>
      <c r="J15" s="121"/>
      <c r="K15" s="122"/>
    </row>
    <row r="16" spans="1:12" ht="28.5" customHeight="1">
      <c r="A16" s="123" t="s">
        <v>279</v>
      </c>
      <c r="B16" s="124"/>
      <c r="C16" s="125" t="s">
        <v>39</v>
      </c>
      <c r="D16" s="126" t="s">
        <v>280</v>
      </c>
      <c r="E16" s="127">
        <v>1</v>
      </c>
      <c r="F16" s="126" t="s">
        <v>281</v>
      </c>
      <c r="G16" s="126" t="s">
        <v>19</v>
      </c>
      <c r="H16" s="126" t="s">
        <v>282</v>
      </c>
      <c r="I16" s="128"/>
      <c r="J16" s="129"/>
      <c r="K16" s="130"/>
    </row>
    <row r="17" spans="1:11" ht="28.5" customHeight="1">
      <c r="A17" s="88" t="s">
        <v>279</v>
      </c>
      <c r="B17" s="131"/>
      <c r="C17" s="132" t="s">
        <v>20</v>
      </c>
      <c r="D17" s="133" t="s">
        <v>283</v>
      </c>
      <c r="E17" s="92">
        <v>1</v>
      </c>
      <c r="F17" s="133" t="s">
        <v>284</v>
      </c>
      <c r="G17" s="133" t="s">
        <v>19</v>
      </c>
      <c r="H17" s="133" t="s">
        <v>285</v>
      </c>
      <c r="I17" s="101"/>
      <c r="J17" s="100"/>
      <c r="K17" s="134"/>
    </row>
    <row r="18" spans="1:11" ht="28.5" customHeight="1">
      <c r="A18" s="88" t="s">
        <v>279</v>
      </c>
      <c r="B18" s="131"/>
      <c r="C18" s="132" t="s">
        <v>286</v>
      </c>
      <c r="D18" s="133" t="s">
        <v>287</v>
      </c>
      <c r="E18" s="92">
        <v>4</v>
      </c>
      <c r="F18" s="133" t="s">
        <v>288</v>
      </c>
      <c r="G18" s="135" t="s">
        <v>19</v>
      </c>
      <c r="H18" s="135" t="s">
        <v>289</v>
      </c>
      <c r="I18" s="101"/>
      <c r="J18" s="100"/>
      <c r="K18" s="134"/>
    </row>
    <row r="19" spans="1:11" ht="39.75" customHeight="1">
      <c r="A19" s="88" t="s">
        <v>279</v>
      </c>
      <c r="B19" s="131" t="s">
        <v>290</v>
      </c>
      <c r="C19" s="132" t="s">
        <v>291</v>
      </c>
      <c r="D19" s="133" t="s">
        <v>292</v>
      </c>
      <c r="E19" s="92">
        <v>1</v>
      </c>
      <c r="F19" s="133" t="s">
        <v>293</v>
      </c>
      <c r="G19" s="135" t="s">
        <v>144</v>
      </c>
      <c r="H19" s="135" t="s">
        <v>294</v>
      </c>
      <c r="I19" s="101"/>
      <c r="J19" s="100" t="s">
        <v>295</v>
      </c>
      <c r="K19" s="134"/>
    </row>
    <row r="20" spans="1:11" ht="36" customHeight="1">
      <c r="A20" s="88" t="s">
        <v>279</v>
      </c>
      <c r="B20" s="131" t="s">
        <v>296</v>
      </c>
      <c r="C20" s="132" t="s">
        <v>297</v>
      </c>
      <c r="D20" s="133" t="s">
        <v>298</v>
      </c>
      <c r="E20" s="92">
        <v>5</v>
      </c>
      <c r="F20" s="133" t="s">
        <v>299</v>
      </c>
      <c r="G20" s="133" t="s">
        <v>19</v>
      </c>
      <c r="H20" s="133" t="s">
        <v>300</v>
      </c>
      <c r="I20" s="101"/>
      <c r="J20" s="100" t="s">
        <v>301</v>
      </c>
      <c r="K20" s="134"/>
    </row>
    <row r="21" spans="1:11" ht="28.5" customHeight="1">
      <c r="A21" s="88" t="s">
        <v>279</v>
      </c>
      <c r="B21" s="131"/>
      <c r="C21" s="132"/>
      <c r="D21" s="133"/>
      <c r="E21" s="92"/>
      <c r="F21" s="133"/>
      <c r="G21" s="133"/>
      <c r="H21" s="133"/>
      <c r="I21" s="101"/>
      <c r="J21" s="100"/>
      <c r="K21" s="134"/>
    </row>
    <row r="22" spans="1:11" ht="28.5" customHeight="1">
      <c r="A22" s="88" t="s">
        <v>279</v>
      </c>
      <c r="B22" s="131"/>
      <c r="C22" s="132"/>
      <c r="D22" s="133"/>
      <c r="E22" s="92"/>
      <c r="F22" s="133"/>
      <c r="G22" s="133"/>
      <c r="H22" s="133"/>
      <c r="I22" s="101"/>
      <c r="J22" s="100"/>
      <c r="K22" s="134"/>
    </row>
    <row r="23" spans="1:11" ht="28.5" customHeight="1">
      <c r="A23" s="88" t="s">
        <v>279</v>
      </c>
      <c r="B23" s="131"/>
      <c r="C23" s="132"/>
      <c r="D23" s="133"/>
      <c r="E23" s="92"/>
      <c r="F23" s="133"/>
      <c r="G23" s="133"/>
      <c r="H23" s="133"/>
      <c r="I23" s="101"/>
      <c r="J23" s="100"/>
      <c r="K23" s="134"/>
    </row>
    <row r="24" spans="1:11" ht="28.5" customHeight="1">
      <c r="A24" s="88" t="s">
        <v>279</v>
      </c>
      <c r="B24" s="131"/>
      <c r="C24" s="132"/>
      <c r="D24" s="133"/>
      <c r="E24" s="92"/>
      <c r="F24" s="133"/>
      <c r="G24" s="133"/>
      <c r="H24" s="133"/>
      <c r="I24" s="101"/>
      <c r="J24" s="100"/>
      <c r="K24" s="134"/>
    </row>
    <row r="25" spans="1:11" ht="28.5" customHeight="1">
      <c r="A25" s="88" t="s">
        <v>279</v>
      </c>
      <c r="B25" s="131"/>
      <c r="C25" s="132"/>
      <c r="D25" s="133"/>
      <c r="E25" s="92"/>
      <c r="F25" s="133"/>
      <c r="G25" s="133"/>
      <c r="H25" s="133"/>
      <c r="I25" s="101"/>
      <c r="J25" s="100"/>
      <c r="K25" s="134"/>
    </row>
    <row r="26" spans="1:11" ht="28.5" customHeight="1">
      <c r="A26" s="88" t="s">
        <v>279</v>
      </c>
      <c r="B26" s="136"/>
      <c r="C26" s="137"/>
      <c r="D26" s="110"/>
      <c r="E26" s="105"/>
      <c r="F26" s="110"/>
      <c r="G26" s="110"/>
      <c r="H26" s="110"/>
      <c r="I26" s="107"/>
      <c r="J26" s="108"/>
      <c r="K26" s="113"/>
    </row>
    <row r="27" spans="1:11" ht="28.5" customHeight="1" thickBot="1">
      <c r="A27" s="115" t="s">
        <v>279</v>
      </c>
      <c r="B27" s="138"/>
      <c r="C27" s="117"/>
      <c r="D27" s="118"/>
      <c r="E27" s="119"/>
      <c r="F27" s="118"/>
      <c r="G27" s="118"/>
      <c r="H27" s="118"/>
      <c r="I27" s="120"/>
      <c r="J27" s="121"/>
      <c r="K27" s="122"/>
    </row>
    <row r="28" spans="1:11" ht="28.5" customHeight="1">
      <c r="A28" s="123" t="s">
        <v>302</v>
      </c>
      <c r="B28" s="127"/>
      <c r="C28" s="125" t="s">
        <v>303</v>
      </c>
      <c r="D28" s="126" t="s">
        <v>304</v>
      </c>
      <c r="E28" s="127">
        <v>2</v>
      </c>
      <c r="F28" s="126" t="s">
        <v>305</v>
      </c>
      <c r="G28" s="126" t="s">
        <v>306</v>
      </c>
      <c r="H28" s="126" t="s">
        <v>305</v>
      </c>
      <c r="I28" s="139" t="s">
        <v>307</v>
      </c>
      <c r="J28" s="129" t="s">
        <v>308</v>
      </c>
      <c r="K28" s="130" t="s">
        <v>309</v>
      </c>
    </row>
    <row r="29" spans="1:11" ht="28.5" customHeight="1">
      <c r="A29" s="88" t="s">
        <v>302</v>
      </c>
      <c r="B29" s="92"/>
      <c r="C29" s="131"/>
      <c r="D29" s="131"/>
      <c r="E29" s="92"/>
      <c r="F29" s="131"/>
      <c r="G29" s="131"/>
      <c r="H29" s="131"/>
      <c r="I29" s="101"/>
      <c r="J29" s="100"/>
      <c r="K29" s="134"/>
    </row>
    <row r="30" spans="1:11" ht="28.5" customHeight="1">
      <c r="A30" s="88" t="s">
        <v>302</v>
      </c>
      <c r="B30" s="92"/>
      <c r="C30" s="131"/>
      <c r="D30" s="131"/>
      <c r="E30" s="92"/>
      <c r="F30" s="131"/>
      <c r="G30" s="131"/>
      <c r="H30" s="131"/>
      <c r="I30" s="101"/>
      <c r="J30" s="100"/>
      <c r="K30" s="134"/>
    </row>
    <row r="31" spans="1:11" ht="28.5" customHeight="1" thickBot="1">
      <c r="A31" s="115" t="s">
        <v>302</v>
      </c>
      <c r="B31" s="119"/>
      <c r="C31" s="138"/>
      <c r="D31" s="138"/>
      <c r="E31" s="119"/>
      <c r="F31" s="138"/>
      <c r="G31" s="138"/>
      <c r="H31" s="138"/>
      <c r="I31" s="120"/>
      <c r="J31" s="121"/>
      <c r="K31" s="122"/>
    </row>
    <row r="32" spans="1:11" ht="28.5" customHeight="1">
      <c r="A32" s="123" t="s">
        <v>310</v>
      </c>
      <c r="B32" s="127"/>
      <c r="C32" s="124"/>
      <c r="D32" s="124"/>
      <c r="E32" s="127"/>
      <c r="F32" s="124"/>
      <c r="G32" s="124"/>
      <c r="H32" s="124"/>
      <c r="I32" s="128"/>
      <c r="J32" s="129"/>
      <c r="K32" s="130"/>
    </row>
    <row r="33" spans="1:12" ht="28.5" customHeight="1" thickBot="1">
      <c r="A33" s="115" t="s">
        <v>310</v>
      </c>
      <c r="B33" s="119"/>
      <c r="C33" s="138"/>
      <c r="D33" s="138"/>
      <c r="E33" s="119"/>
      <c r="F33" s="138"/>
      <c r="G33" s="138"/>
      <c r="H33" s="138"/>
      <c r="I33" s="120"/>
      <c r="J33" s="121"/>
      <c r="K33" s="122"/>
    </row>
    <row r="34" spans="1:12" ht="28.5" customHeight="1">
      <c r="A34" s="140" t="s">
        <v>311</v>
      </c>
      <c r="B34" s="127"/>
      <c r="C34" s="124"/>
      <c r="D34" s="141"/>
      <c r="E34" s="127"/>
      <c r="F34" s="141"/>
      <c r="G34" s="124"/>
      <c r="H34" s="124"/>
      <c r="I34" s="128"/>
      <c r="J34" s="129"/>
      <c r="K34" s="130"/>
    </row>
    <row r="35" spans="1:12" ht="28.5" customHeight="1">
      <c r="A35" s="142" t="s">
        <v>311</v>
      </c>
      <c r="B35" s="92"/>
      <c r="C35" s="143"/>
      <c r="D35" s="144"/>
      <c r="E35" s="92"/>
      <c r="F35" s="144"/>
      <c r="G35" s="143"/>
      <c r="H35" s="143"/>
      <c r="I35" s="145"/>
      <c r="J35" s="146"/>
      <c r="K35" s="147"/>
    </row>
    <row r="36" spans="1:12" ht="28.5" customHeight="1">
      <c r="A36" s="142" t="s">
        <v>311</v>
      </c>
      <c r="B36" s="92"/>
      <c r="C36" s="143"/>
      <c r="D36" s="144"/>
      <c r="E36" s="92"/>
      <c r="F36" s="148"/>
      <c r="G36" s="149"/>
      <c r="H36" s="149"/>
      <c r="I36" s="150"/>
      <c r="J36" s="151"/>
      <c r="K36" s="152"/>
    </row>
    <row r="37" spans="1:12" ht="28.5" customHeight="1" thickBot="1">
      <c r="A37" s="153" t="s">
        <v>311</v>
      </c>
      <c r="B37" s="119"/>
      <c r="C37" s="154"/>
      <c r="D37" s="155"/>
      <c r="E37" s="119"/>
      <c r="F37" s="156"/>
      <c r="G37" s="157"/>
      <c r="H37" s="157"/>
      <c r="I37" s="158"/>
      <c r="J37" s="159"/>
      <c r="K37" s="160"/>
    </row>
    <row r="38" spans="1:12" ht="28.5" customHeight="1" thickBot="1">
      <c r="A38" s="161">
        <v>42706</v>
      </c>
      <c r="B38" s="161">
        <v>42707</v>
      </c>
      <c r="C38" s="161">
        <v>42708</v>
      </c>
      <c r="D38" s="162"/>
      <c r="E38" s="163"/>
      <c r="F38" s="164" t="s">
        <v>312</v>
      </c>
      <c r="G38" s="165"/>
      <c r="H38" s="165" t="s">
        <v>313</v>
      </c>
      <c r="I38" s="166" t="s">
        <v>314</v>
      </c>
      <c r="J38" s="167" t="s">
        <v>315</v>
      </c>
      <c r="K38" s="168" t="s">
        <v>316</v>
      </c>
      <c r="L38" s="169"/>
    </row>
    <row r="39" spans="1:12" ht="28.5" customHeight="1" thickBot="1">
      <c r="A39" s="170" t="s">
        <v>317</v>
      </c>
      <c r="B39" s="171" t="s">
        <v>318</v>
      </c>
      <c r="C39" s="172" t="s">
        <v>317</v>
      </c>
      <c r="D39" s="173" t="s">
        <v>319</v>
      </c>
      <c r="E39" s="174"/>
      <c r="F39" s="175"/>
      <c r="G39" s="176"/>
      <c r="H39" s="176"/>
      <c r="I39" s="177"/>
      <c r="J39" s="178"/>
      <c r="K39" s="179"/>
    </row>
    <row r="40" spans="1:12" ht="28.5" customHeight="1" thickBot="1">
      <c r="A40" s="180" t="s">
        <v>318</v>
      </c>
      <c r="B40" s="181" t="s">
        <v>318</v>
      </c>
      <c r="C40" s="182" t="s">
        <v>320</v>
      </c>
      <c r="D40" s="183" t="s">
        <v>321</v>
      </c>
      <c r="E40" s="174"/>
      <c r="F40" s="175"/>
      <c r="G40" s="176"/>
      <c r="H40" s="176"/>
      <c r="I40" s="177"/>
      <c r="J40" s="178"/>
      <c r="K40" s="179"/>
    </row>
    <row r="41" spans="1:12" ht="28.5" customHeight="1" thickBot="1">
      <c r="A41" s="184" t="s">
        <v>318</v>
      </c>
      <c r="B41" s="171" t="s">
        <v>318</v>
      </c>
      <c r="C41" s="185" t="s">
        <v>318</v>
      </c>
      <c r="D41" s="183" t="s">
        <v>322</v>
      </c>
      <c r="E41" s="92"/>
      <c r="F41" s="144"/>
      <c r="G41" s="143"/>
      <c r="H41" s="143"/>
      <c r="I41" s="145"/>
      <c r="J41" s="146"/>
      <c r="K41" s="147"/>
    </row>
    <row r="42" spans="1:12" ht="28.5" customHeight="1" thickTop="1" thickBot="1">
      <c r="A42" s="186" t="s">
        <v>320</v>
      </c>
      <c r="B42" s="181" t="s">
        <v>318</v>
      </c>
      <c r="C42" s="182" t="s">
        <v>320</v>
      </c>
      <c r="D42" s="173" t="s">
        <v>323</v>
      </c>
      <c r="E42" s="92"/>
      <c r="F42" s="144"/>
      <c r="G42" s="143"/>
      <c r="H42" s="143"/>
      <c r="I42" s="145"/>
      <c r="J42" s="146"/>
      <c r="K42" s="147"/>
    </row>
    <row r="43" spans="1:12" ht="28.5" customHeight="1" thickTop="1" thickBot="1">
      <c r="A43" s="184" t="s">
        <v>318</v>
      </c>
      <c r="B43" s="171" t="s">
        <v>318</v>
      </c>
      <c r="C43" s="187" t="s">
        <v>318</v>
      </c>
      <c r="D43" s="188" t="s">
        <v>324</v>
      </c>
      <c r="E43" s="92"/>
      <c r="F43" s="144"/>
      <c r="G43" s="143"/>
      <c r="H43" s="143"/>
      <c r="I43" s="145"/>
      <c r="J43" s="146"/>
      <c r="K43" s="147"/>
    </row>
    <row r="44" spans="1:12" ht="28.5" customHeight="1" thickTop="1" thickBot="1">
      <c r="A44" s="186" t="s">
        <v>320</v>
      </c>
      <c r="B44" s="181" t="s">
        <v>318</v>
      </c>
      <c r="C44" s="182" t="s">
        <v>320</v>
      </c>
      <c r="D44" s="189" t="s">
        <v>325</v>
      </c>
      <c r="E44" s="92"/>
      <c r="F44" s="148"/>
      <c r="G44" s="149"/>
      <c r="H44" s="149"/>
      <c r="I44" s="150"/>
      <c r="J44" s="190"/>
      <c r="K44" s="152"/>
    </row>
    <row r="45" spans="1:12" ht="28.5" customHeight="1" thickTop="1" thickBot="1">
      <c r="A45" s="180" t="s">
        <v>318</v>
      </c>
      <c r="B45" s="171" t="s">
        <v>318</v>
      </c>
      <c r="C45" s="187" t="s">
        <v>318</v>
      </c>
      <c r="D45" s="173" t="s">
        <v>326</v>
      </c>
      <c r="E45" s="92"/>
      <c r="F45" s="148"/>
      <c r="G45" s="149"/>
      <c r="H45" s="149"/>
      <c r="I45" s="150"/>
      <c r="J45" s="190"/>
      <c r="K45" s="152"/>
    </row>
    <row r="46" spans="1:12" ht="28.5" customHeight="1" thickBot="1">
      <c r="A46" s="180" t="s">
        <v>318</v>
      </c>
      <c r="B46" s="181" t="s">
        <v>318</v>
      </c>
      <c r="C46" s="182" t="s">
        <v>320</v>
      </c>
      <c r="D46" s="191" t="s">
        <v>327</v>
      </c>
      <c r="E46" s="92"/>
      <c r="F46" s="148"/>
      <c r="G46" s="149"/>
      <c r="H46" s="149"/>
      <c r="I46" s="150"/>
      <c r="J46" s="190"/>
      <c r="K46" s="152"/>
    </row>
    <row r="47" spans="1:12" ht="28.5" customHeight="1">
      <c r="A47" s="142" t="s">
        <v>328</v>
      </c>
      <c r="B47" s="92"/>
      <c r="C47" s="143"/>
      <c r="D47" s="144"/>
      <c r="E47" s="92"/>
      <c r="F47" s="144"/>
      <c r="G47" s="143"/>
      <c r="H47" s="143"/>
      <c r="I47" s="145"/>
      <c r="J47" s="146"/>
      <c r="K47" s="147"/>
    </row>
    <row r="48" spans="1:12" ht="28.5" customHeight="1">
      <c r="A48" s="142" t="s">
        <v>328</v>
      </c>
      <c r="B48" s="92"/>
      <c r="C48" s="143"/>
      <c r="D48" s="144"/>
      <c r="E48" s="92"/>
      <c r="F48" s="148"/>
      <c r="G48" s="149"/>
      <c r="H48" s="149"/>
      <c r="I48" s="150"/>
      <c r="J48" s="151"/>
      <c r="K48" s="152"/>
    </row>
    <row r="49" spans="1:11" ht="28.5" customHeight="1">
      <c r="A49" s="142" t="s">
        <v>328</v>
      </c>
      <c r="B49" s="92"/>
      <c r="C49" s="143"/>
      <c r="D49" s="144"/>
      <c r="E49" s="92"/>
      <c r="F49" s="148"/>
      <c r="G49" s="149"/>
      <c r="H49" s="149"/>
      <c r="I49" s="150"/>
      <c r="J49" s="151"/>
      <c r="K49" s="152"/>
    </row>
    <row r="50" spans="1:11" ht="28.5" customHeight="1">
      <c r="A50" s="142" t="s">
        <v>328</v>
      </c>
      <c r="B50" s="92"/>
      <c r="C50" s="143"/>
      <c r="D50" s="144"/>
      <c r="E50" s="92"/>
      <c r="F50" s="148"/>
      <c r="G50" s="149"/>
      <c r="H50" s="149"/>
      <c r="I50" s="150"/>
      <c r="J50" s="151"/>
      <c r="K50" s="152"/>
    </row>
    <row r="51" spans="1:11" ht="28.5" customHeight="1">
      <c r="A51" s="142" t="s">
        <v>328</v>
      </c>
      <c r="B51" s="92"/>
      <c r="C51" s="143"/>
      <c r="D51" s="144"/>
      <c r="E51" s="92"/>
      <c r="F51" s="148"/>
      <c r="G51" s="149"/>
      <c r="H51" s="149"/>
      <c r="I51" s="150"/>
      <c r="J51" s="151"/>
      <c r="K51" s="152"/>
    </row>
    <row r="52" spans="1:11" ht="28.5" customHeight="1">
      <c r="A52" s="142" t="s">
        <v>328</v>
      </c>
      <c r="B52" s="92"/>
      <c r="C52" s="143"/>
      <c r="D52" s="144"/>
      <c r="E52" s="92"/>
      <c r="F52" s="148"/>
      <c r="G52" s="149"/>
      <c r="H52" s="149"/>
      <c r="I52" s="150"/>
      <c r="J52" s="151"/>
      <c r="K52" s="152"/>
    </row>
    <row r="53" spans="1:11" ht="28.5" customHeight="1">
      <c r="A53" s="142" t="s">
        <v>328</v>
      </c>
      <c r="B53" s="92"/>
      <c r="C53" s="143"/>
      <c r="D53" s="144"/>
      <c r="E53" s="92"/>
      <c r="F53" s="148"/>
      <c r="G53" s="149"/>
      <c r="H53" s="149"/>
      <c r="I53" s="150"/>
      <c r="J53" s="151"/>
      <c r="K53" s="152"/>
    </row>
    <row r="54" spans="1:11" ht="28.5" customHeight="1">
      <c r="A54" s="142" t="s">
        <v>328</v>
      </c>
      <c r="B54" s="92"/>
      <c r="C54" s="143"/>
      <c r="D54" s="144"/>
      <c r="E54" s="92"/>
      <c r="F54" s="148"/>
      <c r="G54" s="149"/>
      <c r="H54" s="149"/>
      <c r="I54" s="150"/>
      <c r="J54" s="151"/>
      <c r="K54" s="192"/>
    </row>
    <row r="55" spans="1:11" ht="28.5" customHeight="1">
      <c r="A55" s="142" t="s">
        <v>328</v>
      </c>
      <c r="B55" s="92"/>
      <c r="C55" s="131"/>
      <c r="D55" s="193"/>
      <c r="E55" s="92"/>
      <c r="F55" s="131"/>
      <c r="G55" s="131"/>
      <c r="H55" s="131"/>
      <c r="I55" s="101"/>
      <c r="J55" s="100"/>
      <c r="K55" s="134"/>
    </row>
    <row r="56" spans="1:11" ht="28.5" customHeight="1" thickBot="1">
      <c r="A56" s="194"/>
      <c r="B56" s="105"/>
      <c r="C56" s="136"/>
      <c r="D56" s="136"/>
      <c r="E56" s="105"/>
      <c r="F56" s="136"/>
      <c r="G56" s="136"/>
      <c r="H56" s="136"/>
      <c r="I56" s="107"/>
      <c r="J56" s="108"/>
      <c r="K56" s="113"/>
    </row>
    <row r="57" spans="1:11" ht="28.5" customHeight="1" thickBot="1">
      <c r="A57" s="195"/>
      <c r="B57" s="196"/>
      <c r="C57" s="197"/>
      <c r="D57" s="197"/>
      <c r="E57" s="196"/>
      <c r="F57" s="197"/>
      <c r="G57" s="197"/>
      <c r="H57" s="197"/>
      <c r="I57" s="198"/>
      <c r="J57" s="199"/>
      <c r="K57" s="200"/>
    </row>
    <row r="58" spans="1:11" ht="28.5" customHeight="1">
      <c r="A58" s="201" t="s">
        <v>329</v>
      </c>
      <c r="B58" s="202"/>
      <c r="C58" s="203"/>
      <c r="D58" s="204"/>
      <c r="E58" s="202"/>
      <c r="F58" s="205" t="s">
        <v>330</v>
      </c>
      <c r="G58" s="206" t="s">
        <v>144</v>
      </c>
      <c r="H58" s="206" t="s">
        <v>331</v>
      </c>
      <c r="I58" s="145" t="s">
        <v>332</v>
      </c>
      <c r="J58" s="207"/>
      <c r="K58" s="208" t="s">
        <v>333</v>
      </c>
    </row>
    <row r="59" spans="1:11" ht="28.5" customHeight="1">
      <c r="A59" s="209"/>
      <c r="B59" s="92"/>
      <c r="C59" s="92"/>
      <c r="D59" s="92"/>
      <c r="E59" s="92"/>
      <c r="F59" s="92"/>
      <c r="G59" s="92"/>
      <c r="H59" s="92"/>
      <c r="I59" s="142" t="s">
        <v>334</v>
      </c>
      <c r="J59" s="210">
        <v>0.28125</v>
      </c>
      <c r="K59" s="211"/>
    </row>
    <row r="60" spans="1:11" ht="28.5" customHeight="1">
      <c r="A60" s="209"/>
      <c r="B60" s="92"/>
      <c r="C60" s="92"/>
      <c r="D60" s="92"/>
      <c r="E60" s="92"/>
      <c r="F60" s="93" t="s">
        <v>335</v>
      </c>
      <c r="G60" s="106" t="s">
        <v>24</v>
      </c>
      <c r="H60" s="106" t="s">
        <v>336</v>
      </c>
      <c r="I60" s="142" t="s">
        <v>337</v>
      </c>
      <c r="J60" s="210">
        <v>0.28125</v>
      </c>
      <c r="K60" s="211" t="s">
        <v>338</v>
      </c>
    </row>
    <row r="61" spans="1:11" ht="28.5" customHeight="1">
      <c r="A61" s="209"/>
      <c r="B61" s="92"/>
      <c r="C61" s="92"/>
      <c r="D61" s="92"/>
      <c r="E61" s="92"/>
      <c r="F61" s="93" t="s">
        <v>339</v>
      </c>
      <c r="G61" s="106" t="s">
        <v>24</v>
      </c>
      <c r="H61" s="94" t="s">
        <v>340</v>
      </c>
      <c r="I61" s="142" t="s">
        <v>341</v>
      </c>
      <c r="J61" s="210">
        <v>0.28125</v>
      </c>
      <c r="K61" s="211" t="s">
        <v>342</v>
      </c>
    </row>
    <row r="62" spans="1:11" ht="28.5" customHeight="1">
      <c r="A62" s="209"/>
      <c r="B62" s="92"/>
      <c r="C62" s="92"/>
      <c r="D62" s="92"/>
      <c r="E62" s="92"/>
      <c r="F62" s="93" t="s">
        <v>343</v>
      </c>
      <c r="G62" s="106" t="s">
        <v>24</v>
      </c>
      <c r="H62" s="106" t="s">
        <v>344</v>
      </c>
      <c r="I62" s="142" t="s">
        <v>345</v>
      </c>
      <c r="J62" s="210">
        <v>0.28125</v>
      </c>
      <c r="K62" s="211" t="s">
        <v>346</v>
      </c>
    </row>
    <row r="63" spans="1:11" ht="28.5" customHeight="1">
      <c r="A63" s="209"/>
      <c r="B63" s="92"/>
      <c r="C63" s="92"/>
      <c r="D63" s="92"/>
      <c r="E63" s="92"/>
      <c r="F63" s="99" t="s">
        <v>347</v>
      </c>
      <c r="G63" s="106" t="s">
        <v>144</v>
      </c>
      <c r="H63" s="106" t="s">
        <v>348</v>
      </c>
      <c r="I63" s="142" t="s">
        <v>349</v>
      </c>
      <c r="J63" s="210">
        <v>0.28125</v>
      </c>
      <c r="K63" s="211" t="s">
        <v>346</v>
      </c>
    </row>
    <row r="64" spans="1:11" ht="28.5" customHeight="1">
      <c r="A64" s="209"/>
      <c r="B64" s="92"/>
      <c r="C64" s="92"/>
      <c r="D64" s="92"/>
      <c r="E64" s="92"/>
      <c r="I64" s="142" t="s">
        <v>350</v>
      </c>
      <c r="J64" s="210" t="s">
        <v>351</v>
      </c>
      <c r="K64" s="211" t="s">
        <v>346</v>
      </c>
    </row>
    <row r="65" spans="1:11" ht="28.5" customHeight="1">
      <c r="A65" s="209"/>
      <c r="B65" s="92"/>
      <c r="C65" s="92"/>
      <c r="D65" s="92"/>
      <c r="E65" s="92"/>
      <c r="F65" s="92"/>
      <c r="G65" s="92"/>
      <c r="H65" s="92"/>
      <c r="I65" s="142" t="s">
        <v>352</v>
      </c>
      <c r="J65" s="210">
        <v>0.28125</v>
      </c>
      <c r="K65" s="211"/>
    </row>
    <row r="66" spans="1:11" ht="28.5" customHeight="1" thickBot="1">
      <c r="A66" s="212"/>
      <c r="B66" s="105"/>
      <c r="C66" s="105"/>
      <c r="D66" s="105"/>
      <c r="E66" s="105"/>
      <c r="F66" s="105"/>
      <c r="G66" s="105"/>
      <c r="H66" s="105"/>
      <c r="I66" s="213" t="s">
        <v>353</v>
      </c>
      <c r="J66" s="214">
        <v>0.28125</v>
      </c>
      <c r="K66" s="215" t="s">
        <v>354</v>
      </c>
    </row>
    <row r="67" spans="1:11" ht="28.5" customHeight="1">
      <c r="A67" s="216" t="s">
        <v>355</v>
      </c>
      <c r="B67" s="217"/>
      <c r="C67" s="217"/>
      <c r="D67" s="217"/>
      <c r="E67" s="217"/>
      <c r="F67" s="217"/>
      <c r="G67" s="217"/>
      <c r="H67" s="217"/>
      <c r="I67" s="218" t="s">
        <v>356</v>
      </c>
      <c r="J67" s="219" t="s">
        <v>357</v>
      </c>
      <c r="K67" s="220"/>
    </row>
    <row r="68" spans="1:11" ht="28.5" customHeight="1">
      <c r="A68" s="221" t="s">
        <v>355</v>
      </c>
      <c r="B68" s="222"/>
      <c r="C68" s="222"/>
      <c r="D68" s="222"/>
      <c r="E68" s="222"/>
      <c r="F68" s="222"/>
      <c r="G68" s="222"/>
      <c r="H68" s="222"/>
      <c r="I68" s="223" t="s">
        <v>358</v>
      </c>
      <c r="J68" s="224" t="s">
        <v>357</v>
      </c>
      <c r="K68" s="225"/>
    </row>
    <row r="69" spans="1:11" ht="28.5" customHeight="1" thickBot="1">
      <c r="A69" s="226" t="s">
        <v>355</v>
      </c>
      <c r="B69" s="227"/>
      <c r="C69" s="228"/>
      <c r="D69" s="229"/>
      <c r="E69" s="227"/>
      <c r="F69" s="230"/>
      <c r="G69" s="231"/>
      <c r="H69" s="231"/>
      <c r="I69" s="232" t="s">
        <v>359</v>
      </c>
      <c r="J69" s="233" t="s">
        <v>360</v>
      </c>
      <c r="K69" s="234"/>
    </row>
    <row r="70" spans="1:11" ht="28.5" customHeight="1">
      <c r="A70" s="235" t="s">
        <v>361</v>
      </c>
      <c r="B70" s="236"/>
      <c r="C70" s="237"/>
      <c r="D70" s="238"/>
      <c r="E70" s="236"/>
      <c r="F70" s="239" t="s">
        <v>362</v>
      </c>
      <c r="G70" s="240" t="s">
        <v>19</v>
      </c>
      <c r="H70" s="240" t="s">
        <v>363</v>
      </c>
      <c r="I70" s="241" t="s">
        <v>364</v>
      </c>
      <c r="J70" s="242"/>
      <c r="K70" s="243" t="s">
        <v>333</v>
      </c>
    </row>
    <row r="71" spans="1:11" ht="28.5" customHeight="1">
      <c r="A71" s="244"/>
      <c r="B71" s="245"/>
      <c r="C71" s="246"/>
      <c r="D71" s="247"/>
      <c r="E71" s="245"/>
      <c r="F71" s="248"/>
      <c r="G71" s="249"/>
      <c r="H71" s="250"/>
      <c r="I71" s="251" t="s">
        <v>334</v>
      </c>
      <c r="J71" s="252">
        <v>0.26041666666666669</v>
      </c>
      <c r="K71" s="253"/>
    </row>
    <row r="72" spans="1:11" ht="28.5" customHeight="1">
      <c r="A72" s="244"/>
      <c r="B72" s="245"/>
      <c r="C72" s="246"/>
      <c r="D72" s="247"/>
      <c r="E72" s="245"/>
      <c r="F72" s="254"/>
      <c r="G72" s="254"/>
      <c r="H72" s="254"/>
      <c r="I72" s="251" t="s">
        <v>365</v>
      </c>
      <c r="J72" s="252">
        <v>0.26041666666666669</v>
      </c>
      <c r="K72" s="253" t="s">
        <v>346</v>
      </c>
    </row>
    <row r="73" spans="1:11" ht="28.5" customHeight="1">
      <c r="A73" s="244"/>
      <c r="B73" s="245"/>
      <c r="C73" s="246"/>
      <c r="D73" s="247"/>
      <c r="E73" s="245"/>
      <c r="F73" s="248"/>
      <c r="G73" s="249"/>
      <c r="H73" s="250"/>
      <c r="I73" s="255" t="s">
        <v>366</v>
      </c>
      <c r="J73" s="252">
        <v>0.26041666666666669</v>
      </c>
      <c r="K73" s="253" t="s">
        <v>346</v>
      </c>
    </row>
    <row r="74" spans="1:11" ht="28.5" customHeight="1">
      <c r="A74" s="244"/>
      <c r="B74" s="245"/>
      <c r="C74" s="246"/>
      <c r="D74" s="247"/>
      <c r="E74" s="245"/>
      <c r="F74" s="93" t="s">
        <v>367</v>
      </c>
      <c r="G74" s="106" t="s">
        <v>19</v>
      </c>
      <c r="H74" s="106" t="s">
        <v>368</v>
      </c>
      <c r="I74" s="256" t="s">
        <v>369</v>
      </c>
      <c r="J74" s="252">
        <v>0.26041666666666669</v>
      </c>
      <c r="K74" s="253" t="s">
        <v>346</v>
      </c>
    </row>
    <row r="75" spans="1:11" ht="28.5" customHeight="1">
      <c r="A75" s="244"/>
      <c r="B75" s="245"/>
      <c r="C75" s="246"/>
      <c r="D75" s="247"/>
      <c r="E75" s="245"/>
      <c r="F75" s="254"/>
      <c r="G75" s="254"/>
      <c r="H75" s="254"/>
      <c r="I75" s="257" t="s">
        <v>370</v>
      </c>
      <c r="J75" s="252">
        <v>0.26041666666666669</v>
      </c>
      <c r="K75" s="253" t="s">
        <v>346</v>
      </c>
    </row>
    <row r="76" spans="1:11" ht="28.5" customHeight="1">
      <c r="A76" s="244"/>
      <c r="B76" s="245"/>
      <c r="C76" s="246"/>
      <c r="D76" s="247"/>
      <c r="E76" s="245"/>
      <c r="F76" s="148"/>
      <c r="G76" s="149"/>
      <c r="H76" s="258"/>
      <c r="I76" s="257" t="s">
        <v>371</v>
      </c>
      <c r="J76" s="252">
        <v>0.26041666666666669</v>
      </c>
      <c r="K76" s="253" t="s">
        <v>346</v>
      </c>
    </row>
    <row r="77" spans="1:11" ht="28.5" customHeight="1">
      <c r="A77" s="244"/>
      <c r="B77" s="245"/>
      <c r="C77" s="246"/>
      <c r="D77" s="247"/>
      <c r="E77" s="245"/>
      <c r="F77" s="254"/>
      <c r="G77" s="254"/>
      <c r="H77" s="254"/>
      <c r="I77" s="257" t="s">
        <v>372</v>
      </c>
      <c r="J77" s="252">
        <v>0.26041666666666669</v>
      </c>
      <c r="K77" s="253" t="s">
        <v>346</v>
      </c>
    </row>
    <row r="78" spans="1:11" ht="28.5" customHeight="1">
      <c r="A78" s="244"/>
      <c r="B78" s="245"/>
      <c r="C78" s="246"/>
      <c r="D78" s="247"/>
      <c r="E78" s="245"/>
      <c r="F78" s="254"/>
      <c r="G78" s="254"/>
      <c r="H78" s="254"/>
      <c r="I78" s="257" t="s">
        <v>373</v>
      </c>
      <c r="J78" s="252">
        <v>0.26041666666666669</v>
      </c>
      <c r="K78" s="253" t="s">
        <v>346</v>
      </c>
    </row>
    <row r="79" spans="1:11" ht="28.5" customHeight="1">
      <c r="A79" s="244"/>
      <c r="B79" s="245"/>
      <c r="C79" s="246"/>
      <c r="D79" s="247"/>
      <c r="E79" s="245"/>
      <c r="F79" s="254"/>
      <c r="G79" s="254"/>
      <c r="H79" s="254"/>
      <c r="I79" s="257" t="s">
        <v>374</v>
      </c>
      <c r="J79" s="252">
        <v>0.26041666666666669</v>
      </c>
      <c r="K79" s="253" t="s">
        <v>346</v>
      </c>
    </row>
    <row r="80" spans="1:11" ht="28.5" customHeight="1">
      <c r="A80" s="244"/>
      <c r="B80" s="245"/>
      <c r="C80" s="246"/>
      <c r="D80" s="247"/>
      <c r="E80" s="247"/>
      <c r="F80" s="247"/>
      <c r="G80" s="247"/>
      <c r="H80" s="247"/>
      <c r="I80" s="257" t="s">
        <v>375</v>
      </c>
      <c r="J80" s="252">
        <v>0.26041666666666669</v>
      </c>
      <c r="K80" s="253" t="s">
        <v>346</v>
      </c>
    </row>
    <row r="81" spans="1:11" ht="28.5" customHeight="1">
      <c r="A81" s="244"/>
      <c r="B81" s="245"/>
      <c r="C81" s="246"/>
      <c r="D81" s="247"/>
      <c r="E81" s="247"/>
      <c r="F81" s="99" t="s">
        <v>376</v>
      </c>
      <c r="G81" s="106" t="s">
        <v>19</v>
      </c>
      <c r="H81" s="106" t="s">
        <v>377</v>
      </c>
      <c r="I81" s="251" t="s">
        <v>378</v>
      </c>
      <c r="J81" s="252">
        <v>0.26041666666666669</v>
      </c>
      <c r="K81" s="253" t="s">
        <v>346</v>
      </c>
    </row>
    <row r="82" spans="1:11" ht="28.5" customHeight="1">
      <c r="A82" s="244"/>
      <c r="B82" s="245"/>
      <c r="C82" s="246"/>
      <c r="D82" s="247"/>
      <c r="E82" s="247"/>
      <c r="I82" s="251" t="s">
        <v>378</v>
      </c>
      <c r="J82" s="252">
        <v>0.26041666666666669</v>
      </c>
      <c r="K82" s="253" t="s">
        <v>346</v>
      </c>
    </row>
    <row r="83" spans="1:11" ht="28.5" customHeight="1">
      <c r="A83" s="244"/>
      <c r="B83" s="245"/>
      <c r="C83" s="246"/>
      <c r="D83" s="247"/>
      <c r="E83" s="247"/>
      <c r="F83" s="99" t="s">
        <v>270</v>
      </c>
      <c r="G83" s="106" t="s">
        <v>19</v>
      </c>
      <c r="H83" s="106" t="s">
        <v>271</v>
      </c>
      <c r="I83" s="251" t="s">
        <v>379</v>
      </c>
      <c r="J83" s="252">
        <v>0.26041666666666669</v>
      </c>
      <c r="K83" s="253" t="s">
        <v>346</v>
      </c>
    </row>
    <row r="84" spans="1:11" ht="28.5" customHeight="1">
      <c r="A84" s="244"/>
      <c r="B84" s="245"/>
      <c r="C84" s="246"/>
      <c r="D84" s="247"/>
      <c r="E84" s="247"/>
      <c r="F84" s="259" t="s">
        <v>380</v>
      </c>
      <c r="G84" s="106" t="s">
        <v>19</v>
      </c>
      <c r="H84" s="94" t="s">
        <v>381</v>
      </c>
      <c r="I84" s="251" t="s">
        <v>382</v>
      </c>
      <c r="J84" s="252">
        <v>0.26041666666666669</v>
      </c>
      <c r="K84" s="253" t="s">
        <v>346</v>
      </c>
    </row>
    <row r="85" spans="1:11" ht="28.5" customHeight="1">
      <c r="A85" s="244"/>
      <c r="B85" s="245"/>
      <c r="C85" s="246"/>
      <c r="D85" s="247"/>
      <c r="E85" s="245"/>
      <c r="F85" s="99" t="s">
        <v>376</v>
      </c>
      <c r="G85" s="106" t="s">
        <v>19</v>
      </c>
      <c r="H85" s="106" t="s">
        <v>377</v>
      </c>
      <c r="I85" s="251" t="s">
        <v>383</v>
      </c>
      <c r="J85" s="252">
        <v>0.26041666666666669</v>
      </c>
      <c r="K85" s="253" t="s">
        <v>346</v>
      </c>
    </row>
    <row r="86" spans="1:11" ht="28.5" customHeight="1">
      <c r="A86" s="244"/>
      <c r="B86" s="245"/>
      <c r="C86" s="246"/>
      <c r="D86" s="247"/>
      <c r="E86" s="245"/>
      <c r="F86" s="148"/>
      <c r="G86" s="258"/>
      <c r="H86" s="258"/>
      <c r="I86" s="251" t="s">
        <v>384</v>
      </c>
      <c r="J86" s="252">
        <v>0.26041666666666669</v>
      </c>
      <c r="K86" s="253" t="s">
        <v>346</v>
      </c>
    </row>
    <row r="87" spans="1:11" ht="28.5" customHeight="1" thickBot="1">
      <c r="A87" s="226" t="s">
        <v>385</v>
      </c>
      <c r="B87" s="260"/>
      <c r="C87" s="261"/>
      <c r="D87" s="262"/>
      <c r="E87" s="260"/>
      <c r="F87" s="263"/>
      <c r="G87" s="263"/>
      <c r="H87" s="263"/>
      <c r="I87" s="232" t="s">
        <v>359</v>
      </c>
      <c r="J87" s="233" t="s">
        <v>360</v>
      </c>
      <c r="K87" s="264"/>
    </row>
    <row r="88" spans="1:11" ht="28.5" customHeight="1" thickBot="1">
      <c r="A88" s="265"/>
      <c r="B88" s="196"/>
      <c r="C88" s="266"/>
      <c r="D88" s="267"/>
      <c r="E88" s="196"/>
      <c r="F88" s="268"/>
      <c r="G88" s="268"/>
      <c r="H88" s="268"/>
      <c r="I88" s="269"/>
      <c r="J88" s="270"/>
      <c r="K88" s="271"/>
    </row>
    <row r="89" spans="1:11" ht="28.5" customHeight="1" thickBot="1">
      <c r="A89" s="272" t="s">
        <v>386</v>
      </c>
      <c r="B89" s="273"/>
      <c r="C89" s="274"/>
      <c r="D89" s="275"/>
      <c r="E89" s="273"/>
      <c r="F89" s="276"/>
      <c r="G89" s="277"/>
      <c r="H89" s="277"/>
      <c r="I89" s="278"/>
      <c r="J89" s="279"/>
      <c r="K89" s="280"/>
    </row>
    <row r="90" spans="1:11" ht="28.5" customHeight="1">
      <c r="A90" s="281" t="s">
        <v>387</v>
      </c>
      <c r="B90" s="127"/>
      <c r="C90" s="125"/>
      <c r="D90" s="126"/>
      <c r="E90" s="127"/>
      <c r="F90" s="282"/>
      <c r="G90" s="283"/>
      <c r="H90" s="283"/>
      <c r="I90" s="284"/>
      <c r="J90" s="285" t="s">
        <v>388</v>
      </c>
      <c r="K90" s="286"/>
    </row>
    <row r="91" spans="1:11" ht="28.5" customHeight="1">
      <c r="A91" s="287"/>
      <c r="B91" s="92"/>
      <c r="C91" s="132"/>
      <c r="D91" s="288"/>
      <c r="E91" s="92"/>
      <c r="F91" s="289"/>
      <c r="G91" s="290"/>
      <c r="H91" s="291"/>
      <c r="I91" s="560"/>
      <c r="J91" s="292"/>
      <c r="K91" s="561"/>
    </row>
    <row r="92" spans="1:11" ht="28.5" customHeight="1">
      <c r="A92" s="293"/>
      <c r="B92" s="92"/>
      <c r="C92" s="132"/>
      <c r="D92" s="133"/>
      <c r="E92" s="92"/>
      <c r="F92" s="289"/>
      <c r="G92" s="290"/>
      <c r="H92" s="291"/>
      <c r="I92" s="562"/>
      <c r="J92" s="294"/>
      <c r="K92" s="563"/>
    </row>
    <row r="93" spans="1:11" ht="28.5" customHeight="1" thickBot="1">
      <c r="A93" s="295"/>
      <c r="B93" s="119"/>
      <c r="C93" s="117"/>
      <c r="D93" s="118"/>
      <c r="E93" s="119"/>
      <c r="F93" s="296"/>
      <c r="G93" s="297"/>
      <c r="H93" s="298"/>
      <c r="I93" s="564"/>
      <c r="J93" s="299"/>
      <c r="K93" s="565"/>
    </row>
    <row r="94" spans="1:11" ht="28.5" customHeight="1">
      <c r="A94" s="281" t="s">
        <v>389</v>
      </c>
      <c r="B94" s="127"/>
      <c r="C94" s="125"/>
      <c r="D94" s="126"/>
      <c r="E94" s="127"/>
      <c r="F94" s="205" t="s">
        <v>390</v>
      </c>
      <c r="G94" s="300" t="s">
        <v>94</v>
      </c>
      <c r="H94" s="301" t="s">
        <v>391</v>
      </c>
      <c r="I94" s="284"/>
      <c r="J94" s="285">
        <v>0.32291666666666669</v>
      </c>
      <c r="K94" s="302"/>
    </row>
    <row r="95" spans="1:11" ht="28.5" customHeight="1">
      <c r="A95" s="303"/>
      <c r="B95" s="92"/>
      <c r="C95" s="132"/>
      <c r="D95" s="133"/>
      <c r="E95" s="92"/>
      <c r="F95" s="304"/>
      <c r="G95" s="305"/>
      <c r="H95" s="305"/>
      <c r="I95" s="306"/>
      <c r="J95" s="307"/>
      <c r="K95" s="308"/>
    </row>
    <row r="96" spans="1:11" ht="28.5" customHeight="1" thickBot="1">
      <c r="A96" s="309"/>
      <c r="B96" s="119"/>
      <c r="C96" s="117"/>
      <c r="D96" s="118"/>
      <c r="E96" s="119"/>
      <c r="F96" s="296"/>
      <c r="G96" s="297"/>
      <c r="H96" s="298"/>
      <c r="I96" s="310"/>
      <c r="J96" s="299"/>
      <c r="K96" s="311"/>
    </row>
    <row r="97" spans="1:11" ht="28.5" customHeight="1">
      <c r="A97" s="281" t="s">
        <v>392</v>
      </c>
      <c r="B97" s="127"/>
      <c r="C97" s="125"/>
      <c r="D97" s="566" t="s">
        <v>246</v>
      </c>
      <c r="E97" s="127"/>
      <c r="F97" s="93" t="s">
        <v>393</v>
      </c>
      <c r="G97" s="106" t="s">
        <v>144</v>
      </c>
      <c r="H97" s="94" t="s">
        <v>394</v>
      </c>
      <c r="I97" s="312"/>
      <c r="J97" s="285">
        <v>0.27083333333333331</v>
      </c>
      <c r="K97" s="302"/>
    </row>
    <row r="98" spans="1:11" ht="28.5" customHeight="1">
      <c r="A98" s="313"/>
      <c r="B98" s="92"/>
      <c r="C98" s="132"/>
      <c r="D98" s="133"/>
      <c r="E98" s="92"/>
      <c r="F98" s="289"/>
      <c r="G98" s="290"/>
      <c r="H98" s="291"/>
      <c r="I98" s="90"/>
      <c r="J98" s="292"/>
      <c r="K98" s="314"/>
    </row>
    <row r="99" spans="1:11" ht="28.5" customHeight="1" thickBot="1">
      <c r="A99" s="315"/>
      <c r="B99" s="119"/>
      <c r="C99" s="117"/>
      <c r="D99" s="118"/>
      <c r="E99" s="119"/>
      <c r="F99" s="296"/>
      <c r="G99" s="297"/>
      <c r="H99" s="298"/>
      <c r="I99" s="310"/>
      <c r="J99" s="316"/>
      <c r="K99" s="311"/>
    </row>
  </sheetData>
  <customSheetViews>
    <customSheetView guid="{7467EB25-1862-443D-90FC-4D2DF0850119}" scale="80" topLeftCell="A40">
      <selection activeCell="F23" sqref="F23"/>
    </customSheetView>
    <customSheetView guid="{C4E1DD3A-1247-4336-93D4-45B0D4BA8B9A}" scale="80">
      <selection activeCell="D14" sqref="D14"/>
    </customSheetView>
    <customSheetView guid="{06B1DAC5-0162-8542-8305-8F3CA1414131}" scale="80" topLeftCell="K1">
      <selection activeCell="F23" sqref="F23"/>
    </customSheetView>
  </customSheetViews>
  <mergeCells count="2">
    <mergeCell ref="A1:K1"/>
    <mergeCell ref="A2:K2"/>
  </mergeCells>
  <phoneticPr fontId="86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4" workbookViewId="0">
      <selection activeCell="O17" sqref="O17"/>
    </sheetView>
  </sheetViews>
  <sheetFormatPr baseColWidth="10" defaultColWidth="8.83203125" defaultRowHeight="14" x14ac:dyDescent="0"/>
  <cols>
    <col min="1" max="1" width="10.6640625" style="83" customWidth="1"/>
    <col min="2" max="2" width="29.33203125" style="83" customWidth="1"/>
    <col min="3" max="4" width="7" style="83" customWidth="1"/>
    <col min="5" max="5" width="27.83203125" style="83" customWidth="1"/>
    <col min="6" max="6" width="5.5" style="83" bestFit="1" customWidth="1"/>
    <col min="7" max="7" width="7.83203125" style="83" customWidth="1"/>
    <col min="8" max="8" width="7.83203125" style="83" bestFit="1" customWidth="1"/>
    <col min="9" max="11" width="5.5" style="83" bestFit="1" customWidth="1"/>
    <col min="12" max="12" width="6.83203125" style="83" bestFit="1" customWidth="1"/>
    <col min="13" max="13" width="7" style="83" bestFit="1" customWidth="1"/>
    <col min="14" max="14" width="7.6640625" style="83" bestFit="1" customWidth="1"/>
    <col min="15" max="15" width="39" style="83" customWidth="1"/>
    <col min="16" max="16" width="21.6640625" style="83" customWidth="1"/>
    <col min="17" max="17" width="17.83203125" style="83" customWidth="1"/>
    <col min="18" max="18" width="19.5" style="83" customWidth="1"/>
    <col min="19" max="16384" width="8.83203125" style="83"/>
  </cols>
  <sheetData>
    <row r="1" spans="1:18" ht="21">
      <c r="A1" s="320">
        <v>42707</v>
      </c>
      <c r="Q1" s="321"/>
      <c r="R1" s="321"/>
    </row>
    <row r="2" spans="1:18">
      <c r="Q2" s="321"/>
      <c r="R2" s="321"/>
    </row>
    <row r="3" spans="1:18" ht="23">
      <c r="A3" s="322" t="s">
        <v>399</v>
      </c>
      <c r="Q3" s="321"/>
      <c r="R3" s="321"/>
    </row>
    <row r="4" spans="1:18" ht="15" thickBot="1">
      <c r="Q4" s="321"/>
      <c r="R4" s="321"/>
    </row>
    <row r="5" spans="1:18" ht="27">
      <c r="A5" s="323" t="s">
        <v>400</v>
      </c>
      <c r="B5" s="324"/>
      <c r="C5" s="325"/>
      <c r="D5" s="326"/>
      <c r="E5" s="327"/>
      <c r="F5" s="327"/>
      <c r="G5" s="326"/>
      <c r="H5" s="327"/>
      <c r="I5" s="327"/>
      <c r="J5" s="328"/>
      <c r="K5" s="329"/>
      <c r="L5" s="330"/>
      <c r="M5" s="327"/>
      <c r="N5" s="327"/>
      <c r="O5" s="331" t="s">
        <v>401</v>
      </c>
      <c r="P5" s="332"/>
      <c r="Q5" s="333"/>
      <c r="R5" s="334"/>
    </row>
    <row r="6" spans="1:18">
      <c r="A6" s="335" t="s">
        <v>402</v>
      </c>
      <c r="B6" s="336" t="s">
        <v>403</v>
      </c>
      <c r="C6" s="337" t="s">
        <v>404</v>
      </c>
      <c r="D6" s="338" t="s">
        <v>405</v>
      </c>
      <c r="E6" s="338" t="s">
        <v>406</v>
      </c>
      <c r="F6" s="339" t="s">
        <v>407</v>
      </c>
      <c r="G6" s="338" t="s">
        <v>408</v>
      </c>
      <c r="H6" s="338" t="s">
        <v>409</v>
      </c>
      <c r="I6" s="340" t="s">
        <v>410</v>
      </c>
      <c r="J6" s="339" t="s">
        <v>411</v>
      </c>
      <c r="K6" s="341" t="s">
        <v>408</v>
      </c>
      <c r="L6" s="338" t="s">
        <v>409</v>
      </c>
      <c r="M6" s="340" t="s">
        <v>410</v>
      </c>
      <c r="N6" s="340" t="s">
        <v>412</v>
      </c>
      <c r="O6" s="342" t="s">
        <v>413</v>
      </c>
      <c r="P6" s="343" t="s">
        <v>414</v>
      </c>
      <c r="Q6" s="342" t="s">
        <v>415</v>
      </c>
      <c r="R6" s="344" t="s">
        <v>416</v>
      </c>
    </row>
    <row r="7" spans="1:18" ht="21">
      <c r="A7" s="345" t="s">
        <v>417</v>
      </c>
      <c r="B7" s="346"/>
      <c r="C7" s="347"/>
      <c r="D7" s="347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6"/>
      <c r="Q7" s="349"/>
      <c r="R7" s="350"/>
    </row>
    <row r="8" spans="1:18" ht="24">
      <c r="A8" s="337" t="s">
        <v>418</v>
      </c>
      <c r="B8" s="351" t="s">
        <v>419</v>
      </c>
      <c r="C8" s="352">
        <v>2</v>
      </c>
      <c r="D8" s="353">
        <v>2</v>
      </c>
      <c r="E8" s="351" t="s">
        <v>420</v>
      </c>
      <c r="F8" s="354">
        <v>42706</v>
      </c>
      <c r="G8" s="351" t="s">
        <v>421</v>
      </c>
      <c r="H8" s="351" t="s">
        <v>422</v>
      </c>
      <c r="I8" s="355">
        <v>0.55902777777777779</v>
      </c>
      <c r="J8" s="354">
        <v>42708</v>
      </c>
      <c r="K8" s="351"/>
      <c r="L8" s="351"/>
      <c r="M8" s="355"/>
      <c r="N8" s="356" t="s">
        <v>423</v>
      </c>
      <c r="O8" s="356"/>
      <c r="P8" s="356" t="s">
        <v>424</v>
      </c>
      <c r="Q8" s="357" t="s">
        <v>280</v>
      </c>
      <c r="R8" s="358" t="s">
        <v>281</v>
      </c>
    </row>
    <row r="9" spans="1:18" ht="48">
      <c r="A9" s="337" t="s">
        <v>425</v>
      </c>
      <c r="B9" s="351" t="s">
        <v>426</v>
      </c>
      <c r="C9" s="352">
        <v>1</v>
      </c>
      <c r="D9" s="353">
        <v>1</v>
      </c>
      <c r="E9" s="351" t="s">
        <v>427</v>
      </c>
      <c r="F9" s="354">
        <v>42706</v>
      </c>
      <c r="G9" s="351" t="s">
        <v>428</v>
      </c>
      <c r="H9" s="351" t="s">
        <v>429</v>
      </c>
      <c r="I9" s="355">
        <v>0.50138888888888888</v>
      </c>
      <c r="J9" s="354">
        <v>42708</v>
      </c>
      <c r="K9" s="351" t="s">
        <v>428</v>
      </c>
      <c r="L9" s="351"/>
      <c r="M9" s="355"/>
      <c r="N9" s="356" t="s">
        <v>423</v>
      </c>
      <c r="O9" s="359" t="s">
        <v>430</v>
      </c>
      <c r="P9" s="356" t="s">
        <v>431</v>
      </c>
      <c r="Q9" s="357" t="s">
        <v>280</v>
      </c>
      <c r="R9" s="358" t="s">
        <v>281</v>
      </c>
    </row>
    <row r="10" spans="1:18" ht="36">
      <c r="A10" s="360" t="s">
        <v>432</v>
      </c>
      <c r="B10" s="351" t="s">
        <v>433</v>
      </c>
      <c r="C10" s="351">
        <v>1</v>
      </c>
      <c r="D10" s="353">
        <v>1</v>
      </c>
      <c r="E10" s="351" t="s">
        <v>434</v>
      </c>
      <c r="F10" s="354">
        <v>42706</v>
      </c>
      <c r="G10" s="351" t="s">
        <v>421</v>
      </c>
      <c r="H10" s="351" t="s">
        <v>435</v>
      </c>
      <c r="I10" s="355">
        <v>0.41666666666666669</v>
      </c>
      <c r="J10" s="354">
        <v>42712</v>
      </c>
      <c r="K10" s="351" t="s">
        <v>421</v>
      </c>
      <c r="L10" s="351" t="s">
        <v>436</v>
      </c>
      <c r="M10" s="355">
        <v>0.99652777777777779</v>
      </c>
      <c r="N10" s="351" t="s">
        <v>437</v>
      </c>
      <c r="O10" s="356" t="s">
        <v>438</v>
      </c>
      <c r="P10" s="351"/>
      <c r="Q10" s="357" t="s">
        <v>280</v>
      </c>
      <c r="R10" s="358" t="s">
        <v>281</v>
      </c>
    </row>
    <row r="11" spans="1:18" ht="21">
      <c r="A11" s="345" t="s">
        <v>439</v>
      </c>
      <c r="B11" s="346"/>
      <c r="C11" s="347"/>
      <c r="D11" s="347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8"/>
      <c r="P11" s="346"/>
      <c r="Q11" s="349"/>
      <c r="R11" s="350"/>
    </row>
    <row r="12" spans="1:18" ht="24">
      <c r="A12" s="360" t="s">
        <v>440</v>
      </c>
      <c r="B12" s="351" t="s">
        <v>441</v>
      </c>
      <c r="C12" s="351">
        <v>2</v>
      </c>
      <c r="D12" s="353">
        <v>1</v>
      </c>
      <c r="E12" s="351" t="s">
        <v>442</v>
      </c>
      <c r="F12" s="354">
        <v>42706</v>
      </c>
      <c r="G12" s="351" t="s">
        <v>421</v>
      </c>
      <c r="H12" s="351" t="s">
        <v>443</v>
      </c>
      <c r="I12" s="355">
        <v>0.3263888888888889</v>
      </c>
      <c r="J12" s="354">
        <v>42713</v>
      </c>
      <c r="K12" s="351" t="s">
        <v>421</v>
      </c>
      <c r="L12" s="351"/>
      <c r="M12" s="355"/>
      <c r="N12" s="351" t="s">
        <v>444</v>
      </c>
      <c r="O12" s="356" t="s">
        <v>445</v>
      </c>
      <c r="P12" s="351" t="s">
        <v>446</v>
      </c>
      <c r="Q12" s="357" t="s">
        <v>280</v>
      </c>
      <c r="R12" s="358" t="s">
        <v>281</v>
      </c>
    </row>
    <row r="13" spans="1:18" ht="36">
      <c r="A13" s="360" t="s">
        <v>447</v>
      </c>
      <c r="B13" s="351" t="s">
        <v>448</v>
      </c>
      <c r="C13" s="351">
        <v>2</v>
      </c>
      <c r="D13" s="353">
        <v>1</v>
      </c>
      <c r="E13" s="351" t="s">
        <v>449</v>
      </c>
      <c r="F13" s="354">
        <v>42706</v>
      </c>
      <c r="G13" s="351" t="s">
        <v>421</v>
      </c>
      <c r="H13" s="351" t="s">
        <v>450</v>
      </c>
      <c r="I13" s="355">
        <v>0.8354166666666667</v>
      </c>
      <c r="J13" s="354">
        <v>42714</v>
      </c>
      <c r="K13" s="351" t="s">
        <v>421</v>
      </c>
      <c r="L13" s="351" t="s">
        <v>451</v>
      </c>
      <c r="M13" s="355">
        <v>0.8125</v>
      </c>
      <c r="N13" s="351" t="s">
        <v>452</v>
      </c>
      <c r="O13" s="356" t="s">
        <v>453</v>
      </c>
      <c r="P13" s="351" t="s">
        <v>454</v>
      </c>
      <c r="Q13" s="357" t="s">
        <v>280</v>
      </c>
      <c r="R13" s="358" t="s">
        <v>281</v>
      </c>
    </row>
    <row r="14" spans="1:18" ht="24">
      <c r="A14" s="361" t="s">
        <v>455</v>
      </c>
      <c r="B14" s="362" t="s">
        <v>456</v>
      </c>
      <c r="C14" s="351">
        <v>2</v>
      </c>
      <c r="D14" s="353">
        <v>0.11</v>
      </c>
      <c r="E14" s="351" t="s">
        <v>457</v>
      </c>
      <c r="F14" s="363">
        <v>42706</v>
      </c>
      <c r="G14" s="362" t="s">
        <v>421</v>
      </c>
      <c r="H14" s="362" t="s">
        <v>458</v>
      </c>
      <c r="I14" s="364">
        <v>0.66666666666666663</v>
      </c>
      <c r="J14" s="363">
        <v>42713</v>
      </c>
      <c r="K14" s="362"/>
      <c r="L14" s="362"/>
      <c r="M14" s="364"/>
      <c r="N14" s="362" t="s">
        <v>459</v>
      </c>
      <c r="O14" s="362" t="s">
        <v>460</v>
      </c>
      <c r="P14" s="365" t="s">
        <v>461</v>
      </c>
      <c r="Q14" s="357" t="s">
        <v>280</v>
      </c>
      <c r="R14" s="358" t="s">
        <v>281</v>
      </c>
    </row>
    <row r="15" spans="1:18">
      <c r="A15" s="337" t="s">
        <v>462</v>
      </c>
      <c r="B15" s="351" t="s">
        <v>463</v>
      </c>
      <c r="C15" s="351">
        <v>1</v>
      </c>
      <c r="D15" s="353">
        <v>0.1</v>
      </c>
      <c r="E15" s="351" t="s">
        <v>464</v>
      </c>
      <c r="F15" s="354">
        <v>42706</v>
      </c>
      <c r="G15" s="351" t="s">
        <v>428</v>
      </c>
      <c r="H15" s="351" t="s">
        <v>465</v>
      </c>
      <c r="I15" s="355">
        <v>0.70833333333333337</v>
      </c>
      <c r="J15" s="354">
        <v>42714</v>
      </c>
      <c r="K15" s="351"/>
      <c r="L15" s="351"/>
      <c r="M15" s="355"/>
      <c r="N15" s="351" t="s">
        <v>452</v>
      </c>
      <c r="O15" s="351"/>
      <c r="P15" s="351" t="s">
        <v>466</v>
      </c>
      <c r="Q15" s="357" t="s">
        <v>280</v>
      </c>
      <c r="R15" s="358" t="s">
        <v>281</v>
      </c>
    </row>
    <row r="16" spans="1:18">
      <c r="A16" s="360" t="s">
        <v>467</v>
      </c>
      <c r="B16" s="351" t="s">
        <v>468</v>
      </c>
      <c r="C16" s="351">
        <v>4</v>
      </c>
      <c r="D16" s="353">
        <v>1</v>
      </c>
      <c r="E16" s="351" t="s">
        <v>469</v>
      </c>
      <c r="F16" s="354">
        <v>42706</v>
      </c>
      <c r="G16" s="351" t="s">
        <v>428</v>
      </c>
      <c r="H16" s="351" t="s">
        <v>470</v>
      </c>
      <c r="I16" s="355">
        <v>0.7006944444444444</v>
      </c>
      <c r="J16" s="354">
        <v>42714</v>
      </c>
      <c r="K16" s="351" t="s">
        <v>471</v>
      </c>
      <c r="L16" s="351"/>
      <c r="M16" s="355"/>
      <c r="N16" s="351" t="s">
        <v>472</v>
      </c>
      <c r="O16" s="351"/>
      <c r="P16" s="351"/>
      <c r="Q16" s="357" t="s">
        <v>280</v>
      </c>
      <c r="R16" s="358" t="s">
        <v>281</v>
      </c>
    </row>
    <row r="17" spans="1:18">
      <c r="A17" s="244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366"/>
    </row>
    <row r="18" spans="1:18" ht="15" thickBot="1">
      <c r="A18" s="367" t="s">
        <v>473</v>
      </c>
      <c r="B18" s="368"/>
      <c r="C18" s="369">
        <f>SUM(C6:C17)</f>
        <v>15</v>
      </c>
      <c r="D18" s="370">
        <f>SUM(D6:D17)</f>
        <v>7.21</v>
      </c>
      <c r="E18" s="371"/>
      <c r="F18" s="372"/>
      <c r="G18" s="371"/>
      <c r="H18" s="371"/>
      <c r="I18" s="371"/>
      <c r="J18" s="372"/>
      <c r="K18" s="371"/>
      <c r="L18" s="371"/>
      <c r="M18" s="371"/>
      <c r="N18" s="371"/>
      <c r="O18" s="371"/>
      <c r="P18" s="371"/>
      <c r="Q18" s="373"/>
      <c r="R18" s="374"/>
    </row>
    <row r="19" spans="1:18" ht="15" thickBot="1"/>
    <row r="20" spans="1:18" ht="27">
      <c r="A20" s="323" t="s">
        <v>474</v>
      </c>
      <c r="B20" s="324"/>
      <c r="C20" s="325"/>
      <c r="D20" s="326"/>
      <c r="E20" s="327"/>
      <c r="F20" s="327"/>
      <c r="G20" s="326"/>
      <c r="H20" s="327"/>
      <c r="I20" s="327"/>
      <c r="J20" s="328"/>
      <c r="K20" s="329"/>
      <c r="L20" s="330"/>
      <c r="M20" s="327"/>
      <c r="N20" s="327"/>
      <c r="O20" s="331" t="s">
        <v>401</v>
      </c>
      <c r="P20" s="332"/>
      <c r="Q20" s="333"/>
      <c r="R20" s="334"/>
    </row>
    <row r="21" spans="1:18">
      <c r="A21" s="335" t="s">
        <v>402</v>
      </c>
      <c r="B21" s="336" t="s">
        <v>403</v>
      </c>
      <c r="C21" s="337" t="s">
        <v>404</v>
      </c>
      <c r="D21" s="338" t="s">
        <v>405</v>
      </c>
      <c r="E21" s="338" t="s">
        <v>406</v>
      </c>
      <c r="F21" s="339" t="s">
        <v>407</v>
      </c>
      <c r="G21" s="338" t="s">
        <v>408</v>
      </c>
      <c r="H21" s="338" t="s">
        <v>409</v>
      </c>
      <c r="I21" s="340" t="s">
        <v>410</v>
      </c>
      <c r="J21" s="339" t="s">
        <v>411</v>
      </c>
      <c r="K21" s="341" t="s">
        <v>408</v>
      </c>
      <c r="L21" s="338" t="s">
        <v>409</v>
      </c>
      <c r="M21" s="340" t="s">
        <v>410</v>
      </c>
      <c r="N21" s="340" t="s">
        <v>412</v>
      </c>
      <c r="O21" s="342" t="s">
        <v>413</v>
      </c>
      <c r="P21" s="343" t="s">
        <v>414</v>
      </c>
      <c r="Q21" s="342" t="s">
        <v>415</v>
      </c>
      <c r="R21" s="344" t="s">
        <v>416</v>
      </c>
    </row>
    <row r="22" spans="1:18" ht="21">
      <c r="A22" s="345" t="s">
        <v>475</v>
      </c>
      <c r="B22" s="346"/>
      <c r="C22" s="347"/>
      <c r="D22" s="347"/>
      <c r="E22" s="348"/>
      <c r="F22" s="348"/>
      <c r="G22" s="348"/>
      <c r="H22" s="348"/>
      <c r="I22" s="348"/>
      <c r="J22" s="348"/>
      <c r="K22" s="348"/>
      <c r="L22" s="348"/>
      <c r="M22" s="348"/>
      <c r="N22" s="348"/>
      <c r="O22" s="348"/>
      <c r="P22" s="346"/>
      <c r="Q22" s="349"/>
      <c r="R22" s="350"/>
    </row>
    <row r="23" spans="1:18" ht="24">
      <c r="A23" s="337" t="s">
        <v>476</v>
      </c>
      <c r="B23" s="351" t="s">
        <v>477</v>
      </c>
      <c r="C23" s="351">
        <v>4</v>
      </c>
      <c r="D23" s="353">
        <v>1</v>
      </c>
      <c r="E23" s="351" t="s">
        <v>478</v>
      </c>
      <c r="F23" s="354">
        <v>42700</v>
      </c>
      <c r="G23" s="351" t="s">
        <v>428</v>
      </c>
      <c r="H23" s="351" t="s">
        <v>479</v>
      </c>
      <c r="I23" s="355">
        <v>0.875</v>
      </c>
      <c r="J23" s="354">
        <v>42707</v>
      </c>
      <c r="K23" s="351" t="s">
        <v>471</v>
      </c>
      <c r="L23" s="351"/>
      <c r="M23" s="355"/>
      <c r="N23" s="351" t="s">
        <v>480</v>
      </c>
      <c r="O23" s="351"/>
      <c r="P23" s="356" t="s">
        <v>481</v>
      </c>
      <c r="Q23" s="357" t="s">
        <v>482</v>
      </c>
      <c r="R23" s="358" t="s">
        <v>281</v>
      </c>
    </row>
    <row r="24" spans="1:18" ht="21">
      <c r="A24" s="345" t="s">
        <v>483</v>
      </c>
      <c r="B24" s="346"/>
      <c r="C24" s="347"/>
      <c r="D24" s="347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6"/>
      <c r="Q24" s="349"/>
      <c r="R24" s="350"/>
    </row>
    <row r="25" spans="1:18" ht="48">
      <c r="A25" s="337" t="s">
        <v>484</v>
      </c>
      <c r="B25" s="351" t="s">
        <v>485</v>
      </c>
      <c r="C25" s="351">
        <v>2</v>
      </c>
      <c r="D25" s="353">
        <v>1</v>
      </c>
      <c r="E25" s="351" t="s">
        <v>486</v>
      </c>
      <c r="F25" s="354">
        <v>42700</v>
      </c>
      <c r="G25" s="351" t="s">
        <v>421</v>
      </c>
      <c r="H25" s="351" t="s">
        <v>422</v>
      </c>
      <c r="I25" s="355">
        <v>0.55902777777777779</v>
      </c>
      <c r="J25" s="354">
        <v>42708</v>
      </c>
      <c r="K25" s="351" t="s">
        <v>421</v>
      </c>
      <c r="L25" s="351" t="s">
        <v>487</v>
      </c>
      <c r="M25" s="355" t="s">
        <v>488</v>
      </c>
      <c r="N25" s="351" t="s">
        <v>489</v>
      </c>
      <c r="O25" s="356" t="s">
        <v>490</v>
      </c>
      <c r="P25" s="351" t="s">
        <v>491</v>
      </c>
      <c r="Q25" s="357" t="s">
        <v>281</v>
      </c>
      <c r="R25" s="358" t="s">
        <v>281</v>
      </c>
    </row>
    <row r="26" spans="1:18">
      <c r="A26" s="337" t="s">
        <v>492</v>
      </c>
      <c r="B26" s="351" t="s">
        <v>493</v>
      </c>
      <c r="C26" s="351">
        <v>3</v>
      </c>
      <c r="D26" s="353">
        <v>1</v>
      </c>
      <c r="E26" s="351" t="s">
        <v>494</v>
      </c>
      <c r="F26" s="354">
        <v>42700</v>
      </c>
      <c r="G26" s="351" t="s">
        <v>421</v>
      </c>
      <c r="H26" s="351" t="s">
        <v>495</v>
      </c>
      <c r="I26" s="355">
        <v>0.63194444444444442</v>
      </c>
      <c r="J26" s="354">
        <v>42707</v>
      </c>
      <c r="K26" s="351" t="s">
        <v>421</v>
      </c>
      <c r="L26" s="351"/>
      <c r="M26" s="355"/>
      <c r="N26" s="351" t="s">
        <v>444</v>
      </c>
      <c r="O26" s="351"/>
      <c r="P26" s="351"/>
      <c r="Q26" s="357" t="s">
        <v>281</v>
      </c>
      <c r="R26" s="358" t="s">
        <v>281</v>
      </c>
    </row>
    <row r="27" spans="1:18" ht="24">
      <c r="A27" s="337" t="s">
        <v>496</v>
      </c>
      <c r="B27" s="351" t="s">
        <v>497</v>
      </c>
      <c r="C27" s="351">
        <v>2</v>
      </c>
      <c r="D27" s="353">
        <v>1</v>
      </c>
      <c r="E27" s="351" t="s">
        <v>434</v>
      </c>
      <c r="F27" s="354">
        <v>42700</v>
      </c>
      <c r="G27" s="351" t="s">
        <v>421</v>
      </c>
      <c r="H27" s="351" t="s">
        <v>498</v>
      </c>
      <c r="I27" s="355">
        <v>0.92361111111111116</v>
      </c>
      <c r="J27" s="354">
        <v>42707</v>
      </c>
      <c r="K27" s="351" t="s">
        <v>471</v>
      </c>
      <c r="L27" s="351"/>
      <c r="M27" s="355"/>
      <c r="N27" s="351" t="s">
        <v>444</v>
      </c>
      <c r="O27" s="356" t="s">
        <v>499</v>
      </c>
      <c r="P27" s="351"/>
      <c r="Q27" s="357" t="s">
        <v>281</v>
      </c>
      <c r="R27" s="358" t="s">
        <v>281</v>
      </c>
    </row>
    <row r="28" spans="1:18">
      <c r="A28" s="337" t="s">
        <v>500</v>
      </c>
      <c r="B28" s="351" t="s">
        <v>501</v>
      </c>
      <c r="C28" s="351">
        <v>3</v>
      </c>
      <c r="D28" s="353">
        <v>2</v>
      </c>
      <c r="E28" s="351" t="s">
        <v>502</v>
      </c>
      <c r="F28" s="354">
        <v>42700</v>
      </c>
      <c r="G28" s="351" t="s">
        <v>421</v>
      </c>
      <c r="H28" s="351" t="s">
        <v>435</v>
      </c>
      <c r="I28" s="355">
        <v>0.58333333333333337</v>
      </c>
      <c r="J28" s="354">
        <v>42707</v>
      </c>
      <c r="K28" s="351" t="s">
        <v>471</v>
      </c>
      <c r="L28" s="351"/>
      <c r="M28" s="355"/>
      <c r="N28" s="351" t="s">
        <v>444</v>
      </c>
      <c r="O28" s="375" t="s">
        <v>503</v>
      </c>
      <c r="P28" s="356" t="s">
        <v>504</v>
      </c>
      <c r="Q28" s="357" t="s">
        <v>281</v>
      </c>
      <c r="R28" s="358" t="s">
        <v>281</v>
      </c>
    </row>
    <row r="29" spans="1:18">
      <c r="A29" s="337" t="s">
        <v>505</v>
      </c>
      <c r="B29" s="351" t="s">
        <v>506</v>
      </c>
      <c r="C29" s="351">
        <v>1</v>
      </c>
      <c r="D29" s="353">
        <v>0.01</v>
      </c>
      <c r="E29" s="351" t="s">
        <v>507</v>
      </c>
      <c r="F29" s="354">
        <v>42700</v>
      </c>
      <c r="G29" s="351" t="s">
        <v>421</v>
      </c>
      <c r="H29" s="351" t="s">
        <v>498</v>
      </c>
      <c r="I29" s="355">
        <v>0.92361111111111116</v>
      </c>
      <c r="J29" s="354">
        <v>42707</v>
      </c>
      <c r="K29" s="351" t="s">
        <v>421</v>
      </c>
      <c r="L29" s="351" t="s">
        <v>436</v>
      </c>
      <c r="M29" s="355">
        <v>0.99652777777777779</v>
      </c>
      <c r="N29" s="351" t="s">
        <v>444</v>
      </c>
      <c r="O29" s="375" t="s">
        <v>508</v>
      </c>
      <c r="P29" s="356"/>
      <c r="Q29" s="357" t="s">
        <v>281</v>
      </c>
      <c r="R29" s="358" t="s">
        <v>281</v>
      </c>
    </row>
    <row r="30" spans="1:18">
      <c r="A30" s="337" t="s">
        <v>509</v>
      </c>
      <c r="B30" s="351" t="s">
        <v>510</v>
      </c>
      <c r="C30" s="351">
        <v>1</v>
      </c>
      <c r="D30" s="353">
        <v>0.1</v>
      </c>
      <c r="E30" s="351" t="s">
        <v>511</v>
      </c>
      <c r="F30" s="354">
        <v>42701</v>
      </c>
      <c r="G30" s="351" t="s">
        <v>19</v>
      </c>
      <c r="H30" s="351"/>
      <c r="I30" s="355">
        <v>0.29166666666666669</v>
      </c>
      <c r="J30" s="354">
        <v>42707</v>
      </c>
      <c r="K30" s="351"/>
      <c r="L30" s="351"/>
      <c r="M30" s="355"/>
      <c r="N30" s="351" t="s">
        <v>512</v>
      </c>
      <c r="O30" s="351"/>
      <c r="P30" s="356" t="s">
        <v>513</v>
      </c>
      <c r="Q30" s="357" t="s">
        <v>281</v>
      </c>
      <c r="R30" s="358" t="s">
        <v>281</v>
      </c>
    </row>
    <row r="31" spans="1:18" ht="24">
      <c r="A31" s="337" t="s">
        <v>514</v>
      </c>
      <c r="B31" s="351" t="s">
        <v>515</v>
      </c>
      <c r="C31" s="351">
        <v>3</v>
      </c>
      <c r="D31" s="353">
        <v>1</v>
      </c>
      <c r="E31" s="351" t="s">
        <v>516</v>
      </c>
      <c r="F31" s="354">
        <v>42699</v>
      </c>
      <c r="G31" s="351" t="s">
        <v>421</v>
      </c>
      <c r="H31" s="351"/>
      <c r="I31" s="355">
        <v>0.54166666666666663</v>
      </c>
      <c r="J31" s="354">
        <v>42707</v>
      </c>
      <c r="K31" s="351" t="s">
        <v>421</v>
      </c>
      <c r="L31" s="351"/>
      <c r="M31" s="355"/>
      <c r="N31" s="351" t="s">
        <v>517</v>
      </c>
      <c r="O31" s="351"/>
      <c r="P31" s="356" t="s">
        <v>518</v>
      </c>
      <c r="Q31" s="357" t="s">
        <v>281</v>
      </c>
      <c r="R31" s="358" t="s">
        <v>281</v>
      </c>
    </row>
    <row r="32" spans="1:18" ht="96">
      <c r="A32" s="376" t="s">
        <v>519</v>
      </c>
      <c r="B32" s="377" t="s">
        <v>520</v>
      </c>
      <c r="C32" s="378">
        <v>0</v>
      </c>
      <c r="D32" s="379">
        <v>0</v>
      </c>
      <c r="E32" s="377" t="s">
        <v>521</v>
      </c>
      <c r="F32" s="380">
        <v>42702</v>
      </c>
      <c r="G32" s="377" t="s">
        <v>471</v>
      </c>
      <c r="H32"/>
      <c r="I32" s="381">
        <v>0.75</v>
      </c>
      <c r="J32" s="380">
        <v>42707</v>
      </c>
      <c r="K32" s="382" t="s">
        <v>19</v>
      </c>
      <c r="L32" s="383"/>
      <c r="M32" s="383"/>
      <c r="N32" s="384" t="s">
        <v>522</v>
      </c>
      <c r="O32" s="385" t="s">
        <v>523</v>
      </c>
      <c r="P32" s="384" t="s">
        <v>524</v>
      </c>
      <c r="Q32" s="357" t="s">
        <v>281</v>
      </c>
      <c r="R32" s="358" t="s">
        <v>281</v>
      </c>
    </row>
    <row r="33" spans="1:18" ht="15" thickBot="1">
      <c r="A33" s="367" t="s">
        <v>473</v>
      </c>
      <c r="B33" s="368"/>
      <c r="C33" s="369">
        <f>SUM(C21:C32)</f>
        <v>19</v>
      </c>
      <c r="D33" s="370">
        <f>SUM(D21:D32)</f>
        <v>7.1099999999999994</v>
      </c>
      <c r="E33" s="371"/>
      <c r="F33" s="372"/>
      <c r="G33" s="371"/>
      <c r="H33" s="371"/>
      <c r="I33" s="371"/>
      <c r="J33" s="372"/>
      <c r="K33" s="371"/>
      <c r="L33" s="371"/>
      <c r="M33" s="371"/>
      <c r="N33" s="371"/>
      <c r="O33" s="371"/>
      <c r="P33" s="371"/>
      <c r="Q33" s="373"/>
      <c r="R33" s="374"/>
    </row>
    <row r="35" spans="1:18" ht="23">
      <c r="A35" s="322" t="s">
        <v>525</v>
      </c>
      <c r="Q35" s="321"/>
      <c r="R35" s="321"/>
    </row>
    <row r="36" spans="1:18" ht="15" thickBot="1">
      <c r="Q36" s="321"/>
      <c r="R36" s="321"/>
    </row>
    <row r="37" spans="1:18" ht="28">
      <c r="A37" s="323" t="s">
        <v>526</v>
      </c>
      <c r="B37" s="324"/>
      <c r="C37" s="325"/>
      <c r="D37" s="326"/>
      <c r="E37" s="327"/>
      <c r="F37" s="327"/>
      <c r="G37" s="326"/>
      <c r="H37" s="327"/>
      <c r="I37" s="327"/>
      <c r="J37" s="328"/>
      <c r="K37" s="329"/>
      <c r="L37" s="330"/>
      <c r="M37" s="327"/>
      <c r="N37" s="327"/>
      <c r="O37" s="331" t="s">
        <v>283</v>
      </c>
      <c r="P37" s="332"/>
      <c r="Q37" s="333"/>
      <c r="R37" s="334"/>
    </row>
    <row r="38" spans="1:18">
      <c r="A38" s="335" t="s">
        <v>402</v>
      </c>
      <c r="B38" s="336" t="s">
        <v>403</v>
      </c>
      <c r="C38" s="337" t="s">
        <v>404</v>
      </c>
      <c r="D38" s="338" t="s">
        <v>405</v>
      </c>
      <c r="E38" s="338" t="s">
        <v>406</v>
      </c>
      <c r="F38" s="339" t="s">
        <v>407</v>
      </c>
      <c r="G38" s="338" t="s">
        <v>408</v>
      </c>
      <c r="H38" s="338" t="s">
        <v>409</v>
      </c>
      <c r="I38" s="340" t="s">
        <v>410</v>
      </c>
      <c r="J38" s="339" t="s">
        <v>411</v>
      </c>
      <c r="K38" s="341" t="s">
        <v>408</v>
      </c>
      <c r="L38" s="338" t="s">
        <v>409</v>
      </c>
      <c r="M38" s="340" t="s">
        <v>410</v>
      </c>
      <c r="N38" s="340" t="s">
        <v>412</v>
      </c>
      <c r="O38" s="342" t="s">
        <v>413</v>
      </c>
      <c r="P38" s="343" t="s">
        <v>414</v>
      </c>
      <c r="Q38" s="342" t="s">
        <v>415</v>
      </c>
      <c r="R38" s="344" t="s">
        <v>416</v>
      </c>
    </row>
    <row r="39" spans="1:18" ht="21">
      <c r="A39" s="345" t="s">
        <v>527</v>
      </c>
      <c r="B39" s="346"/>
      <c r="C39" s="347"/>
      <c r="D39" s="347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6"/>
      <c r="Q39" s="349"/>
      <c r="R39" s="350"/>
    </row>
    <row r="40" spans="1:18">
      <c r="A40" s="337" t="s">
        <v>528</v>
      </c>
      <c r="B40" s="351" t="s">
        <v>529</v>
      </c>
      <c r="C40" s="351">
        <v>2</v>
      </c>
      <c r="D40" s="353">
        <v>1</v>
      </c>
      <c r="E40" s="351" t="s">
        <v>427</v>
      </c>
      <c r="F40" s="354">
        <v>42701</v>
      </c>
      <c r="G40" s="351" t="s">
        <v>428</v>
      </c>
      <c r="H40" s="351" t="s">
        <v>530</v>
      </c>
      <c r="I40" s="355">
        <v>0.5</v>
      </c>
      <c r="J40" s="354">
        <v>42707</v>
      </c>
      <c r="K40" s="351" t="s">
        <v>428</v>
      </c>
      <c r="L40" s="351"/>
      <c r="M40" s="355"/>
      <c r="N40" s="351" t="s">
        <v>531</v>
      </c>
      <c r="O40" s="351"/>
      <c r="P40" s="351" t="s">
        <v>532</v>
      </c>
      <c r="Q40" s="386" t="s">
        <v>281</v>
      </c>
      <c r="R40" s="358" t="s">
        <v>284</v>
      </c>
    </row>
    <row r="41" spans="1:18">
      <c r="A41" s="387" t="s">
        <v>533</v>
      </c>
      <c r="B41" s="388" t="s">
        <v>534</v>
      </c>
      <c r="C41" s="351">
        <v>1</v>
      </c>
      <c r="D41" s="353">
        <v>1</v>
      </c>
      <c r="E41" s="388" t="s">
        <v>457</v>
      </c>
      <c r="F41" s="389">
        <v>42701</v>
      </c>
      <c r="G41" s="388" t="s">
        <v>471</v>
      </c>
      <c r="H41" s="254"/>
      <c r="I41" s="390">
        <v>0.75</v>
      </c>
      <c r="J41" s="389">
        <v>42707</v>
      </c>
      <c r="K41" s="391" t="s">
        <v>471</v>
      </c>
      <c r="L41" s="254"/>
      <c r="M41" s="254"/>
      <c r="N41" s="351" t="s">
        <v>531</v>
      </c>
      <c r="O41" s="351"/>
      <c r="P41" s="351" t="s">
        <v>535</v>
      </c>
      <c r="Q41" s="386" t="s">
        <v>281</v>
      </c>
      <c r="R41" s="358" t="s">
        <v>284</v>
      </c>
    </row>
    <row r="42" spans="1:18">
      <c r="A42" s="392" t="s">
        <v>536</v>
      </c>
      <c r="B42" s="393" t="s">
        <v>537</v>
      </c>
      <c r="C42" s="351">
        <v>4</v>
      </c>
      <c r="D42" s="353">
        <v>1</v>
      </c>
      <c r="E42" s="351" t="s">
        <v>538</v>
      </c>
      <c r="F42" s="354">
        <v>42702</v>
      </c>
      <c r="G42" s="351"/>
      <c r="H42" s="351"/>
      <c r="I42" s="355"/>
      <c r="J42" s="354">
        <v>42707</v>
      </c>
      <c r="K42" s="351"/>
      <c r="L42" s="351"/>
      <c r="M42" s="355"/>
      <c r="N42" s="351" t="s">
        <v>539</v>
      </c>
      <c r="O42" s="356"/>
      <c r="P42" s="351" t="s">
        <v>540</v>
      </c>
      <c r="Q42" s="357" t="s">
        <v>281</v>
      </c>
      <c r="R42" s="358" t="s">
        <v>284</v>
      </c>
    </row>
    <row r="43" spans="1:18" ht="25">
      <c r="A43" s="394" t="s">
        <v>541</v>
      </c>
      <c r="B43" s="351" t="s">
        <v>542</v>
      </c>
      <c r="C43" s="351">
        <v>3</v>
      </c>
      <c r="D43" s="353">
        <v>1</v>
      </c>
      <c r="E43" s="351" t="s">
        <v>543</v>
      </c>
      <c r="F43" s="354">
        <v>42703</v>
      </c>
      <c r="G43" s="351" t="s">
        <v>544</v>
      </c>
      <c r="H43" s="351"/>
      <c r="I43" s="355">
        <v>0.28125</v>
      </c>
      <c r="J43" s="354">
        <v>42707</v>
      </c>
      <c r="K43" s="351"/>
      <c r="L43" s="351"/>
      <c r="M43" s="355"/>
      <c r="N43" s="351" t="s">
        <v>545</v>
      </c>
      <c r="O43" s="395" t="s">
        <v>546</v>
      </c>
      <c r="P43" s="351" t="s">
        <v>547</v>
      </c>
      <c r="Q43" s="357" t="s">
        <v>281</v>
      </c>
      <c r="R43" s="358" t="s">
        <v>284</v>
      </c>
    </row>
    <row r="44" spans="1:18" ht="15" thickBot="1">
      <c r="A44" s="367" t="s">
        <v>473</v>
      </c>
      <c r="B44" s="368"/>
      <c r="C44" s="369">
        <f>SUM(C38:C43)</f>
        <v>10</v>
      </c>
      <c r="D44" s="370">
        <f>SUM(D38:D43)</f>
        <v>4</v>
      </c>
      <c r="E44" s="371"/>
      <c r="F44" s="372"/>
      <c r="G44" s="371"/>
      <c r="H44" s="371"/>
      <c r="I44" s="371"/>
      <c r="J44" s="372"/>
      <c r="K44" s="371"/>
      <c r="L44" s="371"/>
      <c r="M44" s="371"/>
      <c r="N44" s="371"/>
      <c r="O44" s="371"/>
      <c r="P44" s="371"/>
      <c r="Q44" s="373"/>
      <c r="R44" s="374"/>
    </row>
    <row r="47" spans="1:18" ht="23">
      <c r="A47" s="322" t="s">
        <v>548</v>
      </c>
    </row>
    <row r="48" spans="1:18" ht="15" thickBot="1"/>
    <row r="49" spans="1:18" ht="27">
      <c r="A49" s="323" t="s">
        <v>549</v>
      </c>
      <c r="B49" s="324"/>
      <c r="C49" s="325"/>
      <c r="D49" s="326"/>
      <c r="E49" s="327"/>
      <c r="F49" s="327"/>
      <c r="G49" s="326"/>
      <c r="H49" s="327"/>
      <c r="I49" s="327"/>
      <c r="J49" s="328"/>
      <c r="K49" s="329"/>
      <c r="L49" s="330"/>
      <c r="M49" s="327"/>
      <c r="N49" s="327"/>
      <c r="O49" s="396"/>
      <c r="P49" s="332"/>
      <c r="Q49" s="333"/>
      <c r="R49" s="334"/>
    </row>
    <row r="50" spans="1:18">
      <c r="A50" s="335" t="s">
        <v>402</v>
      </c>
      <c r="B50" s="336" t="s">
        <v>403</v>
      </c>
      <c r="C50" s="337" t="s">
        <v>404</v>
      </c>
      <c r="D50" s="338" t="s">
        <v>405</v>
      </c>
      <c r="E50" s="338" t="s">
        <v>406</v>
      </c>
      <c r="F50" s="339" t="s">
        <v>407</v>
      </c>
      <c r="G50" s="338" t="s">
        <v>408</v>
      </c>
      <c r="H50" s="338" t="s">
        <v>409</v>
      </c>
      <c r="I50" s="340" t="s">
        <v>410</v>
      </c>
      <c r="J50" s="339" t="s">
        <v>411</v>
      </c>
      <c r="K50" s="341" t="s">
        <v>408</v>
      </c>
      <c r="L50" s="338" t="s">
        <v>409</v>
      </c>
      <c r="M50" s="340" t="s">
        <v>410</v>
      </c>
      <c r="N50" s="340" t="s">
        <v>412</v>
      </c>
      <c r="O50" s="342" t="s">
        <v>413</v>
      </c>
      <c r="P50" s="343" t="s">
        <v>414</v>
      </c>
      <c r="Q50" s="342" t="s">
        <v>415</v>
      </c>
      <c r="R50" s="344" t="s">
        <v>416</v>
      </c>
    </row>
    <row r="51" spans="1:18" ht="21">
      <c r="A51" s="345" t="s">
        <v>550</v>
      </c>
      <c r="B51" s="346"/>
      <c r="C51" s="347"/>
      <c r="D51" s="347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6"/>
      <c r="Q51" s="349"/>
      <c r="R51" s="350"/>
    </row>
    <row r="52" spans="1:18" ht="24">
      <c r="A52" s="337" t="s">
        <v>551</v>
      </c>
      <c r="B52" s="351" t="s">
        <v>552</v>
      </c>
      <c r="C52" s="351">
        <v>4</v>
      </c>
      <c r="D52" s="353">
        <v>1</v>
      </c>
      <c r="E52" s="351" t="s">
        <v>553</v>
      </c>
      <c r="F52" s="354">
        <v>42706</v>
      </c>
      <c r="G52" s="351" t="s">
        <v>421</v>
      </c>
      <c r="H52" s="351" t="s">
        <v>554</v>
      </c>
      <c r="I52" s="355">
        <v>0.33958333333333335</v>
      </c>
      <c r="J52" s="354">
        <v>42714</v>
      </c>
      <c r="K52" s="351" t="s">
        <v>555</v>
      </c>
      <c r="L52" s="351" t="s">
        <v>556</v>
      </c>
      <c r="M52" s="355">
        <v>0.70486111111111116</v>
      </c>
      <c r="N52" s="351" t="s">
        <v>557</v>
      </c>
      <c r="O52" s="351"/>
      <c r="P52" s="356" t="s">
        <v>558</v>
      </c>
      <c r="Q52" s="357" t="s">
        <v>280</v>
      </c>
      <c r="R52" s="397" t="s">
        <v>559</v>
      </c>
    </row>
    <row r="53" spans="1:18">
      <c r="A53" s="244"/>
      <c r="B53" s="254"/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366"/>
    </row>
    <row r="54" spans="1:18" ht="15" thickBot="1">
      <c r="A54" s="367" t="s">
        <v>473</v>
      </c>
      <c r="B54" s="368"/>
      <c r="C54" s="369">
        <f>SUM(C50:C53)</f>
        <v>4</v>
      </c>
      <c r="D54" s="370">
        <f>SUM(D50:D53)</f>
        <v>1</v>
      </c>
      <c r="E54" s="371"/>
      <c r="F54" s="372"/>
      <c r="G54" s="371"/>
      <c r="H54" s="371"/>
      <c r="I54" s="371"/>
      <c r="J54" s="372"/>
      <c r="K54" s="371"/>
      <c r="L54" s="371"/>
      <c r="M54" s="371"/>
      <c r="N54" s="371"/>
      <c r="O54" s="371"/>
      <c r="P54" s="371"/>
      <c r="Q54" s="373"/>
      <c r="R54" s="374"/>
    </row>
  </sheetData>
  <customSheetViews>
    <customSheetView guid="{7467EB25-1862-443D-90FC-4D2DF0850119}" topLeftCell="A4">
      <selection activeCell="O17" sqref="O17"/>
    </customSheetView>
    <customSheetView guid="{C4E1DD3A-1247-4336-93D4-45B0D4BA8B9A}" topLeftCell="A4">
      <selection activeCell="O17" sqref="O17"/>
    </customSheetView>
    <customSheetView guid="{06B1DAC5-0162-8542-8305-8F3CA1414131}" topLeftCell="A4">
      <selection activeCell="O17" sqref="O17"/>
    </customSheetView>
  </customSheetView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70" zoomScaleNormal="70" zoomScalePageLayoutView="70" workbookViewId="0">
      <selection activeCell="I16" sqref="I16"/>
    </sheetView>
  </sheetViews>
  <sheetFormatPr baseColWidth="10" defaultColWidth="8.83203125" defaultRowHeight="14" x14ac:dyDescent="0"/>
  <cols>
    <col min="1" max="1" width="12.1640625" customWidth="1"/>
    <col min="2" max="2" width="41.1640625" customWidth="1"/>
    <col min="3" max="3" width="24.5" customWidth="1"/>
    <col min="4" max="4" width="22.33203125" style="441" customWidth="1"/>
    <col min="5" max="5" width="8.5" style="398" bestFit="1" customWidth="1"/>
    <col min="6" max="6" width="11.5" style="398" customWidth="1"/>
    <col min="7" max="7" width="13.6640625" customWidth="1"/>
    <col min="8" max="8" width="14.33203125" customWidth="1"/>
    <col min="9" max="9" width="13.5" bestFit="1" customWidth="1"/>
    <col min="10" max="10" width="28.5" customWidth="1"/>
    <col min="11" max="11" width="45.6640625" style="441" customWidth="1"/>
    <col min="13" max="13" width="18.1640625" customWidth="1"/>
    <col min="14" max="14" width="8.83203125" style="398"/>
    <col min="16" max="16" width="11.5" customWidth="1"/>
    <col min="17" max="17" width="11.1640625" customWidth="1"/>
  </cols>
  <sheetData>
    <row r="1" spans="1:15" ht="34" thickBot="1">
      <c r="A1" s="590" t="s">
        <v>560</v>
      </c>
      <c r="B1" s="591"/>
      <c r="C1" s="591"/>
      <c r="D1" s="591"/>
      <c r="E1" s="591"/>
      <c r="F1" s="591"/>
      <c r="G1" s="591" t="s">
        <v>561</v>
      </c>
      <c r="H1" s="591"/>
      <c r="I1" s="591"/>
      <c r="J1" s="592"/>
      <c r="K1" s="593"/>
    </row>
    <row r="2" spans="1:15" ht="20" thickBot="1">
      <c r="A2" s="2" t="s">
        <v>2</v>
      </c>
      <c r="B2" s="3" t="s">
        <v>3</v>
      </c>
      <c r="C2" s="3" t="s">
        <v>4</v>
      </c>
      <c r="D2" s="399" t="s">
        <v>5</v>
      </c>
      <c r="E2" s="400" t="s">
        <v>6</v>
      </c>
      <c r="F2" s="400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401" t="s">
        <v>12</v>
      </c>
      <c r="M2" s="6" t="s">
        <v>13</v>
      </c>
      <c r="N2" s="402">
        <v>56</v>
      </c>
    </row>
    <row r="3" spans="1:15" ht="21">
      <c r="A3" s="43"/>
      <c r="B3" s="403" t="s">
        <v>562</v>
      </c>
      <c r="C3" s="43"/>
      <c r="D3" s="404"/>
      <c r="E3" s="405"/>
      <c r="F3" s="405"/>
      <c r="G3" s="44"/>
      <c r="H3" s="44"/>
      <c r="I3" s="45"/>
      <c r="J3" s="43"/>
      <c r="K3" s="406"/>
      <c r="M3" s="11" t="s">
        <v>15</v>
      </c>
      <c r="N3" s="407">
        <f>N2-N13</f>
        <v>47</v>
      </c>
      <c r="O3" s="408"/>
    </row>
    <row r="4" spans="1:15" ht="76">
      <c r="A4" s="409" t="s">
        <v>563</v>
      </c>
      <c r="B4" s="410" t="s">
        <v>564</v>
      </c>
      <c r="C4" s="411" t="s">
        <v>565</v>
      </c>
      <c r="D4" s="412" t="s">
        <v>566</v>
      </c>
      <c r="E4" s="413">
        <v>4</v>
      </c>
      <c r="F4" s="414">
        <v>1</v>
      </c>
      <c r="G4" s="415" t="s">
        <v>19</v>
      </c>
      <c r="H4" s="412" t="s">
        <v>567</v>
      </c>
      <c r="I4" s="416">
        <v>42707</v>
      </c>
      <c r="J4" s="411" t="s">
        <v>565</v>
      </c>
      <c r="K4" s="417" t="s">
        <v>568</v>
      </c>
      <c r="M4" t="s">
        <v>21</v>
      </c>
      <c r="N4" s="398">
        <v>0</v>
      </c>
    </row>
    <row r="5" spans="1:15" ht="19">
      <c r="A5" s="409" t="s">
        <v>569</v>
      </c>
      <c r="B5" s="418" t="s">
        <v>570</v>
      </c>
      <c r="C5" s="419" t="s">
        <v>571</v>
      </c>
      <c r="D5" s="412" t="s">
        <v>572</v>
      </c>
      <c r="E5" s="420">
        <v>2</v>
      </c>
      <c r="F5" s="421">
        <v>1</v>
      </c>
      <c r="G5" s="415" t="s">
        <v>94</v>
      </c>
      <c r="H5" s="412" t="s">
        <v>567</v>
      </c>
      <c r="I5" s="416">
        <v>42707</v>
      </c>
      <c r="J5" s="419" t="s">
        <v>571</v>
      </c>
      <c r="K5" s="417"/>
      <c r="M5" t="s">
        <v>25</v>
      </c>
      <c r="N5" s="398">
        <v>7</v>
      </c>
    </row>
    <row r="6" spans="1:15" ht="19">
      <c r="A6" s="409" t="s">
        <v>573</v>
      </c>
      <c r="B6" s="418" t="s">
        <v>478</v>
      </c>
      <c r="C6" s="419" t="s">
        <v>574</v>
      </c>
      <c r="D6" s="422" t="s">
        <v>575</v>
      </c>
      <c r="E6" s="420">
        <v>1</v>
      </c>
      <c r="F6" s="421">
        <v>1</v>
      </c>
      <c r="G6" s="415" t="s">
        <v>19</v>
      </c>
      <c r="H6" s="412" t="s">
        <v>576</v>
      </c>
      <c r="I6" s="416">
        <v>42707</v>
      </c>
      <c r="J6" s="419" t="s">
        <v>574</v>
      </c>
      <c r="K6" s="417"/>
      <c r="M6" t="s">
        <v>26</v>
      </c>
      <c r="N6" s="398">
        <v>2</v>
      </c>
    </row>
    <row r="7" spans="1:15" ht="19">
      <c r="A7" s="567" t="s">
        <v>567</v>
      </c>
      <c r="B7" s="568" t="s">
        <v>627</v>
      </c>
      <c r="C7" s="556" t="s">
        <v>629</v>
      </c>
      <c r="D7" s="569" t="s">
        <v>628</v>
      </c>
      <c r="E7" s="570">
        <v>2</v>
      </c>
      <c r="F7" s="571">
        <v>1</v>
      </c>
      <c r="G7" s="572" t="s">
        <v>19</v>
      </c>
      <c r="H7" s="573" t="s">
        <v>567</v>
      </c>
      <c r="I7" s="574">
        <v>42707</v>
      </c>
      <c r="J7" s="575" t="s">
        <v>629</v>
      </c>
      <c r="K7" s="576" t="s">
        <v>630</v>
      </c>
      <c r="M7" t="s">
        <v>27</v>
      </c>
      <c r="N7" s="398">
        <v>0</v>
      </c>
    </row>
    <row r="8" spans="1:15" ht="19">
      <c r="A8" s="409"/>
      <c r="B8" s="418"/>
      <c r="C8" s="419"/>
      <c r="D8" s="422"/>
      <c r="E8" s="420"/>
      <c r="F8" s="421"/>
      <c r="G8" s="415"/>
      <c r="H8" s="412"/>
      <c r="I8" s="416"/>
      <c r="J8" s="419"/>
      <c r="K8" s="417"/>
      <c r="M8" t="s">
        <v>28</v>
      </c>
      <c r="N8" s="398">
        <v>0</v>
      </c>
    </row>
    <row r="9" spans="1:15" ht="19">
      <c r="A9" s="409"/>
      <c r="B9" s="418"/>
      <c r="C9" s="419"/>
      <c r="D9" s="412"/>
      <c r="E9" s="420"/>
      <c r="F9" s="420"/>
      <c r="G9" s="415"/>
      <c r="H9" s="412"/>
      <c r="I9" s="416"/>
      <c r="J9" s="419"/>
      <c r="K9" s="417"/>
      <c r="M9" t="s">
        <v>29</v>
      </c>
      <c r="N9" s="398">
        <f>SUMIFS(E:E,G:G,"phi")</f>
        <v>0</v>
      </c>
    </row>
    <row r="10" spans="1:15" ht="19">
      <c r="A10" s="423"/>
      <c r="B10" s="418"/>
      <c r="C10" s="419"/>
      <c r="D10" s="422"/>
      <c r="E10" s="424"/>
      <c r="F10" s="424"/>
      <c r="G10" s="415"/>
      <c r="H10" s="422"/>
      <c r="I10" s="416"/>
      <c r="J10" s="419"/>
      <c r="K10" s="417"/>
      <c r="M10" t="s">
        <v>30</v>
      </c>
      <c r="N10" s="398">
        <v>0</v>
      </c>
    </row>
    <row r="11" spans="1:15" ht="19">
      <c r="A11" s="423"/>
      <c r="B11" s="418"/>
      <c r="C11" s="419"/>
      <c r="D11" s="422"/>
      <c r="E11" s="424"/>
      <c r="F11" s="424"/>
      <c r="G11" s="415"/>
      <c r="H11" s="422"/>
      <c r="I11" s="416"/>
      <c r="J11" s="419"/>
      <c r="K11" s="417"/>
      <c r="M11" s="20" t="s">
        <v>31</v>
      </c>
      <c r="N11" s="425">
        <v>0</v>
      </c>
    </row>
    <row r="12" spans="1:15" ht="19">
      <c r="A12" s="423"/>
      <c r="B12" s="418"/>
      <c r="C12" s="419"/>
      <c r="D12" s="412"/>
      <c r="E12" s="426"/>
      <c r="F12" s="426"/>
      <c r="G12" s="415"/>
      <c r="H12" s="422"/>
      <c r="I12" s="416"/>
      <c r="J12" s="419"/>
      <c r="K12" s="417"/>
      <c r="M12" s="21" t="s">
        <v>32</v>
      </c>
      <c r="N12" s="427">
        <f>SUMIFS(E:E,G:G,"H")</f>
        <v>0</v>
      </c>
    </row>
    <row r="13" spans="1:15" ht="19">
      <c r="A13" s="423"/>
      <c r="B13" s="418"/>
      <c r="C13" s="419"/>
      <c r="D13" s="412"/>
      <c r="E13" s="426"/>
      <c r="F13" s="426"/>
      <c r="G13" s="415"/>
      <c r="H13" s="412"/>
      <c r="I13" s="416"/>
      <c r="J13" s="419"/>
      <c r="K13" s="417"/>
      <c r="M13" s="22" t="s">
        <v>33</v>
      </c>
      <c r="N13" s="428">
        <f>SUM(M4:N12)</f>
        <v>9</v>
      </c>
    </row>
    <row r="14" spans="1:15" ht="19">
      <c r="A14" s="429"/>
      <c r="B14" s="418"/>
      <c r="C14" s="13"/>
      <c r="D14" s="430"/>
      <c r="E14" s="431"/>
      <c r="F14" s="431"/>
      <c r="G14" s="13"/>
      <c r="H14" s="15"/>
      <c r="I14" s="16"/>
      <c r="J14" s="15"/>
      <c r="K14" s="57"/>
    </row>
    <row r="15" spans="1:15" ht="19">
      <c r="A15" s="429"/>
      <c r="B15" s="418"/>
      <c r="C15" s="13"/>
      <c r="D15" s="430"/>
      <c r="E15" s="431"/>
      <c r="F15" s="431"/>
      <c r="G15" s="13"/>
      <c r="H15" s="15"/>
      <c r="I15" s="16"/>
      <c r="J15" s="15"/>
      <c r="K15" s="57"/>
    </row>
    <row r="16" spans="1:15" ht="19">
      <c r="A16" s="429"/>
      <c r="B16" s="418"/>
      <c r="C16" s="13"/>
      <c r="D16" s="430"/>
      <c r="E16" s="432">
        <f>SUM(E4:E15)</f>
        <v>9</v>
      </c>
      <c r="F16" s="432">
        <f>SUM(F4:F15)</f>
        <v>4</v>
      </c>
      <c r="G16" s="13"/>
      <c r="H16" s="15"/>
      <c r="I16" s="16"/>
      <c r="J16" s="15"/>
      <c r="K16" s="57"/>
    </row>
    <row r="17" spans="1:18" ht="19">
      <c r="A17" s="429"/>
      <c r="B17" s="418"/>
      <c r="C17" s="13"/>
      <c r="D17" s="430"/>
      <c r="E17" s="431"/>
      <c r="F17" s="431"/>
      <c r="G17" s="13"/>
      <c r="H17" s="15"/>
      <c r="I17" s="16"/>
      <c r="J17" s="15"/>
      <c r="K17" s="57"/>
    </row>
    <row r="18" spans="1:18">
      <c r="A18" s="12"/>
      <c r="B18" s="13"/>
      <c r="C18" s="13"/>
      <c r="D18" s="76"/>
      <c r="E18" s="431"/>
      <c r="F18" s="431"/>
      <c r="G18" s="13"/>
      <c r="H18" s="15"/>
      <c r="I18" s="16"/>
      <c r="J18" s="15"/>
      <c r="K18" s="433"/>
    </row>
    <row r="19" spans="1:18">
      <c r="A19" s="434"/>
      <c r="B19" s="435"/>
      <c r="C19" s="435"/>
      <c r="D19" s="436"/>
      <c r="E19" s="437"/>
      <c r="F19" s="437"/>
      <c r="G19" s="435"/>
      <c r="H19" s="435"/>
      <c r="I19" s="438"/>
      <c r="J19" s="435"/>
      <c r="K19" s="439"/>
    </row>
    <row r="21" spans="1:18" ht="21">
      <c r="A21" s="440"/>
      <c r="B21" s="440"/>
      <c r="G21" s="442"/>
      <c r="H21" s="442"/>
      <c r="I21" s="442"/>
      <c r="J21" s="443"/>
      <c r="K21" s="444"/>
      <c r="L21" s="443"/>
      <c r="M21" s="602" t="s">
        <v>577</v>
      </c>
      <c r="N21" s="603"/>
      <c r="O21" s="604" t="s">
        <v>288</v>
      </c>
      <c r="P21" s="604"/>
      <c r="Q21" s="605"/>
    </row>
    <row r="22" spans="1:18" ht="21">
      <c r="A22" s="606" t="s">
        <v>578</v>
      </c>
      <c r="B22" s="606"/>
      <c r="C22" s="606"/>
      <c r="D22" s="606"/>
      <c r="E22" s="606"/>
      <c r="F22" s="606"/>
      <c r="G22" s="606"/>
      <c r="H22" s="606"/>
      <c r="I22" s="606"/>
      <c r="J22" s="606"/>
      <c r="K22" s="606"/>
      <c r="L22" s="606"/>
      <c r="M22" s="606"/>
      <c r="N22" s="606"/>
      <c r="O22" s="606"/>
      <c r="P22" s="445" t="s">
        <v>579</v>
      </c>
      <c r="Q22" s="445" t="s">
        <v>580</v>
      </c>
    </row>
    <row r="23" spans="1:18" ht="21">
      <c r="A23" s="599" t="s">
        <v>581</v>
      </c>
      <c r="B23" s="600"/>
      <c r="C23" s="600"/>
      <c r="D23" s="600"/>
      <c r="E23" s="600"/>
      <c r="F23" s="601"/>
      <c r="G23" s="446"/>
      <c r="H23" s="447"/>
      <c r="I23" s="447"/>
      <c r="J23" s="447"/>
      <c r="K23" s="447"/>
      <c r="L23" s="447"/>
      <c r="M23" s="447"/>
      <c r="N23" s="448"/>
      <c r="O23" s="447"/>
      <c r="P23" s="449">
        <v>9</v>
      </c>
      <c r="Q23" s="450">
        <v>4</v>
      </c>
    </row>
    <row r="24" spans="1:18" ht="21">
      <c r="A24" s="451" t="s">
        <v>582</v>
      </c>
      <c r="B24" s="607" t="s">
        <v>583</v>
      </c>
      <c r="C24" s="608"/>
      <c r="D24" s="608"/>
      <c r="E24" s="608"/>
      <c r="F24" s="609"/>
      <c r="G24" s="610"/>
      <c r="H24" s="611"/>
      <c r="I24" s="611"/>
      <c r="J24" s="611"/>
      <c r="K24" s="611"/>
      <c r="L24" s="611"/>
      <c r="M24" s="611"/>
      <c r="N24" s="611"/>
      <c r="O24" s="611"/>
      <c r="P24" s="452"/>
      <c r="Q24" s="453"/>
    </row>
    <row r="25" spans="1:18" ht="21">
      <c r="A25" s="454" t="s">
        <v>584</v>
      </c>
      <c r="B25" s="612" t="s">
        <v>585</v>
      </c>
      <c r="C25" s="613"/>
      <c r="D25" s="613"/>
      <c r="E25" s="613"/>
      <c r="F25" s="614"/>
      <c r="G25" s="615"/>
      <c r="H25" s="616"/>
      <c r="I25" s="616"/>
      <c r="J25" s="616"/>
      <c r="K25" s="616"/>
      <c r="L25" s="616"/>
      <c r="M25" s="616"/>
      <c r="N25" s="616"/>
      <c r="O25" s="616"/>
      <c r="P25" s="455"/>
      <c r="Q25" s="456"/>
    </row>
    <row r="26" spans="1:18" ht="21">
      <c r="A26" s="451" t="s">
        <v>584</v>
      </c>
      <c r="B26" s="607" t="s">
        <v>586</v>
      </c>
      <c r="C26" s="608"/>
      <c r="D26" s="608"/>
      <c r="E26" s="608"/>
      <c r="F26" s="609"/>
      <c r="G26" s="610"/>
      <c r="H26" s="611"/>
      <c r="I26" s="611"/>
      <c r="J26" s="611"/>
      <c r="K26" s="611"/>
      <c r="L26" s="611"/>
      <c r="M26" s="611"/>
      <c r="N26" s="611"/>
      <c r="O26" s="611"/>
      <c r="P26" s="457" t="s">
        <v>587</v>
      </c>
      <c r="Q26" s="458">
        <v>0</v>
      </c>
    </row>
    <row r="27" spans="1:18" ht="21">
      <c r="A27" s="454" t="s">
        <v>584</v>
      </c>
      <c r="B27" s="612" t="s">
        <v>588</v>
      </c>
      <c r="C27" s="613"/>
      <c r="D27" s="613"/>
      <c r="E27" s="613"/>
      <c r="F27" s="614"/>
      <c r="G27" s="615"/>
      <c r="H27" s="616"/>
      <c r="I27" s="616"/>
      <c r="J27" s="616"/>
      <c r="K27" s="616"/>
      <c r="L27" s="616"/>
      <c r="M27" s="616"/>
      <c r="N27" s="616"/>
      <c r="O27" s="616"/>
      <c r="P27" s="455" t="s">
        <v>589</v>
      </c>
      <c r="Q27" s="456">
        <v>0</v>
      </c>
    </row>
    <row r="28" spans="1:18" ht="23">
      <c r="A28" s="621" t="s">
        <v>590</v>
      </c>
      <c r="B28" s="622"/>
      <c r="C28" s="622"/>
      <c r="D28" s="622"/>
      <c r="E28" s="622"/>
      <c r="F28" s="623"/>
      <c r="G28" s="624"/>
      <c r="H28" s="625"/>
      <c r="I28" s="625"/>
      <c r="J28" s="625"/>
      <c r="K28" s="625"/>
      <c r="L28" s="625"/>
      <c r="M28" s="625"/>
      <c r="N28" s="625"/>
      <c r="O28" s="625"/>
      <c r="P28" s="459">
        <f>SUM(P23:P27)</f>
        <v>9</v>
      </c>
      <c r="Q28" s="460">
        <f>SUM(Q23:Q27)</f>
        <v>4</v>
      </c>
      <c r="R28" s="461"/>
    </row>
    <row r="29" spans="1:18" ht="21">
      <c r="A29" s="626" t="s">
        <v>591</v>
      </c>
      <c r="B29" s="627"/>
      <c r="C29" s="627"/>
      <c r="D29" s="627"/>
      <c r="E29" s="627"/>
      <c r="F29" s="628"/>
      <c r="G29" s="629" t="s">
        <v>592</v>
      </c>
      <c r="H29" s="630"/>
      <c r="I29" s="630"/>
      <c r="J29" s="630"/>
      <c r="K29" s="630"/>
      <c r="L29" s="630"/>
      <c r="M29" s="630"/>
      <c r="N29" s="630"/>
      <c r="O29" s="630"/>
      <c r="P29" s="631"/>
      <c r="Q29" s="632"/>
    </row>
    <row r="30" spans="1:18" ht="21">
      <c r="A30" s="617" t="s">
        <v>593</v>
      </c>
      <c r="B30" s="618"/>
      <c r="C30" s="618"/>
      <c r="D30" s="618"/>
      <c r="E30" s="618"/>
      <c r="F30" s="618"/>
      <c r="G30" s="619"/>
      <c r="H30" s="619"/>
      <c r="I30" s="619"/>
      <c r="J30" s="619"/>
      <c r="K30" s="619"/>
      <c r="L30" s="619"/>
      <c r="M30" s="619"/>
      <c r="N30" s="619"/>
      <c r="O30" s="619"/>
      <c r="P30" s="619"/>
      <c r="Q30" s="620"/>
    </row>
  </sheetData>
  <customSheetViews>
    <customSheetView guid="{7467EB25-1862-443D-90FC-4D2DF0850119}" scale="70">
      <selection activeCell="I16" sqref="I16"/>
    </customSheetView>
    <customSheetView guid="{C4E1DD3A-1247-4336-93D4-45B0D4BA8B9A}" scale="70" topLeftCell="C1">
      <selection activeCell="K12" sqref="K12"/>
    </customSheetView>
    <customSheetView guid="{06B1DAC5-0162-8542-8305-8F3CA1414131}" scale="70">
      <selection activeCell="I16" sqref="I16"/>
    </customSheetView>
  </customSheetViews>
  <mergeCells count="19">
    <mergeCell ref="A30:Q30"/>
    <mergeCell ref="B27:F27"/>
    <mergeCell ref="G27:O27"/>
    <mergeCell ref="A28:F28"/>
    <mergeCell ref="G28:O28"/>
    <mergeCell ref="A29:F29"/>
    <mergeCell ref="G29:Q29"/>
    <mergeCell ref="B24:F24"/>
    <mergeCell ref="G24:O24"/>
    <mergeCell ref="B25:F25"/>
    <mergeCell ref="G25:O25"/>
    <mergeCell ref="B26:F26"/>
    <mergeCell ref="G26:O26"/>
    <mergeCell ref="A23:F23"/>
    <mergeCell ref="A1:F1"/>
    <mergeCell ref="G1:K1"/>
    <mergeCell ref="M21:N21"/>
    <mergeCell ref="O21:Q21"/>
    <mergeCell ref="A22:O22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N23" sqref="N23"/>
    </sheetView>
  </sheetViews>
  <sheetFormatPr baseColWidth="10" defaultColWidth="8.83203125" defaultRowHeight="18.75" customHeight="1" x14ac:dyDescent="0"/>
  <cols>
    <col min="1" max="1" width="15.5" style="477" bestFit="1" customWidth="1"/>
    <col min="2" max="2" width="15" style="477" customWidth="1"/>
    <col min="3" max="3" width="22.5" style="477" bestFit="1" customWidth="1"/>
    <col min="4" max="5" width="10.33203125" style="477" customWidth="1"/>
    <col min="6" max="6" width="16.1640625" style="477" bestFit="1" customWidth="1"/>
    <col min="7" max="9" width="5.5" style="477" bestFit="1" customWidth="1"/>
    <col min="10" max="10" width="5.5" style="478" bestFit="1" customWidth="1"/>
    <col min="11" max="14" width="5.5" style="477" bestFit="1" customWidth="1"/>
    <col min="15" max="15" width="6.5" style="477" bestFit="1" customWidth="1"/>
    <col min="16" max="16" width="20.5" style="477" customWidth="1"/>
    <col min="17" max="17" width="15.1640625" style="479" bestFit="1" customWidth="1"/>
    <col min="18" max="18" width="15.5" style="477" customWidth="1"/>
    <col min="19" max="19" width="18.83203125" style="477" customWidth="1"/>
    <col min="20" max="20" width="72.1640625" style="477" customWidth="1"/>
    <col min="21" max="21" width="58.33203125" style="477" customWidth="1"/>
    <col min="22" max="22" width="8.83203125" style="484"/>
    <col min="23" max="16384" width="8.83203125" style="477"/>
  </cols>
  <sheetData>
    <row r="1" spans="1:21" s="468" customFormat="1" ht="34.5" customHeight="1">
      <c r="A1" s="462"/>
      <c r="B1" s="463" t="s">
        <v>594</v>
      </c>
      <c r="C1" s="464">
        <v>42707</v>
      </c>
      <c r="D1" s="465" t="s">
        <v>595</v>
      </c>
      <c r="E1" s="465"/>
      <c r="F1" s="462"/>
      <c r="G1" s="462"/>
      <c r="H1" s="462"/>
      <c r="I1" s="466"/>
      <c r="J1" s="467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</row>
    <row r="2" spans="1:21" s="468" customFormat="1" ht="34.5" customHeight="1">
      <c r="A2" s="462"/>
      <c r="B2" s="469"/>
      <c r="C2" s="470" t="s">
        <v>596</v>
      </c>
      <c r="D2" s="465" t="s">
        <v>597</v>
      </c>
      <c r="E2" s="465"/>
      <c r="F2" s="462"/>
      <c r="G2" s="462"/>
      <c r="H2" s="462"/>
      <c r="I2" s="466"/>
      <c r="J2" s="467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</row>
    <row r="3" spans="1:21" s="468" customFormat="1" ht="34.5" customHeight="1">
      <c r="A3" s="462"/>
      <c r="B3" s="469"/>
      <c r="C3" s="471" t="s">
        <v>598</v>
      </c>
      <c r="D3" s="524" t="s">
        <v>599</v>
      </c>
      <c r="E3" s="524"/>
      <c r="F3" s="462"/>
      <c r="G3" s="462"/>
      <c r="H3" s="462"/>
      <c r="I3" s="466"/>
      <c r="J3" s="467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</row>
    <row r="4" spans="1:21" s="473" customFormat="1" ht="28">
      <c r="A4" s="522"/>
      <c r="B4" s="485" t="s">
        <v>600</v>
      </c>
      <c r="C4" s="543"/>
      <c r="D4" s="543"/>
      <c r="E4" s="543"/>
      <c r="F4" s="543"/>
      <c r="G4" s="544"/>
      <c r="H4" s="543"/>
      <c r="I4" s="543"/>
      <c r="J4" s="545"/>
      <c r="K4" s="544"/>
      <c r="L4" s="543"/>
      <c r="M4" s="543"/>
      <c r="N4" s="543"/>
      <c r="O4" s="543"/>
      <c r="P4" s="543"/>
      <c r="Q4" s="546"/>
      <c r="R4" s="472"/>
      <c r="S4" s="472"/>
      <c r="T4" s="472"/>
      <c r="U4" s="472"/>
    </row>
    <row r="5" spans="1:21" s="473" customFormat="1" ht="18.75" customHeight="1">
      <c r="A5" s="487" t="s">
        <v>11</v>
      </c>
      <c r="B5" s="531" t="s">
        <v>402</v>
      </c>
      <c r="C5" s="532" t="s">
        <v>403</v>
      </c>
      <c r="D5" s="532"/>
      <c r="E5" s="532"/>
      <c r="F5" s="531" t="s">
        <v>406</v>
      </c>
      <c r="G5" s="533" t="s">
        <v>407</v>
      </c>
      <c r="H5" s="531" t="s">
        <v>408</v>
      </c>
      <c r="I5" s="531" t="s">
        <v>409</v>
      </c>
      <c r="J5" s="534" t="s">
        <v>410</v>
      </c>
      <c r="K5" s="533" t="s">
        <v>411</v>
      </c>
      <c r="L5" s="531" t="s">
        <v>408</v>
      </c>
      <c r="M5" s="531" t="s">
        <v>409</v>
      </c>
      <c r="N5" s="535" t="s">
        <v>410</v>
      </c>
      <c r="O5" s="535" t="s">
        <v>412</v>
      </c>
      <c r="P5" s="531" t="s">
        <v>413</v>
      </c>
      <c r="Q5" s="536" t="s">
        <v>414</v>
      </c>
      <c r="R5" s="472"/>
      <c r="S5" s="472"/>
      <c r="T5" s="472"/>
      <c r="U5" s="472"/>
    </row>
    <row r="6" spans="1:21" s="473" customFormat="1" ht="18.75" customHeight="1">
      <c r="A6" s="489"/>
      <c r="B6" s="490"/>
      <c r="C6" s="491"/>
      <c r="D6" s="492"/>
      <c r="E6" s="492"/>
      <c r="F6" s="492"/>
      <c r="G6" s="493"/>
      <c r="H6" s="492"/>
      <c r="I6" s="492"/>
      <c r="J6" s="494"/>
      <c r="K6" s="493"/>
      <c r="L6" s="493"/>
      <c r="M6" s="492"/>
      <c r="N6" s="494"/>
      <c r="O6" s="492"/>
      <c r="P6" s="492"/>
      <c r="Q6" s="495"/>
      <c r="R6" s="472"/>
      <c r="S6" s="472"/>
      <c r="T6" s="472"/>
      <c r="U6" s="472"/>
    </row>
    <row r="7" spans="1:21" s="473" customFormat="1" ht="18.75" customHeight="1">
      <c r="A7" s="496"/>
      <c r="B7" s="488" t="s">
        <v>473</v>
      </c>
      <c r="C7" s="497"/>
      <c r="D7" s="486"/>
      <c r="E7" s="498"/>
      <c r="F7" s="499"/>
      <c r="G7" s="500"/>
      <c r="H7" s="499"/>
      <c r="I7" s="499"/>
      <c r="J7" s="501"/>
      <c r="K7" s="500"/>
      <c r="L7" s="499"/>
      <c r="M7" s="499"/>
      <c r="N7" s="499"/>
      <c r="O7" s="499"/>
      <c r="P7" s="499"/>
      <c r="Q7" s="499"/>
      <c r="R7" s="472"/>
      <c r="S7" s="472"/>
      <c r="T7" s="472"/>
      <c r="U7" s="472"/>
    </row>
    <row r="8" spans="1:21" s="473" customFormat="1" ht="18.75" customHeight="1">
      <c r="A8" s="496"/>
      <c r="B8" s="525"/>
      <c r="C8" s="526"/>
      <c r="D8" s="527"/>
      <c r="E8" s="527"/>
      <c r="F8" s="527"/>
      <c r="G8" s="528"/>
      <c r="H8" s="527"/>
      <c r="I8" s="527"/>
      <c r="J8" s="529"/>
      <c r="K8" s="528"/>
      <c r="L8" s="527"/>
      <c r="M8" s="527"/>
      <c r="N8" s="527"/>
      <c r="O8" s="527"/>
      <c r="P8" s="527"/>
      <c r="Q8" s="527"/>
      <c r="R8" s="472"/>
      <c r="S8" s="472"/>
      <c r="T8" s="472"/>
      <c r="U8" s="472"/>
    </row>
    <row r="9" spans="1:21" s="473" customFormat="1" ht="28">
      <c r="A9" s="502"/>
      <c r="B9" s="485" t="s">
        <v>601</v>
      </c>
      <c r="C9" s="547"/>
      <c r="D9" s="547"/>
      <c r="E9" s="547"/>
      <c r="F9" s="547"/>
      <c r="G9" s="547"/>
      <c r="H9" s="547"/>
      <c r="I9" s="547"/>
      <c r="J9" s="548"/>
      <c r="K9" s="547"/>
      <c r="L9" s="547"/>
      <c r="M9" s="547"/>
      <c r="N9" s="547"/>
      <c r="O9" s="547"/>
      <c r="P9" s="547"/>
      <c r="Q9" s="549"/>
      <c r="R9" s="472"/>
      <c r="S9" s="472"/>
      <c r="T9" s="472"/>
      <c r="U9" s="472"/>
    </row>
    <row r="10" spans="1:21" s="473" customFormat="1" ht="18.75" customHeight="1">
      <c r="A10" s="487" t="s">
        <v>11</v>
      </c>
      <c r="B10" s="531" t="s">
        <v>402</v>
      </c>
      <c r="C10" s="532" t="s">
        <v>403</v>
      </c>
      <c r="D10" s="531"/>
      <c r="E10" s="531"/>
      <c r="F10" s="531" t="s">
        <v>406</v>
      </c>
      <c r="G10" s="533" t="s">
        <v>407</v>
      </c>
      <c r="H10" s="531" t="s">
        <v>408</v>
      </c>
      <c r="I10" s="531" t="s">
        <v>409</v>
      </c>
      <c r="J10" s="534" t="s">
        <v>410</v>
      </c>
      <c r="K10" s="533" t="s">
        <v>411</v>
      </c>
      <c r="L10" s="531" t="s">
        <v>408</v>
      </c>
      <c r="M10" s="531" t="s">
        <v>409</v>
      </c>
      <c r="N10" s="535" t="s">
        <v>410</v>
      </c>
      <c r="O10" s="535" t="s">
        <v>412</v>
      </c>
      <c r="P10" s="531" t="s">
        <v>413</v>
      </c>
      <c r="Q10" s="536" t="s">
        <v>414</v>
      </c>
      <c r="R10" s="472"/>
      <c r="S10" s="472"/>
      <c r="T10" s="472"/>
      <c r="U10" s="472"/>
    </row>
    <row r="11" spans="1:21" s="473" customFormat="1" ht="18.75" customHeight="1">
      <c r="A11" s="503" t="s">
        <v>602</v>
      </c>
      <c r="B11" s="490" t="s">
        <v>603</v>
      </c>
      <c r="C11" s="492" t="s">
        <v>604</v>
      </c>
      <c r="D11" s="521">
        <v>1</v>
      </c>
      <c r="E11" s="504">
        <v>1</v>
      </c>
      <c r="F11" s="492" t="s">
        <v>605</v>
      </c>
      <c r="G11" s="493">
        <v>42707</v>
      </c>
      <c r="H11" s="492" t="s">
        <v>19</v>
      </c>
      <c r="I11" s="492"/>
      <c r="J11" s="494">
        <v>0.29166666666666669</v>
      </c>
      <c r="K11" s="493">
        <v>42711</v>
      </c>
      <c r="L11" s="492"/>
      <c r="M11" s="492"/>
      <c r="N11" s="494"/>
      <c r="O11" s="492" t="s">
        <v>606</v>
      </c>
      <c r="P11" s="492" t="s">
        <v>607</v>
      </c>
      <c r="Q11" s="492" t="s">
        <v>608</v>
      </c>
      <c r="R11" s="472"/>
      <c r="S11" s="472"/>
      <c r="T11" s="472"/>
      <c r="U11" s="472"/>
    </row>
    <row r="12" spans="1:21" s="473" customFormat="1" ht="18.75" customHeight="1">
      <c r="A12" s="489"/>
      <c r="B12" s="505"/>
      <c r="C12" s="506"/>
      <c r="D12" s="507"/>
      <c r="E12" s="508"/>
      <c r="F12" s="507"/>
      <c r="G12" s="509"/>
      <c r="H12" s="507"/>
      <c r="I12" s="507"/>
      <c r="J12" s="510"/>
      <c r="K12" s="509"/>
      <c r="L12" s="507"/>
      <c r="M12" s="507"/>
      <c r="N12" s="510"/>
      <c r="O12" s="507"/>
      <c r="P12" s="507"/>
      <c r="Q12" s="507"/>
      <c r="R12" s="472"/>
      <c r="S12" s="472"/>
      <c r="T12" s="472"/>
      <c r="U12" s="472"/>
    </row>
    <row r="13" spans="1:21" s="473" customFormat="1" ht="18.75" customHeight="1">
      <c r="A13" s="496"/>
      <c r="B13" s="488" t="s">
        <v>473</v>
      </c>
      <c r="C13" s="497"/>
      <c r="D13" s="486">
        <f>SUM(D11:D11)</f>
        <v>1</v>
      </c>
      <c r="E13" s="498">
        <f>SUM(E11:E11)</f>
        <v>1</v>
      </c>
      <c r="F13" s="499"/>
      <c r="G13" s="500"/>
      <c r="H13" s="499"/>
      <c r="I13" s="499"/>
      <c r="J13" s="501"/>
      <c r="K13" s="500"/>
      <c r="L13" s="499"/>
      <c r="M13" s="499"/>
      <c r="N13" s="499"/>
      <c r="O13" s="499"/>
      <c r="P13" s="499"/>
      <c r="Q13" s="499"/>
      <c r="R13" s="472"/>
      <c r="S13" s="472"/>
      <c r="T13" s="472"/>
      <c r="U13" s="472"/>
    </row>
    <row r="14" spans="1:21" s="473" customFormat="1" ht="18.75" customHeight="1">
      <c r="A14" s="496"/>
      <c r="B14" s="525"/>
      <c r="C14" s="526"/>
      <c r="D14" s="527"/>
      <c r="E14" s="527"/>
      <c r="F14" s="527"/>
      <c r="G14" s="528"/>
      <c r="H14" s="527"/>
      <c r="I14" s="527"/>
      <c r="J14" s="529"/>
      <c r="K14" s="528"/>
      <c r="L14" s="527"/>
      <c r="M14" s="527"/>
      <c r="N14" s="527"/>
      <c r="O14" s="527"/>
      <c r="P14" s="527"/>
      <c r="Q14" s="527"/>
      <c r="R14" s="472"/>
      <c r="S14" s="472"/>
      <c r="T14" s="472"/>
      <c r="U14" s="472"/>
    </row>
    <row r="15" spans="1:21" s="475" customFormat="1" ht="28">
      <c r="A15" s="522"/>
      <c r="B15" s="485" t="s">
        <v>609</v>
      </c>
      <c r="C15" s="550"/>
      <c r="D15" s="550"/>
      <c r="E15" s="550"/>
      <c r="F15" s="550"/>
      <c r="G15" s="551"/>
      <c r="H15" s="550"/>
      <c r="I15" s="550"/>
      <c r="J15" s="552"/>
      <c r="K15" s="553"/>
      <c r="L15" s="419"/>
      <c r="M15" s="419"/>
      <c r="N15" s="419"/>
      <c r="O15" s="419"/>
      <c r="P15" s="419"/>
      <c r="Q15" s="554"/>
      <c r="R15" s="474"/>
      <c r="S15" s="474"/>
      <c r="T15" s="474"/>
      <c r="U15" s="474"/>
    </row>
    <row r="16" spans="1:21" s="475" customFormat="1" ht="18.75" customHeight="1">
      <c r="A16" s="487" t="s">
        <v>11</v>
      </c>
      <c r="B16" s="531" t="s">
        <v>402</v>
      </c>
      <c r="C16" s="532" t="s">
        <v>403</v>
      </c>
      <c r="D16" s="531"/>
      <c r="E16" s="531"/>
      <c r="F16" s="531" t="s">
        <v>406</v>
      </c>
      <c r="G16" s="533" t="s">
        <v>407</v>
      </c>
      <c r="H16" s="531" t="s">
        <v>408</v>
      </c>
      <c r="I16" s="531" t="s">
        <v>409</v>
      </c>
      <c r="J16" s="534" t="s">
        <v>410</v>
      </c>
      <c r="K16" s="533" t="s">
        <v>411</v>
      </c>
      <c r="L16" s="531" t="s">
        <v>408</v>
      </c>
      <c r="M16" s="531" t="s">
        <v>409</v>
      </c>
      <c r="N16" s="535" t="s">
        <v>410</v>
      </c>
      <c r="O16" s="535" t="s">
        <v>412</v>
      </c>
      <c r="P16" s="537" t="s">
        <v>413</v>
      </c>
      <c r="Q16" s="536" t="s">
        <v>414</v>
      </c>
      <c r="R16" s="474"/>
      <c r="S16" s="474"/>
      <c r="T16" s="474"/>
      <c r="U16" s="474"/>
    </row>
    <row r="17" spans="1:21" s="475" customFormat="1" ht="28">
      <c r="A17" s="503" t="s">
        <v>610</v>
      </c>
      <c r="B17" s="490" t="s">
        <v>611</v>
      </c>
      <c r="C17" s="492" t="s">
        <v>612</v>
      </c>
      <c r="D17" s="492">
        <v>1</v>
      </c>
      <c r="E17" s="504">
        <v>1</v>
      </c>
      <c r="F17" s="492" t="s">
        <v>478</v>
      </c>
      <c r="G17" s="493">
        <v>42707</v>
      </c>
      <c r="H17" s="492" t="s">
        <v>471</v>
      </c>
      <c r="I17" s="492"/>
      <c r="J17" s="494">
        <v>0.33333333333333331</v>
      </c>
      <c r="K17" s="493">
        <v>42711</v>
      </c>
      <c r="L17" s="492"/>
      <c r="M17" s="492"/>
      <c r="N17" s="494"/>
      <c r="O17" s="492" t="s">
        <v>613</v>
      </c>
      <c r="P17" s="492"/>
      <c r="Q17" s="511" t="s">
        <v>614</v>
      </c>
      <c r="R17" s="474"/>
      <c r="S17" s="474"/>
      <c r="T17" s="474"/>
      <c r="U17" s="474"/>
    </row>
    <row r="18" spans="1:21" s="475" customFormat="1" ht="28">
      <c r="A18" s="503" t="s">
        <v>615</v>
      </c>
      <c r="B18" s="490" t="s">
        <v>616</v>
      </c>
      <c r="C18" s="492" t="s">
        <v>617</v>
      </c>
      <c r="D18" s="492">
        <v>3</v>
      </c>
      <c r="E18" s="504">
        <v>1</v>
      </c>
      <c r="F18" s="492" t="s">
        <v>618</v>
      </c>
      <c r="G18" s="493">
        <v>42707</v>
      </c>
      <c r="H18" s="492" t="s">
        <v>471</v>
      </c>
      <c r="I18" s="492"/>
      <c r="J18" s="494">
        <v>0.33333333333333331</v>
      </c>
      <c r="K18" s="493">
        <v>42711</v>
      </c>
      <c r="L18" s="492" t="s">
        <v>471</v>
      </c>
      <c r="M18" s="492"/>
      <c r="N18" s="494"/>
      <c r="O18" s="492" t="s">
        <v>606</v>
      </c>
      <c r="P18" s="492"/>
      <c r="Q18" s="511" t="s">
        <v>619</v>
      </c>
      <c r="R18" s="474"/>
      <c r="S18" s="474"/>
      <c r="T18" s="474"/>
      <c r="U18" s="474"/>
    </row>
    <row r="19" spans="1:21" s="475" customFormat="1" ht="18.75" customHeight="1">
      <c r="A19" s="512"/>
      <c r="B19" s="513"/>
      <c r="C19" s="514"/>
      <c r="D19" s="515"/>
      <c r="E19" s="515"/>
      <c r="F19" s="499"/>
      <c r="G19" s="500"/>
      <c r="H19" s="499"/>
      <c r="I19" s="499"/>
      <c r="J19" s="516"/>
      <c r="K19" s="500"/>
      <c r="L19" s="499"/>
      <c r="M19" s="499"/>
      <c r="N19" s="516"/>
      <c r="O19" s="499"/>
      <c r="P19" s="499"/>
      <c r="Q19" s="499"/>
      <c r="R19" s="474"/>
      <c r="S19" s="474"/>
      <c r="T19" s="474"/>
      <c r="U19" s="474"/>
    </row>
    <row r="20" spans="1:21" s="475" customFormat="1" ht="18.75" customHeight="1">
      <c r="A20" s="496"/>
      <c r="B20" s="488" t="s">
        <v>473</v>
      </c>
      <c r="C20" s="497"/>
      <c r="D20" s="486">
        <f>SUM(D17:D19)</f>
        <v>4</v>
      </c>
      <c r="E20" s="498">
        <f>SUM(E17:E19)</f>
        <v>2</v>
      </c>
      <c r="F20" s="499"/>
      <c r="G20" s="500"/>
      <c r="H20" s="499"/>
      <c r="I20" s="499"/>
      <c r="J20" s="501"/>
      <c r="K20" s="500"/>
      <c r="L20" s="500"/>
      <c r="M20" s="499"/>
      <c r="N20" s="516"/>
      <c r="O20" s="516"/>
      <c r="P20" s="499"/>
      <c r="Q20" s="499"/>
      <c r="R20" s="474"/>
      <c r="S20" s="474"/>
      <c r="T20" s="474"/>
      <c r="U20" s="474"/>
    </row>
    <row r="21" spans="1:21" s="475" customFormat="1" ht="18.75" customHeight="1">
      <c r="A21" s="496"/>
      <c r="B21" s="525"/>
      <c r="C21" s="526"/>
      <c r="D21" s="527"/>
      <c r="E21" s="527"/>
      <c r="F21" s="527"/>
      <c r="G21" s="528"/>
      <c r="H21" s="527"/>
      <c r="I21" s="527"/>
      <c r="J21" s="529"/>
      <c r="K21" s="528"/>
      <c r="L21" s="528"/>
      <c r="M21" s="527"/>
      <c r="N21" s="530"/>
      <c r="O21" s="530"/>
      <c r="P21" s="527"/>
      <c r="Q21" s="527"/>
      <c r="R21" s="474"/>
      <c r="S21" s="474"/>
      <c r="T21" s="474"/>
      <c r="U21" s="474"/>
    </row>
    <row r="22" spans="1:21" s="475" customFormat="1" ht="28">
      <c r="A22" s="523"/>
      <c r="B22" s="485" t="s">
        <v>620</v>
      </c>
      <c r="C22" s="555"/>
      <c r="D22" s="555"/>
      <c r="E22" s="555"/>
      <c r="F22" s="556"/>
      <c r="G22" s="556"/>
      <c r="H22" s="556"/>
      <c r="I22" s="556"/>
      <c r="J22" s="557"/>
      <c r="K22" s="556"/>
      <c r="L22" s="556"/>
      <c r="M22" s="556"/>
      <c r="N22" s="556"/>
      <c r="O22" s="556"/>
      <c r="P22" s="556"/>
      <c r="Q22" s="558"/>
      <c r="R22" s="476"/>
      <c r="S22" s="474"/>
      <c r="T22" s="474"/>
      <c r="U22" s="474"/>
    </row>
    <row r="23" spans="1:21" s="475" customFormat="1" ht="18.75" customHeight="1">
      <c r="A23" s="487" t="s">
        <v>11</v>
      </c>
      <c r="B23" s="538" t="s">
        <v>402</v>
      </c>
      <c r="C23" s="539" t="s">
        <v>403</v>
      </c>
      <c r="D23" s="538"/>
      <c r="E23" s="538"/>
      <c r="F23" s="538" t="s">
        <v>406</v>
      </c>
      <c r="G23" s="540" t="s">
        <v>407</v>
      </c>
      <c r="H23" s="538" t="s">
        <v>408</v>
      </c>
      <c r="I23" s="538" t="s">
        <v>409</v>
      </c>
      <c r="J23" s="541" t="s">
        <v>410</v>
      </c>
      <c r="K23" s="540" t="s">
        <v>411</v>
      </c>
      <c r="L23" s="538" t="s">
        <v>408</v>
      </c>
      <c r="M23" s="538" t="s">
        <v>409</v>
      </c>
      <c r="N23" s="542" t="s">
        <v>410</v>
      </c>
      <c r="O23" s="542" t="s">
        <v>412</v>
      </c>
      <c r="P23" s="536" t="s">
        <v>413</v>
      </c>
      <c r="Q23" s="536" t="s">
        <v>414</v>
      </c>
      <c r="R23" s="476"/>
      <c r="S23" s="474"/>
      <c r="T23" s="474"/>
      <c r="U23" s="474"/>
    </row>
    <row r="24" spans="1:21" s="475" customFormat="1" ht="18.75" customHeight="1">
      <c r="A24" s="503"/>
      <c r="B24" s="490"/>
      <c r="C24" s="491"/>
      <c r="D24" s="492"/>
      <c r="E24" s="492"/>
      <c r="F24" s="499"/>
      <c r="G24" s="500"/>
      <c r="H24" s="499"/>
      <c r="I24" s="499"/>
      <c r="J24" s="516"/>
      <c r="K24" s="500"/>
      <c r="L24" s="499"/>
      <c r="M24" s="499"/>
      <c r="N24" s="516"/>
      <c r="O24" s="499"/>
      <c r="P24" s="499"/>
      <c r="Q24" s="520"/>
      <c r="R24" s="474"/>
      <c r="S24" s="474"/>
      <c r="T24" s="474"/>
      <c r="U24" s="474"/>
    </row>
    <row r="25" spans="1:21" s="475" customFormat="1" ht="18.75" customHeight="1">
      <c r="A25" s="517"/>
      <c r="B25" s="486" t="s">
        <v>473</v>
      </c>
      <c r="C25" s="518"/>
      <c r="D25" s="486"/>
      <c r="E25" s="486"/>
      <c r="F25" s="517"/>
      <c r="G25" s="517"/>
      <c r="H25" s="517"/>
      <c r="I25" s="517"/>
      <c r="J25" s="519"/>
      <c r="K25" s="517"/>
      <c r="L25" s="517"/>
      <c r="M25" s="517"/>
      <c r="N25" s="517"/>
      <c r="O25" s="517"/>
      <c r="P25" s="517"/>
      <c r="Q25" s="517"/>
      <c r="R25" s="474"/>
      <c r="S25" s="474"/>
      <c r="T25" s="474"/>
      <c r="U25" s="474"/>
    </row>
    <row r="26" spans="1:21" s="481" customFormat="1" ht="18.75" customHeight="1">
      <c r="A26" s="477"/>
      <c r="B26" s="477"/>
      <c r="C26" s="477"/>
      <c r="D26" s="477"/>
      <c r="E26" s="477"/>
      <c r="F26" s="477"/>
      <c r="G26" s="477"/>
      <c r="H26" s="477"/>
      <c r="I26" s="477"/>
      <c r="J26" s="478"/>
      <c r="K26" s="477"/>
      <c r="L26" s="477"/>
      <c r="M26" s="477"/>
      <c r="N26" s="477"/>
      <c r="O26" s="477"/>
      <c r="P26" s="477"/>
      <c r="Q26" s="479"/>
      <c r="R26" s="480"/>
      <c r="S26" s="480"/>
      <c r="T26" s="480"/>
      <c r="U26" s="480"/>
    </row>
    <row r="27" spans="1:21" s="481" customFormat="1" ht="18.75" customHeight="1">
      <c r="A27" s="477"/>
      <c r="B27" s="477"/>
      <c r="C27" s="477"/>
      <c r="D27" s="477"/>
      <c r="E27" s="477"/>
      <c r="F27" s="477"/>
      <c r="G27" s="477"/>
      <c r="H27" s="477"/>
      <c r="I27" s="477"/>
      <c r="J27" s="478"/>
      <c r="K27" s="477"/>
      <c r="L27" s="477"/>
      <c r="M27" s="477"/>
      <c r="N27" s="477"/>
      <c r="O27" s="477"/>
      <c r="P27" s="477"/>
      <c r="Q27" s="479"/>
      <c r="R27" s="480"/>
      <c r="S27" s="480"/>
      <c r="T27" s="480"/>
      <c r="U27" s="480"/>
    </row>
    <row r="28" spans="1:21" s="481" customFormat="1" ht="18.75" customHeight="1">
      <c r="A28" s="477"/>
      <c r="B28" s="477"/>
      <c r="C28" s="477"/>
      <c r="D28" s="477"/>
      <c r="E28" s="477"/>
      <c r="F28" s="477"/>
      <c r="G28" s="477"/>
      <c r="H28" s="477"/>
      <c r="I28" s="477"/>
      <c r="J28" s="478"/>
      <c r="K28" s="477"/>
      <c r="L28" s="477"/>
      <c r="M28" s="477"/>
      <c r="N28" s="477"/>
      <c r="O28" s="477"/>
      <c r="P28" s="477"/>
      <c r="Q28" s="479"/>
      <c r="R28" s="480"/>
      <c r="S28" s="480"/>
      <c r="T28" s="480"/>
      <c r="U28" s="480"/>
    </row>
    <row r="29" spans="1:21" s="481" customFormat="1" ht="18.75" customHeight="1">
      <c r="A29" s="477"/>
      <c r="B29" s="477"/>
      <c r="C29" s="477"/>
      <c r="D29" s="477"/>
      <c r="E29" s="477"/>
      <c r="F29" s="477"/>
      <c r="G29" s="477"/>
      <c r="H29" s="477"/>
      <c r="I29" s="477"/>
      <c r="J29" s="478"/>
      <c r="K29" s="477"/>
      <c r="L29" s="477"/>
      <c r="M29" s="477"/>
      <c r="N29" s="477"/>
      <c r="O29" s="477"/>
      <c r="P29" s="477"/>
      <c r="Q29" s="479"/>
      <c r="R29" s="480"/>
      <c r="S29" s="480"/>
      <c r="T29" s="480"/>
      <c r="U29" s="480"/>
    </row>
    <row r="30" spans="1:21" s="481" customFormat="1" ht="18.75" customHeight="1">
      <c r="A30" s="477"/>
      <c r="B30" s="477"/>
      <c r="C30" s="477"/>
      <c r="D30" s="477"/>
      <c r="E30" s="477"/>
      <c r="F30" s="477"/>
      <c r="G30" s="477"/>
      <c r="H30" s="477"/>
      <c r="I30" s="477"/>
      <c r="J30" s="478"/>
      <c r="K30" s="477"/>
      <c r="L30" s="477"/>
      <c r="M30" s="477"/>
      <c r="N30" s="477"/>
      <c r="O30" s="477"/>
      <c r="P30" s="477"/>
      <c r="Q30" s="479"/>
      <c r="R30" s="480"/>
      <c r="S30" s="480"/>
      <c r="T30" s="480"/>
      <c r="U30" s="480"/>
    </row>
    <row r="31" spans="1:21" s="483" customFormat="1" ht="18.75" customHeight="1">
      <c r="A31" s="477"/>
      <c r="B31" s="477"/>
      <c r="C31" s="477"/>
      <c r="D31" s="477"/>
      <c r="E31" s="477"/>
      <c r="F31" s="477"/>
      <c r="G31" s="477"/>
      <c r="H31" s="477"/>
      <c r="I31" s="477"/>
      <c r="J31" s="478"/>
      <c r="K31" s="477"/>
      <c r="L31" s="477"/>
      <c r="M31" s="477"/>
      <c r="N31" s="477"/>
      <c r="O31" s="477"/>
      <c r="P31" s="477"/>
      <c r="Q31" s="479"/>
      <c r="R31" s="482"/>
      <c r="S31" s="482"/>
      <c r="T31" s="482"/>
      <c r="U31" s="482"/>
    </row>
    <row r="32" spans="1:21" s="483" customFormat="1" ht="18.75" customHeight="1">
      <c r="A32" s="477"/>
      <c r="B32" s="477"/>
      <c r="C32" s="477"/>
      <c r="D32" s="477"/>
      <c r="E32" s="477"/>
      <c r="F32" s="477"/>
      <c r="G32" s="477"/>
      <c r="H32" s="477"/>
      <c r="I32" s="477"/>
      <c r="J32" s="478"/>
      <c r="K32" s="477"/>
      <c r="L32" s="477"/>
      <c r="M32" s="477"/>
      <c r="N32" s="477"/>
      <c r="O32" s="477"/>
      <c r="P32" s="477"/>
      <c r="Q32" s="479"/>
      <c r="R32" s="482"/>
      <c r="S32" s="482"/>
      <c r="T32" s="482"/>
      <c r="U32" s="482"/>
    </row>
    <row r="33" spans="1:22" s="483" customFormat="1" ht="18.75" customHeight="1">
      <c r="A33" s="477"/>
      <c r="B33" s="477"/>
      <c r="C33" s="477"/>
      <c r="D33" s="477"/>
      <c r="E33" s="477"/>
      <c r="F33" s="477"/>
      <c r="G33" s="477"/>
      <c r="H33" s="477"/>
      <c r="I33" s="477"/>
      <c r="J33" s="478"/>
      <c r="K33" s="477"/>
      <c r="L33" s="477"/>
      <c r="M33" s="477"/>
      <c r="N33" s="477"/>
      <c r="O33" s="477"/>
      <c r="P33" s="477"/>
      <c r="Q33" s="479"/>
      <c r="R33" s="482"/>
      <c r="S33" s="482"/>
      <c r="T33" s="482"/>
      <c r="U33" s="482"/>
    </row>
    <row r="34" spans="1:22" s="483" customFormat="1" ht="18.75" customHeight="1">
      <c r="A34" s="477"/>
      <c r="B34" s="477"/>
      <c r="C34" s="477"/>
      <c r="D34" s="477"/>
      <c r="E34" s="477"/>
      <c r="F34" s="477"/>
      <c r="G34" s="477"/>
      <c r="H34" s="477"/>
      <c r="I34" s="477"/>
      <c r="J34" s="478"/>
      <c r="K34" s="477"/>
      <c r="L34" s="477"/>
      <c r="M34" s="477"/>
      <c r="N34" s="477"/>
      <c r="O34" s="477"/>
      <c r="P34" s="477"/>
      <c r="Q34" s="479"/>
      <c r="R34" s="482"/>
      <c r="S34" s="482"/>
      <c r="T34" s="482"/>
      <c r="U34" s="482"/>
    </row>
    <row r="35" spans="1:22" s="483" customFormat="1" ht="18.75" customHeight="1">
      <c r="A35" s="477"/>
      <c r="B35" s="477"/>
      <c r="C35" s="477"/>
      <c r="D35" s="477"/>
      <c r="E35" s="477"/>
      <c r="F35" s="477"/>
      <c r="G35" s="477"/>
      <c r="H35" s="477"/>
      <c r="I35" s="477"/>
      <c r="J35" s="478"/>
      <c r="K35" s="477"/>
      <c r="L35" s="477"/>
      <c r="M35" s="477"/>
      <c r="N35" s="477"/>
      <c r="O35" s="477"/>
      <c r="P35" s="477"/>
      <c r="Q35" s="479"/>
      <c r="R35" s="482"/>
      <c r="S35" s="482"/>
      <c r="T35" s="482"/>
      <c r="U35" s="482"/>
    </row>
    <row r="36" spans="1:22" s="483" customFormat="1" ht="18.75" customHeight="1">
      <c r="A36" s="477"/>
      <c r="B36" s="477"/>
      <c r="C36" s="477"/>
      <c r="D36" s="477"/>
      <c r="E36" s="477"/>
      <c r="F36" s="477"/>
      <c r="G36" s="477"/>
      <c r="H36" s="477"/>
      <c r="I36" s="477"/>
      <c r="J36" s="478"/>
      <c r="K36" s="477"/>
      <c r="L36" s="477"/>
      <c r="M36" s="477"/>
      <c r="N36" s="477"/>
      <c r="O36" s="477"/>
      <c r="P36" s="477"/>
      <c r="Q36" s="479"/>
      <c r="R36" s="482"/>
      <c r="S36" s="482"/>
      <c r="T36" s="482"/>
      <c r="U36" s="482"/>
    </row>
    <row r="37" spans="1:22" s="483" customFormat="1" ht="18.75" customHeight="1">
      <c r="A37" s="477"/>
      <c r="B37" s="477"/>
      <c r="C37" s="477"/>
      <c r="D37" s="477"/>
      <c r="E37" s="477"/>
      <c r="F37" s="477"/>
      <c r="G37" s="477"/>
      <c r="H37" s="477"/>
      <c r="I37" s="477"/>
      <c r="J37" s="478"/>
      <c r="K37" s="477"/>
      <c r="L37" s="477"/>
      <c r="M37" s="477"/>
      <c r="N37" s="477"/>
      <c r="O37" s="477"/>
      <c r="P37" s="477"/>
      <c r="Q37" s="479"/>
      <c r="R37" s="482"/>
      <c r="S37" s="482"/>
      <c r="T37" s="482"/>
      <c r="U37" s="482"/>
    </row>
    <row r="38" spans="1:22" s="483" customFormat="1" ht="18.75" customHeight="1">
      <c r="A38" s="477"/>
      <c r="B38" s="477"/>
      <c r="C38" s="477"/>
      <c r="D38" s="477"/>
      <c r="E38" s="477"/>
      <c r="F38" s="477"/>
      <c r="G38" s="477"/>
      <c r="H38" s="477"/>
      <c r="I38" s="477"/>
      <c r="J38" s="478"/>
      <c r="K38" s="477"/>
      <c r="L38" s="477"/>
      <c r="M38" s="477"/>
      <c r="N38" s="477"/>
      <c r="O38" s="477"/>
      <c r="P38" s="477"/>
      <c r="Q38" s="479"/>
      <c r="R38" s="482"/>
      <c r="S38" s="482"/>
      <c r="T38" s="482"/>
      <c r="U38" s="482"/>
    </row>
    <row r="39" spans="1:22" ht="18.75" customHeight="1">
      <c r="R39" s="484"/>
      <c r="V39" s="477"/>
    </row>
    <row r="40" spans="1:22" ht="18.75" customHeight="1">
      <c r="R40" s="484"/>
      <c r="V40" s="477"/>
    </row>
    <row r="41" spans="1:22" ht="18.75" customHeight="1">
      <c r="R41" s="484"/>
      <c r="V41" s="477"/>
    </row>
    <row r="42" spans="1:22" ht="18.75" customHeight="1">
      <c r="R42" s="484"/>
      <c r="V42" s="477"/>
    </row>
    <row r="43" spans="1:22" ht="18.75" customHeight="1">
      <c r="R43" s="484"/>
      <c r="V43" s="477"/>
    </row>
    <row r="44" spans="1:22" ht="18.75" customHeight="1">
      <c r="V44" s="477"/>
    </row>
    <row r="45" spans="1:22" ht="18.75" customHeight="1">
      <c r="Q45" s="477"/>
      <c r="R45" s="484"/>
      <c r="V45" s="477"/>
    </row>
    <row r="46" spans="1:22" ht="18.75" customHeight="1">
      <c r="Q46" s="477"/>
      <c r="R46" s="484"/>
      <c r="V46" s="477"/>
    </row>
    <row r="47" spans="1:22" ht="18.75" customHeight="1">
      <c r="J47" s="477"/>
      <c r="Q47" s="477"/>
      <c r="R47" s="484"/>
      <c r="V47" s="477"/>
    </row>
    <row r="48" spans="1:22" ht="18.75" customHeight="1">
      <c r="J48" s="477"/>
      <c r="Q48" s="477"/>
      <c r="R48" s="484"/>
      <c r="V48" s="477"/>
    </row>
    <row r="49" spans="10:22" ht="18.75" customHeight="1">
      <c r="J49" s="477"/>
      <c r="Q49" s="477"/>
      <c r="R49" s="484"/>
      <c r="V49" s="477"/>
    </row>
    <row r="50" spans="10:22" ht="18.75" customHeight="1">
      <c r="J50" s="477"/>
      <c r="Q50" s="477"/>
      <c r="R50" s="484"/>
      <c r="V50" s="477"/>
    </row>
    <row r="51" spans="10:22" ht="18.75" customHeight="1">
      <c r="J51" s="477"/>
      <c r="Q51" s="477"/>
      <c r="R51" s="484"/>
      <c r="V51" s="477"/>
    </row>
    <row r="52" spans="10:22" ht="18.75" customHeight="1">
      <c r="J52" s="477"/>
      <c r="Q52" s="477"/>
      <c r="R52" s="484"/>
      <c r="V52" s="477"/>
    </row>
    <row r="53" spans="10:22" ht="18.75" customHeight="1">
      <c r="J53" s="477"/>
      <c r="Q53" s="477"/>
      <c r="R53" s="484"/>
      <c r="V53" s="477"/>
    </row>
  </sheetData>
  <customSheetViews>
    <customSheetView guid="{7467EB25-1862-443D-90FC-4D2DF0850119}">
      <selection activeCell="N23" sqref="N23"/>
    </customSheetView>
    <customSheetView guid="{C4E1DD3A-1247-4336-93D4-45B0D4BA8B9A}">
      <selection activeCell="N23" sqref="N23"/>
    </customSheetView>
    <customSheetView guid="{06B1DAC5-0162-8542-8305-8F3CA1414131}">
      <selection activeCell="N23" sqref="N23"/>
    </customSheetView>
  </customSheetView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0" zoomScaleNormal="90" zoomScalePageLayoutView="90" workbookViewId="0">
      <selection activeCell="D20" sqref="D20"/>
    </sheetView>
  </sheetViews>
  <sheetFormatPr baseColWidth="10" defaultColWidth="8.83203125" defaultRowHeight="30.75" customHeight="1" x14ac:dyDescent="0"/>
  <cols>
    <col min="2" max="2" width="18.6640625" customWidth="1"/>
    <col min="3" max="3" width="24.5" customWidth="1"/>
    <col min="4" max="4" width="19.83203125" customWidth="1"/>
    <col min="5" max="6" width="10.5" customWidth="1"/>
    <col min="7" max="7" width="11.1640625" customWidth="1"/>
    <col min="9" max="9" width="13.5" bestFit="1" customWidth="1"/>
    <col min="10" max="10" width="11.5" bestFit="1" customWidth="1"/>
    <col min="11" max="11" width="23.83203125" customWidth="1"/>
    <col min="13" max="13" width="18.1640625" customWidth="1"/>
  </cols>
  <sheetData>
    <row r="1" spans="1:14" ht="39.75" customHeight="1" thickBot="1">
      <c r="A1" s="590" t="s">
        <v>0</v>
      </c>
      <c r="B1" s="591"/>
      <c r="C1" s="591"/>
      <c r="D1" s="591"/>
      <c r="E1" s="591"/>
      <c r="F1" s="1"/>
      <c r="G1" s="591" t="s">
        <v>1</v>
      </c>
      <c r="H1" s="591"/>
      <c r="I1" s="591"/>
      <c r="J1" s="592"/>
      <c r="K1" s="593"/>
    </row>
    <row r="2" spans="1:14" ht="30.75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55</v>
      </c>
    </row>
    <row r="3" spans="1:14" ht="30.75" customHeight="1">
      <c r="A3" s="7"/>
      <c r="B3" s="8" t="s">
        <v>14</v>
      </c>
      <c r="C3" s="7"/>
      <c r="D3" s="9"/>
      <c r="E3" s="7"/>
      <c r="F3" s="7"/>
      <c r="G3" s="7"/>
      <c r="H3" s="7"/>
      <c r="I3" s="10"/>
      <c r="J3" s="7"/>
      <c r="K3" s="7"/>
      <c r="M3" s="11" t="s">
        <v>15</v>
      </c>
      <c r="N3" s="11">
        <f>N2-N14</f>
        <v>50</v>
      </c>
    </row>
    <row r="4" spans="1:14" ht="30.75" customHeight="1">
      <c r="A4" s="12"/>
      <c r="B4" s="13" t="s">
        <v>16</v>
      </c>
      <c r="C4" s="13" t="s">
        <v>17</v>
      </c>
      <c r="D4" s="14" t="s">
        <v>18</v>
      </c>
      <c r="E4" s="13">
        <v>1</v>
      </c>
      <c r="F4" s="13">
        <v>0</v>
      </c>
      <c r="G4" s="12" t="s">
        <v>19</v>
      </c>
      <c r="H4" s="15" t="s">
        <v>20</v>
      </c>
      <c r="I4" s="16">
        <v>42707</v>
      </c>
      <c r="J4" s="13"/>
      <c r="K4" s="12"/>
      <c r="M4" t="s">
        <v>21</v>
      </c>
      <c r="N4">
        <f>SUMIFS(E:E,G:G,"CTT")</f>
        <v>2</v>
      </c>
    </row>
    <row r="5" spans="1:14" ht="30.75" customHeight="1">
      <c r="A5" s="17"/>
      <c r="B5" s="15" t="s">
        <v>22</v>
      </c>
      <c r="C5" s="15">
        <v>263472</v>
      </c>
      <c r="D5" s="18" t="s">
        <v>23</v>
      </c>
      <c r="E5" s="15">
        <v>2</v>
      </c>
      <c r="F5" s="15">
        <v>0</v>
      </c>
      <c r="G5" s="15" t="s">
        <v>24</v>
      </c>
      <c r="H5" s="15" t="s">
        <v>20</v>
      </c>
      <c r="I5" s="16">
        <v>42707</v>
      </c>
      <c r="J5" s="15"/>
      <c r="K5" s="17"/>
      <c r="M5" t="s">
        <v>25</v>
      </c>
      <c r="N5">
        <f>SUMIFS(E:E,G:G,"FLU")</f>
        <v>3</v>
      </c>
    </row>
    <row r="6" spans="1:14" ht="30.75" customHeight="1">
      <c r="A6" s="580"/>
      <c r="B6" s="581" t="s">
        <v>631</v>
      </c>
      <c r="C6" s="581">
        <v>93706</v>
      </c>
      <c r="D6" s="582" t="s">
        <v>632</v>
      </c>
      <c r="E6" s="581">
        <v>2</v>
      </c>
      <c r="F6" s="581">
        <v>0</v>
      </c>
      <c r="G6" s="581" t="s">
        <v>19</v>
      </c>
      <c r="H6" s="581" t="s">
        <v>20</v>
      </c>
      <c r="I6" s="583">
        <v>42706</v>
      </c>
      <c r="J6" s="581"/>
      <c r="K6" s="580" t="s">
        <v>633</v>
      </c>
      <c r="M6" t="s">
        <v>26</v>
      </c>
      <c r="N6">
        <f>SUMIFS(E:E,G:G,"JCC")</f>
        <v>0</v>
      </c>
    </row>
    <row r="7" spans="1:14" ht="30.75" customHeight="1">
      <c r="A7" s="12"/>
      <c r="B7" s="13"/>
      <c r="C7" s="13"/>
      <c r="D7" s="14"/>
      <c r="E7" s="13"/>
      <c r="F7" s="13"/>
      <c r="G7" s="12"/>
      <c r="H7" s="13"/>
      <c r="I7" s="13"/>
      <c r="J7" s="13"/>
      <c r="K7" s="12"/>
      <c r="M7" t="s">
        <v>27</v>
      </c>
      <c r="N7">
        <f>SUMIFS(E:E,G:G,"EDI")</f>
        <v>0</v>
      </c>
    </row>
    <row r="8" spans="1:14" ht="30.75" customHeight="1">
      <c r="A8" s="12"/>
      <c r="B8" s="13"/>
      <c r="C8" s="13"/>
      <c r="D8" s="14"/>
      <c r="E8" s="13"/>
      <c r="F8" s="13"/>
      <c r="G8" s="13"/>
      <c r="H8" s="13"/>
      <c r="I8" s="19"/>
      <c r="J8" s="19"/>
      <c r="K8" s="12"/>
      <c r="M8" t="s">
        <v>28</v>
      </c>
      <c r="N8">
        <f>SUMIFS(E:E,G:G,"par")</f>
        <v>0</v>
      </c>
    </row>
    <row r="9" spans="1:14" ht="30.75" customHeight="1">
      <c r="A9" s="12"/>
      <c r="B9" s="13"/>
      <c r="C9" s="13"/>
      <c r="D9" s="14"/>
      <c r="E9" s="13"/>
      <c r="F9" s="13"/>
      <c r="G9" s="13"/>
      <c r="H9" s="13"/>
      <c r="I9" s="19"/>
      <c r="J9" s="19"/>
      <c r="K9" s="12"/>
      <c r="M9" t="s">
        <v>29</v>
      </c>
      <c r="N9">
        <f>SUMIFS(E:E,G:G,"phi")</f>
        <v>0</v>
      </c>
    </row>
    <row r="10" spans="1:14" ht="30.75" customHeight="1">
      <c r="A10" s="12"/>
      <c r="B10" s="13"/>
      <c r="C10" s="13"/>
      <c r="D10" s="14"/>
      <c r="E10" s="13"/>
      <c r="F10" s="13"/>
      <c r="G10" s="12"/>
      <c r="H10" s="13"/>
      <c r="I10" s="13"/>
      <c r="J10" s="13"/>
      <c r="K10" s="12"/>
      <c r="M10" t="s">
        <v>30</v>
      </c>
      <c r="N10">
        <f>SUMIFS(E:E,G:G,"BRK")</f>
        <v>0</v>
      </c>
    </row>
    <row r="11" spans="1:14" ht="30.75" customHeight="1">
      <c r="A11" s="12"/>
      <c r="B11" s="13"/>
      <c r="C11" s="13"/>
      <c r="D11" s="14"/>
      <c r="E11" s="13"/>
      <c r="F11" s="13"/>
      <c r="G11" s="12"/>
      <c r="H11" s="13"/>
      <c r="I11" s="13"/>
      <c r="J11" s="13"/>
      <c r="K11" s="12"/>
      <c r="M11" s="20" t="s">
        <v>31</v>
      </c>
      <c r="N11" s="20">
        <f>SUMIFS(E:E,G:G,"SPC")</f>
        <v>0</v>
      </c>
    </row>
    <row r="12" spans="1:14" ht="30.75" customHeight="1">
      <c r="A12" s="12"/>
      <c r="B12" s="13"/>
      <c r="C12" s="13"/>
      <c r="D12" s="14"/>
      <c r="E12" s="13"/>
      <c r="F12" s="13"/>
      <c r="G12" s="12"/>
      <c r="H12" s="13"/>
      <c r="I12" s="13"/>
      <c r="J12" s="13"/>
      <c r="K12" s="12"/>
      <c r="M12" s="21" t="s">
        <v>32</v>
      </c>
      <c r="N12" s="21">
        <f>SUMIFS(E:E,G:G,"H")</f>
        <v>0</v>
      </c>
    </row>
    <row r="13" spans="1:14" ht="30.75" customHeight="1">
      <c r="A13" s="12"/>
      <c r="B13" s="13"/>
      <c r="C13" s="13"/>
      <c r="D13" s="14"/>
      <c r="E13" s="13"/>
      <c r="F13" s="13"/>
      <c r="G13" s="12"/>
      <c r="H13" s="13"/>
      <c r="I13" s="13"/>
      <c r="J13" s="13"/>
      <c r="K13" s="12"/>
      <c r="M13" s="21"/>
      <c r="N13" s="21"/>
    </row>
    <row r="14" spans="1:14" ht="30.75" customHeight="1">
      <c r="A14" s="17"/>
      <c r="B14" s="15"/>
      <c r="C14" s="15"/>
      <c r="D14" s="18"/>
      <c r="E14" s="15"/>
      <c r="F14" s="15"/>
      <c r="G14" s="15"/>
      <c r="H14" s="15"/>
      <c r="I14" s="15"/>
      <c r="J14" s="15"/>
      <c r="K14" s="17"/>
      <c r="M14" s="22" t="s">
        <v>33</v>
      </c>
      <c r="N14" s="22">
        <f>SUM(M4:N12)</f>
        <v>5</v>
      </c>
    </row>
    <row r="15" spans="1:14" ht="30.75" customHeight="1">
      <c r="A15" s="12"/>
      <c r="B15" s="13"/>
      <c r="C15" s="13"/>
      <c r="D15" s="14"/>
      <c r="E15" s="13"/>
      <c r="F15" s="13"/>
      <c r="G15" s="12"/>
      <c r="H15" s="13"/>
      <c r="I15" s="13"/>
      <c r="J15" s="13"/>
      <c r="K15" s="12"/>
    </row>
    <row r="16" spans="1:14" ht="30.75" customHeight="1">
      <c r="A16" s="12"/>
      <c r="B16" s="13"/>
      <c r="C16" s="13"/>
      <c r="D16" s="14"/>
      <c r="E16" s="13"/>
      <c r="F16" s="13"/>
      <c r="G16" s="13"/>
      <c r="H16" s="13"/>
      <c r="I16" s="19"/>
      <c r="J16" s="19"/>
      <c r="K16" s="12"/>
      <c r="M16" s="23"/>
    </row>
    <row r="17" spans="1:11" ht="30.75" customHeight="1">
      <c r="A17" s="17"/>
      <c r="B17" s="15"/>
      <c r="C17" s="15"/>
      <c r="D17" s="18"/>
      <c r="E17" s="15"/>
      <c r="F17" s="15"/>
      <c r="G17" s="15"/>
      <c r="H17" s="15"/>
      <c r="I17" s="15"/>
      <c r="J17" s="15"/>
      <c r="K17" s="17"/>
    </row>
    <row r="18" spans="1:11" ht="30.75" customHeight="1">
      <c r="A18" s="17"/>
      <c r="B18" s="15"/>
      <c r="C18" s="15"/>
      <c r="D18" s="18"/>
      <c r="E18" s="15"/>
      <c r="F18" s="15"/>
      <c r="G18" s="15"/>
      <c r="H18" s="15"/>
      <c r="I18" s="15"/>
      <c r="J18" s="15"/>
      <c r="K18" s="17"/>
    </row>
    <row r="19" spans="1:11" ht="30.75" customHeight="1">
      <c r="A19" s="12"/>
      <c r="B19" s="13"/>
      <c r="C19" s="13"/>
      <c r="D19" s="14"/>
      <c r="E19" s="13"/>
      <c r="F19" s="13"/>
      <c r="G19" s="12"/>
      <c r="H19" s="13"/>
      <c r="I19" s="13"/>
      <c r="J19" s="13"/>
      <c r="K19" s="12"/>
    </row>
    <row r="20" spans="1:11" ht="30.75" customHeight="1">
      <c r="A20" s="12"/>
      <c r="B20" s="13"/>
      <c r="C20" s="13"/>
      <c r="D20" s="14"/>
      <c r="E20" s="13"/>
      <c r="F20" s="13"/>
      <c r="G20" s="13"/>
      <c r="H20" s="13"/>
      <c r="I20" s="19"/>
      <c r="J20" s="19"/>
      <c r="K20" s="12"/>
    </row>
  </sheetData>
  <customSheetViews>
    <customSheetView guid="{7467EB25-1862-443D-90FC-4D2DF0850119}" scale="90">
      <selection activeCell="D20" sqref="D20"/>
    </customSheetView>
    <customSheetView guid="{C4E1DD3A-1247-4336-93D4-45B0D4BA8B9A}" scale="90">
      <selection activeCell="F18" sqref="F18"/>
    </customSheetView>
    <customSheetView guid="{23DA6904-EDF0-451F-874C-AE133B019865}" scale="90">
      <selection activeCell="J17" sqref="J17"/>
    </customSheetView>
    <customSheetView guid="{06B1DAC5-0162-8542-8305-8F3CA1414131}" scale="90">
      <selection activeCell="D20" sqref="D20"/>
    </customSheetView>
  </customSheetViews>
  <mergeCells count="2">
    <mergeCell ref="A1:E1"/>
    <mergeCell ref="G1:K1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1" zoomScale="90" zoomScaleNormal="90" zoomScalePageLayoutView="90" workbookViewId="0">
      <selection activeCell="K17" sqref="K17"/>
    </sheetView>
  </sheetViews>
  <sheetFormatPr baseColWidth="10" defaultColWidth="8.83203125" defaultRowHeight="28.5" customHeight="1" x14ac:dyDescent="0"/>
  <cols>
    <col min="2" max="2" width="27" customWidth="1"/>
    <col min="3" max="3" width="32.5" customWidth="1"/>
    <col min="4" max="4" width="22.5" customWidth="1"/>
    <col min="5" max="6" width="10.5" customWidth="1"/>
    <col min="7" max="7" width="11.1640625" customWidth="1"/>
    <col min="9" max="9" width="13.5" bestFit="1" customWidth="1"/>
    <col min="10" max="10" width="11.5" bestFit="1" customWidth="1"/>
    <col min="11" max="11" width="33.5" customWidth="1"/>
    <col min="13" max="13" width="18.1640625" customWidth="1"/>
  </cols>
  <sheetData>
    <row r="1" spans="1:14" ht="39" customHeight="1" thickBot="1">
      <c r="A1" s="590" t="s">
        <v>0</v>
      </c>
      <c r="B1" s="591"/>
      <c r="C1" s="591"/>
      <c r="D1" s="591"/>
      <c r="E1" s="591"/>
      <c r="F1" s="1"/>
      <c r="G1" s="591" t="s">
        <v>34</v>
      </c>
      <c r="H1" s="591"/>
      <c r="I1" s="591"/>
      <c r="J1" s="592"/>
      <c r="K1" s="593"/>
    </row>
    <row r="2" spans="1:14" ht="28.5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20</v>
      </c>
    </row>
    <row r="3" spans="1:14" ht="28.5" customHeight="1">
      <c r="A3" s="24"/>
      <c r="B3" s="25" t="s">
        <v>14</v>
      </c>
      <c r="C3" s="24"/>
      <c r="D3" s="9"/>
      <c r="E3" s="7"/>
      <c r="F3" s="7"/>
      <c r="G3" s="26" t="s">
        <v>35</v>
      </c>
      <c r="H3" s="7"/>
      <c r="I3" s="10"/>
      <c r="J3" s="7"/>
      <c r="K3" s="7"/>
      <c r="M3" s="11" t="s">
        <v>15</v>
      </c>
      <c r="N3" s="11">
        <f>N2-N14</f>
        <v>13</v>
      </c>
    </row>
    <row r="4" spans="1:14" ht="28.5" customHeight="1">
      <c r="A4" s="17">
        <v>1</v>
      </c>
      <c r="B4" s="15" t="s">
        <v>36</v>
      </c>
      <c r="C4" s="15" t="s">
        <v>37</v>
      </c>
      <c r="D4" s="18" t="s">
        <v>38</v>
      </c>
      <c r="E4" s="15">
        <v>2</v>
      </c>
      <c r="F4" s="15">
        <v>0</v>
      </c>
      <c r="G4" s="15" t="s">
        <v>24</v>
      </c>
      <c r="H4" s="15" t="s">
        <v>39</v>
      </c>
      <c r="I4" s="16">
        <v>42707</v>
      </c>
      <c r="J4" s="15" t="s">
        <v>40</v>
      </c>
      <c r="K4" s="17"/>
      <c r="M4" t="s">
        <v>21</v>
      </c>
      <c r="N4">
        <f>SUMIFS(E:E,G:G,"CTT")</f>
        <v>4</v>
      </c>
    </row>
    <row r="5" spans="1:14" ht="28.5" customHeight="1">
      <c r="A5" s="12">
        <v>2</v>
      </c>
      <c r="B5" s="13" t="s">
        <v>41</v>
      </c>
      <c r="C5" s="13" t="s">
        <v>42</v>
      </c>
      <c r="D5" s="14" t="s">
        <v>43</v>
      </c>
      <c r="E5" s="13">
        <v>3</v>
      </c>
      <c r="F5" s="13">
        <v>0</v>
      </c>
      <c r="G5" s="13" t="s">
        <v>19</v>
      </c>
      <c r="H5" s="13" t="s">
        <v>39</v>
      </c>
      <c r="I5" s="19">
        <v>42707</v>
      </c>
      <c r="J5" s="19" t="s">
        <v>44</v>
      </c>
      <c r="K5" s="12"/>
      <c r="M5" t="s">
        <v>25</v>
      </c>
      <c r="N5">
        <f>SUMIFS(E:E,G:G,"FLU")</f>
        <v>3</v>
      </c>
    </row>
    <row r="6" spans="1:14" ht="28.5" customHeight="1">
      <c r="A6" s="17">
        <v>3</v>
      </c>
      <c r="B6" s="15" t="s">
        <v>45</v>
      </c>
      <c r="C6" s="15" t="s">
        <v>46</v>
      </c>
      <c r="D6" s="18" t="s">
        <v>47</v>
      </c>
      <c r="E6" s="15">
        <v>2</v>
      </c>
      <c r="F6" s="15">
        <v>0</v>
      </c>
      <c r="G6" s="15" t="s">
        <v>24</v>
      </c>
      <c r="H6" s="15" t="s">
        <v>39</v>
      </c>
      <c r="I6" s="16">
        <v>42707</v>
      </c>
      <c r="J6" s="15" t="s">
        <v>48</v>
      </c>
      <c r="K6" s="17"/>
      <c r="M6" t="s">
        <v>26</v>
      </c>
      <c r="N6">
        <f>SUMIFS(E:E,G:G,"JCC")</f>
        <v>0</v>
      </c>
    </row>
    <row r="7" spans="1:14" ht="28.5" customHeight="1">
      <c r="A7" s="12"/>
      <c r="B7" s="13"/>
      <c r="C7" s="13"/>
      <c r="D7" s="14"/>
      <c r="E7" s="13"/>
      <c r="F7" s="13"/>
      <c r="G7" s="12"/>
      <c r="H7" s="13"/>
      <c r="I7" s="13"/>
      <c r="J7" s="13"/>
      <c r="K7" s="12"/>
      <c r="M7" t="s">
        <v>27</v>
      </c>
      <c r="N7">
        <f>SUMIFS(E:E,G:G,"EDI")</f>
        <v>0</v>
      </c>
    </row>
    <row r="8" spans="1:14" ht="28.5" customHeight="1">
      <c r="A8" s="12"/>
      <c r="B8" s="13"/>
      <c r="C8" s="13"/>
      <c r="D8" s="14"/>
      <c r="E8" s="13"/>
      <c r="F8" s="13"/>
      <c r="G8" s="13"/>
      <c r="H8" s="13"/>
      <c r="I8" s="19"/>
      <c r="J8" s="19"/>
      <c r="K8" s="12"/>
      <c r="M8" t="s">
        <v>28</v>
      </c>
      <c r="N8">
        <f>SUMIFS(E:E,G:G,"par")</f>
        <v>0</v>
      </c>
    </row>
    <row r="9" spans="1:14" ht="28.5" customHeight="1">
      <c r="A9" s="12"/>
      <c r="B9" s="13"/>
      <c r="C9" s="13"/>
      <c r="D9" s="14"/>
      <c r="E9" s="13"/>
      <c r="F9" s="13"/>
      <c r="G9" s="13"/>
      <c r="H9" s="13"/>
      <c r="I9" s="19"/>
      <c r="J9" s="19"/>
      <c r="K9" s="12"/>
      <c r="M9" t="s">
        <v>29</v>
      </c>
      <c r="N9">
        <f>SUMIFS(E:E,G:G,"phi")</f>
        <v>0</v>
      </c>
    </row>
    <row r="10" spans="1:14" ht="28.5" customHeight="1">
      <c r="A10" s="12"/>
      <c r="B10" s="13"/>
      <c r="C10" s="13"/>
      <c r="D10" s="14"/>
      <c r="E10" s="13"/>
      <c r="F10" s="13"/>
      <c r="G10" s="12"/>
      <c r="H10" s="13"/>
      <c r="I10" s="13"/>
      <c r="J10" s="13"/>
      <c r="K10" s="12"/>
      <c r="M10" t="s">
        <v>30</v>
      </c>
      <c r="N10">
        <f>SUMIFS(E:E,G:G,"BRK")</f>
        <v>0</v>
      </c>
    </row>
    <row r="11" spans="1:14" ht="28.5" customHeight="1">
      <c r="A11" s="12"/>
      <c r="B11" s="13"/>
      <c r="C11" s="13"/>
      <c r="D11" s="14"/>
      <c r="E11" s="13"/>
      <c r="F11" s="13"/>
      <c r="G11" s="12"/>
      <c r="H11" s="13"/>
      <c r="I11" s="13"/>
      <c r="J11" s="13"/>
      <c r="K11" s="12"/>
      <c r="M11" s="20" t="s">
        <v>31</v>
      </c>
      <c r="N11" s="20">
        <f>SUMIFS(E:E,G:G,"SPC")</f>
        <v>0</v>
      </c>
    </row>
    <row r="12" spans="1:14" ht="28.5" customHeight="1">
      <c r="A12" s="12"/>
      <c r="B12" s="13"/>
      <c r="C12" s="13"/>
      <c r="D12" s="14"/>
      <c r="E12" s="13"/>
      <c r="F12" s="13"/>
      <c r="G12" s="12"/>
      <c r="H12" s="13"/>
      <c r="I12" s="13"/>
      <c r="J12" s="13"/>
      <c r="K12" s="12"/>
      <c r="M12" s="21" t="s">
        <v>32</v>
      </c>
      <c r="N12" s="21">
        <f>SUMIFS(E:E,G:G,"H")</f>
        <v>0</v>
      </c>
    </row>
    <row r="13" spans="1:14" ht="28.5" customHeight="1">
      <c r="A13" s="12"/>
      <c r="B13" s="13"/>
      <c r="C13" s="13"/>
      <c r="D13" s="14"/>
      <c r="E13" s="13"/>
      <c r="F13" s="13"/>
      <c r="G13" s="12"/>
      <c r="H13" s="13"/>
      <c r="I13" s="13"/>
      <c r="J13" s="13"/>
      <c r="K13" s="12"/>
      <c r="M13" s="21"/>
      <c r="N13" s="21"/>
    </row>
    <row r="14" spans="1:14" ht="28.5" customHeight="1">
      <c r="A14" s="17"/>
      <c r="B14" s="15"/>
      <c r="C14" s="15"/>
      <c r="D14" s="18"/>
      <c r="E14" s="15"/>
      <c r="F14" s="15"/>
      <c r="G14" s="15"/>
      <c r="H14" s="15"/>
      <c r="I14" s="15"/>
      <c r="J14" s="15"/>
      <c r="K14" s="17"/>
      <c r="M14" s="22" t="s">
        <v>33</v>
      </c>
      <c r="N14" s="22">
        <f>SUM(M4:N12)</f>
        <v>7</v>
      </c>
    </row>
    <row r="15" spans="1:14" ht="28.5" customHeight="1">
      <c r="A15" s="12"/>
      <c r="B15" s="13"/>
      <c r="C15" s="13"/>
      <c r="D15" s="14"/>
      <c r="E15" s="13"/>
      <c r="F15" s="13"/>
      <c r="G15" s="12"/>
      <c r="H15" s="13"/>
      <c r="I15" s="13"/>
      <c r="J15" s="13"/>
      <c r="K15" s="12"/>
    </row>
    <row r="16" spans="1:14" ht="28.5" customHeight="1">
      <c r="A16" s="12"/>
      <c r="B16" s="13"/>
      <c r="C16" s="13"/>
      <c r="D16" s="14"/>
      <c r="E16" s="13"/>
      <c r="F16" s="13"/>
      <c r="G16" s="13"/>
      <c r="H16" s="13"/>
      <c r="I16" s="19"/>
      <c r="J16" s="19"/>
      <c r="K16" s="12"/>
      <c r="M16" s="23"/>
    </row>
    <row r="17" spans="1:11" ht="28.5" customHeight="1">
      <c r="A17" s="17"/>
      <c r="B17" s="15"/>
      <c r="C17" s="15"/>
      <c r="D17" s="18"/>
      <c r="E17" s="15"/>
      <c r="F17" s="15"/>
      <c r="G17" s="15"/>
      <c r="H17" s="15"/>
      <c r="I17" s="15"/>
      <c r="J17" s="15"/>
      <c r="K17" s="17"/>
    </row>
    <row r="18" spans="1:11" ht="28.5" customHeight="1">
      <c r="A18" s="17"/>
      <c r="B18" s="15"/>
      <c r="C18" s="15"/>
      <c r="D18" s="18"/>
      <c r="E18" s="15"/>
      <c r="F18" s="15"/>
      <c r="G18" s="15"/>
      <c r="H18" s="15"/>
      <c r="I18" s="15"/>
      <c r="J18" s="15"/>
      <c r="K18" s="17"/>
    </row>
    <row r="19" spans="1:11" ht="28.5" customHeight="1">
      <c r="A19" s="12"/>
      <c r="B19" s="13"/>
      <c r="C19" s="13"/>
      <c r="D19" s="14"/>
      <c r="E19" s="13"/>
      <c r="F19" s="13"/>
      <c r="G19" s="12"/>
      <c r="H19" s="13"/>
      <c r="I19" s="13"/>
      <c r="J19" s="13"/>
      <c r="K19" s="12"/>
    </row>
    <row r="20" spans="1:11" ht="28.5" customHeight="1">
      <c r="A20" s="12"/>
      <c r="B20" s="13"/>
      <c r="C20" s="13"/>
      <c r="D20" s="14"/>
      <c r="E20" s="13"/>
      <c r="F20" s="13"/>
      <c r="G20" s="13"/>
      <c r="H20" s="13"/>
      <c r="I20" s="19"/>
      <c r="J20" s="19"/>
      <c r="K20" s="12"/>
    </row>
  </sheetData>
  <customSheetViews>
    <customSheetView guid="{7467EB25-1862-443D-90FC-4D2DF0850119}" scale="90" topLeftCell="C1">
      <selection activeCell="K17" sqref="K17"/>
    </customSheetView>
    <customSheetView guid="{C4E1DD3A-1247-4336-93D4-45B0D4BA8B9A}" scale="90" topLeftCell="C1">
      <selection activeCell="K17" sqref="K17"/>
    </customSheetView>
    <customSheetView guid="{23DA6904-EDF0-451F-874C-AE133B019865}" scale="90" topLeftCell="C1">
      <selection activeCell="K17" sqref="K17"/>
    </customSheetView>
    <customSheetView guid="{06B1DAC5-0162-8542-8305-8F3CA1414131}" scale="90" topLeftCell="C1">
      <selection activeCell="K17" sqref="K17"/>
    </customSheetView>
  </customSheetViews>
  <mergeCells count="2">
    <mergeCell ref="A1:E1"/>
    <mergeCell ref="G1:K1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zoomScalePageLayoutView="90" workbookViewId="0">
      <selection activeCell="M18" sqref="M18"/>
    </sheetView>
  </sheetViews>
  <sheetFormatPr baseColWidth="10" defaultColWidth="8.83203125" defaultRowHeight="30" customHeight="1" x14ac:dyDescent="0"/>
  <cols>
    <col min="2" max="2" width="24.6640625" customWidth="1"/>
    <col min="3" max="3" width="21.6640625" customWidth="1"/>
    <col min="4" max="4" width="38" customWidth="1"/>
    <col min="5" max="5" width="10.5" customWidth="1"/>
    <col min="6" max="6" width="9" customWidth="1"/>
    <col min="7" max="7" width="11.1640625" customWidth="1"/>
    <col min="8" max="8" width="15.5" customWidth="1"/>
    <col min="9" max="9" width="13.5" bestFit="1" customWidth="1"/>
    <col min="10" max="10" width="11.5" bestFit="1" customWidth="1"/>
    <col min="11" max="11" width="52.33203125" customWidth="1"/>
    <col min="13" max="13" width="18.1640625" customWidth="1"/>
  </cols>
  <sheetData>
    <row r="1" spans="1:14" ht="54" customHeight="1" thickBot="1">
      <c r="A1" s="590" t="s">
        <v>0</v>
      </c>
      <c r="B1" s="591"/>
      <c r="C1" s="591"/>
      <c r="D1" s="591"/>
      <c r="E1" s="591"/>
      <c r="F1" s="591"/>
      <c r="G1" s="591" t="s">
        <v>82</v>
      </c>
      <c r="H1" s="591"/>
      <c r="I1" s="591"/>
      <c r="J1" s="592"/>
      <c r="K1" s="593"/>
    </row>
    <row r="2" spans="1:14" ht="30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13</v>
      </c>
    </row>
    <row r="3" spans="1:14" ht="30" customHeight="1">
      <c r="A3" s="43"/>
      <c r="B3" s="29" t="s">
        <v>102</v>
      </c>
      <c r="C3" s="29"/>
      <c r="D3" s="44"/>
      <c r="E3" s="43"/>
      <c r="F3" s="43"/>
      <c r="G3" s="43"/>
      <c r="H3" s="43"/>
      <c r="I3" s="45"/>
      <c r="J3" s="29" t="s">
        <v>85</v>
      </c>
      <c r="K3" s="43"/>
      <c r="M3" s="11" t="s">
        <v>15</v>
      </c>
      <c r="N3" s="11">
        <f>N2-N14</f>
        <v>7</v>
      </c>
    </row>
    <row r="4" spans="1:14" ht="48" customHeight="1">
      <c r="A4" s="577">
        <v>1</v>
      </c>
      <c r="B4" s="577" t="s">
        <v>103</v>
      </c>
      <c r="C4" s="577" t="s">
        <v>104</v>
      </c>
      <c r="D4" s="578" t="s">
        <v>105</v>
      </c>
      <c r="E4" s="577">
        <v>3</v>
      </c>
      <c r="F4" s="577"/>
      <c r="G4" s="577"/>
      <c r="H4" s="577" t="s">
        <v>106</v>
      </c>
      <c r="I4" s="579">
        <v>42707</v>
      </c>
      <c r="J4" s="577" t="s">
        <v>107</v>
      </c>
      <c r="K4" s="577" t="s">
        <v>635</v>
      </c>
      <c r="M4" t="s">
        <v>21</v>
      </c>
      <c r="N4">
        <f>SUMIFS(E:E,G:G,"CTT")</f>
        <v>1</v>
      </c>
    </row>
    <row r="5" spans="1:14" ht="30" customHeight="1">
      <c r="A5" s="12">
        <v>2</v>
      </c>
      <c r="B5" s="13" t="s">
        <v>16</v>
      </c>
      <c r="C5" s="13" t="s">
        <v>108</v>
      </c>
      <c r="D5" s="14" t="s">
        <v>109</v>
      </c>
      <c r="E5" s="13">
        <v>2</v>
      </c>
      <c r="F5" s="13">
        <v>1</v>
      </c>
      <c r="G5" s="13" t="s">
        <v>19</v>
      </c>
      <c r="H5" s="46" t="s">
        <v>110</v>
      </c>
      <c r="I5" s="19">
        <v>42707</v>
      </c>
      <c r="J5" s="19" t="s">
        <v>60</v>
      </c>
      <c r="K5" s="12"/>
      <c r="M5" t="s">
        <v>25</v>
      </c>
      <c r="N5">
        <f>SUMIFS(E:E,G:G,"FLU")</f>
        <v>2</v>
      </c>
    </row>
    <row r="6" spans="1:14" ht="30" customHeight="1">
      <c r="A6" s="17">
        <v>3</v>
      </c>
      <c r="B6" s="13" t="s">
        <v>16</v>
      </c>
      <c r="C6" s="15" t="s">
        <v>112</v>
      </c>
      <c r="D6" s="48" t="s">
        <v>113</v>
      </c>
      <c r="E6" s="15">
        <v>1</v>
      </c>
      <c r="F6" s="15">
        <v>1</v>
      </c>
      <c r="G6" s="49" t="s">
        <v>114</v>
      </c>
      <c r="H6" s="15" t="s">
        <v>106</v>
      </c>
      <c r="I6" s="16">
        <v>42707</v>
      </c>
      <c r="J6" s="15" t="s">
        <v>60</v>
      </c>
      <c r="K6" s="17"/>
      <c r="M6" t="s">
        <v>26</v>
      </c>
      <c r="N6">
        <f>SUMIFS(E:E,G:G,"JCC")</f>
        <v>2</v>
      </c>
    </row>
    <row r="7" spans="1:14" ht="30" customHeight="1">
      <c r="A7" s="12">
        <v>4</v>
      </c>
      <c r="B7" s="13" t="s">
        <v>16</v>
      </c>
      <c r="C7" s="15" t="s">
        <v>115</v>
      </c>
      <c r="D7" s="18" t="s">
        <v>116</v>
      </c>
      <c r="E7" s="15">
        <v>1</v>
      </c>
      <c r="F7" s="15">
        <v>1</v>
      </c>
      <c r="G7" s="15" t="s">
        <v>24</v>
      </c>
      <c r="H7" s="15" t="s">
        <v>106</v>
      </c>
      <c r="I7" s="16">
        <v>42707</v>
      </c>
      <c r="J7" s="15" t="s">
        <v>60</v>
      </c>
      <c r="K7" s="17"/>
      <c r="M7" t="s">
        <v>67</v>
      </c>
      <c r="N7">
        <f>SUMIFS(E:E,G:G,"EDI")</f>
        <v>0</v>
      </c>
    </row>
    <row r="8" spans="1:14" ht="30" customHeight="1">
      <c r="A8" s="17">
        <v>5</v>
      </c>
      <c r="B8" s="13" t="s">
        <v>117</v>
      </c>
      <c r="C8" s="13" t="s">
        <v>118</v>
      </c>
      <c r="D8" s="14" t="s">
        <v>119</v>
      </c>
      <c r="E8" s="13">
        <v>2</v>
      </c>
      <c r="F8" s="13">
        <v>1</v>
      </c>
      <c r="G8" s="13" t="s">
        <v>94</v>
      </c>
      <c r="H8" s="13" t="s">
        <v>106</v>
      </c>
      <c r="I8" s="19">
        <v>42707</v>
      </c>
      <c r="J8" s="13" t="s">
        <v>120</v>
      </c>
      <c r="K8" s="13"/>
      <c r="M8" t="s">
        <v>28</v>
      </c>
      <c r="N8">
        <f>SUMIFS(E:E,G:G,"par")</f>
        <v>0</v>
      </c>
    </row>
    <row r="9" spans="1:14" ht="30" customHeight="1">
      <c r="A9" s="17"/>
      <c r="B9" s="15"/>
      <c r="C9" s="15"/>
      <c r="D9" s="18"/>
      <c r="E9" s="15"/>
      <c r="F9" s="15"/>
      <c r="G9" s="17"/>
      <c r="H9" s="15"/>
      <c r="I9" s="15"/>
      <c r="J9" s="15"/>
      <c r="K9" s="17"/>
      <c r="M9" t="s">
        <v>29</v>
      </c>
      <c r="N9">
        <f>SUMIFS(E:E,G:G,"phi")</f>
        <v>1</v>
      </c>
    </row>
    <row r="10" spans="1:14" ht="30" customHeight="1">
      <c r="A10" s="15"/>
      <c r="B10" s="15"/>
      <c r="C10" s="15"/>
      <c r="D10" s="18"/>
      <c r="E10" s="15"/>
      <c r="F10" s="15"/>
      <c r="G10" s="15"/>
      <c r="H10" s="42"/>
      <c r="I10" s="15"/>
      <c r="J10" s="15"/>
      <c r="K10" s="15"/>
      <c r="M10" t="s">
        <v>30</v>
      </c>
      <c r="N10">
        <f>SUMIFS(E:E,G:G,"BRK")</f>
        <v>0</v>
      </c>
    </row>
    <row r="11" spans="1:14" ht="30" customHeight="1">
      <c r="A11" s="15"/>
      <c r="B11" s="15"/>
      <c r="C11" s="15"/>
      <c r="D11" s="18"/>
      <c r="E11" s="15"/>
      <c r="F11" s="15"/>
      <c r="G11" s="15"/>
      <c r="H11" s="42"/>
      <c r="I11" s="19"/>
      <c r="J11" s="13"/>
      <c r="K11" s="15"/>
      <c r="M11" s="20" t="s">
        <v>31</v>
      </c>
      <c r="N11" s="20">
        <f>SUMIFS(E:E,G:G,"SPC")</f>
        <v>0</v>
      </c>
    </row>
    <row r="12" spans="1:14" ht="30" customHeight="1">
      <c r="A12" s="15"/>
      <c r="B12" s="15"/>
      <c r="C12" s="15"/>
      <c r="D12" s="18"/>
      <c r="E12" s="34">
        <f>SUM(E4:E11)</f>
        <v>9</v>
      </c>
      <c r="F12" s="34">
        <f>SUM(F4:F11)</f>
        <v>4</v>
      </c>
      <c r="G12" s="15"/>
      <c r="H12" s="15"/>
      <c r="I12" s="15"/>
      <c r="J12" s="15"/>
      <c r="K12" s="15"/>
      <c r="M12" s="21" t="s">
        <v>32</v>
      </c>
      <c r="N12" s="21">
        <f>SUMIFS(E:E,G:G,"H")</f>
        <v>0</v>
      </c>
    </row>
    <row r="13" spans="1:14" ht="30" customHeight="1">
      <c r="A13" s="12"/>
      <c r="B13" s="13"/>
      <c r="C13" s="13"/>
      <c r="D13" s="14"/>
      <c r="E13" s="13"/>
      <c r="F13" s="13"/>
      <c r="G13" s="12"/>
      <c r="H13" s="13"/>
      <c r="I13" s="13"/>
      <c r="J13" s="13"/>
      <c r="K13" s="12"/>
      <c r="M13" s="21"/>
      <c r="N13" s="21"/>
    </row>
    <row r="14" spans="1:14" ht="30" customHeight="1">
      <c r="A14" s="13"/>
      <c r="B14" s="50"/>
      <c r="C14" s="50"/>
      <c r="D14" s="14"/>
      <c r="E14" s="13"/>
      <c r="F14" s="13"/>
      <c r="G14" s="13"/>
      <c r="H14" s="13"/>
      <c r="I14" s="19"/>
      <c r="J14" s="50"/>
      <c r="K14" s="13"/>
      <c r="M14" s="22" t="s">
        <v>33</v>
      </c>
      <c r="N14" s="22">
        <f>SUM(M4:N12)</f>
        <v>6</v>
      </c>
    </row>
    <row r="15" spans="1:14" ht="30" customHeight="1">
      <c r="A15" s="15"/>
      <c r="B15" s="15"/>
      <c r="C15" s="15"/>
      <c r="D15" s="18"/>
      <c r="E15" s="15"/>
      <c r="F15" s="15"/>
      <c r="G15" s="15"/>
      <c r="H15" s="15"/>
      <c r="I15" s="16"/>
      <c r="J15" s="15"/>
      <c r="K15" s="15"/>
    </row>
    <row r="16" spans="1:14" ht="30" customHeight="1">
      <c r="A16" s="13"/>
      <c r="B16" s="13"/>
      <c r="C16" s="13"/>
      <c r="D16" s="14"/>
      <c r="E16" s="13"/>
      <c r="F16" s="13"/>
      <c r="G16" s="13"/>
      <c r="H16" s="46"/>
      <c r="I16" s="19"/>
      <c r="J16" s="19"/>
      <c r="K16" s="13"/>
      <c r="M16" s="47" t="s">
        <v>111</v>
      </c>
    </row>
  </sheetData>
  <customSheetViews>
    <customSheetView guid="{7467EB25-1862-443D-90FC-4D2DF0850119}" scale="90" topLeftCell="C1">
      <selection activeCell="K4" sqref="K4"/>
    </customSheetView>
    <customSheetView guid="{C4E1DD3A-1247-4336-93D4-45B0D4BA8B9A}" scale="90">
      <selection activeCell="B13" sqref="B13"/>
    </customSheetView>
    <customSheetView guid="{23DA6904-EDF0-451F-874C-AE133B019865}" scale="90" topLeftCell="D1">
      <selection activeCell="I19" sqref="I19"/>
    </customSheetView>
    <customSheetView guid="{06B1DAC5-0162-8542-8305-8F3CA1414131}" scale="90">
      <selection activeCell="M18" sqref="M18"/>
    </customSheetView>
  </customSheetViews>
  <mergeCells count="2">
    <mergeCell ref="A1:F1"/>
    <mergeCell ref="G1:K1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D1" zoomScale="90" zoomScaleNormal="90" zoomScalePageLayoutView="90" workbookViewId="0">
      <selection activeCell="G21" sqref="G21"/>
    </sheetView>
  </sheetViews>
  <sheetFormatPr baseColWidth="10" defaultColWidth="8.83203125" defaultRowHeight="30" customHeight="1" x14ac:dyDescent="0"/>
  <cols>
    <col min="2" max="2" width="24.6640625" customWidth="1"/>
    <col min="3" max="3" width="21.6640625" customWidth="1"/>
    <col min="4" max="4" width="38" customWidth="1"/>
    <col min="5" max="5" width="10.5" customWidth="1"/>
    <col min="6" max="6" width="9" customWidth="1"/>
    <col min="7" max="7" width="11.1640625" customWidth="1"/>
    <col min="8" max="8" width="15.5" customWidth="1"/>
    <col min="9" max="9" width="13.5" bestFit="1" customWidth="1"/>
    <col min="10" max="10" width="11.5" bestFit="1" customWidth="1"/>
    <col min="11" max="11" width="39.1640625" customWidth="1"/>
    <col min="13" max="13" width="18.1640625" customWidth="1"/>
  </cols>
  <sheetData>
    <row r="1" spans="1:14" ht="54" customHeight="1" thickBot="1">
      <c r="A1" s="590" t="s">
        <v>0</v>
      </c>
      <c r="B1" s="591"/>
      <c r="C1" s="591"/>
      <c r="D1" s="591"/>
      <c r="E1" s="591"/>
      <c r="F1" s="591"/>
      <c r="G1" s="591" t="s">
        <v>82</v>
      </c>
      <c r="H1" s="591"/>
      <c r="I1" s="591"/>
      <c r="J1" s="592"/>
      <c r="K1" s="593"/>
    </row>
    <row r="2" spans="1:14" ht="30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13</v>
      </c>
    </row>
    <row r="3" spans="1:14" ht="30" customHeight="1">
      <c r="A3" s="29"/>
      <c r="B3" s="29" t="s">
        <v>83</v>
      </c>
      <c r="C3" s="29" t="s">
        <v>84</v>
      </c>
      <c r="D3" s="30"/>
      <c r="E3" s="29"/>
      <c r="F3" s="29"/>
      <c r="G3" s="29"/>
      <c r="H3" s="29"/>
      <c r="I3" s="29"/>
      <c r="J3" s="29" t="s">
        <v>85</v>
      </c>
      <c r="K3" s="29"/>
      <c r="M3" s="11" t="s">
        <v>15</v>
      </c>
      <c r="N3" s="11">
        <f>N2-N14</f>
        <v>0</v>
      </c>
    </row>
    <row r="4" spans="1:14" ht="30" customHeight="1">
      <c r="A4" s="31">
        <v>1</v>
      </c>
      <c r="B4" s="32" t="s">
        <v>51</v>
      </c>
      <c r="C4" s="32" t="s">
        <v>86</v>
      </c>
      <c r="D4" s="33" t="s">
        <v>87</v>
      </c>
      <c r="E4" s="32">
        <v>3</v>
      </c>
      <c r="F4" s="32">
        <v>1</v>
      </c>
      <c r="G4" s="32" t="s">
        <v>24</v>
      </c>
      <c r="H4" s="34" t="s">
        <v>88</v>
      </c>
      <c r="I4" s="35">
        <v>42707</v>
      </c>
      <c r="J4" s="32" t="s">
        <v>89</v>
      </c>
      <c r="K4" s="31"/>
      <c r="M4" t="s">
        <v>21</v>
      </c>
      <c r="N4">
        <f>SUMIFS(E:E,G:G,"CTT")</f>
        <v>6</v>
      </c>
    </row>
    <row r="5" spans="1:14" ht="30" customHeight="1">
      <c r="A5" s="36">
        <v>2</v>
      </c>
      <c r="B5" s="37" t="s">
        <v>16</v>
      </c>
      <c r="C5" s="37" t="s">
        <v>90</v>
      </c>
      <c r="D5" s="38" t="s">
        <v>91</v>
      </c>
      <c r="E5" s="37">
        <v>3</v>
      </c>
      <c r="F5" s="37">
        <v>1</v>
      </c>
      <c r="G5" s="36" t="s">
        <v>24</v>
      </c>
      <c r="H5" s="34" t="s">
        <v>88</v>
      </c>
      <c r="I5" s="39">
        <v>42707</v>
      </c>
      <c r="J5" s="37" t="s">
        <v>60</v>
      </c>
      <c r="K5" s="36"/>
      <c r="M5" t="s">
        <v>25</v>
      </c>
      <c r="N5">
        <f>SUMIFS(E:E,G:G,"FLU")</f>
        <v>2</v>
      </c>
    </row>
    <row r="6" spans="1:14" ht="30" customHeight="1">
      <c r="A6" s="31">
        <v>3</v>
      </c>
      <c r="B6" s="37" t="s">
        <v>16</v>
      </c>
      <c r="C6" s="37" t="s">
        <v>92</v>
      </c>
      <c r="D6" s="38" t="s">
        <v>93</v>
      </c>
      <c r="E6" s="37">
        <v>3</v>
      </c>
      <c r="F6" s="37">
        <v>1</v>
      </c>
      <c r="G6" s="36" t="s">
        <v>94</v>
      </c>
      <c r="H6" s="34" t="s">
        <v>88</v>
      </c>
      <c r="I6" s="39">
        <v>42707</v>
      </c>
      <c r="J6" s="37" t="s">
        <v>60</v>
      </c>
      <c r="K6" s="36"/>
      <c r="M6" t="s">
        <v>26</v>
      </c>
      <c r="N6">
        <f>SUMIFS(E:E,G:G,"JCC")</f>
        <v>3</v>
      </c>
    </row>
    <row r="7" spans="1:14" ht="30" customHeight="1">
      <c r="A7" s="40">
        <v>4</v>
      </c>
      <c r="B7" s="37" t="s">
        <v>95</v>
      </c>
      <c r="C7" s="37" t="s">
        <v>96</v>
      </c>
      <c r="D7" s="38" t="s">
        <v>97</v>
      </c>
      <c r="E7" s="37">
        <v>2</v>
      </c>
      <c r="F7" s="37">
        <v>1</v>
      </c>
      <c r="G7" s="37" t="s">
        <v>19</v>
      </c>
      <c r="H7" s="28" t="s">
        <v>88</v>
      </c>
      <c r="I7" s="39">
        <v>42707</v>
      </c>
      <c r="J7" s="39" t="s">
        <v>98</v>
      </c>
      <c r="K7" s="37"/>
      <c r="M7" t="s">
        <v>67</v>
      </c>
      <c r="N7">
        <f>SUMIFS(E:E,G:G,"EDI")</f>
        <v>2</v>
      </c>
    </row>
    <row r="8" spans="1:14" ht="30" customHeight="1">
      <c r="A8" s="32">
        <v>5</v>
      </c>
      <c r="B8" s="32" t="s">
        <v>16</v>
      </c>
      <c r="C8" s="32" t="s">
        <v>99</v>
      </c>
      <c r="D8" s="41" t="s">
        <v>100</v>
      </c>
      <c r="E8" s="32">
        <v>2</v>
      </c>
      <c r="F8" s="32">
        <v>1</v>
      </c>
      <c r="G8" s="32" t="s">
        <v>101</v>
      </c>
      <c r="H8" s="28" t="s">
        <v>88</v>
      </c>
      <c r="I8" s="35">
        <v>42707</v>
      </c>
      <c r="J8" s="32" t="s">
        <v>60</v>
      </c>
      <c r="K8" s="32"/>
      <c r="M8" t="s">
        <v>28</v>
      </c>
      <c r="N8">
        <f>SUMIFS(E:E,G:G,"par")</f>
        <v>0</v>
      </c>
    </row>
    <row r="9" spans="1:14" ht="30" customHeight="1">
      <c r="A9" s="32"/>
      <c r="B9" s="32"/>
      <c r="C9" s="32"/>
      <c r="D9" s="41"/>
      <c r="E9" s="32"/>
      <c r="F9" s="32"/>
      <c r="G9" s="32"/>
      <c r="H9" s="34"/>
      <c r="I9" s="32"/>
      <c r="J9" s="32"/>
      <c r="K9" s="32"/>
      <c r="M9" t="s">
        <v>29</v>
      </c>
      <c r="N9">
        <f>SUMIFS(E:E,G:G,"phi")</f>
        <v>0</v>
      </c>
    </row>
    <row r="10" spans="1:14" ht="30" customHeight="1">
      <c r="A10" s="17"/>
      <c r="B10" s="15"/>
      <c r="C10" s="15"/>
      <c r="D10" s="18"/>
      <c r="E10" s="34">
        <f>SUM(E4:E9)</f>
        <v>13</v>
      </c>
      <c r="F10" s="34">
        <f>SUM(F4:F9)</f>
        <v>5</v>
      </c>
      <c r="G10" s="15"/>
      <c r="H10" s="42"/>
      <c r="I10" s="15"/>
      <c r="J10" s="15"/>
      <c r="K10" s="17"/>
      <c r="M10" t="s">
        <v>30</v>
      </c>
      <c r="N10">
        <f>SUMIFS(E:E,G:G,"BRK")</f>
        <v>0</v>
      </c>
    </row>
    <row r="11" spans="1:14" ht="30" customHeight="1">
      <c r="A11" s="17"/>
      <c r="B11" s="15"/>
      <c r="C11" s="15"/>
      <c r="D11" s="18"/>
      <c r="E11" s="15"/>
      <c r="F11" s="15"/>
      <c r="G11" s="15"/>
      <c r="H11" s="42"/>
      <c r="I11" s="19"/>
      <c r="J11" s="13"/>
      <c r="K11" s="17"/>
      <c r="M11" s="20" t="s">
        <v>31</v>
      </c>
      <c r="N11" s="20">
        <f>SUMIFS(E:E,G:G,"SPC")</f>
        <v>0</v>
      </c>
    </row>
    <row r="12" spans="1:14" ht="30" customHeight="1">
      <c r="A12" s="17"/>
      <c r="B12" s="15"/>
      <c r="C12" s="15"/>
      <c r="D12" s="18"/>
      <c r="E12" s="15"/>
      <c r="F12" s="15"/>
      <c r="G12" s="15"/>
      <c r="H12" s="15"/>
      <c r="I12" s="15"/>
      <c r="J12" s="15"/>
      <c r="K12" s="17"/>
      <c r="M12" s="21" t="s">
        <v>32</v>
      </c>
      <c r="N12" s="21">
        <f>SUMIFS(E:E,G:G,"H")</f>
        <v>0</v>
      </c>
    </row>
    <row r="13" spans="1:14" ht="30" customHeight="1">
      <c r="A13" s="12"/>
      <c r="B13" s="13"/>
      <c r="C13" s="13"/>
      <c r="D13" s="14"/>
      <c r="E13" s="13"/>
      <c r="F13" s="13"/>
      <c r="G13" s="12"/>
      <c r="H13" s="13"/>
      <c r="I13" s="13"/>
      <c r="J13" s="13"/>
      <c r="K13" s="12"/>
      <c r="M13" s="21"/>
      <c r="N13" s="21"/>
    </row>
    <row r="14" spans="1:14" ht="30" customHeight="1">
      <c r="A14" s="13"/>
      <c r="B14" s="50"/>
      <c r="C14" s="50"/>
      <c r="D14" s="14"/>
      <c r="E14" s="13"/>
      <c r="F14" s="13"/>
      <c r="G14" s="13"/>
      <c r="H14" s="13"/>
      <c r="I14" s="19"/>
      <c r="J14" s="50"/>
      <c r="K14" s="13"/>
      <c r="M14" s="22" t="s">
        <v>33</v>
      </c>
      <c r="N14" s="22">
        <f>SUM(M4:N12)</f>
        <v>13</v>
      </c>
    </row>
    <row r="15" spans="1:14" ht="30" customHeight="1">
      <c r="A15" s="15"/>
      <c r="B15" s="15"/>
      <c r="C15" s="15"/>
      <c r="D15" s="18"/>
      <c r="E15" s="15"/>
      <c r="F15" s="15"/>
      <c r="G15" s="15"/>
      <c r="H15" s="15"/>
      <c r="I15" s="16"/>
      <c r="J15" s="15"/>
      <c r="K15" s="15"/>
    </row>
    <row r="16" spans="1:14" ht="30" customHeight="1">
      <c r="A16" s="13"/>
      <c r="B16" s="13"/>
      <c r="C16" s="13"/>
      <c r="D16" s="14"/>
      <c r="E16" s="13"/>
      <c r="F16" s="13"/>
      <c r="G16" s="13"/>
      <c r="H16" s="46"/>
      <c r="I16" s="19"/>
      <c r="J16" s="19"/>
      <c r="K16" s="13"/>
      <c r="M16" s="47" t="s">
        <v>111</v>
      </c>
    </row>
  </sheetData>
  <customSheetViews>
    <customSheetView guid="{7467EB25-1862-443D-90FC-4D2DF0850119}" scale="90" topLeftCell="D1">
      <selection activeCell="G21" sqref="G21"/>
    </customSheetView>
    <customSheetView guid="{C4E1DD3A-1247-4336-93D4-45B0D4BA8B9A}" scale="90" topLeftCell="D1">
      <selection activeCell="G21" sqref="G21"/>
    </customSheetView>
    <customSheetView guid="{23DA6904-EDF0-451F-874C-AE133B019865}" scale="90" topLeftCell="D1">
      <selection activeCell="G21" sqref="G21"/>
    </customSheetView>
    <customSheetView guid="{06B1DAC5-0162-8542-8305-8F3CA1414131}" scale="90" topLeftCell="D1">
      <selection activeCell="G21" sqref="G21"/>
    </customSheetView>
  </customSheetViews>
  <mergeCells count="2">
    <mergeCell ref="A1:F1"/>
    <mergeCell ref="G1:K1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0" zoomScaleNormal="80" zoomScalePageLayoutView="80" workbookViewId="0">
      <selection activeCell="D23" sqref="D23"/>
    </sheetView>
  </sheetViews>
  <sheetFormatPr baseColWidth="10" defaultColWidth="8.83203125" defaultRowHeight="30.75" customHeight="1" x14ac:dyDescent="0"/>
  <cols>
    <col min="2" max="2" width="24.5" customWidth="1"/>
    <col min="3" max="3" width="28.5" customWidth="1"/>
    <col min="4" max="4" width="33.83203125" customWidth="1"/>
    <col min="5" max="5" width="10.5" customWidth="1"/>
    <col min="6" max="6" width="9" customWidth="1"/>
    <col min="7" max="7" width="11.1640625" customWidth="1"/>
    <col min="9" max="9" width="13.5" bestFit="1" customWidth="1"/>
    <col min="10" max="10" width="11.5" bestFit="1" customWidth="1"/>
    <col min="11" max="11" width="41.5" customWidth="1"/>
    <col min="13" max="13" width="18.1640625" customWidth="1"/>
  </cols>
  <sheetData>
    <row r="1" spans="1:14" ht="49.5" customHeight="1" thickBot="1">
      <c r="A1" s="590" t="s">
        <v>0</v>
      </c>
      <c r="B1" s="591"/>
      <c r="C1" s="591"/>
      <c r="D1" s="591"/>
      <c r="E1" s="591"/>
      <c r="F1" s="591"/>
      <c r="G1" s="591" t="s">
        <v>49</v>
      </c>
      <c r="H1" s="591"/>
      <c r="I1" s="591"/>
      <c r="J1" s="592"/>
      <c r="K1" s="593"/>
    </row>
    <row r="2" spans="1:14" ht="30.75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55</v>
      </c>
    </row>
    <row r="3" spans="1:14" ht="30.75" customHeight="1">
      <c r="A3" s="17">
        <v>1</v>
      </c>
      <c r="B3" s="15" t="s">
        <v>51</v>
      </c>
      <c r="C3" s="15" t="s">
        <v>52</v>
      </c>
      <c r="D3" s="18" t="s">
        <v>53</v>
      </c>
      <c r="E3" s="15">
        <v>1</v>
      </c>
      <c r="F3" s="15">
        <v>1</v>
      </c>
      <c r="G3" s="15" t="s">
        <v>24</v>
      </c>
      <c r="H3" s="15" t="s">
        <v>54</v>
      </c>
      <c r="I3" s="16">
        <v>42707</v>
      </c>
      <c r="J3" s="15" t="s">
        <v>55</v>
      </c>
      <c r="K3" s="17"/>
      <c r="M3" s="11" t="s">
        <v>15</v>
      </c>
      <c r="N3" s="11">
        <f>N2-N14</f>
        <v>30</v>
      </c>
    </row>
    <row r="4" spans="1:14" ht="30.75" customHeight="1">
      <c r="A4" s="12">
        <v>2</v>
      </c>
      <c r="B4" s="13" t="s">
        <v>22</v>
      </c>
      <c r="C4" s="13">
        <v>262655</v>
      </c>
      <c r="D4" s="14" t="s">
        <v>56</v>
      </c>
      <c r="E4" s="13">
        <v>2</v>
      </c>
      <c r="F4" s="13">
        <v>1</v>
      </c>
      <c r="G4" s="13" t="s">
        <v>24</v>
      </c>
      <c r="H4" s="15" t="s">
        <v>54</v>
      </c>
      <c r="I4" s="16">
        <v>42707</v>
      </c>
      <c r="J4" s="13" t="s">
        <v>57</v>
      </c>
      <c r="K4" s="12"/>
      <c r="M4" t="s">
        <v>21</v>
      </c>
      <c r="N4">
        <f>SUMIFS(E:E,G:G,"CTT")</f>
        <v>7</v>
      </c>
    </row>
    <row r="5" spans="1:14" ht="30.75" customHeight="1">
      <c r="A5" s="17">
        <v>3</v>
      </c>
      <c r="B5" s="13" t="s">
        <v>16</v>
      </c>
      <c r="C5" s="13" t="s">
        <v>58</v>
      </c>
      <c r="D5" s="14" t="s">
        <v>59</v>
      </c>
      <c r="E5" s="13">
        <v>2</v>
      </c>
      <c r="F5" s="13">
        <v>1</v>
      </c>
      <c r="G5" s="13" t="s">
        <v>19</v>
      </c>
      <c r="H5" s="13" t="s">
        <v>54</v>
      </c>
      <c r="I5" s="19">
        <v>42707</v>
      </c>
      <c r="J5" s="19" t="s">
        <v>60</v>
      </c>
      <c r="K5" s="12" t="s">
        <v>61</v>
      </c>
      <c r="M5" t="s">
        <v>25</v>
      </c>
      <c r="N5">
        <f>SUMIFS(E:E,G:G,"FLU")</f>
        <v>18</v>
      </c>
    </row>
    <row r="6" spans="1:14" ht="30.75" customHeight="1">
      <c r="A6" s="12">
        <v>4</v>
      </c>
      <c r="B6" s="15" t="s">
        <v>16</v>
      </c>
      <c r="C6" s="15" t="s">
        <v>62</v>
      </c>
      <c r="D6" s="18" t="s">
        <v>63</v>
      </c>
      <c r="E6" s="15">
        <v>2</v>
      </c>
      <c r="F6" s="15">
        <v>1</v>
      </c>
      <c r="G6" s="15" t="s">
        <v>24</v>
      </c>
      <c r="H6" s="13" t="s">
        <v>54</v>
      </c>
      <c r="I6" s="19">
        <v>42707</v>
      </c>
      <c r="J6" s="19" t="s">
        <v>60</v>
      </c>
      <c r="K6" s="17"/>
      <c r="M6" t="s">
        <v>26</v>
      </c>
      <c r="N6">
        <f>SUMIFS(E:E,G:G,"JCC")</f>
        <v>0</v>
      </c>
    </row>
    <row r="7" spans="1:14" ht="30.75" customHeight="1">
      <c r="A7" s="17">
        <v>5</v>
      </c>
      <c r="B7" s="13" t="s">
        <v>64</v>
      </c>
      <c r="C7" s="13">
        <v>93502</v>
      </c>
      <c r="D7" s="14" t="s">
        <v>65</v>
      </c>
      <c r="E7" s="13">
        <v>3</v>
      </c>
      <c r="F7" s="13">
        <v>1</v>
      </c>
      <c r="G7" s="12" t="s">
        <v>19</v>
      </c>
      <c r="H7" s="13" t="s">
        <v>54</v>
      </c>
      <c r="I7" s="19">
        <v>42707</v>
      </c>
      <c r="J7" s="13" t="s">
        <v>66</v>
      </c>
      <c r="K7" s="12"/>
      <c r="M7" t="s">
        <v>67</v>
      </c>
      <c r="N7">
        <f>SUMIFS(E:E,G:G,"EDI")</f>
        <v>0</v>
      </c>
    </row>
    <row r="8" spans="1:14" ht="30.75" customHeight="1">
      <c r="A8" s="12">
        <v>6</v>
      </c>
      <c r="B8" s="13" t="s">
        <v>16</v>
      </c>
      <c r="C8" s="27" t="s">
        <v>68</v>
      </c>
      <c r="D8" s="14" t="s">
        <v>69</v>
      </c>
      <c r="E8" s="13">
        <v>2</v>
      </c>
      <c r="F8" s="13">
        <v>1</v>
      </c>
      <c r="G8" s="12" t="s">
        <v>24</v>
      </c>
      <c r="H8" s="13" t="s">
        <v>54</v>
      </c>
      <c r="I8" s="19">
        <v>42707</v>
      </c>
      <c r="J8" s="13" t="s">
        <v>60</v>
      </c>
      <c r="K8" s="12"/>
      <c r="M8" t="s">
        <v>28</v>
      </c>
      <c r="N8">
        <f>SUMIFS(E:E,G:G,"par")</f>
        <v>0</v>
      </c>
    </row>
    <row r="9" spans="1:14" ht="30.75" customHeight="1">
      <c r="A9" s="17">
        <v>7</v>
      </c>
      <c r="B9" s="15" t="s">
        <v>16</v>
      </c>
      <c r="C9" s="13" t="s">
        <v>70</v>
      </c>
      <c r="D9" s="14" t="s">
        <v>71</v>
      </c>
      <c r="E9" s="13">
        <v>2</v>
      </c>
      <c r="F9" s="13">
        <v>1</v>
      </c>
      <c r="G9" s="13" t="s">
        <v>19</v>
      </c>
      <c r="H9" s="13" t="s">
        <v>54</v>
      </c>
      <c r="I9" s="19">
        <v>42707</v>
      </c>
      <c r="J9" s="19" t="s">
        <v>60</v>
      </c>
      <c r="K9" s="12"/>
      <c r="M9" t="s">
        <v>29</v>
      </c>
      <c r="N9">
        <f>SUMIFS(E:E,G:G,"phi")</f>
        <v>0</v>
      </c>
    </row>
    <row r="10" spans="1:14" ht="30.75" customHeight="1">
      <c r="A10" s="12">
        <v>8</v>
      </c>
      <c r="B10" s="13" t="s">
        <v>16</v>
      </c>
      <c r="C10" s="13" t="s">
        <v>72</v>
      </c>
      <c r="D10" s="14" t="s">
        <v>73</v>
      </c>
      <c r="E10" s="13">
        <v>4</v>
      </c>
      <c r="F10" s="13">
        <v>1</v>
      </c>
      <c r="G10" s="12" t="s">
        <v>19</v>
      </c>
      <c r="H10" s="13" t="s">
        <v>54</v>
      </c>
      <c r="I10" s="19">
        <v>42707</v>
      </c>
      <c r="J10" s="13" t="s">
        <v>60</v>
      </c>
      <c r="K10" s="12"/>
      <c r="M10" t="s">
        <v>30</v>
      </c>
      <c r="N10">
        <f>SUMIFS(E:E,G:G,"BRK")</f>
        <v>0</v>
      </c>
    </row>
    <row r="11" spans="1:14" ht="30.75" customHeight="1">
      <c r="A11" s="12">
        <v>9</v>
      </c>
      <c r="B11" s="13" t="s">
        <v>74</v>
      </c>
      <c r="C11" s="13" t="s">
        <v>75</v>
      </c>
      <c r="D11" s="14" t="s">
        <v>76</v>
      </c>
      <c r="E11" s="13">
        <v>3</v>
      </c>
      <c r="F11" s="13">
        <v>1</v>
      </c>
      <c r="G11" s="12" t="s">
        <v>19</v>
      </c>
      <c r="H11" s="13" t="s">
        <v>54</v>
      </c>
      <c r="I11" s="19">
        <v>42707</v>
      </c>
      <c r="J11" s="13" t="s">
        <v>77</v>
      </c>
      <c r="K11" s="12"/>
      <c r="M11" s="20" t="s">
        <v>31</v>
      </c>
      <c r="N11" s="20">
        <f>SUMIFS(E:E,G:G,"SPC")</f>
        <v>0</v>
      </c>
    </row>
    <row r="12" spans="1:14" ht="30.75" customHeight="1">
      <c r="A12" s="12">
        <v>10</v>
      </c>
      <c r="B12" s="13" t="s">
        <v>78</v>
      </c>
      <c r="C12" s="13">
        <v>93692</v>
      </c>
      <c r="D12" s="14" t="s">
        <v>79</v>
      </c>
      <c r="E12" s="13">
        <v>2</v>
      </c>
      <c r="F12" s="13">
        <v>1</v>
      </c>
      <c r="G12" s="13" t="s">
        <v>19</v>
      </c>
      <c r="H12" s="13" t="s">
        <v>54</v>
      </c>
      <c r="I12" s="19">
        <v>42707</v>
      </c>
      <c r="J12" s="13" t="s">
        <v>80</v>
      </c>
      <c r="K12" s="13" t="s">
        <v>81</v>
      </c>
      <c r="M12" s="21" t="s">
        <v>32</v>
      </c>
      <c r="N12" s="21">
        <f>SUMIFS(E:E,G:G,"H")</f>
        <v>0</v>
      </c>
    </row>
    <row r="13" spans="1:14" ht="30.75" customHeight="1">
      <c r="A13" s="12">
        <v>11</v>
      </c>
      <c r="B13" s="13" t="s">
        <v>16</v>
      </c>
      <c r="C13" s="13" t="s">
        <v>621</v>
      </c>
      <c r="D13" s="76" t="s">
        <v>622</v>
      </c>
      <c r="E13" s="13">
        <v>2</v>
      </c>
      <c r="F13" s="13">
        <v>1</v>
      </c>
      <c r="G13" s="12" t="s">
        <v>19</v>
      </c>
      <c r="H13" s="13" t="s">
        <v>54</v>
      </c>
      <c r="I13" s="19">
        <v>42707</v>
      </c>
      <c r="J13" s="13" t="s">
        <v>60</v>
      </c>
      <c r="K13" s="12"/>
      <c r="M13" s="21"/>
      <c r="N13" s="21"/>
    </row>
    <row r="14" spans="1:14" ht="30.75" customHeight="1">
      <c r="A14" s="17"/>
      <c r="B14" s="15"/>
      <c r="C14" s="15"/>
      <c r="D14" s="18"/>
      <c r="E14" s="15"/>
      <c r="F14" s="15"/>
      <c r="G14" s="15"/>
      <c r="H14" s="15"/>
      <c r="I14" s="15"/>
      <c r="J14" s="15"/>
      <c r="K14" s="17"/>
      <c r="M14" s="22" t="s">
        <v>33</v>
      </c>
      <c r="N14" s="22">
        <f>SUM(M4:N12)</f>
        <v>25</v>
      </c>
    </row>
    <row r="15" spans="1:14" ht="30.75" customHeight="1">
      <c r="A15" s="13"/>
      <c r="B15" s="15"/>
      <c r="C15" s="13"/>
      <c r="D15" s="14"/>
      <c r="E15" s="13"/>
      <c r="F15" s="13"/>
      <c r="G15" s="13"/>
      <c r="H15" s="13"/>
      <c r="I15" s="19"/>
      <c r="J15" s="19"/>
      <c r="K15" s="13"/>
    </row>
    <row r="16" spans="1:14" ht="30.75" customHeight="1">
      <c r="A16" s="12"/>
      <c r="B16" s="13"/>
      <c r="C16" s="13"/>
      <c r="D16" s="14"/>
      <c r="E16" s="13"/>
      <c r="F16" s="13"/>
      <c r="G16" s="13"/>
      <c r="H16" s="13"/>
      <c r="I16" s="19"/>
      <c r="J16" s="19"/>
      <c r="K16" s="12"/>
      <c r="M16" s="23"/>
    </row>
    <row r="17" spans="1:11" ht="30.75" customHeight="1">
      <c r="A17" s="17"/>
      <c r="B17" s="15"/>
      <c r="C17" s="15"/>
      <c r="D17" s="18"/>
      <c r="E17" s="15"/>
      <c r="F17" s="15"/>
      <c r="G17" s="15"/>
      <c r="H17" s="15"/>
      <c r="I17" s="15"/>
      <c r="J17" s="15"/>
      <c r="K17" s="17"/>
    </row>
    <row r="18" spans="1:11" ht="30.75" customHeight="1">
      <c r="A18" s="17"/>
      <c r="B18" s="15"/>
      <c r="C18" s="15"/>
      <c r="D18" s="18"/>
      <c r="E18" s="15"/>
      <c r="F18" s="15"/>
      <c r="G18" s="15"/>
      <c r="H18" s="15"/>
      <c r="I18" s="15"/>
      <c r="J18" s="15"/>
      <c r="K18" s="17"/>
    </row>
    <row r="19" spans="1:11" ht="30.75" customHeight="1">
      <c r="A19" s="12"/>
      <c r="B19" s="13"/>
      <c r="C19" s="13"/>
      <c r="D19" s="14"/>
      <c r="E19" s="28">
        <f>SUM(E3:E18)</f>
        <v>25</v>
      </c>
      <c r="F19" s="28">
        <f>SUM(F3:F18)</f>
        <v>11</v>
      </c>
      <c r="G19" s="12"/>
      <c r="H19" s="13"/>
      <c r="I19" s="13"/>
      <c r="J19" s="13"/>
      <c r="K19" s="12"/>
    </row>
    <row r="20" spans="1:11" ht="30.75" customHeight="1">
      <c r="A20" s="12"/>
      <c r="B20" s="13"/>
      <c r="C20" s="13"/>
      <c r="D20" s="14"/>
      <c r="E20" s="13"/>
      <c r="F20" s="13"/>
      <c r="G20" s="13"/>
      <c r="H20" s="13"/>
      <c r="I20" s="19"/>
      <c r="J20" s="19"/>
      <c r="K20" s="12"/>
    </row>
  </sheetData>
  <customSheetViews>
    <customSheetView guid="{7467EB25-1862-443D-90FC-4D2DF0850119}" scale="80">
      <selection activeCell="D23" sqref="D23"/>
      <pageSetup paperSize="9" orientation="portrait"/>
    </customSheetView>
    <customSheetView guid="{C4E1DD3A-1247-4336-93D4-45B0D4BA8B9A}" scale="80">
      <selection activeCell="D23" sqref="D23"/>
      <pageSetup paperSize="9" orientation="portrait"/>
    </customSheetView>
    <customSheetView guid="{23DA6904-EDF0-451F-874C-AE133B019865}" scale="80" topLeftCell="B1">
      <selection activeCell="K23" sqref="K23"/>
      <pageSetup paperSize="9" orientation="portrait"/>
    </customSheetView>
    <customSheetView guid="{06B1DAC5-0162-8542-8305-8F3CA1414131}" scale="80">
      <selection activeCell="D23" sqref="D23"/>
      <pageSetup paperSize="9" orientation="portrait"/>
    </customSheetView>
  </customSheetViews>
  <mergeCells count="2">
    <mergeCell ref="A1:F1"/>
    <mergeCell ref="G1:K1"/>
  </mergeCells>
  <phoneticPr fontId="86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9" zoomScale="70" zoomScaleNormal="70" zoomScalePageLayoutView="70" workbookViewId="0">
      <selection activeCell="I27" sqref="I27"/>
    </sheetView>
  </sheetViews>
  <sheetFormatPr baseColWidth="10" defaultColWidth="8.83203125" defaultRowHeight="34.5" customHeight="1" x14ac:dyDescent="0"/>
  <cols>
    <col min="1" max="1" width="11.5" customWidth="1"/>
    <col min="2" max="2" width="24.1640625" customWidth="1"/>
    <col min="3" max="3" width="34.1640625" customWidth="1"/>
    <col min="4" max="4" width="38.5" customWidth="1"/>
    <col min="5" max="5" width="10.5" customWidth="1"/>
    <col min="6" max="6" width="10.33203125" customWidth="1"/>
    <col min="7" max="7" width="14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52.5" customHeight="1" thickBot="1">
      <c r="A1" s="590" t="s">
        <v>0</v>
      </c>
      <c r="B1" s="591"/>
      <c r="C1" s="591"/>
      <c r="D1" s="591"/>
      <c r="E1" s="591"/>
      <c r="F1" s="591"/>
      <c r="G1" s="592" t="s">
        <v>121</v>
      </c>
      <c r="H1" s="594"/>
      <c r="I1" s="594"/>
      <c r="J1" s="594"/>
      <c r="K1" s="595"/>
    </row>
    <row r="2" spans="1:14" ht="34.5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58</v>
      </c>
    </row>
    <row r="3" spans="1:14" ht="34.5" customHeight="1">
      <c r="A3" s="8"/>
      <c r="B3" s="8" t="s">
        <v>122</v>
      </c>
      <c r="C3" s="8"/>
      <c r="D3" s="51"/>
      <c r="E3" s="8"/>
      <c r="F3" s="8"/>
      <c r="G3" s="8"/>
      <c r="H3" s="8"/>
      <c r="I3" s="52"/>
      <c r="J3" s="8"/>
      <c r="K3" s="8"/>
      <c r="M3" s="11" t="s">
        <v>15</v>
      </c>
      <c r="N3" s="11">
        <f>N2-N14</f>
        <v>13</v>
      </c>
    </row>
    <row r="4" spans="1:14" ht="34.5" customHeight="1">
      <c r="A4" s="17" t="s">
        <v>123</v>
      </c>
      <c r="B4" s="15" t="s">
        <v>51</v>
      </c>
      <c r="C4" s="15" t="s">
        <v>124</v>
      </c>
      <c r="D4" s="18" t="s">
        <v>125</v>
      </c>
      <c r="E4" s="15">
        <v>1</v>
      </c>
      <c r="F4" s="15">
        <v>1</v>
      </c>
      <c r="G4" s="15" t="s">
        <v>24</v>
      </c>
      <c r="H4" s="15" t="s">
        <v>122</v>
      </c>
      <c r="I4" s="16">
        <v>42707</v>
      </c>
      <c r="J4" s="15" t="s">
        <v>126</v>
      </c>
      <c r="K4" s="17"/>
      <c r="M4" t="s">
        <v>21</v>
      </c>
      <c r="N4">
        <f>SUMIFS(E:E,G:G,"CTT")</f>
        <v>22</v>
      </c>
    </row>
    <row r="5" spans="1:14" ht="34.5" customHeight="1">
      <c r="A5" s="12" t="s">
        <v>122</v>
      </c>
      <c r="B5" s="13" t="s">
        <v>16</v>
      </c>
      <c r="C5" s="13" t="s">
        <v>127</v>
      </c>
      <c r="D5" s="14" t="s">
        <v>128</v>
      </c>
      <c r="E5" s="13">
        <v>3</v>
      </c>
      <c r="F5" s="13">
        <v>1</v>
      </c>
      <c r="G5" s="13" t="s">
        <v>19</v>
      </c>
      <c r="H5" s="15" t="s">
        <v>122</v>
      </c>
      <c r="I5" s="16">
        <v>42707</v>
      </c>
      <c r="J5" s="13" t="s">
        <v>60</v>
      </c>
      <c r="K5" s="12" t="s">
        <v>129</v>
      </c>
      <c r="M5" t="s">
        <v>25</v>
      </c>
      <c r="N5">
        <f>SUMIFS(E:E,G:G,"FLU")</f>
        <v>10</v>
      </c>
    </row>
    <row r="6" spans="1:14" ht="34.5" customHeight="1">
      <c r="A6" s="17" t="s">
        <v>130</v>
      </c>
      <c r="B6" s="13" t="s">
        <v>16</v>
      </c>
      <c r="C6" s="57" t="s">
        <v>395</v>
      </c>
      <c r="D6" s="14" t="s">
        <v>131</v>
      </c>
      <c r="E6" s="13">
        <v>1</v>
      </c>
      <c r="F6" s="13">
        <v>1</v>
      </c>
      <c r="G6" s="13" t="s">
        <v>24</v>
      </c>
      <c r="H6" s="13" t="s">
        <v>122</v>
      </c>
      <c r="I6" s="19">
        <v>42707</v>
      </c>
      <c r="J6" s="19" t="s">
        <v>60</v>
      </c>
      <c r="K6" s="12" t="s">
        <v>132</v>
      </c>
      <c r="M6" t="s">
        <v>26</v>
      </c>
      <c r="N6">
        <f>SUMIFS(E:E,G:G,"JCC")</f>
        <v>10</v>
      </c>
    </row>
    <row r="7" spans="1:14" ht="34.5" customHeight="1">
      <c r="A7" s="12" t="s">
        <v>133</v>
      </c>
      <c r="B7" s="13" t="s">
        <v>16</v>
      </c>
      <c r="C7" s="319" t="s">
        <v>396</v>
      </c>
      <c r="D7" s="18" t="s">
        <v>134</v>
      </c>
      <c r="E7" s="15">
        <v>1</v>
      </c>
      <c r="F7" s="15">
        <v>1</v>
      </c>
      <c r="G7" s="15" t="s">
        <v>24</v>
      </c>
      <c r="H7" s="13" t="s">
        <v>122</v>
      </c>
      <c r="I7" s="19">
        <v>42707</v>
      </c>
      <c r="J7" s="19" t="s">
        <v>60</v>
      </c>
      <c r="K7" s="17" t="s">
        <v>132</v>
      </c>
      <c r="M7" t="s">
        <v>67</v>
      </c>
      <c r="N7">
        <f>SUMIFS(E:E,G:G,"EDI")</f>
        <v>0</v>
      </c>
    </row>
    <row r="8" spans="1:14" ht="34.5" customHeight="1">
      <c r="A8" s="17" t="s">
        <v>135</v>
      </c>
      <c r="B8" s="13" t="s">
        <v>16</v>
      </c>
      <c r="C8" s="13" t="s">
        <v>136</v>
      </c>
      <c r="D8" s="14" t="s">
        <v>137</v>
      </c>
      <c r="E8" s="13">
        <v>3</v>
      </c>
      <c r="F8" s="13">
        <v>1</v>
      </c>
      <c r="G8" s="13" t="s">
        <v>19</v>
      </c>
      <c r="H8" s="13" t="s">
        <v>122</v>
      </c>
      <c r="I8" s="19">
        <v>42707</v>
      </c>
      <c r="J8" s="13" t="s">
        <v>60</v>
      </c>
      <c r="K8" s="53"/>
      <c r="M8" t="s">
        <v>28</v>
      </c>
      <c r="N8">
        <f>SUMIFS(E:E,G:G,"par")</f>
        <v>2</v>
      </c>
    </row>
    <row r="9" spans="1:14" ht="34.5" customHeight="1">
      <c r="A9" s="12" t="s">
        <v>138</v>
      </c>
      <c r="B9" s="15" t="s">
        <v>16</v>
      </c>
      <c r="C9" s="15" t="s">
        <v>139</v>
      </c>
      <c r="D9" s="48" t="s">
        <v>140</v>
      </c>
      <c r="E9" s="15">
        <v>3</v>
      </c>
      <c r="F9" s="15">
        <v>1</v>
      </c>
      <c r="G9" s="15" t="s">
        <v>24</v>
      </c>
      <c r="H9" s="15" t="s">
        <v>122</v>
      </c>
      <c r="I9" s="16">
        <v>42707</v>
      </c>
      <c r="J9" s="15" t="s">
        <v>60</v>
      </c>
      <c r="K9" s="17"/>
      <c r="M9" t="s">
        <v>29</v>
      </c>
      <c r="N9">
        <f>SUMIFS(E:E,G:G,"phi")</f>
        <v>0</v>
      </c>
    </row>
    <row r="10" spans="1:14" ht="34.5" customHeight="1">
      <c r="A10" s="17" t="s">
        <v>141</v>
      </c>
      <c r="B10" s="13" t="s">
        <v>16</v>
      </c>
      <c r="C10" s="13" t="s">
        <v>142</v>
      </c>
      <c r="D10" s="14" t="s">
        <v>143</v>
      </c>
      <c r="E10" s="13">
        <v>1</v>
      </c>
      <c r="F10" s="13">
        <v>1</v>
      </c>
      <c r="G10" s="13" t="s">
        <v>144</v>
      </c>
      <c r="H10" s="13" t="s">
        <v>122</v>
      </c>
      <c r="I10" s="19">
        <v>42707</v>
      </c>
      <c r="J10" s="19" t="s">
        <v>60</v>
      </c>
      <c r="K10" s="12"/>
      <c r="M10" t="s">
        <v>30</v>
      </c>
      <c r="N10">
        <f>SUMIFS(E:E,G:G,"BRK")</f>
        <v>1</v>
      </c>
    </row>
    <row r="11" spans="1:14" ht="34.5" customHeight="1">
      <c r="A11" s="12" t="s">
        <v>145</v>
      </c>
      <c r="B11" s="13" t="s">
        <v>16</v>
      </c>
      <c r="C11" s="13" t="s">
        <v>146</v>
      </c>
      <c r="D11" s="14" t="s">
        <v>147</v>
      </c>
      <c r="E11" s="13">
        <v>2</v>
      </c>
      <c r="F11" s="13">
        <v>1</v>
      </c>
      <c r="G11" s="12" t="s">
        <v>19</v>
      </c>
      <c r="H11" s="13" t="s">
        <v>122</v>
      </c>
      <c r="I11" s="19">
        <v>42707</v>
      </c>
      <c r="J11" s="13" t="s">
        <v>60</v>
      </c>
      <c r="K11" s="12"/>
      <c r="M11" s="20" t="s">
        <v>31</v>
      </c>
      <c r="N11" s="20">
        <f>SUMIFS(E:E,G:G,"SPC")</f>
        <v>0</v>
      </c>
    </row>
    <row r="12" spans="1:14" ht="34.5" customHeight="1">
      <c r="A12" s="17" t="s">
        <v>148</v>
      </c>
      <c r="B12" s="13" t="s">
        <v>51</v>
      </c>
      <c r="C12" s="13" t="s">
        <v>149</v>
      </c>
      <c r="D12" s="14" t="s">
        <v>150</v>
      </c>
      <c r="E12" s="13">
        <v>2</v>
      </c>
      <c r="F12" s="13">
        <v>1</v>
      </c>
      <c r="G12" s="12" t="s">
        <v>24</v>
      </c>
      <c r="H12" s="13" t="s">
        <v>122</v>
      </c>
      <c r="I12" s="19">
        <v>42707</v>
      </c>
      <c r="J12" s="13" t="s">
        <v>151</v>
      </c>
      <c r="K12" s="12" t="s">
        <v>152</v>
      </c>
      <c r="M12" s="21" t="s">
        <v>32</v>
      </c>
      <c r="N12" s="21">
        <f>SUMIFS(E:E,G:G,"H")</f>
        <v>0</v>
      </c>
    </row>
    <row r="13" spans="1:14" ht="34.5" customHeight="1">
      <c r="A13" s="12" t="s">
        <v>153</v>
      </c>
      <c r="B13" s="13" t="s">
        <v>16</v>
      </c>
      <c r="C13" s="54" t="s">
        <v>154</v>
      </c>
      <c r="D13" s="14" t="s">
        <v>155</v>
      </c>
      <c r="E13" s="13">
        <v>3</v>
      </c>
      <c r="F13" s="13">
        <v>1</v>
      </c>
      <c r="G13" s="12" t="s">
        <v>94</v>
      </c>
      <c r="H13" s="13" t="s">
        <v>122</v>
      </c>
      <c r="I13" s="19">
        <v>42707</v>
      </c>
      <c r="J13" s="13" t="s">
        <v>60</v>
      </c>
      <c r="K13" s="12"/>
      <c r="M13" s="21"/>
      <c r="N13" s="21"/>
    </row>
    <row r="14" spans="1:14" ht="34.5" customHeight="1">
      <c r="A14" s="17" t="s">
        <v>156</v>
      </c>
      <c r="B14" s="13" t="s">
        <v>16</v>
      </c>
      <c r="C14" s="13" t="s">
        <v>157</v>
      </c>
      <c r="D14" s="76" t="s">
        <v>397</v>
      </c>
      <c r="E14" s="13">
        <v>3</v>
      </c>
      <c r="F14" s="13">
        <v>1</v>
      </c>
      <c r="G14" s="12" t="s">
        <v>24</v>
      </c>
      <c r="H14" s="13" t="s">
        <v>122</v>
      </c>
      <c r="I14" s="19">
        <v>42707</v>
      </c>
      <c r="J14" s="13" t="s">
        <v>60</v>
      </c>
      <c r="K14" s="12"/>
      <c r="M14" s="22" t="s">
        <v>33</v>
      </c>
      <c r="N14" s="22">
        <f>SUM(M4:N12)</f>
        <v>45</v>
      </c>
    </row>
    <row r="15" spans="1:14" ht="34.5" customHeight="1">
      <c r="A15" s="12" t="s">
        <v>158</v>
      </c>
      <c r="B15" s="15" t="s">
        <v>159</v>
      </c>
      <c r="C15" s="13" t="s">
        <v>160</v>
      </c>
      <c r="D15" s="18" t="s">
        <v>161</v>
      </c>
      <c r="E15" s="15">
        <v>2</v>
      </c>
      <c r="F15" s="15">
        <v>1</v>
      </c>
      <c r="G15" s="15" t="s">
        <v>94</v>
      </c>
      <c r="H15" s="15" t="s">
        <v>122</v>
      </c>
      <c r="I15" s="16">
        <v>42707</v>
      </c>
      <c r="J15" s="15" t="s">
        <v>162</v>
      </c>
      <c r="K15" s="49" t="s">
        <v>163</v>
      </c>
    </row>
    <row r="16" spans="1:14" ht="34.5" customHeight="1">
      <c r="A16" s="17" t="s">
        <v>164</v>
      </c>
      <c r="B16" s="13" t="s">
        <v>165</v>
      </c>
      <c r="C16" s="13" t="s">
        <v>166</v>
      </c>
      <c r="D16" s="14" t="s">
        <v>167</v>
      </c>
      <c r="E16" s="13">
        <v>2</v>
      </c>
      <c r="F16" s="13">
        <v>1</v>
      </c>
      <c r="G16" s="13" t="s">
        <v>24</v>
      </c>
      <c r="H16" s="13" t="s">
        <v>122</v>
      </c>
      <c r="I16" s="19">
        <v>42707</v>
      </c>
      <c r="J16" s="13" t="s">
        <v>168</v>
      </c>
      <c r="K16" s="55" t="s">
        <v>169</v>
      </c>
      <c r="M16" s="56" t="s">
        <v>170</v>
      </c>
    </row>
    <row r="17" spans="1:13" ht="34.5" customHeight="1">
      <c r="A17" s="12" t="s">
        <v>171</v>
      </c>
      <c r="B17" s="15" t="s">
        <v>51</v>
      </c>
      <c r="C17" s="15" t="s">
        <v>172</v>
      </c>
      <c r="D17" s="14" t="s">
        <v>398</v>
      </c>
      <c r="E17" s="15">
        <v>2</v>
      </c>
      <c r="F17" s="15">
        <v>1</v>
      </c>
      <c r="G17" s="15" t="s">
        <v>24</v>
      </c>
      <c r="H17" s="13" t="s">
        <v>122</v>
      </c>
      <c r="I17" s="19">
        <v>42707</v>
      </c>
      <c r="J17" s="15" t="s">
        <v>173</v>
      </c>
      <c r="K17" s="15"/>
      <c r="M17" s="56"/>
    </row>
    <row r="18" spans="1:13" ht="34.5" customHeight="1">
      <c r="A18" s="17" t="s">
        <v>174</v>
      </c>
      <c r="B18" s="15" t="s">
        <v>51</v>
      </c>
      <c r="C18" s="15" t="s">
        <v>175</v>
      </c>
      <c r="D18" s="18" t="s">
        <v>176</v>
      </c>
      <c r="E18" s="15">
        <v>2</v>
      </c>
      <c r="F18" s="15">
        <v>1</v>
      </c>
      <c r="G18" s="15" t="s">
        <v>94</v>
      </c>
      <c r="H18" s="15" t="s">
        <v>122</v>
      </c>
      <c r="I18" s="16">
        <v>42707</v>
      </c>
      <c r="J18" s="15" t="s">
        <v>177</v>
      </c>
      <c r="K18" s="17"/>
      <c r="M18" s="23"/>
    </row>
    <row r="19" spans="1:13" ht="34.5" customHeight="1">
      <c r="A19" s="12" t="s">
        <v>178</v>
      </c>
      <c r="B19" s="15" t="s">
        <v>51</v>
      </c>
      <c r="C19" s="15" t="s">
        <v>179</v>
      </c>
      <c r="D19" s="18" t="s">
        <v>180</v>
      </c>
      <c r="E19" s="15">
        <v>2</v>
      </c>
      <c r="F19" s="15">
        <v>1</v>
      </c>
      <c r="G19" s="15" t="s">
        <v>24</v>
      </c>
      <c r="H19" s="15" t="s">
        <v>122</v>
      </c>
      <c r="I19" s="16">
        <v>42707</v>
      </c>
      <c r="J19" s="15" t="s">
        <v>181</v>
      </c>
      <c r="K19" s="17"/>
    </row>
    <row r="20" spans="1:13" ht="34.5" customHeight="1">
      <c r="A20" s="17" t="s">
        <v>182</v>
      </c>
      <c r="B20" s="15" t="s">
        <v>183</v>
      </c>
      <c r="C20" s="15" t="s">
        <v>184</v>
      </c>
      <c r="D20" s="18" t="s">
        <v>185</v>
      </c>
      <c r="E20" s="15">
        <v>2</v>
      </c>
      <c r="F20" s="15">
        <v>1</v>
      </c>
      <c r="G20" s="15" t="s">
        <v>186</v>
      </c>
      <c r="H20" s="15" t="s">
        <v>122</v>
      </c>
      <c r="I20" s="16">
        <v>42707</v>
      </c>
      <c r="J20" s="15" t="s">
        <v>187</v>
      </c>
      <c r="K20" s="17"/>
    </row>
    <row r="21" spans="1:13" ht="34.5" customHeight="1">
      <c r="A21" s="12" t="s">
        <v>188</v>
      </c>
      <c r="B21" s="13" t="s">
        <v>16</v>
      </c>
      <c r="C21" s="13" t="s">
        <v>189</v>
      </c>
      <c r="D21" s="14" t="s">
        <v>190</v>
      </c>
      <c r="E21" s="13">
        <v>2</v>
      </c>
      <c r="F21" s="13">
        <v>1</v>
      </c>
      <c r="G21" s="12" t="s">
        <v>24</v>
      </c>
      <c r="H21" s="13" t="s">
        <v>122</v>
      </c>
      <c r="I21" s="19">
        <v>42707</v>
      </c>
      <c r="J21" s="13" t="s">
        <v>60</v>
      </c>
      <c r="K21" s="12"/>
    </row>
    <row r="22" spans="1:13" ht="34.5" customHeight="1">
      <c r="A22" s="17" t="s">
        <v>191</v>
      </c>
      <c r="B22" s="15" t="s">
        <v>192</v>
      </c>
      <c r="C22" s="15" t="s">
        <v>193</v>
      </c>
      <c r="D22" s="18" t="s">
        <v>194</v>
      </c>
      <c r="E22" s="15">
        <v>2</v>
      </c>
      <c r="F22" s="15">
        <v>1</v>
      </c>
      <c r="G22" s="15" t="s">
        <v>19</v>
      </c>
      <c r="H22" s="49" t="s">
        <v>195</v>
      </c>
      <c r="I22" s="16">
        <v>42707</v>
      </c>
      <c r="J22" s="15" t="s">
        <v>196</v>
      </c>
      <c r="K22" s="49" t="s">
        <v>197</v>
      </c>
    </row>
    <row r="23" spans="1:13" ht="34.5" customHeight="1">
      <c r="A23" s="12" t="s">
        <v>195</v>
      </c>
      <c r="B23" s="13" t="s">
        <v>51</v>
      </c>
      <c r="C23" s="57" t="s">
        <v>198</v>
      </c>
      <c r="D23" s="14" t="s">
        <v>199</v>
      </c>
      <c r="E23" s="13">
        <v>3</v>
      </c>
      <c r="F23" s="13">
        <v>1</v>
      </c>
      <c r="G23" s="12" t="s">
        <v>94</v>
      </c>
      <c r="H23" s="55" t="s">
        <v>195</v>
      </c>
      <c r="I23" s="19">
        <v>42707</v>
      </c>
      <c r="J23" s="13" t="s">
        <v>200</v>
      </c>
      <c r="K23" s="12"/>
    </row>
    <row r="24" spans="1:13" ht="34.5" customHeight="1">
      <c r="A24" s="17" t="s">
        <v>201</v>
      </c>
      <c r="B24" s="13" t="s">
        <v>16</v>
      </c>
      <c r="C24" s="15" t="s">
        <v>202</v>
      </c>
      <c r="D24" s="18" t="s">
        <v>203</v>
      </c>
      <c r="E24" s="15">
        <v>3</v>
      </c>
      <c r="F24" s="15">
        <v>1</v>
      </c>
      <c r="G24" s="15" t="s">
        <v>24</v>
      </c>
      <c r="H24" s="55" t="s">
        <v>195</v>
      </c>
      <c r="I24" s="19">
        <v>42707</v>
      </c>
      <c r="J24" s="15" t="s">
        <v>60</v>
      </c>
      <c r="K24" s="17"/>
    </row>
    <row r="25" spans="1:13" ht="34.5" customHeight="1">
      <c r="A25" s="17"/>
      <c r="B25" s="15"/>
      <c r="C25" s="15"/>
      <c r="D25" s="18"/>
      <c r="E25" s="34">
        <f>SUM(E4:E24)</f>
        <v>45</v>
      </c>
      <c r="F25" s="34">
        <f>SUM(F4:F24)</f>
        <v>21</v>
      </c>
      <c r="G25" s="15"/>
      <c r="H25" s="15"/>
      <c r="I25" s="16"/>
      <c r="J25" s="16"/>
      <c r="K25" s="17"/>
    </row>
  </sheetData>
  <customSheetViews>
    <customSheetView guid="{7467EB25-1862-443D-90FC-4D2DF0850119}" scale="70" topLeftCell="B16">
      <selection activeCell="E40" sqref="E40"/>
    </customSheetView>
    <customSheetView guid="{C4E1DD3A-1247-4336-93D4-45B0D4BA8B9A}" scale="70" topLeftCell="B16">
      <selection activeCell="E40" sqref="E40"/>
    </customSheetView>
    <customSheetView guid="{23DA6904-EDF0-451F-874C-AE133B019865}" scale="70" topLeftCell="B16">
      <selection activeCell="G25" sqref="G25"/>
    </customSheetView>
    <customSheetView guid="{06B1DAC5-0162-8542-8305-8F3CA1414131}" scale="70" topLeftCell="A12">
      <selection activeCell="I27" sqref="I27"/>
      <pageSetup orientation="portrait" horizontalDpi="4294967292" verticalDpi="4294967292"/>
    </customSheetView>
  </customSheetViews>
  <mergeCells count="2">
    <mergeCell ref="A1:F1"/>
    <mergeCell ref="G1:K1"/>
  </mergeCells>
  <phoneticPr fontId="8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0" zoomScaleNormal="80" zoomScalePageLayoutView="80" workbookViewId="0">
      <selection activeCell="K14" sqref="K14"/>
    </sheetView>
  </sheetViews>
  <sheetFormatPr baseColWidth="10" defaultColWidth="8.83203125" defaultRowHeight="37.5" customHeight="1" x14ac:dyDescent="0"/>
  <cols>
    <col min="2" max="2" width="22.6640625" customWidth="1"/>
    <col min="3" max="3" width="28.83203125" customWidth="1"/>
    <col min="4" max="4" width="28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7.5" customHeight="1" thickBot="1">
      <c r="A1" s="590" t="s">
        <v>204</v>
      </c>
      <c r="B1" s="591"/>
      <c r="C1" s="591"/>
      <c r="D1" s="591"/>
      <c r="E1" s="591"/>
      <c r="F1" s="591"/>
      <c r="G1" s="596" t="s">
        <v>205</v>
      </c>
      <c r="H1" s="596"/>
      <c r="I1" s="596"/>
      <c r="J1" s="597"/>
      <c r="K1" s="598"/>
    </row>
    <row r="2" spans="1:14" ht="37.5" customHeight="1" thickBot="1">
      <c r="A2" s="2" t="s">
        <v>2</v>
      </c>
      <c r="B2" s="3" t="s">
        <v>3</v>
      </c>
      <c r="C2" s="3" t="s">
        <v>4</v>
      </c>
      <c r="D2" s="4" t="s">
        <v>5</v>
      </c>
      <c r="E2" s="3" t="s">
        <v>6</v>
      </c>
      <c r="F2" s="3" t="s">
        <v>50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12</v>
      </c>
      <c r="M2" s="6" t="s">
        <v>13</v>
      </c>
      <c r="N2" s="6">
        <v>13</v>
      </c>
    </row>
    <row r="3" spans="1:14" ht="37.5" customHeight="1">
      <c r="A3" s="17">
        <v>1</v>
      </c>
      <c r="B3" s="15" t="s">
        <v>16</v>
      </c>
      <c r="C3" s="15" t="s">
        <v>206</v>
      </c>
      <c r="D3" s="18" t="s">
        <v>207</v>
      </c>
      <c r="E3" s="15">
        <v>2</v>
      </c>
      <c r="F3" s="15">
        <v>1</v>
      </c>
      <c r="G3" s="15" t="s">
        <v>19</v>
      </c>
      <c r="H3" s="15" t="s">
        <v>208</v>
      </c>
      <c r="I3" s="16">
        <v>42707</v>
      </c>
      <c r="J3" s="15" t="s">
        <v>60</v>
      </c>
      <c r="K3" s="17"/>
      <c r="M3" s="11" t="s">
        <v>15</v>
      </c>
      <c r="N3" s="11">
        <f>N2-N14</f>
        <v>1</v>
      </c>
    </row>
    <row r="4" spans="1:14" ht="37.5" customHeight="1">
      <c r="A4" s="12">
        <v>2</v>
      </c>
      <c r="B4" s="13" t="s">
        <v>209</v>
      </c>
      <c r="C4" s="13" t="s">
        <v>210</v>
      </c>
      <c r="D4" s="14" t="s">
        <v>211</v>
      </c>
      <c r="E4" s="13">
        <v>2</v>
      </c>
      <c r="F4" s="13">
        <v>1</v>
      </c>
      <c r="G4" s="13" t="s">
        <v>19</v>
      </c>
      <c r="H4" s="13" t="s">
        <v>208</v>
      </c>
      <c r="I4" s="19">
        <v>42707</v>
      </c>
      <c r="J4" s="13" t="s">
        <v>212</v>
      </c>
      <c r="K4" s="13" t="s">
        <v>213</v>
      </c>
      <c r="M4" t="s">
        <v>21</v>
      </c>
      <c r="N4">
        <f>SUMIFS(E:E,G:G,"CTT")</f>
        <v>5</v>
      </c>
    </row>
    <row r="5" spans="1:14" ht="37.5" customHeight="1">
      <c r="A5" s="17">
        <v>3</v>
      </c>
      <c r="B5" s="13" t="s">
        <v>214</v>
      </c>
      <c r="C5" s="13" t="s">
        <v>215</v>
      </c>
      <c r="D5" s="14" t="s">
        <v>216</v>
      </c>
      <c r="E5" s="13">
        <v>2</v>
      </c>
      <c r="F5" s="13">
        <v>1</v>
      </c>
      <c r="G5" s="13" t="s">
        <v>24</v>
      </c>
      <c r="H5" s="13" t="s">
        <v>208</v>
      </c>
      <c r="I5" s="19">
        <v>42707</v>
      </c>
      <c r="J5" s="19" t="s">
        <v>217</v>
      </c>
      <c r="K5" s="13" t="s">
        <v>218</v>
      </c>
      <c r="M5" t="s">
        <v>25</v>
      </c>
      <c r="N5">
        <f>SUMIFS(E:E,G:G,"FLU")</f>
        <v>6</v>
      </c>
    </row>
    <row r="6" spans="1:14" ht="37.5" customHeight="1">
      <c r="A6" s="12">
        <v>4</v>
      </c>
      <c r="B6" s="58" t="s">
        <v>219</v>
      </c>
      <c r="C6" s="15" t="s">
        <v>220</v>
      </c>
      <c r="D6" s="18" t="s">
        <v>221</v>
      </c>
      <c r="E6" s="15">
        <v>1</v>
      </c>
      <c r="F6" s="15">
        <v>1</v>
      </c>
      <c r="G6" s="15" t="s">
        <v>144</v>
      </c>
      <c r="H6" s="15" t="s">
        <v>208</v>
      </c>
      <c r="I6" s="16">
        <v>42707</v>
      </c>
      <c r="J6" s="15" t="s">
        <v>222</v>
      </c>
      <c r="K6" s="15"/>
      <c r="M6" t="s">
        <v>26</v>
      </c>
      <c r="N6">
        <f>SUMIFS(E:E,G:G,"JCC")</f>
        <v>0</v>
      </c>
    </row>
    <row r="7" spans="1:14" ht="37.5" customHeight="1">
      <c r="A7" s="12"/>
      <c r="B7" s="58" t="s">
        <v>223</v>
      </c>
      <c r="C7" s="15" t="s">
        <v>220</v>
      </c>
      <c r="D7" s="18" t="s">
        <v>221</v>
      </c>
      <c r="E7" s="13">
        <v>1</v>
      </c>
      <c r="F7" s="13">
        <v>0</v>
      </c>
      <c r="G7" s="13" t="s">
        <v>24</v>
      </c>
      <c r="H7" s="13" t="s">
        <v>208</v>
      </c>
      <c r="I7" s="19">
        <v>42707</v>
      </c>
      <c r="J7" s="13"/>
      <c r="K7" s="59"/>
      <c r="M7" t="s">
        <v>67</v>
      </c>
      <c r="N7">
        <f>SUMIFS(E:E,G:G,"EDI")</f>
        <v>0</v>
      </c>
    </row>
    <row r="8" spans="1:14" ht="37.5" customHeight="1">
      <c r="A8" s="17">
        <v>5</v>
      </c>
      <c r="B8" s="15" t="s">
        <v>224</v>
      </c>
      <c r="C8" s="15" t="s">
        <v>225</v>
      </c>
      <c r="D8" s="18" t="s">
        <v>226</v>
      </c>
      <c r="E8" s="15">
        <v>2</v>
      </c>
      <c r="F8" s="15">
        <v>1</v>
      </c>
      <c r="G8" s="15" t="s">
        <v>19</v>
      </c>
      <c r="H8" s="15" t="s">
        <v>208</v>
      </c>
      <c r="I8" s="16">
        <v>42707</v>
      </c>
      <c r="J8" s="15" t="s">
        <v>227</v>
      </c>
      <c r="K8" s="15"/>
      <c r="M8" t="s">
        <v>28</v>
      </c>
      <c r="N8">
        <f>SUMIFS(E:E,G:G,"par")</f>
        <v>0</v>
      </c>
    </row>
    <row r="9" spans="1:14" ht="37.5" customHeight="1">
      <c r="A9" s="12"/>
      <c r="B9" s="13"/>
      <c r="C9" s="13"/>
      <c r="D9" s="14"/>
      <c r="E9" s="13"/>
      <c r="F9" s="13"/>
      <c r="G9" s="13"/>
      <c r="H9" s="13"/>
      <c r="I9" s="19"/>
      <c r="J9" s="19"/>
      <c r="K9" s="12"/>
      <c r="M9" t="s">
        <v>29</v>
      </c>
      <c r="N9">
        <f>SUMIFS(E:E,G:G,"phi")</f>
        <v>0</v>
      </c>
    </row>
    <row r="10" spans="1:14" ht="37.5" customHeight="1">
      <c r="A10" s="61"/>
      <c r="B10" s="61" t="s">
        <v>228</v>
      </c>
      <c r="C10" s="61"/>
      <c r="D10" s="62"/>
      <c r="E10" s="61">
        <v>2</v>
      </c>
      <c r="F10" s="61"/>
      <c r="G10" s="61" t="s">
        <v>24</v>
      </c>
      <c r="H10" s="61"/>
      <c r="I10" s="61"/>
      <c r="J10" s="63"/>
      <c r="K10" s="63" t="s">
        <v>229</v>
      </c>
      <c r="M10" t="s">
        <v>30</v>
      </c>
      <c r="N10">
        <f>SUMIFS(E:E,G:G,"BRK")</f>
        <v>1</v>
      </c>
    </row>
    <row r="11" spans="1:14" ht="37.5" customHeight="1">
      <c r="A11" s="13"/>
      <c r="B11" s="13"/>
      <c r="C11" s="13"/>
      <c r="D11" s="14"/>
      <c r="E11" s="13"/>
      <c r="F11" s="13"/>
      <c r="G11" s="13"/>
      <c r="H11" s="13"/>
      <c r="I11" s="13"/>
      <c r="J11" s="13"/>
      <c r="K11" s="13"/>
      <c r="M11" s="20" t="s">
        <v>31</v>
      </c>
      <c r="N11" s="20">
        <f>SUMIFS(E:E,G:G,"SPC")</f>
        <v>0</v>
      </c>
    </row>
    <row r="12" spans="1:14" ht="37.5" customHeight="1">
      <c r="A12" s="12"/>
      <c r="B12" s="13"/>
      <c r="C12" s="13"/>
      <c r="D12" s="14"/>
      <c r="E12" s="13"/>
      <c r="F12" s="13"/>
      <c r="G12" s="12"/>
      <c r="H12" s="13"/>
      <c r="I12" s="60" t="s">
        <v>85</v>
      </c>
      <c r="J12" s="13"/>
      <c r="K12" s="12"/>
      <c r="M12" s="21" t="s">
        <v>32</v>
      </c>
      <c r="N12" s="21">
        <f>SUMIFS(E:E,G:G,"H")</f>
        <v>0</v>
      </c>
    </row>
    <row r="13" spans="1:14" ht="37.5" customHeight="1">
      <c r="A13" s="13"/>
      <c r="B13" s="13"/>
      <c r="C13" s="13"/>
      <c r="D13" s="14"/>
      <c r="E13" s="13"/>
      <c r="F13" s="13"/>
      <c r="G13" s="13"/>
      <c r="H13" s="13"/>
      <c r="I13" s="13"/>
      <c r="J13" s="15"/>
      <c r="K13" s="15"/>
      <c r="M13" s="21"/>
      <c r="N13" s="21"/>
    </row>
    <row r="14" spans="1:14" ht="37.5" customHeight="1">
      <c r="A14" s="17"/>
      <c r="B14" s="15"/>
      <c r="C14" s="15"/>
      <c r="D14" s="18"/>
      <c r="E14" s="15"/>
      <c r="F14" s="15"/>
      <c r="G14" s="15"/>
      <c r="H14" s="15"/>
      <c r="I14" s="60"/>
      <c r="J14" s="15"/>
      <c r="K14" s="17"/>
      <c r="M14" s="22" t="s">
        <v>33</v>
      </c>
      <c r="N14" s="22">
        <f>SUM(M4:N12)</f>
        <v>12</v>
      </c>
    </row>
    <row r="15" spans="1:14" ht="37.5" customHeight="1">
      <c r="A15" s="13"/>
      <c r="B15" s="13"/>
      <c r="C15" s="13"/>
      <c r="D15" s="14"/>
      <c r="E15" s="13"/>
      <c r="F15" s="13"/>
      <c r="G15" s="13"/>
      <c r="H15" s="13"/>
      <c r="I15" s="13"/>
      <c r="J15" s="15"/>
      <c r="K15" s="15"/>
    </row>
    <row r="16" spans="1:14" ht="37.5" customHeight="1">
      <c r="A16" s="12"/>
      <c r="B16" s="13"/>
      <c r="C16" s="13"/>
      <c r="D16" s="14"/>
      <c r="E16" s="13"/>
      <c r="F16" s="13"/>
      <c r="G16" s="13"/>
      <c r="H16" s="13"/>
      <c r="I16" s="50"/>
      <c r="J16" s="50"/>
      <c r="K16" s="13"/>
      <c r="M16" s="23"/>
    </row>
  </sheetData>
  <customSheetViews>
    <customSheetView guid="{7467EB25-1862-443D-90FC-4D2DF0850119}" scale="80">
      <selection activeCell="K14" sqref="K14"/>
    </customSheetView>
    <customSheetView guid="{C4E1DD3A-1247-4336-93D4-45B0D4BA8B9A}" scale="80">
      <selection activeCell="K14" sqref="K14"/>
    </customSheetView>
    <customSheetView guid="{23DA6904-EDF0-451F-874C-AE133B019865}" scale="80" topLeftCell="C1">
      <selection activeCell="G17" sqref="G17"/>
    </customSheetView>
    <customSheetView guid="{06B1DAC5-0162-8542-8305-8F3CA1414131}" scale="80">
      <selection activeCell="K14" sqref="K14"/>
    </customSheetView>
  </customSheetViews>
  <mergeCells count="2">
    <mergeCell ref="A1:F1"/>
    <mergeCell ref="G1:K1"/>
  </mergeCells>
  <phoneticPr fontId="8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1" sqref="F11"/>
    </sheetView>
  </sheetViews>
  <sheetFormatPr baseColWidth="10" defaultColWidth="8.83203125" defaultRowHeight="32.25" customHeight="1" x14ac:dyDescent="0"/>
  <cols>
    <col min="1" max="1" width="12.33203125" customWidth="1"/>
    <col min="2" max="2" width="29" customWidth="1"/>
    <col min="3" max="3" width="30.83203125" customWidth="1"/>
    <col min="4" max="4" width="30.3320312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32.25" customHeight="1">
      <c r="A1" s="64" t="s">
        <v>230</v>
      </c>
      <c r="B1" s="65"/>
      <c r="C1" s="66"/>
      <c r="D1" s="67"/>
      <c r="E1" s="68"/>
      <c r="F1" s="69"/>
      <c r="G1" s="69"/>
      <c r="H1" s="69"/>
      <c r="I1" s="69"/>
      <c r="J1" s="69"/>
      <c r="K1" s="69"/>
    </row>
    <row r="2" spans="1:11" ht="32.25" customHeight="1" thickBot="1">
      <c r="A2" s="70" t="s">
        <v>231</v>
      </c>
      <c r="B2" s="71"/>
      <c r="C2" s="71"/>
      <c r="D2" s="72"/>
      <c r="E2" s="73"/>
      <c r="F2" s="74"/>
      <c r="G2" s="74"/>
      <c r="H2" s="74"/>
      <c r="I2" s="74"/>
      <c r="J2" s="74"/>
      <c r="K2" s="74"/>
    </row>
    <row r="3" spans="1:11" ht="32.25" customHeight="1" thickBot="1">
      <c r="A3" s="2" t="s">
        <v>2</v>
      </c>
      <c r="B3" s="3" t="s">
        <v>3</v>
      </c>
      <c r="C3" s="3" t="s">
        <v>4</v>
      </c>
      <c r="D3" s="4" t="s">
        <v>5</v>
      </c>
      <c r="E3" s="3" t="s">
        <v>6</v>
      </c>
      <c r="F3" s="3" t="s">
        <v>50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232</v>
      </c>
    </row>
    <row r="4" spans="1:11" ht="32.25" customHeight="1">
      <c r="A4" s="17" t="s">
        <v>141</v>
      </c>
      <c r="B4" s="13" t="s">
        <v>16</v>
      </c>
      <c r="C4" s="13" t="s">
        <v>142</v>
      </c>
      <c r="D4" s="14" t="s">
        <v>143</v>
      </c>
      <c r="E4" s="13">
        <v>1</v>
      </c>
      <c r="F4" s="13">
        <v>1</v>
      </c>
      <c r="G4" s="13" t="s">
        <v>144</v>
      </c>
      <c r="H4" s="13" t="s">
        <v>122</v>
      </c>
      <c r="I4" s="19">
        <v>42707</v>
      </c>
      <c r="J4" s="19" t="s">
        <v>60</v>
      </c>
      <c r="K4" s="13"/>
    </row>
    <row r="5" spans="1:11" ht="32.25" customHeight="1">
      <c r="A5" s="17"/>
      <c r="B5" s="58" t="s">
        <v>219</v>
      </c>
      <c r="C5" s="15" t="s">
        <v>220</v>
      </c>
      <c r="D5" s="18" t="s">
        <v>221</v>
      </c>
      <c r="E5" s="15">
        <v>1</v>
      </c>
      <c r="F5" s="15">
        <v>1</v>
      </c>
      <c r="G5" s="15" t="s">
        <v>144</v>
      </c>
      <c r="H5" s="15" t="s">
        <v>208</v>
      </c>
      <c r="I5" s="16">
        <v>42707</v>
      </c>
      <c r="J5" s="15" t="s">
        <v>222</v>
      </c>
      <c r="K5" s="13"/>
    </row>
    <row r="6" spans="1:11" ht="32.25" customHeight="1">
      <c r="A6" s="13"/>
      <c r="B6" s="15"/>
      <c r="C6" s="15"/>
      <c r="D6" s="18"/>
      <c r="E6" s="15"/>
      <c r="F6" s="15"/>
      <c r="G6" s="15"/>
      <c r="H6" s="15"/>
      <c r="I6" s="16"/>
      <c r="J6" s="15"/>
      <c r="K6" s="13"/>
    </row>
    <row r="7" spans="1:11" ht="32.25" customHeight="1">
      <c r="A7" s="13"/>
      <c r="B7" s="13"/>
      <c r="C7" s="13"/>
      <c r="D7" s="14"/>
      <c r="E7" s="75">
        <v>2</v>
      </c>
      <c r="F7" s="13"/>
      <c r="G7" s="13"/>
      <c r="H7" s="13"/>
      <c r="I7" s="19"/>
      <c r="J7" s="19"/>
      <c r="K7" s="13"/>
    </row>
    <row r="8" spans="1:11" ht="32.25" customHeight="1">
      <c r="A8" s="13"/>
      <c r="B8" s="15"/>
      <c r="C8" s="15"/>
      <c r="D8" s="18"/>
      <c r="E8" s="15"/>
      <c r="F8" s="15"/>
      <c r="G8" s="15"/>
      <c r="H8" s="15"/>
      <c r="I8" s="16"/>
      <c r="J8" s="15"/>
      <c r="K8" s="13"/>
    </row>
    <row r="9" spans="1:11" ht="32.25" customHeight="1">
      <c r="A9" s="13"/>
      <c r="B9" s="55"/>
      <c r="C9" s="55"/>
      <c r="D9" s="76"/>
      <c r="E9" s="13"/>
      <c r="F9" s="13"/>
      <c r="G9" s="13"/>
      <c r="H9" s="13"/>
      <c r="I9" s="19"/>
      <c r="J9" s="19"/>
      <c r="K9" s="37"/>
    </row>
    <row r="10" spans="1:11" ht="32.25" customHeight="1">
      <c r="A10" s="13"/>
      <c r="B10" s="49"/>
      <c r="C10" s="49"/>
      <c r="D10" s="18"/>
      <c r="E10" s="15"/>
      <c r="F10" s="15"/>
      <c r="G10" s="15"/>
      <c r="H10" s="15"/>
      <c r="I10" s="16"/>
      <c r="J10" s="15"/>
      <c r="K10" s="37"/>
    </row>
    <row r="11" spans="1:11" ht="32.25" customHeight="1">
      <c r="A11" s="13"/>
      <c r="B11" s="13"/>
      <c r="C11" s="37"/>
      <c r="D11" s="14"/>
      <c r="E11" s="13"/>
      <c r="F11" s="13"/>
      <c r="G11" s="13"/>
      <c r="H11" s="15"/>
      <c r="I11" s="16"/>
      <c r="J11" s="13"/>
      <c r="K11" s="13"/>
    </row>
    <row r="12" spans="1:11" ht="32.25" customHeight="1">
      <c r="A12" s="13"/>
      <c r="B12" s="55"/>
      <c r="C12" s="13"/>
      <c r="D12" s="76"/>
      <c r="E12" s="13"/>
      <c r="F12" s="13"/>
      <c r="G12" s="13"/>
      <c r="H12" s="13"/>
      <c r="I12" s="19"/>
      <c r="J12" s="13"/>
      <c r="K12" s="55"/>
    </row>
    <row r="13" spans="1:11" ht="32.25" customHeight="1">
      <c r="A13" s="13"/>
      <c r="B13" s="15"/>
      <c r="C13" s="15"/>
      <c r="D13" s="18"/>
      <c r="E13" s="15"/>
      <c r="F13" s="15"/>
      <c r="G13" s="15"/>
      <c r="H13" s="15"/>
      <c r="I13" s="16"/>
      <c r="J13" s="15"/>
      <c r="K13" s="49"/>
    </row>
    <row r="14" spans="1:11" ht="32.25" customHeight="1">
      <c r="A14" s="13"/>
      <c r="B14" s="13"/>
      <c r="C14" s="13"/>
      <c r="D14" s="14"/>
      <c r="E14" s="13"/>
      <c r="F14" s="13"/>
      <c r="G14" s="13"/>
      <c r="H14" s="13"/>
      <c r="I14" s="19"/>
      <c r="J14" s="19"/>
      <c r="K14" s="13"/>
    </row>
    <row r="15" spans="1:11" ht="32.25" customHeight="1">
      <c r="A15" s="13"/>
      <c r="B15" s="13"/>
      <c r="C15" s="13"/>
      <c r="D15" s="14"/>
      <c r="E15" s="13"/>
      <c r="F15" s="13"/>
      <c r="G15" s="13"/>
      <c r="H15" s="13"/>
      <c r="I15" s="19"/>
      <c r="J15" s="19"/>
      <c r="K15" s="13"/>
    </row>
    <row r="16" spans="1:11" ht="32.25" customHeight="1">
      <c r="A16" s="13"/>
      <c r="B16" s="13"/>
      <c r="C16" s="13"/>
      <c r="D16" s="14"/>
      <c r="E16" s="13"/>
      <c r="F16" s="13"/>
      <c r="G16" s="13"/>
      <c r="H16" s="13"/>
      <c r="I16" s="19"/>
      <c r="J16" s="19"/>
      <c r="K16" s="13"/>
    </row>
    <row r="17" spans="1:11" ht="32.25" customHeight="1">
      <c r="A17" s="68"/>
      <c r="B17" s="77"/>
      <c r="C17" s="77"/>
      <c r="D17" s="77"/>
      <c r="E17" s="77"/>
      <c r="F17" s="78"/>
      <c r="G17" s="79"/>
      <c r="H17" s="77"/>
      <c r="I17" s="80"/>
      <c r="J17" s="77"/>
      <c r="K17" s="81"/>
    </row>
    <row r="18" spans="1:11" ht="32.25" customHeight="1">
      <c r="A18" s="77"/>
      <c r="B18" s="37"/>
      <c r="C18" s="37"/>
      <c r="D18" s="37"/>
      <c r="E18" s="37"/>
      <c r="F18" s="37"/>
      <c r="G18" s="38"/>
      <c r="H18" s="37"/>
      <c r="I18" s="39"/>
      <c r="J18" s="37"/>
      <c r="K18" s="82"/>
    </row>
    <row r="19" spans="1:11" ht="32.25" customHeight="1">
      <c r="A19" s="68"/>
      <c r="B19" s="77"/>
      <c r="C19" s="77"/>
      <c r="D19" s="77"/>
      <c r="E19" s="77"/>
      <c r="F19" s="78"/>
      <c r="G19" s="79"/>
      <c r="H19" s="77"/>
      <c r="I19" s="80"/>
      <c r="J19" s="77"/>
      <c r="K19" s="81"/>
    </row>
    <row r="20" spans="1:11" ht="32.25" customHeight="1">
      <c r="A20" s="68"/>
      <c r="B20" s="77"/>
      <c r="C20" s="77"/>
      <c r="D20" s="77"/>
      <c r="E20" s="77"/>
      <c r="F20" s="78"/>
      <c r="G20" s="79"/>
      <c r="H20" s="77"/>
      <c r="I20" s="80"/>
      <c r="J20" s="77"/>
      <c r="K20" s="81"/>
    </row>
    <row r="21" spans="1:11" ht="32.25" customHeight="1">
      <c r="A21" s="68"/>
      <c r="B21" s="77"/>
      <c r="C21" s="77"/>
      <c r="D21" s="77"/>
      <c r="E21" s="77"/>
      <c r="F21" s="78"/>
      <c r="G21" s="79"/>
      <c r="H21" s="77"/>
      <c r="I21" s="80"/>
      <c r="J21" s="77"/>
      <c r="K21" s="81"/>
    </row>
    <row r="22" spans="1:11" ht="32.25" customHeight="1">
      <c r="A22" s="68"/>
      <c r="B22" s="77"/>
      <c r="C22" s="77"/>
      <c r="D22" s="77"/>
      <c r="E22" s="77"/>
      <c r="F22" s="78"/>
      <c r="G22" s="79"/>
      <c r="H22" s="77"/>
      <c r="I22" s="80"/>
      <c r="J22" s="77"/>
      <c r="K22" s="81"/>
    </row>
    <row r="23" spans="1:11" ht="32.25" customHeight="1">
      <c r="A23" s="68"/>
      <c r="B23" s="77"/>
      <c r="C23" s="77"/>
      <c r="D23" s="77"/>
      <c r="E23" s="77"/>
      <c r="F23" s="78"/>
      <c r="G23" s="79"/>
      <c r="H23" s="77"/>
      <c r="I23" s="80"/>
      <c r="J23" s="77"/>
      <c r="K23" s="81"/>
    </row>
    <row r="24" spans="1:11" ht="32.25" customHeight="1">
      <c r="A24" s="68"/>
      <c r="B24" s="77"/>
      <c r="C24" s="77"/>
      <c r="D24" s="77"/>
      <c r="E24" s="77"/>
      <c r="F24" s="78"/>
      <c r="G24" s="79"/>
      <c r="H24" s="77"/>
      <c r="I24" s="80"/>
      <c r="J24" s="77"/>
      <c r="K24" s="81"/>
    </row>
    <row r="25" spans="1:11" ht="32.25" customHeight="1">
      <c r="A25" s="68"/>
      <c r="B25" s="77"/>
      <c r="C25" s="77"/>
      <c r="D25" s="77"/>
      <c r="E25" s="77"/>
      <c r="F25" s="78"/>
      <c r="G25" s="79"/>
      <c r="H25" s="77"/>
      <c r="I25" s="80"/>
      <c r="J25" s="77"/>
      <c r="K25" s="81"/>
    </row>
  </sheetData>
  <customSheetViews>
    <customSheetView guid="{7467EB25-1862-443D-90FC-4D2DF0850119}">
      <selection activeCell="F11" sqref="F11"/>
      <pageSetup paperSize="9" orientation="portrait"/>
    </customSheetView>
    <customSheetView guid="{C4E1DD3A-1247-4336-93D4-45B0D4BA8B9A}">
      <selection activeCell="F11" sqref="F11"/>
      <pageSetup paperSize="9" orientation="portrait"/>
    </customSheetView>
    <customSheetView guid="{23DA6904-EDF0-451F-874C-AE133B019865}">
      <selection activeCell="F11" sqref="F11"/>
      <pageSetup paperSize="9" orientation="portrait"/>
    </customSheetView>
    <customSheetView guid="{06B1DAC5-0162-8542-8305-8F3CA1414131}">
      <selection activeCell="F11" sqref="F11"/>
      <pageSetup paperSize="9" orientation="portrait"/>
    </customSheetView>
  </customSheetViews>
  <phoneticPr fontId="86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GUIDE</vt:lpstr>
      <vt:lpstr>NY#1</vt:lpstr>
      <vt:lpstr>WP#1(K-LIU)</vt:lpstr>
      <vt:lpstr>DC#1</vt:lpstr>
      <vt:lpstr>DS#2</vt:lpstr>
      <vt:lpstr>BO#1</vt:lpstr>
      <vt:lpstr>NF#1</vt:lpstr>
      <vt:lpstr>CH2-C</vt:lpstr>
      <vt:lpstr>BRK PICKUP PAX LIST</vt:lpstr>
      <vt:lpstr>美东交接</vt:lpstr>
      <vt:lpstr>NB3</vt:lpstr>
      <vt:lpstr>EC-NY上车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2016-12-02T21:54:20Z</dcterms:created>
  <dcterms:modified xsi:type="dcterms:W3CDTF">2016-12-03T00:23:58Z</dcterms:modified>
</cp:coreProperties>
</file>