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ben\Google Drive\Analytics\Forecasting\GitHub\Beyond_The_Score\Baseball\Data\"/>
    </mc:Choice>
  </mc:AlternateContent>
  <xr:revisionPtr revIDLastSave="0" documentId="13_ncr:1_{0FB46FD8-C499-48E7-AD69-81AEBEC4D54B}" xr6:coauthVersionLast="47" xr6:coauthVersionMax="47" xr10:uidLastSave="{00000000-0000-0000-0000-000000000000}"/>
  <bookViews>
    <workbookView xWindow="-98" yWindow="-98" windowWidth="22695" windowHeight="14476" firstSheet="1" activeTab="1" xr2:uid="{027848FD-F7C7-4818-9514-785BC9CAF890}"/>
  </bookViews>
  <sheets>
    <sheet name="Statcast Era - Single Season" sheetId="4" r:id="rId1"/>
    <sheet name="Batting 2024" sheetId="5" r:id="rId2"/>
    <sheet name="Statcast Era - Career" sheetId="3" r:id="rId3"/>
    <sheet name="Current C Defense" sheetId="2" r:id="rId4"/>
    <sheet name="Ranks" sheetId="1" r:id="rId5"/>
    <sheet name="Pitching" sheetId="7" r:id="rId6"/>
    <sheet name="All Time Catchers" sheetId="8" r:id="rId7"/>
  </sheets>
  <definedNames>
    <definedName name="ExternalData_1" localSheetId="3" hidden="1">'Current C Defense'!$A$1:$M$60</definedName>
    <definedName name="ExternalData_2" localSheetId="2" hidden="1">'Statcast Era - Career'!$A$1:$M$781</definedName>
    <definedName name="ExternalData_3" localSheetId="1" hidden="1">'Batting 2024'!$A$1:$O$51</definedName>
    <definedName name="ExternalData_3" localSheetId="0" hidden="1">'Statcast Era - Single Season'!$A$1:$N$1772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I2" i="1"/>
  <c r="J2" i="1" s="1"/>
  <c r="L2" i="1" s="1"/>
  <c r="O2" i="1"/>
  <c r="F32" i="8"/>
  <c r="H723" i="8"/>
  <c r="G723" i="8"/>
  <c r="F723" i="8"/>
  <c r="E723" i="8"/>
  <c r="D723" i="8"/>
  <c r="C723" i="8"/>
  <c r="B723" i="8"/>
  <c r="H722" i="8"/>
  <c r="G722" i="8"/>
  <c r="F722" i="8"/>
  <c r="E722" i="8"/>
  <c r="D722" i="8"/>
  <c r="C722" i="8"/>
  <c r="B722" i="8"/>
  <c r="H721" i="8"/>
  <c r="G721" i="8"/>
  <c r="F721" i="8"/>
  <c r="E721" i="8"/>
  <c r="D721" i="8"/>
  <c r="C721" i="8"/>
  <c r="B721" i="8"/>
  <c r="H720" i="8"/>
  <c r="G720" i="8"/>
  <c r="F720" i="8"/>
  <c r="E720" i="8"/>
  <c r="D720" i="8"/>
  <c r="C720" i="8"/>
  <c r="B720" i="8"/>
  <c r="H719" i="8"/>
  <c r="G719" i="8"/>
  <c r="F719" i="8"/>
  <c r="E719" i="8"/>
  <c r="D719" i="8"/>
  <c r="C719" i="8"/>
  <c r="B719" i="8"/>
  <c r="H718" i="8"/>
  <c r="G718" i="8"/>
  <c r="F718" i="8"/>
  <c r="E718" i="8"/>
  <c r="D718" i="8"/>
  <c r="C718" i="8"/>
  <c r="B718" i="8"/>
  <c r="H717" i="8"/>
  <c r="G717" i="8"/>
  <c r="F717" i="8"/>
  <c r="E717" i="8"/>
  <c r="D717" i="8"/>
  <c r="C717" i="8"/>
  <c r="B717" i="8"/>
  <c r="H716" i="8"/>
  <c r="G716" i="8"/>
  <c r="F716" i="8"/>
  <c r="E716" i="8"/>
  <c r="D716" i="8"/>
  <c r="C716" i="8"/>
  <c r="B716" i="8"/>
  <c r="H715" i="8"/>
  <c r="G715" i="8"/>
  <c r="F715" i="8"/>
  <c r="E715" i="8"/>
  <c r="D715" i="8"/>
  <c r="C715" i="8"/>
  <c r="B715" i="8"/>
  <c r="H714" i="8"/>
  <c r="G714" i="8"/>
  <c r="F714" i="8"/>
  <c r="E714" i="8"/>
  <c r="D714" i="8"/>
  <c r="C714" i="8"/>
  <c r="B714" i="8"/>
  <c r="H713" i="8"/>
  <c r="G713" i="8"/>
  <c r="F713" i="8"/>
  <c r="E713" i="8"/>
  <c r="D713" i="8"/>
  <c r="C713" i="8"/>
  <c r="B713" i="8"/>
  <c r="H712" i="8"/>
  <c r="G712" i="8"/>
  <c r="F712" i="8"/>
  <c r="E712" i="8"/>
  <c r="D712" i="8"/>
  <c r="C712" i="8"/>
  <c r="B712" i="8"/>
  <c r="H711" i="8"/>
  <c r="G711" i="8"/>
  <c r="F711" i="8"/>
  <c r="E711" i="8"/>
  <c r="D711" i="8"/>
  <c r="C711" i="8"/>
  <c r="B711" i="8"/>
  <c r="H710" i="8"/>
  <c r="G710" i="8"/>
  <c r="F710" i="8"/>
  <c r="E710" i="8"/>
  <c r="D710" i="8"/>
  <c r="C710" i="8"/>
  <c r="B710" i="8"/>
  <c r="H709" i="8"/>
  <c r="G709" i="8"/>
  <c r="F709" i="8"/>
  <c r="E709" i="8"/>
  <c r="D709" i="8"/>
  <c r="C709" i="8"/>
  <c r="B709" i="8"/>
  <c r="H708" i="8"/>
  <c r="G708" i="8"/>
  <c r="F708" i="8"/>
  <c r="E708" i="8"/>
  <c r="D708" i="8"/>
  <c r="C708" i="8"/>
  <c r="B708" i="8"/>
  <c r="H707" i="8"/>
  <c r="G707" i="8"/>
  <c r="F707" i="8"/>
  <c r="E707" i="8"/>
  <c r="D707" i="8"/>
  <c r="C707" i="8"/>
  <c r="B707" i="8"/>
  <c r="H706" i="8"/>
  <c r="G706" i="8"/>
  <c r="F706" i="8"/>
  <c r="E706" i="8"/>
  <c r="D706" i="8"/>
  <c r="C706" i="8"/>
  <c r="B706" i="8"/>
  <c r="H705" i="8"/>
  <c r="G705" i="8"/>
  <c r="F705" i="8"/>
  <c r="E705" i="8"/>
  <c r="D705" i="8"/>
  <c r="C705" i="8"/>
  <c r="B705" i="8"/>
  <c r="H704" i="8"/>
  <c r="G704" i="8"/>
  <c r="F704" i="8"/>
  <c r="E704" i="8"/>
  <c r="D704" i="8"/>
  <c r="C704" i="8"/>
  <c r="B704" i="8"/>
  <c r="H703" i="8"/>
  <c r="G703" i="8"/>
  <c r="F703" i="8"/>
  <c r="E703" i="8"/>
  <c r="D703" i="8"/>
  <c r="C703" i="8"/>
  <c r="B703" i="8"/>
  <c r="H702" i="8"/>
  <c r="G702" i="8"/>
  <c r="F702" i="8"/>
  <c r="E702" i="8"/>
  <c r="D702" i="8"/>
  <c r="C702" i="8"/>
  <c r="B702" i="8"/>
  <c r="H701" i="8"/>
  <c r="G701" i="8"/>
  <c r="F701" i="8"/>
  <c r="E701" i="8"/>
  <c r="D701" i="8"/>
  <c r="C701" i="8"/>
  <c r="B701" i="8"/>
  <c r="H700" i="8"/>
  <c r="G700" i="8"/>
  <c r="F700" i="8"/>
  <c r="E700" i="8"/>
  <c r="D700" i="8"/>
  <c r="C700" i="8"/>
  <c r="B700" i="8"/>
  <c r="H699" i="8"/>
  <c r="G699" i="8"/>
  <c r="F699" i="8"/>
  <c r="E699" i="8"/>
  <c r="D699" i="8"/>
  <c r="C699" i="8"/>
  <c r="B699" i="8"/>
  <c r="H698" i="8"/>
  <c r="G698" i="8"/>
  <c r="F698" i="8"/>
  <c r="E698" i="8"/>
  <c r="D698" i="8"/>
  <c r="C698" i="8"/>
  <c r="B698" i="8"/>
  <c r="H697" i="8"/>
  <c r="G697" i="8"/>
  <c r="F697" i="8"/>
  <c r="E697" i="8"/>
  <c r="D697" i="8"/>
  <c r="C697" i="8"/>
  <c r="B697" i="8"/>
  <c r="H696" i="8"/>
  <c r="G696" i="8"/>
  <c r="F696" i="8"/>
  <c r="E696" i="8"/>
  <c r="D696" i="8"/>
  <c r="C696" i="8"/>
  <c r="B696" i="8"/>
  <c r="H695" i="8"/>
  <c r="G695" i="8"/>
  <c r="F695" i="8"/>
  <c r="E695" i="8"/>
  <c r="D695" i="8"/>
  <c r="C695" i="8"/>
  <c r="B695" i="8"/>
  <c r="H694" i="8"/>
  <c r="G694" i="8"/>
  <c r="F694" i="8"/>
  <c r="E694" i="8"/>
  <c r="D694" i="8"/>
  <c r="C694" i="8"/>
  <c r="B694" i="8"/>
  <c r="H693" i="8"/>
  <c r="G693" i="8"/>
  <c r="F693" i="8"/>
  <c r="E693" i="8"/>
  <c r="D693" i="8"/>
  <c r="C693" i="8"/>
  <c r="B693" i="8"/>
  <c r="H692" i="8"/>
  <c r="G692" i="8"/>
  <c r="F692" i="8"/>
  <c r="K692" i="8" s="1"/>
  <c r="E692" i="8"/>
  <c r="D692" i="8"/>
  <c r="C692" i="8"/>
  <c r="B692" i="8"/>
  <c r="H691" i="8"/>
  <c r="G691" i="8"/>
  <c r="F691" i="8"/>
  <c r="E691" i="8"/>
  <c r="D691" i="8"/>
  <c r="C691" i="8"/>
  <c r="B691" i="8"/>
  <c r="H690" i="8"/>
  <c r="G690" i="8"/>
  <c r="F690" i="8"/>
  <c r="E690" i="8"/>
  <c r="D690" i="8"/>
  <c r="C690" i="8"/>
  <c r="B690" i="8"/>
  <c r="H689" i="8"/>
  <c r="G689" i="8"/>
  <c r="F689" i="8"/>
  <c r="E689" i="8"/>
  <c r="D689" i="8"/>
  <c r="C689" i="8"/>
  <c r="B689" i="8"/>
  <c r="H688" i="8"/>
  <c r="G688" i="8"/>
  <c r="F688" i="8"/>
  <c r="E688" i="8"/>
  <c r="D688" i="8"/>
  <c r="C688" i="8"/>
  <c r="B688" i="8"/>
  <c r="H687" i="8"/>
  <c r="G687" i="8"/>
  <c r="F687" i="8"/>
  <c r="E687" i="8"/>
  <c r="D687" i="8"/>
  <c r="C687" i="8"/>
  <c r="B687" i="8"/>
  <c r="H686" i="8"/>
  <c r="G686" i="8"/>
  <c r="F686" i="8"/>
  <c r="E686" i="8"/>
  <c r="D686" i="8"/>
  <c r="C686" i="8"/>
  <c r="B686" i="8"/>
  <c r="H685" i="8"/>
  <c r="G685" i="8"/>
  <c r="F685" i="8"/>
  <c r="E685" i="8"/>
  <c r="D685" i="8"/>
  <c r="C685" i="8"/>
  <c r="B685" i="8"/>
  <c r="H684" i="8"/>
  <c r="G684" i="8"/>
  <c r="F684" i="8"/>
  <c r="K684" i="8" s="1"/>
  <c r="E684" i="8"/>
  <c r="D684" i="8"/>
  <c r="C684" i="8"/>
  <c r="B684" i="8"/>
  <c r="H683" i="8"/>
  <c r="G683" i="8"/>
  <c r="F683" i="8"/>
  <c r="E683" i="8"/>
  <c r="D683" i="8"/>
  <c r="C683" i="8"/>
  <c r="B683" i="8"/>
  <c r="H682" i="8"/>
  <c r="G682" i="8"/>
  <c r="F682" i="8"/>
  <c r="E682" i="8"/>
  <c r="D682" i="8"/>
  <c r="C682" i="8"/>
  <c r="B682" i="8"/>
  <c r="H681" i="8"/>
  <c r="G681" i="8"/>
  <c r="F681" i="8"/>
  <c r="E681" i="8"/>
  <c r="D681" i="8"/>
  <c r="C681" i="8"/>
  <c r="B681" i="8"/>
  <c r="H680" i="8"/>
  <c r="G680" i="8"/>
  <c r="F680" i="8"/>
  <c r="E680" i="8"/>
  <c r="D680" i="8"/>
  <c r="C680" i="8"/>
  <c r="B680" i="8"/>
  <c r="H679" i="8"/>
  <c r="G679" i="8"/>
  <c r="F679" i="8"/>
  <c r="E679" i="8"/>
  <c r="D679" i="8"/>
  <c r="C679" i="8"/>
  <c r="B679" i="8"/>
  <c r="H678" i="8"/>
  <c r="G678" i="8"/>
  <c r="F678" i="8"/>
  <c r="E678" i="8"/>
  <c r="D678" i="8"/>
  <c r="C678" i="8"/>
  <c r="B678" i="8"/>
  <c r="H677" i="8"/>
  <c r="G677" i="8"/>
  <c r="F677" i="8"/>
  <c r="E677" i="8"/>
  <c r="D677" i="8"/>
  <c r="C677" i="8"/>
  <c r="B677" i="8"/>
  <c r="H676" i="8"/>
  <c r="G676" i="8"/>
  <c r="F676" i="8"/>
  <c r="E676" i="8"/>
  <c r="D676" i="8"/>
  <c r="C676" i="8"/>
  <c r="B676" i="8"/>
  <c r="H675" i="8"/>
  <c r="G675" i="8"/>
  <c r="F675" i="8"/>
  <c r="E675" i="8"/>
  <c r="D675" i="8"/>
  <c r="C675" i="8"/>
  <c r="B675" i="8"/>
  <c r="H674" i="8"/>
  <c r="G674" i="8"/>
  <c r="F674" i="8"/>
  <c r="E674" i="8"/>
  <c r="D674" i="8"/>
  <c r="C674" i="8"/>
  <c r="B674" i="8"/>
  <c r="H673" i="8"/>
  <c r="G673" i="8"/>
  <c r="F673" i="8"/>
  <c r="E673" i="8"/>
  <c r="D673" i="8"/>
  <c r="C673" i="8"/>
  <c r="B673" i="8"/>
  <c r="H672" i="8"/>
  <c r="G672" i="8"/>
  <c r="F672" i="8"/>
  <c r="E672" i="8"/>
  <c r="D672" i="8"/>
  <c r="C672" i="8"/>
  <c r="B672" i="8"/>
  <c r="H671" i="8"/>
  <c r="G671" i="8"/>
  <c r="F671" i="8"/>
  <c r="E671" i="8"/>
  <c r="D671" i="8"/>
  <c r="C671" i="8"/>
  <c r="B671" i="8"/>
  <c r="H670" i="8"/>
  <c r="G670" i="8"/>
  <c r="F670" i="8"/>
  <c r="E670" i="8"/>
  <c r="D670" i="8"/>
  <c r="C670" i="8"/>
  <c r="B670" i="8"/>
  <c r="H669" i="8"/>
  <c r="G669" i="8"/>
  <c r="F669" i="8"/>
  <c r="E669" i="8"/>
  <c r="D669" i="8"/>
  <c r="C669" i="8"/>
  <c r="B669" i="8"/>
  <c r="H668" i="8"/>
  <c r="G668" i="8"/>
  <c r="F668" i="8"/>
  <c r="E668" i="8"/>
  <c r="D668" i="8"/>
  <c r="C668" i="8"/>
  <c r="B668" i="8"/>
  <c r="H667" i="8"/>
  <c r="G667" i="8"/>
  <c r="F667" i="8"/>
  <c r="E667" i="8"/>
  <c r="D667" i="8"/>
  <c r="C667" i="8"/>
  <c r="B667" i="8"/>
  <c r="H666" i="8"/>
  <c r="G666" i="8"/>
  <c r="F666" i="8"/>
  <c r="E666" i="8"/>
  <c r="D666" i="8"/>
  <c r="C666" i="8"/>
  <c r="B666" i="8"/>
  <c r="H665" i="8"/>
  <c r="G665" i="8"/>
  <c r="F665" i="8"/>
  <c r="E665" i="8"/>
  <c r="D665" i="8"/>
  <c r="C665" i="8"/>
  <c r="B665" i="8"/>
  <c r="H664" i="8"/>
  <c r="G664" i="8"/>
  <c r="F664" i="8"/>
  <c r="E664" i="8"/>
  <c r="D664" i="8"/>
  <c r="C664" i="8"/>
  <c r="B664" i="8"/>
  <c r="H663" i="8"/>
  <c r="G663" i="8"/>
  <c r="F663" i="8"/>
  <c r="E663" i="8"/>
  <c r="D663" i="8"/>
  <c r="C663" i="8"/>
  <c r="B663" i="8"/>
  <c r="H662" i="8"/>
  <c r="G662" i="8"/>
  <c r="F662" i="8"/>
  <c r="E662" i="8"/>
  <c r="D662" i="8"/>
  <c r="C662" i="8"/>
  <c r="B662" i="8"/>
  <c r="H661" i="8"/>
  <c r="G661" i="8"/>
  <c r="F661" i="8"/>
  <c r="E661" i="8"/>
  <c r="D661" i="8"/>
  <c r="C661" i="8"/>
  <c r="B661" i="8"/>
  <c r="H660" i="8"/>
  <c r="G660" i="8"/>
  <c r="F660" i="8"/>
  <c r="K660" i="8" s="1"/>
  <c r="E660" i="8"/>
  <c r="D660" i="8"/>
  <c r="C660" i="8"/>
  <c r="B660" i="8"/>
  <c r="H659" i="8"/>
  <c r="G659" i="8"/>
  <c r="F659" i="8"/>
  <c r="E659" i="8"/>
  <c r="D659" i="8"/>
  <c r="C659" i="8"/>
  <c r="B659" i="8"/>
  <c r="H658" i="8"/>
  <c r="G658" i="8"/>
  <c r="F658" i="8"/>
  <c r="E658" i="8"/>
  <c r="D658" i="8"/>
  <c r="C658" i="8"/>
  <c r="B658" i="8"/>
  <c r="H657" i="8"/>
  <c r="G657" i="8"/>
  <c r="F657" i="8"/>
  <c r="E657" i="8"/>
  <c r="D657" i="8"/>
  <c r="C657" i="8"/>
  <c r="B657" i="8"/>
  <c r="H656" i="8"/>
  <c r="G656" i="8"/>
  <c r="F656" i="8"/>
  <c r="E656" i="8"/>
  <c r="D656" i="8"/>
  <c r="C656" i="8"/>
  <c r="B656" i="8"/>
  <c r="H655" i="8"/>
  <c r="G655" i="8"/>
  <c r="F655" i="8"/>
  <c r="E655" i="8"/>
  <c r="D655" i="8"/>
  <c r="C655" i="8"/>
  <c r="B655" i="8"/>
  <c r="H654" i="8"/>
  <c r="G654" i="8"/>
  <c r="F654" i="8"/>
  <c r="E654" i="8"/>
  <c r="D654" i="8"/>
  <c r="C654" i="8"/>
  <c r="B654" i="8"/>
  <c r="H653" i="8"/>
  <c r="G653" i="8"/>
  <c r="F653" i="8"/>
  <c r="E653" i="8"/>
  <c r="D653" i="8"/>
  <c r="C653" i="8"/>
  <c r="B653" i="8"/>
  <c r="H652" i="8"/>
  <c r="G652" i="8"/>
  <c r="F652" i="8"/>
  <c r="K652" i="8" s="1"/>
  <c r="E652" i="8"/>
  <c r="D652" i="8"/>
  <c r="C652" i="8"/>
  <c r="B652" i="8"/>
  <c r="H651" i="8"/>
  <c r="G651" i="8"/>
  <c r="F651" i="8"/>
  <c r="E651" i="8"/>
  <c r="D651" i="8"/>
  <c r="C651" i="8"/>
  <c r="B651" i="8"/>
  <c r="H650" i="8"/>
  <c r="G650" i="8"/>
  <c r="F650" i="8"/>
  <c r="E650" i="8"/>
  <c r="D650" i="8"/>
  <c r="C650" i="8"/>
  <c r="B650" i="8"/>
  <c r="H649" i="8"/>
  <c r="G649" i="8"/>
  <c r="F649" i="8"/>
  <c r="E649" i="8"/>
  <c r="D649" i="8"/>
  <c r="C649" i="8"/>
  <c r="B649" i="8"/>
  <c r="H648" i="8"/>
  <c r="G648" i="8"/>
  <c r="F648" i="8"/>
  <c r="E648" i="8"/>
  <c r="D648" i="8"/>
  <c r="C648" i="8"/>
  <c r="B648" i="8"/>
  <c r="H647" i="8"/>
  <c r="G647" i="8"/>
  <c r="F647" i="8"/>
  <c r="E647" i="8"/>
  <c r="D647" i="8"/>
  <c r="C647" i="8"/>
  <c r="B647" i="8"/>
  <c r="H646" i="8"/>
  <c r="G646" i="8"/>
  <c r="F646" i="8"/>
  <c r="E646" i="8"/>
  <c r="D646" i="8"/>
  <c r="C646" i="8"/>
  <c r="B646" i="8"/>
  <c r="H645" i="8"/>
  <c r="G645" i="8"/>
  <c r="F645" i="8"/>
  <c r="E645" i="8"/>
  <c r="D645" i="8"/>
  <c r="C645" i="8"/>
  <c r="B645" i="8"/>
  <c r="H644" i="8"/>
  <c r="G644" i="8"/>
  <c r="F644" i="8"/>
  <c r="E644" i="8"/>
  <c r="D644" i="8"/>
  <c r="C644" i="8"/>
  <c r="B644" i="8"/>
  <c r="H643" i="8"/>
  <c r="G643" i="8"/>
  <c r="F643" i="8"/>
  <c r="E643" i="8"/>
  <c r="D643" i="8"/>
  <c r="C643" i="8"/>
  <c r="B643" i="8"/>
  <c r="H642" i="8"/>
  <c r="G642" i="8"/>
  <c r="F642" i="8"/>
  <c r="E642" i="8"/>
  <c r="D642" i="8"/>
  <c r="C642" i="8"/>
  <c r="B642" i="8"/>
  <c r="H641" i="8"/>
  <c r="G641" i="8"/>
  <c r="F641" i="8"/>
  <c r="E641" i="8"/>
  <c r="D641" i="8"/>
  <c r="C641" i="8"/>
  <c r="B641" i="8"/>
  <c r="H640" i="8"/>
  <c r="G640" i="8"/>
  <c r="F640" i="8"/>
  <c r="E640" i="8"/>
  <c r="D640" i="8"/>
  <c r="C640" i="8"/>
  <c r="B640" i="8"/>
  <c r="H639" i="8"/>
  <c r="G639" i="8"/>
  <c r="F639" i="8"/>
  <c r="E639" i="8"/>
  <c r="D639" i="8"/>
  <c r="C639" i="8"/>
  <c r="B639" i="8"/>
  <c r="H638" i="8"/>
  <c r="G638" i="8"/>
  <c r="F638" i="8"/>
  <c r="E638" i="8"/>
  <c r="D638" i="8"/>
  <c r="C638" i="8"/>
  <c r="B638" i="8"/>
  <c r="H637" i="8"/>
  <c r="G637" i="8"/>
  <c r="F637" i="8"/>
  <c r="E637" i="8"/>
  <c r="D637" i="8"/>
  <c r="C637" i="8"/>
  <c r="B637" i="8"/>
  <c r="H636" i="8"/>
  <c r="G636" i="8"/>
  <c r="F636" i="8"/>
  <c r="E636" i="8"/>
  <c r="D636" i="8"/>
  <c r="C636" i="8"/>
  <c r="B636" i="8"/>
  <c r="H635" i="8"/>
  <c r="G635" i="8"/>
  <c r="F635" i="8"/>
  <c r="E635" i="8"/>
  <c r="D635" i="8"/>
  <c r="C635" i="8"/>
  <c r="B635" i="8"/>
  <c r="H634" i="8"/>
  <c r="G634" i="8"/>
  <c r="F634" i="8"/>
  <c r="E634" i="8"/>
  <c r="D634" i="8"/>
  <c r="C634" i="8"/>
  <c r="B634" i="8"/>
  <c r="H633" i="8"/>
  <c r="G633" i="8"/>
  <c r="F633" i="8"/>
  <c r="E633" i="8"/>
  <c r="D633" i="8"/>
  <c r="C633" i="8"/>
  <c r="B633" i="8"/>
  <c r="H632" i="8"/>
  <c r="G632" i="8"/>
  <c r="F632" i="8"/>
  <c r="E632" i="8"/>
  <c r="D632" i="8"/>
  <c r="C632" i="8"/>
  <c r="B632" i="8"/>
  <c r="H631" i="8"/>
  <c r="G631" i="8"/>
  <c r="F631" i="8"/>
  <c r="E631" i="8"/>
  <c r="D631" i="8"/>
  <c r="C631" i="8"/>
  <c r="B631" i="8"/>
  <c r="H630" i="8"/>
  <c r="G630" i="8"/>
  <c r="F630" i="8"/>
  <c r="E630" i="8"/>
  <c r="D630" i="8"/>
  <c r="C630" i="8"/>
  <c r="B630" i="8"/>
  <c r="H629" i="8"/>
  <c r="G629" i="8"/>
  <c r="F629" i="8"/>
  <c r="E629" i="8"/>
  <c r="D629" i="8"/>
  <c r="C629" i="8"/>
  <c r="B629" i="8"/>
  <c r="H628" i="8"/>
  <c r="G628" i="8"/>
  <c r="F628" i="8"/>
  <c r="K628" i="8" s="1"/>
  <c r="E628" i="8"/>
  <c r="D628" i="8"/>
  <c r="C628" i="8"/>
  <c r="B628" i="8"/>
  <c r="H627" i="8"/>
  <c r="G627" i="8"/>
  <c r="F627" i="8"/>
  <c r="E627" i="8"/>
  <c r="D627" i="8"/>
  <c r="C627" i="8"/>
  <c r="B627" i="8"/>
  <c r="H626" i="8"/>
  <c r="G626" i="8"/>
  <c r="F626" i="8"/>
  <c r="E626" i="8"/>
  <c r="D626" i="8"/>
  <c r="C626" i="8"/>
  <c r="B626" i="8"/>
  <c r="H625" i="8"/>
  <c r="G625" i="8"/>
  <c r="F625" i="8"/>
  <c r="E625" i="8"/>
  <c r="D625" i="8"/>
  <c r="C625" i="8"/>
  <c r="B625" i="8"/>
  <c r="H624" i="8"/>
  <c r="G624" i="8"/>
  <c r="F624" i="8"/>
  <c r="E624" i="8"/>
  <c r="D624" i="8"/>
  <c r="C624" i="8"/>
  <c r="B624" i="8"/>
  <c r="H623" i="8"/>
  <c r="G623" i="8"/>
  <c r="F623" i="8"/>
  <c r="E623" i="8"/>
  <c r="D623" i="8"/>
  <c r="C623" i="8"/>
  <c r="B623" i="8"/>
  <c r="H622" i="8"/>
  <c r="G622" i="8"/>
  <c r="F622" i="8"/>
  <c r="E622" i="8"/>
  <c r="D622" i="8"/>
  <c r="C622" i="8"/>
  <c r="B622" i="8"/>
  <c r="H621" i="8"/>
  <c r="G621" i="8"/>
  <c r="F621" i="8"/>
  <c r="E621" i="8"/>
  <c r="D621" i="8"/>
  <c r="C621" i="8"/>
  <c r="B621" i="8"/>
  <c r="H620" i="8"/>
  <c r="G620" i="8"/>
  <c r="F620" i="8"/>
  <c r="K620" i="8" s="1"/>
  <c r="E620" i="8"/>
  <c r="D620" i="8"/>
  <c r="C620" i="8"/>
  <c r="B620" i="8"/>
  <c r="H619" i="8"/>
  <c r="G619" i="8"/>
  <c r="F619" i="8"/>
  <c r="E619" i="8"/>
  <c r="D619" i="8"/>
  <c r="C619" i="8"/>
  <c r="B619" i="8"/>
  <c r="H618" i="8"/>
  <c r="G618" i="8"/>
  <c r="F618" i="8"/>
  <c r="E618" i="8"/>
  <c r="D618" i="8"/>
  <c r="C618" i="8"/>
  <c r="B618" i="8"/>
  <c r="H617" i="8"/>
  <c r="G617" i="8"/>
  <c r="F617" i="8"/>
  <c r="E617" i="8"/>
  <c r="D617" i="8"/>
  <c r="C617" i="8"/>
  <c r="B617" i="8"/>
  <c r="H616" i="8"/>
  <c r="G616" i="8"/>
  <c r="F616" i="8"/>
  <c r="E616" i="8"/>
  <c r="D616" i="8"/>
  <c r="C616" i="8"/>
  <c r="B616" i="8"/>
  <c r="H615" i="8"/>
  <c r="G615" i="8"/>
  <c r="F615" i="8"/>
  <c r="E615" i="8"/>
  <c r="D615" i="8"/>
  <c r="C615" i="8"/>
  <c r="B615" i="8"/>
  <c r="H614" i="8"/>
  <c r="G614" i="8"/>
  <c r="F614" i="8"/>
  <c r="E614" i="8"/>
  <c r="D614" i="8"/>
  <c r="C614" i="8"/>
  <c r="B614" i="8"/>
  <c r="H613" i="8"/>
  <c r="G613" i="8"/>
  <c r="F613" i="8"/>
  <c r="E613" i="8"/>
  <c r="D613" i="8"/>
  <c r="C613" i="8"/>
  <c r="B613" i="8"/>
  <c r="H612" i="8"/>
  <c r="G612" i="8"/>
  <c r="F612" i="8"/>
  <c r="E612" i="8"/>
  <c r="D612" i="8"/>
  <c r="C612" i="8"/>
  <c r="B612" i="8"/>
  <c r="H611" i="8"/>
  <c r="G611" i="8"/>
  <c r="F611" i="8"/>
  <c r="E611" i="8"/>
  <c r="D611" i="8"/>
  <c r="C611" i="8"/>
  <c r="B611" i="8"/>
  <c r="H610" i="8"/>
  <c r="G610" i="8"/>
  <c r="F610" i="8"/>
  <c r="E610" i="8"/>
  <c r="D610" i="8"/>
  <c r="C610" i="8"/>
  <c r="B610" i="8"/>
  <c r="H609" i="8"/>
  <c r="G609" i="8"/>
  <c r="F609" i="8"/>
  <c r="E609" i="8"/>
  <c r="D609" i="8"/>
  <c r="C609" i="8"/>
  <c r="B609" i="8"/>
  <c r="H608" i="8"/>
  <c r="G608" i="8"/>
  <c r="F608" i="8"/>
  <c r="E608" i="8"/>
  <c r="D608" i="8"/>
  <c r="C608" i="8"/>
  <c r="B608" i="8"/>
  <c r="H607" i="8"/>
  <c r="G607" i="8"/>
  <c r="F607" i="8"/>
  <c r="E607" i="8"/>
  <c r="D607" i="8"/>
  <c r="C607" i="8"/>
  <c r="B607" i="8"/>
  <c r="H606" i="8"/>
  <c r="G606" i="8"/>
  <c r="F606" i="8"/>
  <c r="E606" i="8"/>
  <c r="D606" i="8"/>
  <c r="C606" i="8"/>
  <c r="B606" i="8"/>
  <c r="H605" i="8"/>
  <c r="G605" i="8"/>
  <c r="F605" i="8"/>
  <c r="E605" i="8"/>
  <c r="D605" i="8"/>
  <c r="C605" i="8"/>
  <c r="B605" i="8"/>
  <c r="H604" i="8"/>
  <c r="G604" i="8"/>
  <c r="F604" i="8"/>
  <c r="E604" i="8"/>
  <c r="D604" i="8"/>
  <c r="C604" i="8"/>
  <c r="B604" i="8"/>
  <c r="H603" i="8"/>
  <c r="G603" i="8"/>
  <c r="F603" i="8"/>
  <c r="E603" i="8"/>
  <c r="D603" i="8"/>
  <c r="C603" i="8"/>
  <c r="B603" i="8"/>
  <c r="H602" i="8"/>
  <c r="G602" i="8"/>
  <c r="F602" i="8"/>
  <c r="E602" i="8"/>
  <c r="D602" i="8"/>
  <c r="C602" i="8"/>
  <c r="B602" i="8"/>
  <c r="H601" i="8"/>
  <c r="G601" i="8"/>
  <c r="F601" i="8"/>
  <c r="E601" i="8"/>
  <c r="D601" i="8"/>
  <c r="C601" i="8"/>
  <c r="B601" i="8"/>
  <c r="H600" i="8"/>
  <c r="G600" i="8"/>
  <c r="F600" i="8"/>
  <c r="E600" i="8"/>
  <c r="D600" i="8"/>
  <c r="C600" i="8"/>
  <c r="B600" i="8"/>
  <c r="H599" i="8"/>
  <c r="G599" i="8"/>
  <c r="F599" i="8"/>
  <c r="E599" i="8"/>
  <c r="D599" i="8"/>
  <c r="C599" i="8"/>
  <c r="B599" i="8"/>
  <c r="H598" i="8"/>
  <c r="G598" i="8"/>
  <c r="F598" i="8"/>
  <c r="E598" i="8"/>
  <c r="D598" i="8"/>
  <c r="C598" i="8"/>
  <c r="B598" i="8"/>
  <c r="H597" i="8"/>
  <c r="G597" i="8"/>
  <c r="F597" i="8"/>
  <c r="E597" i="8"/>
  <c r="D597" i="8"/>
  <c r="C597" i="8"/>
  <c r="B597" i="8"/>
  <c r="H596" i="8"/>
  <c r="G596" i="8"/>
  <c r="F596" i="8"/>
  <c r="K596" i="8" s="1"/>
  <c r="E596" i="8"/>
  <c r="D596" i="8"/>
  <c r="C596" i="8"/>
  <c r="B596" i="8"/>
  <c r="H595" i="8"/>
  <c r="G595" i="8"/>
  <c r="F595" i="8"/>
  <c r="E595" i="8"/>
  <c r="D595" i="8"/>
  <c r="C595" i="8"/>
  <c r="B595" i="8"/>
  <c r="H594" i="8"/>
  <c r="G594" i="8"/>
  <c r="F594" i="8"/>
  <c r="E594" i="8"/>
  <c r="D594" i="8"/>
  <c r="C594" i="8"/>
  <c r="B594" i="8"/>
  <c r="H593" i="8"/>
  <c r="G593" i="8"/>
  <c r="F593" i="8"/>
  <c r="E593" i="8"/>
  <c r="D593" i="8"/>
  <c r="C593" i="8"/>
  <c r="B593" i="8"/>
  <c r="H592" i="8"/>
  <c r="G592" i="8"/>
  <c r="F592" i="8"/>
  <c r="E592" i="8"/>
  <c r="D592" i="8"/>
  <c r="C592" i="8"/>
  <c r="B592" i="8"/>
  <c r="H591" i="8"/>
  <c r="G591" i="8"/>
  <c r="F591" i="8"/>
  <c r="E591" i="8"/>
  <c r="D591" i="8"/>
  <c r="C591" i="8"/>
  <c r="B591" i="8"/>
  <c r="H590" i="8"/>
  <c r="G590" i="8"/>
  <c r="F590" i="8"/>
  <c r="E590" i="8"/>
  <c r="D590" i="8"/>
  <c r="C590" i="8"/>
  <c r="B590" i="8"/>
  <c r="H589" i="8"/>
  <c r="G589" i="8"/>
  <c r="F589" i="8"/>
  <c r="E589" i="8"/>
  <c r="D589" i="8"/>
  <c r="C589" i="8"/>
  <c r="B589" i="8"/>
  <c r="H588" i="8"/>
  <c r="G588" i="8"/>
  <c r="F588" i="8"/>
  <c r="K588" i="8" s="1"/>
  <c r="E588" i="8"/>
  <c r="D588" i="8"/>
  <c r="C588" i="8"/>
  <c r="B588" i="8"/>
  <c r="H587" i="8"/>
  <c r="G587" i="8"/>
  <c r="F587" i="8"/>
  <c r="E587" i="8"/>
  <c r="D587" i="8"/>
  <c r="C587" i="8"/>
  <c r="B587" i="8"/>
  <c r="H586" i="8"/>
  <c r="G586" i="8"/>
  <c r="F586" i="8"/>
  <c r="E586" i="8"/>
  <c r="D586" i="8"/>
  <c r="C586" i="8"/>
  <c r="B586" i="8"/>
  <c r="H585" i="8"/>
  <c r="G585" i="8"/>
  <c r="F585" i="8"/>
  <c r="E585" i="8"/>
  <c r="D585" i="8"/>
  <c r="C585" i="8"/>
  <c r="B585" i="8"/>
  <c r="H584" i="8"/>
  <c r="G584" i="8"/>
  <c r="F584" i="8"/>
  <c r="E584" i="8"/>
  <c r="D584" i="8"/>
  <c r="C584" i="8"/>
  <c r="B584" i="8"/>
  <c r="H583" i="8"/>
  <c r="G583" i="8"/>
  <c r="F583" i="8"/>
  <c r="E583" i="8"/>
  <c r="D583" i="8"/>
  <c r="C583" i="8"/>
  <c r="B583" i="8"/>
  <c r="H582" i="8"/>
  <c r="G582" i="8"/>
  <c r="F582" i="8"/>
  <c r="E582" i="8"/>
  <c r="D582" i="8"/>
  <c r="C582" i="8"/>
  <c r="B582" i="8"/>
  <c r="H581" i="8"/>
  <c r="G581" i="8"/>
  <c r="F581" i="8"/>
  <c r="E581" i="8"/>
  <c r="D581" i="8"/>
  <c r="C581" i="8"/>
  <c r="B581" i="8"/>
  <c r="H580" i="8"/>
  <c r="G580" i="8"/>
  <c r="F580" i="8"/>
  <c r="E580" i="8"/>
  <c r="D580" i="8"/>
  <c r="C580" i="8"/>
  <c r="B580" i="8"/>
  <c r="H579" i="8"/>
  <c r="G579" i="8"/>
  <c r="F579" i="8"/>
  <c r="E579" i="8"/>
  <c r="D579" i="8"/>
  <c r="C579" i="8"/>
  <c r="B579" i="8"/>
  <c r="H578" i="8"/>
  <c r="G578" i="8"/>
  <c r="F578" i="8"/>
  <c r="E578" i="8"/>
  <c r="D578" i="8"/>
  <c r="C578" i="8"/>
  <c r="B578" i="8"/>
  <c r="H577" i="8"/>
  <c r="G577" i="8"/>
  <c r="F577" i="8"/>
  <c r="E577" i="8"/>
  <c r="D577" i="8"/>
  <c r="C577" i="8"/>
  <c r="B577" i="8"/>
  <c r="H576" i="8"/>
  <c r="G576" i="8"/>
  <c r="F576" i="8"/>
  <c r="E576" i="8"/>
  <c r="D576" i="8"/>
  <c r="C576" i="8"/>
  <c r="B576" i="8"/>
  <c r="H575" i="8"/>
  <c r="G575" i="8"/>
  <c r="F575" i="8"/>
  <c r="E575" i="8"/>
  <c r="D575" i="8"/>
  <c r="C575" i="8"/>
  <c r="B575" i="8"/>
  <c r="H574" i="8"/>
  <c r="G574" i="8"/>
  <c r="F574" i="8"/>
  <c r="E574" i="8"/>
  <c r="D574" i="8"/>
  <c r="C574" i="8"/>
  <c r="B574" i="8"/>
  <c r="H573" i="8"/>
  <c r="G573" i="8"/>
  <c r="F573" i="8"/>
  <c r="E573" i="8"/>
  <c r="D573" i="8"/>
  <c r="C573" i="8"/>
  <c r="B573" i="8"/>
  <c r="H572" i="8"/>
  <c r="G572" i="8"/>
  <c r="F572" i="8"/>
  <c r="E572" i="8"/>
  <c r="D572" i="8"/>
  <c r="C572" i="8"/>
  <c r="B572" i="8"/>
  <c r="H571" i="8"/>
  <c r="G571" i="8"/>
  <c r="F571" i="8"/>
  <c r="E571" i="8"/>
  <c r="D571" i="8"/>
  <c r="C571" i="8"/>
  <c r="B571" i="8"/>
  <c r="H570" i="8"/>
  <c r="G570" i="8"/>
  <c r="F570" i="8"/>
  <c r="E570" i="8"/>
  <c r="D570" i="8"/>
  <c r="C570" i="8"/>
  <c r="B570" i="8"/>
  <c r="H569" i="8"/>
  <c r="G569" i="8"/>
  <c r="F569" i="8"/>
  <c r="E569" i="8"/>
  <c r="D569" i="8"/>
  <c r="C569" i="8"/>
  <c r="B569" i="8"/>
  <c r="H568" i="8"/>
  <c r="G568" i="8"/>
  <c r="F568" i="8"/>
  <c r="E568" i="8"/>
  <c r="D568" i="8"/>
  <c r="C568" i="8"/>
  <c r="B568" i="8"/>
  <c r="H567" i="8"/>
  <c r="G567" i="8"/>
  <c r="F567" i="8"/>
  <c r="E567" i="8"/>
  <c r="D567" i="8"/>
  <c r="C567" i="8"/>
  <c r="B567" i="8"/>
  <c r="H566" i="8"/>
  <c r="G566" i="8"/>
  <c r="F566" i="8"/>
  <c r="E566" i="8"/>
  <c r="D566" i="8"/>
  <c r="C566" i="8"/>
  <c r="B566" i="8"/>
  <c r="H565" i="8"/>
  <c r="G565" i="8"/>
  <c r="F565" i="8"/>
  <c r="E565" i="8"/>
  <c r="D565" i="8"/>
  <c r="C565" i="8"/>
  <c r="B565" i="8"/>
  <c r="H564" i="8"/>
  <c r="G564" i="8"/>
  <c r="F564" i="8"/>
  <c r="K564" i="8" s="1"/>
  <c r="E564" i="8"/>
  <c r="D564" i="8"/>
  <c r="C564" i="8"/>
  <c r="B564" i="8"/>
  <c r="H563" i="8"/>
  <c r="G563" i="8"/>
  <c r="F563" i="8"/>
  <c r="E563" i="8"/>
  <c r="D563" i="8"/>
  <c r="C563" i="8"/>
  <c r="B563" i="8"/>
  <c r="H562" i="8"/>
  <c r="G562" i="8"/>
  <c r="F562" i="8"/>
  <c r="E562" i="8"/>
  <c r="D562" i="8"/>
  <c r="C562" i="8"/>
  <c r="B562" i="8"/>
  <c r="H561" i="8"/>
  <c r="G561" i="8"/>
  <c r="F561" i="8"/>
  <c r="E561" i="8"/>
  <c r="D561" i="8"/>
  <c r="C561" i="8"/>
  <c r="B561" i="8"/>
  <c r="H560" i="8"/>
  <c r="G560" i="8"/>
  <c r="F560" i="8"/>
  <c r="E560" i="8"/>
  <c r="D560" i="8"/>
  <c r="C560" i="8"/>
  <c r="B560" i="8"/>
  <c r="H559" i="8"/>
  <c r="G559" i="8"/>
  <c r="F559" i="8"/>
  <c r="E559" i="8"/>
  <c r="D559" i="8"/>
  <c r="C559" i="8"/>
  <c r="B559" i="8"/>
  <c r="H558" i="8"/>
  <c r="G558" i="8"/>
  <c r="F558" i="8"/>
  <c r="E558" i="8"/>
  <c r="D558" i="8"/>
  <c r="C558" i="8"/>
  <c r="B558" i="8"/>
  <c r="H557" i="8"/>
  <c r="G557" i="8"/>
  <c r="F557" i="8"/>
  <c r="E557" i="8"/>
  <c r="D557" i="8"/>
  <c r="C557" i="8"/>
  <c r="B557" i="8"/>
  <c r="H556" i="8"/>
  <c r="G556" i="8"/>
  <c r="F556" i="8"/>
  <c r="K556" i="8" s="1"/>
  <c r="E556" i="8"/>
  <c r="D556" i="8"/>
  <c r="C556" i="8"/>
  <c r="B556" i="8"/>
  <c r="H555" i="8"/>
  <c r="G555" i="8"/>
  <c r="F555" i="8"/>
  <c r="E555" i="8"/>
  <c r="D555" i="8"/>
  <c r="C555" i="8"/>
  <c r="B555" i="8"/>
  <c r="H554" i="8"/>
  <c r="G554" i="8"/>
  <c r="F554" i="8"/>
  <c r="E554" i="8"/>
  <c r="D554" i="8"/>
  <c r="C554" i="8"/>
  <c r="B554" i="8"/>
  <c r="H553" i="8"/>
  <c r="G553" i="8"/>
  <c r="F553" i="8"/>
  <c r="E553" i="8"/>
  <c r="D553" i="8"/>
  <c r="C553" i="8"/>
  <c r="B553" i="8"/>
  <c r="H552" i="8"/>
  <c r="G552" i="8"/>
  <c r="F552" i="8"/>
  <c r="E552" i="8"/>
  <c r="D552" i="8"/>
  <c r="C552" i="8"/>
  <c r="B552" i="8"/>
  <c r="H551" i="8"/>
  <c r="G551" i="8"/>
  <c r="F551" i="8"/>
  <c r="E551" i="8"/>
  <c r="D551" i="8"/>
  <c r="C551" i="8"/>
  <c r="B551" i="8"/>
  <c r="H550" i="8"/>
  <c r="G550" i="8"/>
  <c r="F550" i="8"/>
  <c r="E550" i="8"/>
  <c r="D550" i="8"/>
  <c r="C550" i="8"/>
  <c r="B550" i="8"/>
  <c r="H549" i="8"/>
  <c r="G549" i="8"/>
  <c r="F549" i="8"/>
  <c r="E549" i="8"/>
  <c r="D549" i="8"/>
  <c r="C549" i="8"/>
  <c r="B549" i="8"/>
  <c r="H548" i="8"/>
  <c r="G548" i="8"/>
  <c r="F548" i="8"/>
  <c r="E548" i="8"/>
  <c r="D548" i="8"/>
  <c r="C548" i="8"/>
  <c r="B548" i="8"/>
  <c r="H547" i="8"/>
  <c r="G547" i="8"/>
  <c r="F547" i="8"/>
  <c r="E547" i="8"/>
  <c r="D547" i="8"/>
  <c r="C547" i="8"/>
  <c r="B547" i="8"/>
  <c r="H546" i="8"/>
  <c r="G546" i="8"/>
  <c r="F546" i="8"/>
  <c r="E546" i="8"/>
  <c r="D546" i="8"/>
  <c r="C546" i="8"/>
  <c r="B546" i="8"/>
  <c r="H545" i="8"/>
  <c r="G545" i="8"/>
  <c r="F545" i="8"/>
  <c r="E545" i="8"/>
  <c r="D545" i="8"/>
  <c r="C545" i="8"/>
  <c r="B545" i="8"/>
  <c r="H544" i="8"/>
  <c r="G544" i="8"/>
  <c r="F544" i="8"/>
  <c r="E544" i="8"/>
  <c r="D544" i="8"/>
  <c r="C544" i="8"/>
  <c r="B544" i="8"/>
  <c r="H543" i="8"/>
  <c r="G543" i="8"/>
  <c r="F543" i="8"/>
  <c r="E543" i="8"/>
  <c r="D543" i="8"/>
  <c r="C543" i="8"/>
  <c r="B543" i="8"/>
  <c r="H542" i="8"/>
  <c r="G542" i="8"/>
  <c r="F542" i="8"/>
  <c r="E542" i="8"/>
  <c r="D542" i="8"/>
  <c r="C542" i="8"/>
  <c r="B542" i="8"/>
  <c r="H541" i="8"/>
  <c r="G541" i="8"/>
  <c r="F541" i="8"/>
  <c r="E541" i="8"/>
  <c r="D541" i="8"/>
  <c r="C541" i="8"/>
  <c r="B541" i="8"/>
  <c r="H540" i="8"/>
  <c r="G540" i="8"/>
  <c r="F540" i="8"/>
  <c r="E540" i="8"/>
  <c r="D540" i="8"/>
  <c r="C540" i="8"/>
  <c r="B540" i="8"/>
  <c r="H539" i="8"/>
  <c r="G539" i="8"/>
  <c r="F539" i="8"/>
  <c r="E539" i="8"/>
  <c r="D539" i="8"/>
  <c r="C539" i="8"/>
  <c r="B539" i="8"/>
  <c r="H538" i="8"/>
  <c r="G538" i="8"/>
  <c r="F538" i="8"/>
  <c r="E538" i="8"/>
  <c r="D538" i="8"/>
  <c r="C538" i="8"/>
  <c r="B538" i="8"/>
  <c r="H537" i="8"/>
  <c r="G537" i="8"/>
  <c r="F537" i="8"/>
  <c r="E537" i="8"/>
  <c r="D537" i="8"/>
  <c r="C537" i="8"/>
  <c r="B537" i="8"/>
  <c r="H536" i="8"/>
  <c r="G536" i="8"/>
  <c r="F536" i="8"/>
  <c r="E536" i="8"/>
  <c r="D536" i="8"/>
  <c r="C536" i="8"/>
  <c r="B536" i="8"/>
  <c r="H535" i="8"/>
  <c r="G535" i="8"/>
  <c r="F535" i="8"/>
  <c r="E535" i="8"/>
  <c r="D535" i="8"/>
  <c r="C535" i="8"/>
  <c r="B535" i="8"/>
  <c r="H534" i="8"/>
  <c r="G534" i="8"/>
  <c r="F534" i="8"/>
  <c r="E534" i="8"/>
  <c r="D534" i="8"/>
  <c r="C534" i="8"/>
  <c r="B534" i="8"/>
  <c r="H533" i="8"/>
  <c r="G533" i="8"/>
  <c r="F533" i="8"/>
  <c r="E533" i="8"/>
  <c r="D533" i="8"/>
  <c r="C533" i="8"/>
  <c r="B533" i="8"/>
  <c r="H532" i="8"/>
  <c r="G532" i="8"/>
  <c r="F532" i="8"/>
  <c r="E532" i="8"/>
  <c r="D532" i="8"/>
  <c r="C532" i="8"/>
  <c r="B532" i="8"/>
  <c r="H531" i="8"/>
  <c r="G531" i="8"/>
  <c r="F531" i="8"/>
  <c r="E531" i="8"/>
  <c r="D531" i="8"/>
  <c r="C531" i="8"/>
  <c r="B531" i="8"/>
  <c r="H530" i="8"/>
  <c r="G530" i="8"/>
  <c r="F530" i="8"/>
  <c r="E530" i="8"/>
  <c r="D530" i="8"/>
  <c r="C530" i="8"/>
  <c r="B530" i="8"/>
  <c r="H529" i="8"/>
  <c r="G529" i="8"/>
  <c r="F529" i="8"/>
  <c r="E529" i="8"/>
  <c r="D529" i="8"/>
  <c r="C529" i="8"/>
  <c r="B529" i="8"/>
  <c r="H528" i="8"/>
  <c r="G528" i="8"/>
  <c r="F528" i="8"/>
  <c r="E528" i="8"/>
  <c r="D528" i="8"/>
  <c r="C528" i="8"/>
  <c r="B528" i="8"/>
  <c r="H527" i="8"/>
  <c r="G527" i="8"/>
  <c r="F527" i="8"/>
  <c r="E527" i="8"/>
  <c r="D527" i="8"/>
  <c r="C527" i="8"/>
  <c r="B527" i="8"/>
  <c r="H526" i="8"/>
  <c r="G526" i="8"/>
  <c r="F526" i="8"/>
  <c r="E526" i="8"/>
  <c r="D526" i="8"/>
  <c r="C526" i="8"/>
  <c r="B526" i="8"/>
  <c r="H525" i="8"/>
  <c r="G525" i="8"/>
  <c r="F525" i="8"/>
  <c r="E525" i="8"/>
  <c r="D525" i="8"/>
  <c r="C525" i="8"/>
  <c r="B525" i="8"/>
  <c r="H524" i="8"/>
  <c r="G524" i="8"/>
  <c r="F524" i="8"/>
  <c r="I524" i="8" s="1"/>
  <c r="E524" i="8"/>
  <c r="D524" i="8"/>
  <c r="C524" i="8"/>
  <c r="B524" i="8"/>
  <c r="H523" i="8"/>
  <c r="G523" i="8"/>
  <c r="F523" i="8"/>
  <c r="E523" i="8"/>
  <c r="D523" i="8"/>
  <c r="C523" i="8"/>
  <c r="B523" i="8"/>
  <c r="H522" i="8"/>
  <c r="G522" i="8"/>
  <c r="F522" i="8"/>
  <c r="E522" i="8"/>
  <c r="D522" i="8"/>
  <c r="C522" i="8"/>
  <c r="B522" i="8"/>
  <c r="H521" i="8"/>
  <c r="G521" i="8"/>
  <c r="F521" i="8"/>
  <c r="E521" i="8"/>
  <c r="D521" i="8"/>
  <c r="C521" i="8"/>
  <c r="B521" i="8"/>
  <c r="H520" i="8"/>
  <c r="G520" i="8"/>
  <c r="F520" i="8"/>
  <c r="E520" i="8"/>
  <c r="D520" i="8"/>
  <c r="C520" i="8"/>
  <c r="B520" i="8"/>
  <c r="H519" i="8"/>
  <c r="G519" i="8"/>
  <c r="F519" i="8"/>
  <c r="E519" i="8"/>
  <c r="D519" i="8"/>
  <c r="C519" i="8"/>
  <c r="B519" i="8"/>
  <c r="H518" i="8"/>
  <c r="G518" i="8"/>
  <c r="F518" i="8"/>
  <c r="E518" i="8"/>
  <c r="D518" i="8"/>
  <c r="C518" i="8"/>
  <c r="B518" i="8"/>
  <c r="H517" i="8"/>
  <c r="G517" i="8"/>
  <c r="F517" i="8"/>
  <c r="E517" i="8"/>
  <c r="D517" i="8"/>
  <c r="C517" i="8"/>
  <c r="B517" i="8"/>
  <c r="H516" i="8"/>
  <c r="G516" i="8"/>
  <c r="F516" i="8"/>
  <c r="E516" i="8"/>
  <c r="D516" i="8"/>
  <c r="C516" i="8"/>
  <c r="B516" i="8"/>
  <c r="H515" i="8"/>
  <c r="G515" i="8"/>
  <c r="F515" i="8"/>
  <c r="E515" i="8"/>
  <c r="D515" i="8"/>
  <c r="C515" i="8"/>
  <c r="B515" i="8"/>
  <c r="H514" i="8"/>
  <c r="G514" i="8"/>
  <c r="F514" i="8"/>
  <c r="E514" i="8"/>
  <c r="D514" i="8"/>
  <c r="C514" i="8"/>
  <c r="B514" i="8"/>
  <c r="H513" i="8"/>
  <c r="G513" i="8"/>
  <c r="F513" i="8"/>
  <c r="E513" i="8"/>
  <c r="D513" i="8"/>
  <c r="C513" i="8"/>
  <c r="B513" i="8"/>
  <c r="H512" i="8"/>
  <c r="G512" i="8"/>
  <c r="F512" i="8"/>
  <c r="E512" i="8"/>
  <c r="D512" i="8"/>
  <c r="C512" i="8"/>
  <c r="B512" i="8"/>
  <c r="H511" i="8"/>
  <c r="G511" i="8"/>
  <c r="F511" i="8"/>
  <c r="E511" i="8"/>
  <c r="D511" i="8"/>
  <c r="C511" i="8"/>
  <c r="B511" i="8"/>
  <c r="H510" i="8"/>
  <c r="G510" i="8"/>
  <c r="F510" i="8"/>
  <c r="E510" i="8"/>
  <c r="D510" i="8"/>
  <c r="C510" i="8"/>
  <c r="B510" i="8"/>
  <c r="H509" i="8"/>
  <c r="G509" i="8"/>
  <c r="F509" i="8"/>
  <c r="E509" i="8"/>
  <c r="D509" i="8"/>
  <c r="C509" i="8"/>
  <c r="B509" i="8"/>
  <c r="H508" i="8"/>
  <c r="G508" i="8"/>
  <c r="F508" i="8"/>
  <c r="E508" i="8"/>
  <c r="D508" i="8"/>
  <c r="C508" i="8"/>
  <c r="B508" i="8"/>
  <c r="H507" i="8"/>
  <c r="G507" i="8"/>
  <c r="F507" i="8"/>
  <c r="E507" i="8"/>
  <c r="D507" i="8"/>
  <c r="C507" i="8"/>
  <c r="B507" i="8"/>
  <c r="H506" i="8"/>
  <c r="G506" i="8"/>
  <c r="F506" i="8"/>
  <c r="E506" i="8"/>
  <c r="D506" i="8"/>
  <c r="C506" i="8"/>
  <c r="B506" i="8"/>
  <c r="H505" i="8"/>
  <c r="G505" i="8"/>
  <c r="F505" i="8"/>
  <c r="E505" i="8"/>
  <c r="D505" i="8"/>
  <c r="C505" i="8"/>
  <c r="B505" i="8"/>
  <c r="H504" i="8"/>
  <c r="G504" i="8"/>
  <c r="F504" i="8"/>
  <c r="E504" i="8"/>
  <c r="D504" i="8"/>
  <c r="C504" i="8"/>
  <c r="B504" i="8"/>
  <c r="H503" i="8"/>
  <c r="G503" i="8"/>
  <c r="F503" i="8"/>
  <c r="E503" i="8"/>
  <c r="D503" i="8"/>
  <c r="C503" i="8"/>
  <c r="B503" i="8"/>
  <c r="H502" i="8"/>
  <c r="G502" i="8"/>
  <c r="F502" i="8"/>
  <c r="E502" i="8"/>
  <c r="D502" i="8"/>
  <c r="C502" i="8"/>
  <c r="B502" i="8"/>
  <c r="H501" i="8"/>
  <c r="G501" i="8"/>
  <c r="F501" i="8"/>
  <c r="E501" i="8"/>
  <c r="D501" i="8"/>
  <c r="C501" i="8"/>
  <c r="B501" i="8"/>
  <c r="H500" i="8"/>
  <c r="G500" i="8"/>
  <c r="F500" i="8"/>
  <c r="E500" i="8"/>
  <c r="D500" i="8"/>
  <c r="C500" i="8"/>
  <c r="B500" i="8"/>
  <c r="H499" i="8"/>
  <c r="G499" i="8"/>
  <c r="F499" i="8"/>
  <c r="E499" i="8"/>
  <c r="D499" i="8"/>
  <c r="C499" i="8"/>
  <c r="B499" i="8"/>
  <c r="H498" i="8"/>
  <c r="G498" i="8"/>
  <c r="F498" i="8"/>
  <c r="E498" i="8"/>
  <c r="D498" i="8"/>
  <c r="C498" i="8"/>
  <c r="B498" i="8"/>
  <c r="H497" i="8"/>
  <c r="G497" i="8"/>
  <c r="F497" i="8"/>
  <c r="E497" i="8"/>
  <c r="D497" i="8"/>
  <c r="C497" i="8"/>
  <c r="B497" i="8"/>
  <c r="H496" i="8"/>
  <c r="G496" i="8"/>
  <c r="F496" i="8"/>
  <c r="E496" i="8"/>
  <c r="D496" i="8"/>
  <c r="C496" i="8"/>
  <c r="B496" i="8"/>
  <c r="H495" i="8"/>
  <c r="G495" i="8"/>
  <c r="F495" i="8"/>
  <c r="E495" i="8"/>
  <c r="D495" i="8"/>
  <c r="C495" i="8"/>
  <c r="B495" i="8"/>
  <c r="H494" i="8"/>
  <c r="G494" i="8"/>
  <c r="F494" i="8"/>
  <c r="E494" i="8"/>
  <c r="D494" i="8"/>
  <c r="C494" i="8"/>
  <c r="B494" i="8"/>
  <c r="H493" i="8"/>
  <c r="G493" i="8"/>
  <c r="F493" i="8"/>
  <c r="E493" i="8"/>
  <c r="D493" i="8"/>
  <c r="C493" i="8"/>
  <c r="B493" i="8"/>
  <c r="H492" i="8"/>
  <c r="G492" i="8"/>
  <c r="F492" i="8"/>
  <c r="K492" i="8" s="1"/>
  <c r="E492" i="8"/>
  <c r="D492" i="8"/>
  <c r="C492" i="8"/>
  <c r="B492" i="8"/>
  <c r="H491" i="8"/>
  <c r="G491" i="8"/>
  <c r="F491" i="8"/>
  <c r="E491" i="8"/>
  <c r="D491" i="8"/>
  <c r="C491" i="8"/>
  <c r="B491" i="8"/>
  <c r="H490" i="8"/>
  <c r="G490" i="8"/>
  <c r="F490" i="8"/>
  <c r="E490" i="8"/>
  <c r="D490" i="8"/>
  <c r="C490" i="8"/>
  <c r="B490" i="8"/>
  <c r="H489" i="8"/>
  <c r="G489" i="8"/>
  <c r="F489" i="8"/>
  <c r="E489" i="8"/>
  <c r="D489" i="8"/>
  <c r="C489" i="8"/>
  <c r="B489" i="8"/>
  <c r="H488" i="8"/>
  <c r="G488" i="8"/>
  <c r="F488" i="8"/>
  <c r="E488" i="8"/>
  <c r="D488" i="8"/>
  <c r="C488" i="8"/>
  <c r="B488" i="8"/>
  <c r="H487" i="8"/>
  <c r="G487" i="8"/>
  <c r="F487" i="8"/>
  <c r="E487" i="8"/>
  <c r="D487" i="8"/>
  <c r="C487" i="8"/>
  <c r="B487" i="8"/>
  <c r="H486" i="8"/>
  <c r="G486" i="8"/>
  <c r="F486" i="8"/>
  <c r="E486" i="8"/>
  <c r="D486" i="8"/>
  <c r="C486" i="8"/>
  <c r="B486" i="8"/>
  <c r="H485" i="8"/>
  <c r="G485" i="8"/>
  <c r="F485" i="8"/>
  <c r="E485" i="8"/>
  <c r="D485" i="8"/>
  <c r="C485" i="8"/>
  <c r="B485" i="8"/>
  <c r="H484" i="8"/>
  <c r="G484" i="8"/>
  <c r="F484" i="8"/>
  <c r="E484" i="8"/>
  <c r="D484" i="8"/>
  <c r="C484" i="8"/>
  <c r="B484" i="8"/>
  <c r="H483" i="8"/>
  <c r="G483" i="8"/>
  <c r="F483" i="8"/>
  <c r="E483" i="8"/>
  <c r="D483" i="8"/>
  <c r="C483" i="8"/>
  <c r="B483" i="8"/>
  <c r="H482" i="8"/>
  <c r="G482" i="8"/>
  <c r="F482" i="8"/>
  <c r="E482" i="8"/>
  <c r="D482" i="8"/>
  <c r="C482" i="8"/>
  <c r="B482" i="8"/>
  <c r="H481" i="8"/>
  <c r="G481" i="8"/>
  <c r="F481" i="8"/>
  <c r="E481" i="8"/>
  <c r="D481" i="8"/>
  <c r="C481" i="8"/>
  <c r="B481" i="8"/>
  <c r="H480" i="8"/>
  <c r="G480" i="8"/>
  <c r="F480" i="8"/>
  <c r="E480" i="8"/>
  <c r="D480" i="8"/>
  <c r="C480" i="8"/>
  <c r="B480" i="8"/>
  <c r="H479" i="8"/>
  <c r="G479" i="8"/>
  <c r="F479" i="8"/>
  <c r="E479" i="8"/>
  <c r="D479" i="8"/>
  <c r="C479" i="8"/>
  <c r="B479" i="8"/>
  <c r="H478" i="8"/>
  <c r="G478" i="8"/>
  <c r="F478" i="8"/>
  <c r="E478" i="8"/>
  <c r="D478" i="8"/>
  <c r="C478" i="8"/>
  <c r="B478" i="8"/>
  <c r="H477" i="8"/>
  <c r="G477" i="8"/>
  <c r="F477" i="8"/>
  <c r="E477" i="8"/>
  <c r="D477" i="8"/>
  <c r="C477" i="8"/>
  <c r="B477" i="8"/>
  <c r="H476" i="8"/>
  <c r="G476" i="8"/>
  <c r="F476" i="8"/>
  <c r="E476" i="8"/>
  <c r="D476" i="8"/>
  <c r="C476" i="8"/>
  <c r="B476" i="8"/>
  <c r="H475" i="8"/>
  <c r="G475" i="8"/>
  <c r="F475" i="8"/>
  <c r="E475" i="8"/>
  <c r="D475" i="8"/>
  <c r="C475" i="8"/>
  <c r="B475" i="8"/>
  <c r="H474" i="8"/>
  <c r="G474" i="8"/>
  <c r="F474" i="8"/>
  <c r="E474" i="8"/>
  <c r="D474" i="8"/>
  <c r="C474" i="8"/>
  <c r="B474" i="8"/>
  <c r="H473" i="8"/>
  <c r="G473" i="8"/>
  <c r="F473" i="8"/>
  <c r="E473" i="8"/>
  <c r="D473" i="8"/>
  <c r="C473" i="8"/>
  <c r="B473" i="8"/>
  <c r="H472" i="8"/>
  <c r="G472" i="8"/>
  <c r="F472" i="8"/>
  <c r="E472" i="8"/>
  <c r="D472" i="8"/>
  <c r="C472" i="8"/>
  <c r="B472" i="8"/>
  <c r="H471" i="8"/>
  <c r="G471" i="8"/>
  <c r="F471" i="8"/>
  <c r="E471" i="8"/>
  <c r="D471" i="8"/>
  <c r="C471" i="8"/>
  <c r="B471" i="8"/>
  <c r="H470" i="8"/>
  <c r="G470" i="8"/>
  <c r="F470" i="8"/>
  <c r="E470" i="8"/>
  <c r="D470" i="8"/>
  <c r="C470" i="8"/>
  <c r="B470" i="8"/>
  <c r="H469" i="8"/>
  <c r="G469" i="8"/>
  <c r="F469" i="8"/>
  <c r="E469" i="8"/>
  <c r="D469" i="8"/>
  <c r="C469" i="8"/>
  <c r="B469" i="8"/>
  <c r="H468" i="8"/>
  <c r="G468" i="8"/>
  <c r="F468" i="8"/>
  <c r="E468" i="8"/>
  <c r="D468" i="8"/>
  <c r="C468" i="8"/>
  <c r="B468" i="8"/>
  <c r="H467" i="8"/>
  <c r="G467" i="8"/>
  <c r="F467" i="8"/>
  <c r="E467" i="8"/>
  <c r="D467" i="8"/>
  <c r="C467" i="8"/>
  <c r="B467" i="8"/>
  <c r="H466" i="8"/>
  <c r="G466" i="8"/>
  <c r="F466" i="8"/>
  <c r="E466" i="8"/>
  <c r="D466" i="8"/>
  <c r="C466" i="8"/>
  <c r="B466" i="8"/>
  <c r="H465" i="8"/>
  <c r="G465" i="8"/>
  <c r="F465" i="8"/>
  <c r="E465" i="8"/>
  <c r="D465" i="8"/>
  <c r="C465" i="8"/>
  <c r="B465" i="8"/>
  <c r="H464" i="8"/>
  <c r="G464" i="8"/>
  <c r="F464" i="8"/>
  <c r="E464" i="8"/>
  <c r="D464" i="8"/>
  <c r="C464" i="8"/>
  <c r="B464" i="8"/>
  <c r="H463" i="8"/>
  <c r="G463" i="8"/>
  <c r="F463" i="8"/>
  <c r="E463" i="8"/>
  <c r="D463" i="8"/>
  <c r="C463" i="8"/>
  <c r="B463" i="8"/>
  <c r="H462" i="8"/>
  <c r="G462" i="8"/>
  <c r="F462" i="8"/>
  <c r="E462" i="8"/>
  <c r="D462" i="8"/>
  <c r="C462" i="8"/>
  <c r="B462" i="8"/>
  <c r="H461" i="8"/>
  <c r="G461" i="8"/>
  <c r="F461" i="8"/>
  <c r="E461" i="8"/>
  <c r="D461" i="8"/>
  <c r="C461" i="8"/>
  <c r="B461" i="8"/>
  <c r="H460" i="8"/>
  <c r="G460" i="8"/>
  <c r="F460" i="8"/>
  <c r="K460" i="8" s="1"/>
  <c r="E460" i="8"/>
  <c r="D460" i="8"/>
  <c r="C460" i="8"/>
  <c r="B460" i="8"/>
  <c r="H459" i="8"/>
  <c r="G459" i="8"/>
  <c r="F459" i="8"/>
  <c r="E459" i="8"/>
  <c r="D459" i="8"/>
  <c r="C459" i="8"/>
  <c r="B459" i="8"/>
  <c r="H458" i="8"/>
  <c r="G458" i="8"/>
  <c r="F458" i="8"/>
  <c r="E458" i="8"/>
  <c r="D458" i="8"/>
  <c r="C458" i="8"/>
  <c r="B458" i="8"/>
  <c r="H457" i="8"/>
  <c r="G457" i="8"/>
  <c r="F457" i="8"/>
  <c r="E457" i="8"/>
  <c r="D457" i="8"/>
  <c r="C457" i="8"/>
  <c r="B457" i="8"/>
  <c r="H456" i="8"/>
  <c r="G456" i="8"/>
  <c r="F456" i="8"/>
  <c r="E456" i="8"/>
  <c r="D456" i="8"/>
  <c r="C456" i="8"/>
  <c r="B456" i="8"/>
  <c r="H455" i="8"/>
  <c r="G455" i="8"/>
  <c r="F455" i="8"/>
  <c r="E455" i="8"/>
  <c r="D455" i="8"/>
  <c r="C455" i="8"/>
  <c r="B455" i="8"/>
  <c r="H454" i="8"/>
  <c r="G454" i="8"/>
  <c r="F454" i="8"/>
  <c r="E454" i="8"/>
  <c r="D454" i="8"/>
  <c r="C454" i="8"/>
  <c r="B454" i="8"/>
  <c r="H453" i="8"/>
  <c r="G453" i="8"/>
  <c r="F453" i="8"/>
  <c r="E453" i="8"/>
  <c r="D453" i="8"/>
  <c r="C453" i="8"/>
  <c r="B453" i="8"/>
  <c r="H452" i="8"/>
  <c r="G452" i="8"/>
  <c r="F452" i="8"/>
  <c r="K452" i="8" s="1"/>
  <c r="E452" i="8"/>
  <c r="D452" i="8"/>
  <c r="C452" i="8"/>
  <c r="B452" i="8"/>
  <c r="H451" i="8"/>
  <c r="G451" i="8"/>
  <c r="F451" i="8"/>
  <c r="E451" i="8"/>
  <c r="D451" i="8"/>
  <c r="C451" i="8"/>
  <c r="B451" i="8"/>
  <c r="H450" i="8"/>
  <c r="G450" i="8"/>
  <c r="F450" i="8"/>
  <c r="E450" i="8"/>
  <c r="D450" i="8"/>
  <c r="C450" i="8"/>
  <c r="B450" i="8"/>
  <c r="H449" i="8"/>
  <c r="G449" i="8"/>
  <c r="F449" i="8"/>
  <c r="E449" i="8"/>
  <c r="D449" i="8"/>
  <c r="C449" i="8"/>
  <c r="B449" i="8"/>
  <c r="H448" i="8"/>
  <c r="G448" i="8"/>
  <c r="F448" i="8"/>
  <c r="E448" i="8"/>
  <c r="D448" i="8"/>
  <c r="C448" i="8"/>
  <c r="B448" i="8"/>
  <c r="H447" i="8"/>
  <c r="G447" i="8"/>
  <c r="F447" i="8"/>
  <c r="E447" i="8"/>
  <c r="D447" i="8"/>
  <c r="C447" i="8"/>
  <c r="B447" i="8"/>
  <c r="H446" i="8"/>
  <c r="G446" i="8"/>
  <c r="F446" i="8"/>
  <c r="E446" i="8"/>
  <c r="D446" i="8"/>
  <c r="C446" i="8"/>
  <c r="B446" i="8"/>
  <c r="H445" i="8"/>
  <c r="G445" i="8"/>
  <c r="F445" i="8"/>
  <c r="E445" i="8"/>
  <c r="D445" i="8"/>
  <c r="C445" i="8"/>
  <c r="B445" i="8"/>
  <c r="H444" i="8"/>
  <c r="G444" i="8"/>
  <c r="F444" i="8"/>
  <c r="E444" i="8"/>
  <c r="D444" i="8"/>
  <c r="C444" i="8"/>
  <c r="B444" i="8"/>
  <c r="H443" i="8"/>
  <c r="G443" i="8"/>
  <c r="F443" i="8"/>
  <c r="E443" i="8"/>
  <c r="D443" i="8"/>
  <c r="C443" i="8"/>
  <c r="B443" i="8"/>
  <c r="H442" i="8"/>
  <c r="G442" i="8"/>
  <c r="F442" i="8"/>
  <c r="E442" i="8"/>
  <c r="D442" i="8"/>
  <c r="C442" i="8"/>
  <c r="B442" i="8"/>
  <c r="H441" i="8"/>
  <c r="G441" i="8"/>
  <c r="F441" i="8"/>
  <c r="E441" i="8"/>
  <c r="D441" i="8"/>
  <c r="C441" i="8"/>
  <c r="B441" i="8"/>
  <c r="H440" i="8"/>
  <c r="G440" i="8"/>
  <c r="F440" i="8"/>
  <c r="E440" i="8"/>
  <c r="D440" i="8"/>
  <c r="C440" i="8"/>
  <c r="B440" i="8"/>
  <c r="H439" i="8"/>
  <c r="G439" i="8"/>
  <c r="F439" i="8"/>
  <c r="E439" i="8"/>
  <c r="D439" i="8"/>
  <c r="C439" i="8"/>
  <c r="B439" i="8"/>
  <c r="H438" i="8"/>
  <c r="G438" i="8"/>
  <c r="F438" i="8"/>
  <c r="E438" i="8"/>
  <c r="D438" i="8"/>
  <c r="C438" i="8"/>
  <c r="B438" i="8"/>
  <c r="H437" i="8"/>
  <c r="G437" i="8"/>
  <c r="F437" i="8"/>
  <c r="E437" i="8"/>
  <c r="D437" i="8"/>
  <c r="C437" i="8"/>
  <c r="B437" i="8"/>
  <c r="H436" i="8"/>
  <c r="G436" i="8"/>
  <c r="F436" i="8"/>
  <c r="E436" i="8"/>
  <c r="D436" i="8"/>
  <c r="C436" i="8"/>
  <c r="B436" i="8"/>
  <c r="H435" i="8"/>
  <c r="G435" i="8"/>
  <c r="F435" i="8"/>
  <c r="E435" i="8"/>
  <c r="D435" i="8"/>
  <c r="C435" i="8"/>
  <c r="B435" i="8"/>
  <c r="H434" i="8"/>
  <c r="G434" i="8"/>
  <c r="F434" i="8"/>
  <c r="E434" i="8"/>
  <c r="D434" i="8"/>
  <c r="C434" i="8"/>
  <c r="B434" i="8"/>
  <c r="H433" i="8"/>
  <c r="G433" i="8"/>
  <c r="F433" i="8"/>
  <c r="E433" i="8"/>
  <c r="D433" i="8"/>
  <c r="C433" i="8"/>
  <c r="B433" i="8"/>
  <c r="H432" i="8"/>
  <c r="G432" i="8"/>
  <c r="F432" i="8"/>
  <c r="E432" i="8"/>
  <c r="D432" i="8"/>
  <c r="C432" i="8"/>
  <c r="B432" i="8"/>
  <c r="H431" i="8"/>
  <c r="G431" i="8"/>
  <c r="F431" i="8"/>
  <c r="E431" i="8"/>
  <c r="D431" i="8"/>
  <c r="C431" i="8"/>
  <c r="B431" i="8"/>
  <c r="H430" i="8"/>
  <c r="G430" i="8"/>
  <c r="F430" i="8"/>
  <c r="E430" i="8"/>
  <c r="D430" i="8"/>
  <c r="C430" i="8"/>
  <c r="B430" i="8"/>
  <c r="H429" i="8"/>
  <c r="G429" i="8"/>
  <c r="F429" i="8"/>
  <c r="E429" i="8"/>
  <c r="D429" i="8"/>
  <c r="C429" i="8"/>
  <c r="B429" i="8"/>
  <c r="H428" i="8"/>
  <c r="G428" i="8"/>
  <c r="F428" i="8"/>
  <c r="E428" i="8"/>
  <c r="D428" i="8"/>
  <c r="C428" i="8"/>
  <c r="B428" i="8"/>
  <c r="H427" i="8"/>
  <c r="G427" i="8"/>
  <c r="F427" i="8"/>
  <c r="E427" i="8"/>
  <c r="D427" i="8"/>
  <c r="C427" i="8"/>
  <c r="B427" i="8"/>
  <c r="H426" i="8"/>
  <c r="G426" i="8"/>
  <c r="F426" i="8"/>
  <c r="E426" i="8"/>
  <c r="D426" i="8"/>
  <c r="C426" i="8"/>
  <c r="B426" i="8"/>
  <c r="H425" i="8"/>
  <c r="G425" i="8"/>
  <c r="F425" i="8"/>
  <c r="E425" i="8"/>
  <c r="D425" i="8"/>
  <c r="C425" i="8"/>
  <c r="B425" i="8"/>
  <c r="H424" i="8"/>
  <c r="G424" i="8"/>
  <c r="F424" i="8"/>
  <c r="E424" i="8"/>
  <c r="D424" i="8"/>
  <c r="C424" i="8"/>
  <c r="B424" i="8"/>
  <c r="H423" i="8"/>
  <c r="G423" i="8"/>
  <c r="F423" i="8"/>
  <c r="E423" i="8"/>
  <c r="D423" i="8"/>
  <c r="C423" i="8"/>
  <c r="B423" i="8"/>
  <c r="H422" i="8"/>
  <c r="G422" i="8"/>
  <c r="F422" i="8"/>
  <c r="E422" i="8"/>
  <c r="D422" i="8"/>
  <c r="C422" i="8"/>
  <c r="B422" i="8"/>
  <c r="H421" i="8"/>
  <c r="G421" i="8"/>
  <c r="F421" i="8"/>
  <c r="E421" i="8"/>
  <c r="D421" i="8"/>
  <c r="C421" i="8"/>
  <c r="B421" i="8"/>
  <c r="H420" i="8"/>
  <c r="G420" i="8"/>
  <c r="F420" i="8"/>
  <c r="E420" i="8"/>
  <c r="D420" i="8"/>
  <c r="C420" i="8"/>
  <c r="B420" i="8"/>
  <c r="H419" i="8"/>
  <c r="G419" i="8"/>
  <c r="F419" i="8"/>
  <c r="E419" i="8"/>
  <c r="D419" i="8"/>
  <c r="C419" i="8"/>
  <c r="B419" i="8"/>
  <c r="H418" i="8"/>
  <c r="G418" i="8"/>
  <c r="F418" i="8"/>
  <c r="E418" i="8"/>
  <c r="D418" i="8"/>
  <c r="C418" i="8"/>
  <c r="B418" i="8"/>
  <c r="H417" i="8"/>
  <c r="G417" i="8"/>
  <c r="F417" i="8"/>
  <c r="E417" i="8"/>
  <c r="D417" i="8"/>
  <c r="C417" i="8"/>
  <c r="B417" i="8"/>
  <c r="H416" i="8"/>
  <c r="G416" i="8"/>
  <c r="F416" i="8"/>
  <c r="E416" i="8"/>
  <c r="D416" i="8"/>
  <c r="C416" i="8"/>
  <c r="B416" i="8"/>
  <c r="H415" i="8"/>
  <c r="G415" i="8"/>
  <c r="F415" i="8"/>
  <c r="E415" i="8"/>
  <c r="D415" i="8"/>
  <c r="C415" i="8"/>
  <c r="B415" i="8"/>
  <c r="H414" i="8"/>
  <c r="G414" i="8"/>
  <c r="F414" i="8"/>
  <c r="E414" i="8"/>
  <c r="D414" i="8"/>
  <c r="C414" i="8"/>
  <c r="B414" i="8"/>
  <c r="H413" i="8"/>
  <c r="G413" i="8"/>
  <c r="F413" i="8"/>
  <c r="E413" i="8"/>
  <c r="D413" i="8"/>
  <c r="C413" i="8"/>
  <c r="B413" i="8"/>
  <c r="H412" i="8"/>
  <c r="G412" i="8"/>
  <c r="F412" i="8"/>
  <c r="E412" i="8"/>
  <c r="D412" i="8"/>
  <c r="C412" i="8"/>
  <c r="B412" i="8"/>
  <c r="H411" i="8"/>
  <c r="G411" i="8"/>
  <c r="F411" i="8"/>
  <c r="E411" i="8"/>
  <c r="D411" i="8"/>
  <c r="C411" i="8"/>
  <c r="B411" i="8"/>
  <c r="H410" i="8"/>
  <c r="G410" i="8"/>
  <c r="F410" i="8"/>
  <c r="E410" i="8"/>
  <c r="D410" i="8"/>
  <c r="C410" i="8"/>
  <c r="B410" i="8"/>
  <c r="H409" i="8"/>
  <c r="G409" i="8"/>
  <c r="F409" i="8"/>
  <c r="E409" i="8"/>
  <c r="D409" i="8"/>
  <c r="C409" i="8"/>
  <c r="B409" i="8"/>
  <c r="H408" i="8"/>
  <c r="G408" i="8"/>
  <c r="F408" i="8"/>
  <c r="E408" i="8"/>
  <c r="D408" i="8"/>
  <c r="C408" i="8"/>
  <c r="B408" i="8"/>
  <c r="H407" i="8"/>
  <c r="G407" i="8"/>
  <c r="F407" i="8"/>
  <c r="E407" i="8"/>
  <c r="D407" i="8"/>
  <c r="C407" i="8"/>
  <c r="B407" i="8"/>
  <c r="H406" i="8"/>
  <c r="G406" i="8"/>
  <c r="F406" i="8"/>
  <c r="E406" i="8"/>
  <c r="D406" i="8"/>
  <c r="C406" i="8"/>
  <c r="B406" i="8"/>
  <c r="H405" i="8"/>
  <c r="G405" i="8"/>
  <c r="F405" i="8"/>
  <c r="E405" i="8"/>
  <c r="D405" i="8"/>
  <c r="C405" i="8"/>
  <c r="B405" i="8"/>
  <c r="H404" i="8"/>
  <c r="G404" i="8"/>
  <c r="F404" i="8"/>
  <c r="K404" i="8" s="1"/>
  <c r="E404" i="8"/>
  <c r="D404" i="8"/>
  <c r="C404" i="8"/>
  <c r="B404" i="8"/>
  <c r="H403" i="8"/>
  <c r="G403" i="8"/>
  <c r="F403" i="8"/>
  <c r="E403" i="8"/>
  <c r="D403" i="8"/>
  <c r="C403" i="8"/>
  <c r="B403" i="8"/>
  <c r="H402" i="8"/>
  <c r="G402" i="8"/>
  <c r="F402" i="8"/>
  <c r="E402" i="8"/>
  <c r="D402" i="8"/>
  <c r="C402" i="8"/>
  <c r="B402" i="8"/>
  <c r="H401" i="8"/>
  <c r="G401" i="8"/>
  <c r="F401" i="8"/>
  <c r="E401" i="8"/>
  <c r="D401" i="8"/>
  <c r="C401" i="8"/>
  <c r="B401" i="8"/>
  <c r="H400" i="8"/>
  <c r="G400" i="8"/>
  <c r="F400" i="8"/>
  <c r="E400" i="8"/>
  <c r="D400" i="8"/>
  <c r="C400" i="8"/>
  <c r="B400" i="8"/>
  <c r="H399" i="8"/>
  <c r="G399" i="8"/>
  <c r="F399" i="8"/>
  <c r="E399" i="8"/>
  <c r="D399" i="8"/>
  <c r="C399" i="8"/>
  <c r="B399" i="8"/>
  <c r="H398" i="8"/>
  <c r="G398" i="8"/>
  <c r="F398" i="8"/>
  <c r="E398" i="8"/>
  <c r="D398" i="8"/>
  <c r="C398" i="8"/>
  <c r="B398" i="8"/>
  <c r="H397" i="8"/>
  <c r="G397" i="8"/>
  <c r="F397" i="8"/>
  <c r="E397" i="8"/>
  <c r="D397" i="8"/>
  <c r="C397" i="8"/>
  <c r="B397" i="8"/>
  <c r="H396" i="8"/>
  <c r="G396" i="8"/>
  <c r="F396" i="8"/>
  <c r="E396" i="8"/>
  <c r="D396" i="8"/>
  <c r="C396" i="8"/>
  <c r="B396" i="8"/>
  <c r="H395" i="8"/>
  <c r="G395" i="8"/>
  <c r="F395" i="8"/>
  <c r="E395" i="8"/>
  <c r="D395" i="8"/>
  <c r="C395" i="8"/>
  <c r="B395" i="8"/>
  <c r="H394" i="8"/>
  <c r="G394" i="8"/>
  <c r="F394" i="8"/>
  <c r="E394" i="8"/>
  <c r="D394" i="8"/>
  <c r="C394" i="8"/>
  <c r="B394" i="8"/>
  <c r="H393" i="8"/>
  <c r="G393" i="8"/>
  <c r="F393" i="8"/>
  <c r="E393" i="8"/>
  <c r="D393" i="8"/>
  <c r="C393" i="8"/>
  <c r="B393" i="8"/>
  <c r="H392" i="8"/>
  <c r="G392" i="8"/>
  <c r="F392" i="8"/>
  <c r="E392" i="8"/>
  <c r="D392" i="8"/>
  <c r="C392" i="8"/>
  <c r="B392" i="8"/>
  <c r="H391" i="8"/>
  <c r="G391" i="8"/>
  <c r="F391" i="8"/>
  <c r="E391" i="8"/>
  <c r="D391" i="8"/>
  <c r="C391" i="8"/>
  <c r="B391" i="8"/>
  <c r="H390" i="8"/>
  <c r="G390" i="8"/>
  <c r="F390" i="8"/>
  <c r="E390" i="8"/>
  <c r="D390" i="8"/>
  <c r="C390" i="8"/>
  <c r="B390" i="8"/>
  <c r="H389" i="8"/>
  <c r="G389" i="8"/>
  <c r="F389" i="8"/>
  <c r="E389" i="8"/>
  <c r="D389" i="8"/>
  <c r="C389" i="8"/>
  <c r="B389" i="8"/>
  <c r="H388" i="8"/>
  <c r="G388" i="8"/>
  <c r="F388" i="8"/>
  <c r="E388" i="8"/>
  <c r="D388" i="8"/>
  <c r="C388" i="8"/>
  <c r="B388" i="8"/>
  <c r="H387" i="8"/>
  <c r="G387" i="8"/>
  <c r="F387" i="8"/>
  <c r="E387" i="8"/>
  <c r="D387" i="8"/>
  <c r="C387" i="8"/>
  <c r="B387" i="8"/>
  <c r="H386" i="8"/>
  <c r="G386" i="8"/>
  <c r="F386" i="8"/>
  <c r="E386" i="8"/>
  <c r="D386" i="8"/>
  <c r="C386" i="8"/>
  <c r="B386" i="8"/>
  <c r="H385" i="8"/>
  <c r="G385" i="8"/>
  <c r="F385" i="8"/>
  <c r="E385" i="8"/>
  <c r="D385" i="8"/>
  <c r="C385" i="8"/>
  <c r="B385" i="8"/>
  <c r="H384" i="8"/>
  <c r="G384" i="8"/>
  <c r="F384" i="8"/>
  <c r="E384" i="8"/>
  <c r="D384" i="8"/>
  <c r="C384" i="8"/>
  <c r="B384" i="8"/>
  <c r="H383" i="8"/>
  <c r="G383" i="8"/>
  <c r="F383" i="8"/>
  <c r="E383" i="8"/>
  <c r="D383" i="8"/>
  <c r="C383" i="8"/>
  <c r="B383" i="8"/>
  <c r="H382" i="8"/>
  <c r="G382" i="8"/>
  <c r="F382" i="8"/>
  <c r="E382" i="8"/>
  <c r="D382" i="8"/>
  <c r="C382" i="8"/>
  <c r="B382" i="8"/>
  <c r="H381" i="8"/>
  <c r="G381" i="8"/>
  <c r="F381" i="8"/>
  <c r="E381" i="8"/>
  <c r="D381" i="8"/>
  <c r="C381" i="8"/>
  <c r="B381" i="8"/>
  <c r="H380" i="8"/>
  <c r="G380" i="8"/>
  <c r="F380" i="8"/>
  <c r="E380" i="8"/>
  <c r="D380" i="8"/>
  <c r="C380" i="8"/>
  <c r="B380" i="8"/>
  <c r="H379" i="8"/>
  <c r="G379" i="8"/>
  <c r="F379" i="8"/>
  <c r="E379" i="8"/>
  <c r="D379" i="8"/>
  <c r="C379" i="8"/>
  <c r="B379" i="8"/>
  <c r="H378" i="8"/>
  <c r="G378" i="8"/>
  <c r="F378" i="8"/>
  <c r="E378" i="8"/>
  <c r="D378" i="8"/>
  <c r="C378" i="8"/>
  <c r="B378" i="8"/>
  <c r="H377" i="8"/>
  <c r="G377" i="8"/>
  <c r="F377" i="8"/>
  <c r="E377" i="8"/>
  <c r="D377" i="8"/>
  <c r="C377" i="8"/>
  <c r="B377" i="8"/>
  <c r="H376" i="8"/>
  <c r="G376" i="8"/>
  <c r="F376" i="8"/>
  <c r="E376" i="8"/>
  <c r="D376" i="8"/>
  <c r="C376" i="8"/>
  <c r="B376" i="8"/>
  <c r="H375" i="8"/>
  <c r="G375" i="8"/>
  <c r="F375" i="8"/>
  <c r="E375" i="8"/>
  <c r="D375" i="8"/>
  <c r="C375" i="8"/>
  <c r="B375" i="8"/>
  <c r="H374" i="8"/>
  <c r="G374" i="8"/>
  <c r="F374" i="8"/>
  <c r="E374" i="8"/>
  <c r="D374" i="8"/>
  <c r="C374" i="8"/>
  <c r="B374" i="8"/>
  <c r="H373" i="8"/>
  <c r="G373" i="8"/>
  <c r="F373" i="8"/>
  <c r="E373" i="8"/>
  <c r="D373" i="8"/>
  <c r="C373" i="8"/>
  <c r="B373" i="8"/>
  <c r="H372" i="8"/>
  <c r="G372" i="8"/>
  <c r="F372" i="8"/>
  <c r="E372" i="8"/>
  <c r="D372" i="8"/>
  <c r="C372" i="8"/>
  <c r="B372" i="8"/>
  <c r="H371" i="8"/>
  <c r="G371" i="8"/>
  <c r="F371" i="8"/>
  <c r="E371" i="8"/>
  <c r="D371" i="8"/>
  <c r="C371" i="8"/>
  <c r="B371" i="8"/>
  <c r="H370" i="8"/>
  <c r="G370" i="8"/>
  <c r="F370" i="8"/>
  <c r="E370" i="8"/>
  <c r="D370" i="8"/>
  <c r="C370" i="8"/>
  <c r="B370" i="8"/>
  <c r="H369" i="8"/>
  <c r="G369" i="8"/>
  <c r="F369" i="8"/>
  <c r="E369" i="8"/>
  <c r="D369" i="8"/>
  <c r="C369" i="8"/>
  <c r="B369" i="8"/>
  <c r="H368" i="8"/>
  <c r="G368" i="8"/>
  <c r="F368" i="8"/>
  <c r="E368" i="8"/>
  <c r="D368" i="8"/>
  <c r="C368" i="8"/>
  <c r="B368" i="8"/>
  <c r="H367" i="8"/>
  <c r="G367" i="8"/>
  <c r="F367" i="8"/>
  <c r="E367" i="8"/>
  <c r="D367" i="8"/>
  <c r="C367" i="8"/>
  <c r="B367" i="8"/>
  <c r="H366" i="8"/>
  <c r="G366" i="8"/>
  <c r="F366" i="8"/>
  <c r="E366" i="8"/>
  <c r="D366" i="8"/>
  <c r="C366" i="8"/>
  <c r="B366" i="8"/>
  <c r="H365" i="8"/>
  <c r="G365" i="8"/>
  <c r="F365" i="8"/>
  <c r="E365" i="8"/>
  <c r="D365" i="8"/>
  <c r="C365" i="8"/>
  <c r="B365" i="8"/>
  <c r="H364" i="8"/>
  <c r="G364" i="8"/>
  <c r="F364" i="8"/>
  <c r="E364" i="8"/>
  <c r="D364" i="8"/>
  <c r="C364" i="8"/>
  <c r="B364" i="8"/>
  <c r="H363" i="8"/>
  <c r="G363" i="8"/>
  <c r="F363" i="8"/>
  <c r="E363" i="8"/>
  <c r="D363" i="8"/>
  <c r="C363" i="8"/>
  <c r="B363" i="8"/>
  <c r="H362" i="8"/>
  <c r="G362" i="8"/>
  <c r="F362" i="8"/>
  <c r="E362" i="8"/>
  <c r="D362" i="8"/>
  <c r="C362" i="8"/>
  <c r="B362" i="8"/>
  <c r="H361" i="8"/>
  <c r="G361" i="8"/>
  <c r="F361" i="8"/>
  <c r="E361" i="8"/>
  <c r="D361" i="8"/>
  <c r="C361" i="8"/>
  <c r="B361" i="8"/>
  <c r="H360" i="8"/>
  <c r="G360" i="8"/>
  <c r="F360" i="8"/>
  <c r="E360" i="8"/>
  <c r="D360" i="8"/>
  <c r="C360" i="8"/>
  <c r="B360" i="8"/>
  <c r="H359" i="8"/>
  <c r="G359" i="8"/>
  <c r="F359" i="8"/>
  <c r="E359" i="8"/>
  <c r="D359" i="8"/>
  <c r="C359" i="8"/>
  <c r="B359" i="8"/>
  <c r="H358" i="8"/>
  <c r="G358" i="8"/>
  <c r="F358" i="8"/>
  <c r="E358" i="8"/>
  <c r="D358" i="8"/>
  <c r="C358" i="8"/>
  <c r="B358" i="8"/>
  <c r="H357" i="8"/>
  <c r="G357" i="8"/>
  <c r="F357" i="8"/>
  <c r="E357" i="8"/>
  <c r="D357" i="8"/>
  <c r="C357" i="8"/>
  <c r="B357" i="8"/>
  <c r="H356" i="8"/>
  <c r="G356" i="8"/>
  <c r="F356" i="8"/>
  <c r="K356" i="8" s="1"/>
  <c r="E356" i="8"/>
  <c r="D356" i="8"/>
  <c r="C356" i="8"/>
  <c r="B356" i="8"/>
  <c r="H355" i="8"/>
  <c r="G355" i="8"/>
  <c r="F355" i="8"/>
  <c r="E355" i="8"/>
  <c r="D355" i="8"/>
  <c r="C355" i="8"/>
  <c r="B355" i="8"/>
  <c r="H354" i="8"/>
  <c r="G354" i="8"/>
  <c r="F354" i="8"/>
  <c r="E354" i="8"/>
  <c r="D354" i="8"/>
  <c r="C354" i="8"/>
  <c r="B354" i="8"/>
  <c r="H353" i="8"/>
  <c r="G353" i="8"/>
  <c r="F353" i="8"/>
  <c r="E353" i="8"/>
  <c r="D353" i="8"/>
  <c r="C353" i="8"/>
  <c r="B353" i="8"/>
  <c r="H352" i="8"/>
  <c r="G352" i="8"/>
  <c r="F352" i="8"/>
  <c r="E352" i="8"/>
  <c r="D352" i="8"/>
  <c r="C352" i="8"/>
  <c r="B352" i="8"/>
  <c r="H351" i="8"/>
  <c r="G351" i="8"/>
  <c r="F351" i="8"/>
  <c r="E351" i="8"/>
  <c r="D351" i="8"/>
  <c r="C351" i="8"/>
  <c r="B351" i="8"/>
  <c r="H350" i="8"/>
  <c r="G350" i="8"/>
  <c r="F350" i="8"/>
  <c r="E350" i="8"/>
  <c r="D350" i="8"/>
  <c r="C350" i="8"/>
  <c r="B350" i="8"/>
  <c r="H349" i="8"/>
  <c r="G349" i="8"/>
  <c r="F349" i="8"/>
  <c r="E349" i="8"/>
  <c r="D349" i="8"/>
  <c r="C349" i="8"/>
  <c r="B349" i="8"/>
  <c r="H348" i="8"/>
  <c r="G348" i="8"/>
  <c r="F348" i="8"/>
  <c r="E348" i="8"/>
  <c r="D348" i="8"/>
  <c r="C348" i="8"/>
  <c r="B348" i="8"/>
  <c r="H347" i="8"/>
  <c r="G347" i="8"/>
  <c r="F347" i="8"/>
  <c r="E347" i="8"/>
  <c r="D347" i="8"/>
  <c r="C347" i="8"/>
  <c r="B347" i="8"/>
  <c r="H346" i="8"/>
  <c r="G346" i="8"/>
  <c r="F346" i="8"/>
  <c r="E346" i="8"/>
  <c r="D346" i="8"/>
  <c r="C346" i="8"/>
  <c r="B346" i="8"/>
  <c r="H345" i="8"/>
  <c r="G345" i="8"/>
  <c r="F345" i="8"/>
  <c r="E345" i="8"/>
  <c r="D345" i="8"/>
  <c r="C345" i="8"/>
  <c r="B345" i="8"/>
  <c r="H344" i="8"/>
  <c r="G344" i="8"/>
  <c r="F344" i="8"/>
  <c r="E344" i="8"/>
  <c r="D344" i="8"/>
  <c r="C344" i="8"/>
  <c r="B344" i="8"/>
  <c r="H343" i="8"/>
  <c r="G343" i="8"/>
  <c r="F343" i="8"/>
  <c r="E343" i="8"/>
  <c r="D343" i="8"/>
  <c r="C343" i="8"/>
  <c r="B343" i="8"/>
  <c r="H342" i="8"/>
  <c r="G342" i="8"/>
  <c r="F342" i="8"/>
  <c r="E342" i="8"/>
  <c r="D342" i="8"/>
  <c r="C342" i="8"/>
  <c r="B342" i="8"/>
  <c r="H341" i="8"/>
  <c r="G341" i="8"/>
  <c r="F341" i="8"/>
  <c r="E341" i="8"/>
  <c r="D341" i="8"/>
  <c r="C341" i="8"/>
  <c r="B341" i="8"/>
  <c r="H340" i="8"/>
  <c r="G340" i="8"/>
  <c r="F340" i="8"/>
  <c r="E340" i="8"/>
  <c r="D340" i="8"/>
  <c r="C340" i="8"/>
  <c r="B340" i="8"/>
  <c r="H339" i="8"/>
  <c r="G339" i="8"/>
  <c r="F339" i="8"/>
  <c r="E339" i="8"/>
  <c r="D339" i="8"/>
  <c r="C339" i="8"/>
  <c r="B339" i="8"/>
  <c r="H338" i="8"/>
  <c r="G338" i="8"/>
  <c r="F338" i="8"/>
  <c r="E338" i="8"/>
  <c r="D338" i="8"/>
  <c r="C338" i="8"/>
  <c r="B338" i="8"/>
  <c r="H337" i="8"/>
  <c r="G337" i="8"/>
  <c r="F337" i="8"/>
  <c r="E337" i="8"/>
  <c r="D337" i="8"/>
  <c r="C337" i="8"/>
  <c r="B337" i="8"/>
  <c r="H336" i="8"/>
  <c r="G336" i="8"/>
  <c r="F336" i="8"/>
  <c r="E336" i="8"/>
  <c r="D336" i="8"/>
  <c r="C336" i="8"/>
  <c r="B336" i="8"/>
  <c r="H335" i="8"/>
  <c r="G335" i="8"/>
  <c r="F335" i="8"/>
  <c r="E335" i="8"/>
  <c r="D335" i="8"/>
  <c r="C335" i="8"/>
  <c r="B335" i="8"/>
  <c r="H334" i="8"/>
  <c r="G334" i="8"/>
  <c r="F334" i="8"/>
  <c r="E334" i="8"/>
  <c r="D334" i="8"/>
  <c r="C334" i="8"/>
  <c r="B334" i="8"/>
  <c r="H333" i="8"/>
  <c r="G333" i="8"/>
  <c r="F333" i="8"/>
  <c r="E333" i="8"/>
  <c r="D333" i="8"/>
  <c r="C333" i="8"/>
  <c r="B333" i="8"/>
  <c r="H332" i="8"/>
  <c r="G332" i="8"/>
  <c r="F332" i="8"/>
  <c r="E332" i="8"/>
  <c r="D332" i="8"/>
  <c r="C332" i="8"/>
  <c r="B332" i="8"/>
  <c r="H331" i="8"/>
  <c r="G331" i="8"/>
  <c r="F331" i="8"/>
  <c r="E331" i="8"/>
  <c r="D331" i="8"/>
  <c r="C331" i="8"/>
  <c r="B331" i="8"/>
  <c r="H330" i="8"/>
  <c r="G330" i="8"/>
  <c r="F330" i="8"/>
  <c r="E330" i="8"/>
  <c r="D330" i="8"/>
  <c r="C330" i="8"/>
  <c r="B330" i="8"/>
  <c r="H329" i="8"/>
  <c r="G329" i="8"/>
  <c r="F329" i="8"/>
  <c r="E329" i="8"/>
  <c r="D329" i="8"/>
  <c r="C329" i="8"/>
  <c r="B329" i="8"/>
  <c r="H328" i="8"/>
  <c r="G328" i="8"/>
  <c r="F328" i="8"/>
  <c r="E328" i="8"/>
  <c r="D328" i="8"/>
  <c r="C328" i="8"/>
  <c r="B328" i="8"/>
  <c r="H327" i="8"/>
  <c r="G327" i="8"/>
  <c r="F327" i="8"/>
  <c r="E327" i="8"/>
  <c r="D327" i="8"/>
  <c r="C327" i="8"/>
  <c r="B327" i="8"/>
  <c r="H326" i="8"/>
  <c r="G326" i="8"/>
  <c r="F326" i="8"/>
  <c r="E326" i="8"/>
  <c r="D326" i="8"/>
  <c r="C326" i="8"/>
  <c r="B326" i="8"/>
  <c r="H325" i="8"/>
  <c r="G325" i="8"/>
  <c r="F325" i="8"/>
  <c r="E325" i="8"/>
  <c r="D325" i="8"/>
  <c r="C325" i="8"/>
  <c r="B325" i="8"/>
  <c r="H324" i="8"/>
  <c r="G324" i="8"/>
  <c r="F324" i="8"/>
  <c r="E324" i="8"/>
  <c r="D324" i="8"/>
  <c r="C324" i="8"/>
  <c r="B324" i="8"/>
  <c r="H323" i="8"/>
  <c r="G323" i="8"/>
  <c r="F323" i="8"/>
  <c r="E323" i="8"/>
  <c r="D323" i="8"/>
  <c r="C323" i="8"/>
  <c r="B323" i="8"/>
  <c r="H322" i="8"/>
  <c r="G322" i="8"/>
  <c r="F322" i="8"/>
  <c r="E322" i="8"/>
  <c r="D322" i="8"/>
  <c r="C322" i="8"/>
  <c r="B322" i="8"/>
  <c r="H321" i="8"/>
  <c r="G321" i="8"/>
  <c r="F321" i="8"/>
  <c r="E321" i="8"/>
  <c r="D321" i="8"/>
  <c r="C321" i="8"/>
  <c r="B321" i="8"/>
  <c r="H320" i="8"/>
  <c r="G320" i="8"/>
  <c r="F320" i="8"/>
  <c r="E320" i="8"/>
  <c r="D320" i="8"/>
  <c r="C320" i="8"/>
  <c r="B320" i="8"/>
  <c r="H319" i="8"/>
  <c r="G319" i="8"/>
  <c r="F319" i="8"/>
  <c r="E319" i="8"/>
  <c r="D319" i="8"/>
  <c r="C319" i="8"/>
  <c r="B319" i="8"/>
  <c r="H318" i="8"/>
  <c r="G318" i="8"/>
  <c r="F318" i="8"/>
  <c r="E318" i="8"/>
  <c r="D318" i="8"/>
  <c r="C318" i="8"/>
  <c r="B318" i="8"/>
  <c r="H317" i="8"/>
  <c r="G317" i="8"/>
  <c r="F317" i="8"/>
  <c r="E317" i="8"/>
  <c r="D317" i="8"/>
  <c r="C317" i="8"/>
  <c r="B317" i="8"/>
  <c r="H316" i="8"/>
  <c r="G316" i="8"/>
  <c r="F316" i="8"/>
  <c r="E316" i="8"/>
  <c r="D316" i="8"/>
  <c r="C316" i="8"/>
  <c r="B316" i="8"/>
  <c r="H315" i="8"/>
  <c r="G315" i="8"/>
  <c r="F315" i="8"/>
  <c r="E315" i="8"/>
  <c r="D315" i="8"/>
  <c r="C315" i="8"/>
  <c r="B315" i="8"/>
  <c r="H314" i="8"/>
  <c r="G314" i="8"/>
  <c r="F314" i="8"/>
  <c r="E314" i="8"/>
  <c r="D314" i="8"/>
  <c r="C314" i="8"/>
  <c r="B314" i="8"/>
  <c r="H313" i="8"/>
  <c r="G313" i="8"/>
  <c r="F313" i="8"/>
  <c r="E313" i="8"/>
  <c r="D313" i="8"/>
  <c r="C313" i="8"/>
  <c r="B313" i="8"/>
  <c r="H312" i="8"/>
  <c r="G312" i="8"/>
  <c r="F312" i="8"/>
  <c r="E312" i="8"/>
  <c r="D312" i="8"/>
  <c r="C312" i="8"/>
  <c r="B312" i="8"/>
  <c r="H311" i="8"/>
  <c r="G311" i="8"/>
  <c r="F311" i="8"/>
  <c r="E311" i="8"/>
  <c r="D311" i="8"/>
  <c r="C311" i="8"/>
  <c r="B311" i="8"/>
  <c r="H310" i="8"/>
  <c r="G310" i="8"/>
  <c r="F310" i="8"/>
  <c r="E310" i="8"/>
  <c r="D310" i="8"/>
  <c r="C310" i="8"/>
  <c r="B310" i="8"/>
  <c r="H309" i="8"/>
  <c r="G309" i="8"/>
  <c r="F309" i="8"/>
  <c r="E309" i="8"/>
  <c r="D309" i="8"/>
  <c r="C309" i="8"/>
  <c r="B309" i="8"/>
  <c r="H308" i="8"/>
  <c r="G308" i="8"/>
  <c r="F308" i="8"/>
  <c r="E308" i="8"/>
  <c r="D308" i="8"/>
  <c r="C308" i="8"/>
  <c r="B308" i="8"/>
  <c r="H307" i="8"/>
  <c r="G307" i="8"/>
  <c r="F307" i="8"/>
  <c r="E307" i="8"/>
  <c r="D307" i="8"/>
  <c r="C307" i="8"/>
  <c r="B307" i="8"/>
  <c r="H306" i="8"/>
  <c r="G306" i="8"/>
  <c r="F306" i="8"/>
  <c r="E306" i="8"/>
  <c r="D306" i="8"/>
  <c r="C306" i="8"/>
  <c r="B306" i="8"/>
  <c r="H305" i="8"/>
  <c r="G305" i="8"/>
  <c r="F305" i="8"/>
  <c r="E305" i="8"/>
  <c r="D305" i="8"/>
  <c r="C305" i="8"/>
  <c r="B305" i="8"/>
  <c r="H304" i="8"/>
  <c r="G304" i="8"/>
  <c r="F304" i="8"/>
  <c r="E304" i="8"/>
  <c r="D304" i="8"/>
  <c r="C304" i="8"/>
  <c r="B304" i="8"/>
  <c r="H303" i="8"/>
  <c r="G303" i="8"/>
  <c r="F303" i="8"/>
  <c r="E303" i="8"/>
  <c r="D303" i="8"/>
  <c r="C303" i="8"/>
  <c r="B303" i="8"/>
  <c r="H302" i="8"/>
  <c r="G302" i="8"/>
  <c r="F302" i="8"/>
  <c r="E302" i="8"/>
  <c r="D302" i="8"/>
  <c r="C302" i="8"/>
  <c r="B302" i="8"/>
  <c r="H301" i="8"/>
  <c r="G301" i="8"/>
  <c r="F301" i="8"/>
  <c r="E301" i="8"/>
  <c r="D301" i="8"/>
  <c r="C301" i="8"/>
  <c r="B301" i="8"/>
  <c r="H300" i="8"/>
  <c r="G300" i="8"/>
  <c r="F300" i="8"/>
  <c r="E300" i="8"/>
  <c r="D300" i="8"/>
  <c r="C300" i="8"/>
  <c r="B300" i="8"/>
  <c r="H299" i="8"/>
  <c r="G299" i="8"/>
  <c r="F299" i="8"/>
  <c r="E299" i="8"/>
  <c r="D299" i="8"/>
  <c r="C299" i="8"/>
  <c r="B299" i="8"/>
  <c r="H298" i="8"/>
  <c r="G298" i="8"/>
  <c r="F298" i="8"/>
  <c r="E298" i="8"/>
  <c r="D298" i="8"/>
  <c r="C298" i="8"/>
  <c r="B298" i="8"/>
  <c r="H297" i="8"/>
  <c r="G297" i="8"/>
  <c r="F297" i="8"/>
  <c r="E297" i="8"/>
  <c r="D297" i="8"/>
  <c r="C297" i="8"/>
  <c r="B297" i="8"/>
  <c r="H296" i="8"/>
  <c r="G296" i="8"/>
  <c r="F296" i="8"/>
  <c r="E296" i="8"/>
  <c r="D296" i="8"/>
  <c r="C296" i="8"/>
  <c r="B296" i="8"/>
  <c r="H295" i="8"/>
  <c r="G295" i="8"/>
  <c r="F295" i="8"/>
  <c r="E295" i="8"/>
  <c r="D295" i="8"/>
  <c r="C295" i="8"/>
  <c r="B295" i="8"/>
  <c r="H294" i="8"/>
  <c r="G294" i="8"/>
  <c r="F294" i="8"/>
  <c r="E294" i="8"/>
  <c r="D294" i="8"/>
  <c r="C294" i="8"/>
  <c r="B294" i="8"/>
  <c r="H293" i="8"/>
  <c r="G293" i="8"/>
  <c r="F293" i="8"/>
  <c r="E293" i="8"/>
  <c r="D293" i="8"/>
  <c r="C293" i="8"/>
  <c r="B293" i="8"/>
  <c r="H292" i="8"/>
  <c r="G292" i="8"/>
  <c r="F292" i="8"/>
  <c r="E292" i="8"/>
  <c r="D292" i="8"/>
  <c r="C292" i="8"/>
  <c r="B292" i="8"/>
  <c r="H291" i="8"/>
  <c r="G291" i="8"/>
  <c r="F291" i="8"/>
  <c r="E291" i="8"/>
  <c r="D291" i="8"/>
  <c r="C291" i="8"/>
  <c r="B291" i="8"/>
  <c r="H290" i="8"/>
  <c r="G290" i="8"/>
  <c r="F290" i="8"/>
  <c r="E290" i="8"/>
  <c r="D290" i="8"/>
  <c r="C290" i="8"/>
  <c r="B290" i="8"/>
  <c r="H289" i="8"/>
  <c r="G289" i="8"/>
  <c r="F289" i="8"/>
  <c r="E289" i="8"/>
  <c r="D289" i="8"/>
  <c r="C289" i="8"/>
  <c r="B289" i="8"/>
  <c r="H288" i="8"/>
  <c r="G288" i="8"/>
  <c r="F288" i="8"/>
  <c r="E288" i="8"/>
  <c r="D288" i="8"/>
  <c r="C288" i="8"/>
  <c r="B288" i="8"/>
  <c r="H287" i="8"/>
  <c r="G287" i="8"/>
  <c r="F287" i="8"/>
  <c r="E287" i="8"/>
  <c r="D287" i="8"/>
  <c r="C287" i="8"/>
  <c r="B287" i="8"/>
  <c r="H286" i="8"/>
  <c r="G286" i="8"/>
  <c r="F286" i="8"/>
  <c r="E286" i="8"/>
  <c r="D286" i="8"/>
  <c r="C286" i="8"/>
  <c r="B286" i="8"/>
  <c r="H285" i="8"/>
  <c r="G285" i="8"/>
  <c r="F285" i="8"/>
  <c r="E285" i="8"/>
  <c r="D285" i="8"/>
  <c r="C285" i="8"/>
  <c r="B285" i="8"/>
  <c r="H284" i="8"/>
  <c r="G284" i="8"/>
  <c r="F284" i="8"/>
  <c r="K284" i="8" s="1"/>
  <c r="E284" i="8"/>
  <c r="D284" i="8"/>
  <c r="C284" i="8"/>
  <c r="B284" i="8"/>
  <c r="H283" i="8"/>
  <c r="G283" i="8"/>
  <c r="F283" i="8"/>
  <c r="E283" i="8"/>
  <c r="D283" i="8"/>
  <c r="C283" i="8"/>
  <c r="B283" i="8"/>
  <c r="H282" i="8"/>
  <c r="G282" i="8"/>
  <c r="F282" i="8"/>
  <c r="E282" i="8"/>
  <c r="D282" i="8"/>
  <c r="C282" i="8"/>
  <c r="B282" i="8"/>
  <c r="H281" i="8"/>
  <c r="G281" i="8"/>
  <c r="F281" i="8"/>
  <c r="E281" i="8"/>
  <c r="D281" i="8"/>
  <c r="C281" i="8"/>
  <c r="B281" i="8"/>
  <c r="H280" i="8"/>
  <c r="G280" i="8"/>
  <c r="F280" i="8"/>
  <c r="E280" i="8"/>
  <c r="D280" i="8"/>
  <c r="C280" i="8"/>
  <c r="B280" i="8"/>
  <c r="H279" i="8"/>
  <c r="G279" i="8"/>
  <c r="F279" i="8"/>
  <c r="E279" i="8"/>
  <c r="D279" i="8"/>
  <c r="C279" i="8"/>
  <c r="B279" i="8"/>
  <c r="H278" i="8"/>
  <c r="G278" i="8"/>
  <c r="F278" i="8"/>
  <c r="E278" i="8"/>
  <c r="D278" i="8"/>
  <c r="C278" i="8"/>
  <c r="B278" i="8"/>
  <c r="H277" i="8"/>
  <c r="G277" i="8"/>
  <c r="F277" i="8"/>
  <c r="E277" i="8"/>
  <c r="D277" i="8"/>
  <c r="C277" i="8"/>
  <c r="B277" i="8"/>
  <c r="H276" i="8"/>
  <c r="G276" i="8"/>
  <c r="F276" i="8"/>
  <c r="E276" i="8"/>
  <c r="D276" i="8"/>
  <c r="C276" i="8"/>
  <c r="B276" i="8"/>
  <c r="H275" i="8"/>
  <c r="G275" i="8"/>
  <c r="F275" i="8"/>
  <c r="E275" i="8"/>
  <c r="D275" i="8"/>
  <c r="C275" i="8"/>
  <c r="B275" i="8"/>
  <c r="H274" i="8"/>
  <c r="G274" i="8"/>
  <c r="F274" i="8"/>
  <c r="E274" i="8"/>
  <c r="D274" i="8"/>
  <c r="C274" i="8"/>
  <c r="B274" i="8"/>
  <c r="H273" i="8"/>
  <c r="G273" i="8"/>
  <c r="F273" i="8"/>
  <c r="E273" i="8"/>
  <c r="D273" i="8"/>
  <c r="C273" i="8"/>
  <c r="B273" i="8"/>
  <c r="H272" i="8"/>
  <c r="G272" i="8"/>
  <c r="F272" i="8"/>
  <c r="E272" i="8"/>
  <c r="D272" i="8"/>
  <c r="C272" i="8"/>
  <c r="B272" i="8"/>
  <c r="H271" i="8"/>
  <c r="G271" i="8"/>
  <c r="F271" i="8"/>
  <c r="E271" i="8"/>
  <c r="D271" i="8"/>
  <c r="C271" i="8"/>
  <c r="B271" i="8"/>
  <c r="H270" i="8"/>
  <c r="G270" i="8"/>
  <c r="F270" i="8"/>
  <c r="E270" i="8"/>
  <c r="D270" i="8"/>
  <c r="C270" i="8"/>
  <c r="B270" i="8"/>
  <c r="H269" i="8"/>
  <c r="G269" i="8"/>
  <c r="F269" i="8"/>
  <c r="E269" i="8"/>
  <c r="D269" i="8"/>
  <c r="C269" i="8"/>
  <c r="B269" i="8"/>
  <c r="H268" i="8"/>
  <c r="G268" i="8"/>
  <c r="F268" i="8"/>
  <c r="E268" i="8"/>
  <c r="D268" i="8"/>
  <c r="C268" i="8"/>
  <c r="B268" i="8"/>
  <c r="H267" i="8"/>
  <c r="G267" i="8"/>
  <c r="F267" i="8"/>
  <c r="E267" i="8"/>
  <c r="D267" i="8"/>
  <c r="C267" i="8"/>
  <c r="B267" i="8"/>
  <c r="H266" i="8"/>
  <c r="G266" i="8"/>
  <c r="F266" i="8"/>
  <c r="E266" i="8"/>
  <c r="D266" i="8"/>
  <c r="C266" i="8"/>
  <c r="B266" i="8"/>
  <c r="H265" i="8"/>
  <c r="G265" i="8"/>
  <c r="F265" i="8"/>
  <c r="E265" i="8"/>
  <c r="D265" i="8"/>
  <c r="C265" i="8"/>
  <c r="B265" i="8"/>
  <c r="H264" i="8"/>
  <c r="G264" i="8"/>
  <c r="F264" i="8"/>
  <c r="E264" i="8"/>
  <c r="D264" i="8"/>
  <c r="C264" i="8"/>
  <c r="B264" i="8"/>
  <c r="H263" i="8"/>
  <c r="G263" i="8"/>
  <c r="F263" i="8"/>
  <c r="E263" i="8"/>
  <c r="D263" i="8"/>
  <c r="C263" i="8"/>
  <c r="B263" i="8"/>
  <c r="H262" i="8"/>
  <c r="G262" i="8"/>
  <c r="F262" i="8"/>
  <c r="E262" i="8"/>
  <c r="D262" i="8"/>
  <c r="C262" i="8"/>
  <c r="B262" i="8"/>
  <c r="H261" i="8"/>
  <c r="G261" i="8"/>
  <c r="F261" i="8"/>
  <c r="E261" i="8"/>
  <c r="D261" i="8"/>
  <c r="C261" i="8"/>
  <c r="B261" i="8"/>
  <c r="H260" i="8"/>
  <c r="G260" i="8"/>
  <c r="F260" i="8"/>
  <c r="E260" i="8"/>
  <c r="D260" i="8"/>
  <c r="C260" i="8"/>
  <c r="B260" i="8"/>
  <c r="H259" i="8"/>
  <c r="G259" i="8"/>
  <c r="F259" i="8"/>
  <c r="E259" i="8"/>
  <c r="D259" i="8"/>
  <c r="C259" i="8"/>
  <c r="B259" i="8"/>
  <c r="H258" i="8"/>
  <c r="G258" i="8"/>
  <c r="F258" i="8"/>
  <c r="E258" i="8"/>
  <c r="D258" i="8"/>
  <c r="C258" i="8"/>
  <c r="B258" i="8"/>
  <c r="H257" i="8"/>
  <c r="G257" i="8"/>
  <c r="F257" i="8"/>
  <c r="E257" i="8"/>
  <c r="D257" i="8"/>
  <c r="C257" i="8"/>
  <c r="B257" i="8"/>
  <c r="H256" i="8"/>
  <c r="G256" i="8"/>
  <c r="F256" i="8"/>
  <c r="E256" i="8"/>
  <c r="D256" i="8"/>
  <c r="C256" i="8"/>
  <c r="B256" i="8"/>
  <c r="H255" i="8"/>
  <c r="G255" i="8"/>
  <c r="F255" i="8"/>
  <c r="E255" i="8"/>
  <c r="D255" i="8"/>
  <c r="C255" i="8"/>
  <c r="B255" i="8"/>
  <c r="H254" i="8"/>
  <c r="G254" i="8"/>
  <c r="F254" i="8"/>
  <c r="E254" i="8"/>
  <c r="D254" i="8"/>
  <c r="C254" i="8"/>
  <c r="B254" i="8"/>
  <c r="H253" i="8"/>
  <c r="G253" i="8"/>
  <c r="F253" i="8"/>
  <c r="E253" i="8"/>
  <c r="D253" i="8"/>
  <c r="C253" i="8"/>
  <c r="B253" i="8"/>
  <c r="H252" i="8"/>
  <c r="G252" i="8"/>
  <c r="F252" i="8"/>
  <c r="E252" i="8"/>
  <c r="D252" i="8"/>
  <c r="C252" i="8"/>
  <c r="B252" i="8"/>
  <c r="H251" i="8"/>
  <c r="G251" i="8"/>
  <c r="F251" i="8"/>
  <c r="E251" i="8"/>
  <c r="D251" i="8"/>
  <c r="C251" i="8"/>
  <c r="B251" i="8"/>
  <c r="H250" i="8"/>
  <c r="G250" i="8"/>
  <c r="F250" i="8"/>
  <c r="E250" i="8"/>
  <c r="D250" i="8"/>
  <c r="C250" i="8"/>
  <c r="B250" i="8"/>
  <c r="H249" i="8"/>
  <c r="G249" i="8"/>
  <c r="F249" i="8"/>
  <c r="E249" i="8"/>
  <c r="D249" i="8"/>
  <c r="C249" i="8"/>
  <c r="B249" i="8"/>
  <c r="H248" i="8"/>
  <c r="G248" i="8"/>
  <c r="F248" i="8"/>
  <c r="E248" i="8"/>
  <c r="D248" i="8"/>
  <c r="C248" i="8"/>
  <c r="B248" i="8"/>
  <c r="H247" i="8"/>
  <c r="G247" i="8"/>
  <c r="F247" i="8"/>
  <c r="E247" i="8"/>
  <c r="D247" i="8"/>
  <c r="C247" i="8"/>
  <c r="B247" i="8"/>
  <c r="H246" i="8"/>
  <c r="G246" i="8"/>
  <c r="F246" i="8"/>
  <c r="E246" i="8"/>
  <c r="D246" i="8"/>
  <c r="C246" i="8"/>
  <c r="B246" i="8"/>
  <c r="H245" i="8"/>
  <c r="G245" i="8"/>
  <c r="F245" i="8"/>
  <c r="E245" i="8"/>
  <c r="D245" i="8"/>
  <c r="C245" i="8"/>
  <c r="B245" i="8"/>
  <c r="H244" i="8"/>
  <c r="G244" i="8"/>
  <c r="F244" i="8"/>
  <c r="E244" i="8"/>
  <c r="D244" i="8"/>
  <c r="C244" i="8"/>
  <c r="B244" i="8"/>
  <c r="H243" i="8"/>
  <c r="G243" i="8"/>
  <c r="F243" i="8"/>
  <c r="E243" i="8"/>
  <c r="D243" i="8"/>
  <c r="C243" i="8"/>
  <c r="B243" i="8"/>
  <c r="H242" i="8"/>
  <c r="G242" i="8"/>
  <c r="F242" i="8"/>
  <c r="E242" i="8"/>
  <c r="D242" i="8"/>
  <c r="C242" i="8"/>
  <c r="B242" i="8"/>
  <c r="H241" i="8"/>
  <c r="G241" i="8"/>
  <c r="F241" i="8"/>
  <c r="E241" i="8"/>
  <c r="D241" i="8"/>
  <c r="C241" i="8"/>
  <c r="B241" i="8"/>
  <c r="H240" i="8"/>
  <c r="G240" i="8"/>
  <c r="F240" i="8"/>
  <c r="E240" i="8"/>
  <c r="D240" i="8"/>
  <c r="C240" i="8"/>
  <c r="B240" i="8"/>
  <c r="H239" i="8"/>
  <c r="G239" i="8"/>
  <c r="F239" i="8"/>
  <c r="E239" i="8"/>
  <c r="D239" i="8"/>
  <c r="C239" i="8"/>
  <c r="B239" i="8"/>
  <c r="H238" i="8"/>
  <c r="G238" i="8"/>
  <c r="F238" i="8"/>
  <c r="E238" i="8"/>
  <c r="D238" i="8"/>
  <c r="C238" i="8"/>
  <c r="B238" i="8"/>
  <c r="H237" i="8"/>
  <c r="G237" i="8"/>
  <c r="F237" i="8"/>
  <c r="E237" i="8"/>
  <c r="D237" i="8"/>
  <c r="C237" i="8"/>
  <c r="B237" i="8"/>
  <c r="H236" i="8"/>
  <c r="G236" i="8"/>
  <c r="F236" i="8"/>
  <c r="E236" i="8"/>
  <c r="D236" i="8"/>
  <c r="C236" i="8"/>
  <c r="B236" i="8"/>
  <c r="H235" i="8"/>
  <c r="G235" i="8"/>
  <c r="F235" i="8"/>
  <c r="E235" i="8"/>
  <c r="D235" i="8"/>
  <c r="C235" i="8"/>
  <c r="B235" i="8"/>
  <c r="H234" i="8"/>
  <c r="G234" i="8"/>
  <c r="F234" i="8"/>
  <c r="E234" i="8"/>
  <c r="D234" i="8"/>
  <c r="C234" i="8"/>
  <c r="B234" i="8"/>
  <c r="H233" i="8"/>
  <c r="G233" i="8"/>
  <c r="F233" i="8"/>
  <c r="E233" i="8"/>
  <c r="D233" i="8"/>
  <c r="C233" i="8"/>
  <c r="B233" i="8"/>
  <c r="H232" i="8"/>
  <c r="G232" i="8"/>
  <c r="F232" i="8"/>
  <c r="E232" i="8"/>
  <c r="D232" i="8"/>
  <c r="C232" i="8"/>
  <c r="B232" i="8"/>
  <c r="H231" i="8"/>
  <c r="G231" i="8"/>
  <c r="F231" i="8"/>
  <c r="E231" i="8"/>
  <c r="D231" i="8"/>
  <c r="C231" i="8"/>
  <c r="B231" i="8"/>
  <c r="H230" i="8"/>
  <c r="G230" i="8"/>
  <c r="F230" i="8"/>
  <c r="E230" i="8"/>
  <c r="D230" i="8"/>
  <c r="C230" i="8"/>
  <c r="B230" i="8"/>
  <c r="H229" i="8"/>
  <c r="G229" i="8"/>
  <c r="F229" i="8"/>
  <c r="E229" i="8"/>
  <c r="D229" i="8"/>
  <c r="C229" i="8"/>
  <c r="B229" i="8"/>
  <c r="H228" i="8"/>
  <c r="G228" i="8"/>
  <c r="F228" i="8"/>
  <c r="E228" i="8"/>
  <c r="D228" i="8"/>
  <c r="C228" i="8"/>
  <c r="B228" i="8"/>
  <c r="H227" i="8"/>
  <c r="G227" i="8"/>
  <c r="F227" i="8"/>
  <c r="E227" i="8"/>
  <c r="D227" i="8"/>
  <c r="C227" i="8"/>
  <c r="B227" i="8"/>
  <c r="H226" i="8"/>
  <c r="G226" i="8"/>
  <c r="F226" i="8"/>
  <c r="E226" i="8"/>
  <c r="D226" i="8"/>
  <c r="C226" i="8"/>
  <c r="B226" i="8"/>
  <c r="H225" i="8"/>
  <c r="G225" i="8"/>
  <c r="F225" i="8"/>
  <c r="E225" i="8"/>
  <c r="D225" i="8"/>
  <c r="C225" i="8"/>
  <c r="B225" i="8"/>
  <c r="H224" i="8"/>
  <c r="G224" i="8"/>
  <c r="F224" i="8"/>
  <c r="E224" i="8"/>
  <c r="D224" i="8"/>
  <c r="C224" i="8"/>
  <c r="B224" i="8"/>
  <c r="H223" i="8"/>
  <c r="G223" i="8"/>
  <c r="F223" i="8"/>
  <c r="E223" i="8"/>
  <c r="D223" i="8"/>
  <c r="C223" i="8"/>
  <c r="B223" i="8"/>
  <c r="H222" i="8"/>
  <c r="G222" i="8"/>
  <c r="F222" i="8"/>
  <c r="E222" i="8"/>
  <c r="D222" i="8"/>
  <c r="C222" i="8"/>
  <c r="B222" i="8"/>
  <c r="H221" i="8"/>
  <c r="G221" i="8"/>
  <c r="F221" i="8"/>
  <c r="E221" i="8"/>
  <c r="D221" i="8"/>
  <c r="C221" i="8"/>
  <c r="B221" i="8"/>
  <c r="H220" i="8"/>
  <c r="G220" i="8"/>
  <c r="F220" i="8"/>
  <c r="E220" i="8"/>
  <c r="D220" i="8"/>
  <c r="C220" i="8"/>
  <c r="B220" i="8"/>
  <c r="H219" i="8"/>
  <c r="G219" i="8"/>
  <c r="F219" i="8"/>
  <c r="E219" i="8"/>
  <c r="D219" i="8"/>
  <c r="C219" i="8"/>
  <c r="B219" i="8"/>
  <c r="H218" i="8"/>
  <c r="G218" i="8"/>
  <c r="F218" i="8"/>
  <c r="E218" i="8"/>
  <c r="D218" i="8"/>
  <c r="C218" i="8"/>
  <c r="B218" i="8"/>
  <c r="H217" i="8"/>
  <c r="G217" i="8"/>
  <c r="F217" i="8"/>
  <c r="E217" i="8"/>
  <c r="D217" i="8"/>
  <c r="C217" i="8"/>
  <c r="B217" i="8"/>
  <c r="H216" i="8"/>
  <c r="G216" i="8"/>
  <c r="F216" i="8"/>
  <c r="E216" i="8"/>
  <c r="D216" i="8"/>
  <c r="C216" i="8"/>
  <c r="B216" i="8"/>
  <c r="H215" i="8"/>
  <c r="G215" i="8"/>
  <c r="F215" i="8"/>
  <c r="E215" i="8"/>
  <c r="D215" i="8"/>
  <c r="C215" i="8"/>
  <c r="B215" i="8"/>
  <c r="H214" i="8"/>
  <c r="G214" i="8"/>
  <c r="F214" i="8"/>
  <c r="E214" i="8"/>
  <c r="D214" i="8"/>
  <c r="C214" i="8"/>
  <c r="B214" i="8"/>
  <c r="H213" i="8"/>
  <c r="G213" i="8"/>
  <c r="F213" i="8"/>
  <c r="E213" i="8"/>
  <c r="D213" i="8"/>
  <c r="C213" i="8"/>
  <c r="B213" i="8"/>
  <c r="H212" i="8"/>
  <c r="G212" i="8"/>
  <c r="F212" i="8"/>
  <c r="E212" i="8"/>
  <c r="D212" i="8"/>
  <c r="C212" i="8"/>
  <c r="B212" i="8"/>
  <c r="H211" i="8"/>
  <c r="G211" i="8"/>
  <c r="F211" i="8"/>
  <c r="E211" i="8"/>
  <c r="D211" i="8"/>
  <c r="C211" i="8"/>
  <c r="B211" i="8"/>
  <c r="H210" i="8"/>
  <c r="G210" i="8"/>
  <c r="F210" i="8"/>
  <c r="E210" i="8"/>
  <c r="D210" i="8"/>
  <c r="C210" i="8"/>
  <c r="B210" i="8"/>
  <c r="H209" i="8"/>
  <c r="G209" i="8"/>
  <c r="F209" i="8"/>
  <c r="E209" i="8"/>
  <c r="D209" i="8"/>
  <c r="C209" i="8"/>
  <c r="B209" i="8"/>
  <c r="H208" i="8"/>
  <c r="G208" i="8"/>
  <c r="F208" i="8"/>
  <c r="E208" i="8"/>
  <c r="D208" i="8"/>
  <c r="C208" i="8"/>
  <c r="B208" i="8"/>
  <c r="H207" i="8"/>
  <c r="G207" i="8"/>
  <c r="F207" i="8"/>
  <c r="E207" i="8"/>
  <c r="D207" i="8"/>
  <c r="C207" i="8"/>
  <c r="B207" i="8"/>
  <c r="H206" i="8"/>
  <c r="G206" i="8"/>
  <c r="F206" i="8"/>
  <c r="E206" i="8"/>
  <c r="D206" i="8"/>
  <c r="C206" i="8"/>
  <c r="B206" i="8"/>
  <c r="H205" i="8"/>
  <c r="G205" i="8"/>
  <c r="F205" i="8"/>
  <c r="E205" i="8"/>
  <c r="D205" i="8"/>
  <c r="C205" i="8"/>
  <c r="B205" i="8"/>
  <c r="H204" i="8"/>
  <c r="G204" i="8"/>
  <c r="F204" i="8"/>
  <c r="E204" i="8"/>
  <c r="D204" i="8"/>
  <c r="C204" i="8"/>
  <c r="B204" i="8"/>
  <c r="H203" i="8"/>
  <c r="G203" i="8"/>
  <c r="F203" i="8"/>
  <c r="E203" i="8"/>
  <c r="D203" i="8"/>
  <c r="C203" i="8"/>
  <c r="B203" i="8"/>
  <c r="H202" i="8"/>
  <c r="G202" i="8"/>
  <c r="F202" i="8"/>
  <c r="E202" i="8"/>
  <c r="D202" i="8"/>
  <c r="C202" i="8"/>
  <c r="B202" i="8"/>
  <c r="H201" i="8"/>
  <c r="G201" i="8"/>
  <c r="F201" i="8"/>
  <c r="E201" i="8"/>
  <c r="D201" i="8"/>
  <c r="C201" i="8"/>
  <c r="B201" i="8"/>
  <c r="H200" i="8"/>
  <c r="G200" i="8"/>
  <c r="F200" i="8"/>
  <c r="E200" i="8"/>
  <c r="D200" i="8"/>
  <c r="C200" i="8"/>
  <c r="B200" i="8"/>
  <c r="H199" i="8"/>
  <c r="G199" i="8"/>
  <c r="F199" i="8"/>
  <c r="E199" i="8"/>
  <c r="D199" i="8"/>
  <c r="C199" i="8"/>
  <c r="B199" i="8"/>
  <c r="H198" i="8"/>
  <c r="G198" i="8"/>
  <c r="F198" i="8"/>
  <c r="E198" i="8"/>
  <c r="D198" i="8"/>
  <c r="C198" i="8"/>
  <c r="B198" i="8"/>
  <c r="H197" i="8"/>
  <c r="G197" i="8"/>
  <c r="F197" i="8"/>
  <c r="E197" i="8"/>
  <c r="D197" i="8"/>
  <c r="C197" i="8"/>
  <c r="B197" i="8"/>
  <c r="H196" i="8"/>
  <c r="G196" i="8"/>
  <c r="F196" i="8"/>
  <c r="E196" i="8"/>
  <c r="D196" i="8"/>
  <c r="C196" i="8"/>
  <c r="B196" i="8"/>
  <c r="H195" i="8"/>
  <c r="G195" i="8"/>
  <c r="F195" i="8"/>
  <c r="E195" i="8"/>
  <c r="D195" i="8"/>
  <c r="C195" i="8"/>
  <c r="B195" i="8"/>
  <c r="H194" i="8"/>
  <c r="G194" i="8"/>
  <c r="F194" i="8"/>
  <c r="E194" i="8"/>
  <c r="D194" i="8"/>
  <c r="C194" i="8"/>
  <c r="B194" i="8"/>
  <c r="H193" i="8"/>
  <c r="G193" i="8"/>
  <c r="F193" i="8"/>
  <c r="E193" i="8"/>
  <c r="D193" i="8"/>
  <c r="C193" i="8"/>
  <c r="B193" i="8"/>
  <c r="H192" i="8"/>
  <c r="G192" i="8"/>
  <c r="F192" i="8"/>
  <c r="E192" i="8"/>
  <c r="D192" i="8"/>
  <c r="C192" i="8"/>
  <c r="B192" i="8"/>
  <c r="H191" i="8"/>
  <c r="G191" i="8"/>
  <c r="F191" i="8"/>
  <c r="E191" i="8"/>
  <c r="D191" i="8"/>
  <c r="C191" i="8"/>
  <c r="B191" i="8"/>
  <c r="H190" i="8"/>
  <c r="G190" i="8"/>
  <c r="F190" i="8"/>
  <c r="E190" i="8"/>
  <c r="D190" i="8"/>
  <c r="C190" i="8"/>
  <c r="B190" i="8"/>
  <c r="H189" i="8"/>
  <c r="G189" i="8"/>
  <c r="F189" i="8"/>
  <c r="E189" i="8"/>
  <c r="D189" i="8"/>
  <c r="C189" i="8"/>
  <c r="B189" i="8"/>
  <c r="H188" i="8"/>
  <c r="G188" i="8"/>
  <c r="F188" i="8"/>
  <c r="E188" i="8"/>
  <c r="D188" i="8"/>
  <c r="C188" i="8"/>
  <c r="B188" i="8"/>
  <c r="H187" i="8"/>
  <c r="G187" i="8"/>
  <c r="F187" i="8"/>
  <c r="E187" i="8"/>
  <c r="D187" i="8"/>
  <c r="C187" i="8"/>
  <c r="B187" i="8"/>
  <c r="H186" i="8"/>
  <c r="G186" i="8"/>
  <c r="F186" i="8"/>
  <c r="E186" i="8"/>
  <c r="D186" i="8"/>
  <c r="C186" i="8"/>
  <c r="B186" i="8"/>
  <c r="H185" i="8"/>
  <c r="G185" i="8"/>
  <c r="F185" i="8"/>
  <c r="E185" i="8"/>
  <c r="D185" i="8"/>
  <c r="C185" i="8"/>
  <c r="B185" i="8"/>
  <c r="H184" i="8"/>
  <c r="G184" i="8"/>
  <c r="F184" i="8"/>
  <c r="E184" i="8"/>
  <c r="D184" i="8"/>
  <c r="C184" i="8"/>
  <c r="B184" i="8"/>
  <c r="H183" i="8"/>
  <c r="G183" i="8"/>
  <c r="F183" i="8"/>
  <c r="E183" i="8"/>
  <c r="D183" i="8"/>
  <c r="C183" i="8"/>
  <c r="B183" i="8"/>
  <c r="H182" i="8"/>
  <c r="G182" i="8"/>
  <c r="F182" i="8"/>
  <c r="E182" i="8"/>
  <c r="D182" i="8"/>
  <c r="C182" i="8"/>
  <c r="B182" i="8"/>
  <c r="H181" i="8"/>
  <c r="G181" i="8"/>
  <c r="F181" i="8"/>
  <c r="E181" i="8"/>
  <c r="D181" i="8"/>
  <c r="C181" i="8"/>
  <c r="B181" i="8"/>
  <c r="H180" i="8"/>
  <c r="G180" i="8"/>
  <c r="F180" i="8"/>
  <c r="E180" i="8"/>
  <c r="D180" i="8"/>
  <c r="C180" i="8"/>
  <c r="B180" i="8"/>
  <c r="H179" i="8"/>
  <c r="G179" i="8"/>
  <c r="F179" i="8"/>
  <c r="E179" i="8"/>
  <c r="D179" i="8"/>
  <c r="C179" i="8"/>
  <c r="B179" i="8"/>
  <c r="H178" i="8"/>
  <c r="G178" i="8"/>
  <c r="F178" i="8"/>
  <c r="E178" i="8"/>
  <c r="D178" i="8"/>
  <c r="C178" i="8"/>
  <c r="B178" i="8"/>
  <c r="H177" i="8"/>
  <c r="G177" i="8"/>
  <c r="F177" i="8"/>
  <c r="E177" i="8"/>
  <c r="D177" i="8"/>
  <c r="C177" i="8"/>
  <c r="B177" i="8"/>
  <c r="H176" i="8"/>
  <c r="G176" i="8"/>
  <c r="F176" i="8"/>
  <c r="E176" i="8"/>
  <c r="D176" i="8"/>
  <c r="C176" i="8"/>
  <c r="B176" i="8"/>
  <c r="H175" i="8"/>
  <c r="G175" i="8"/>
  <c r="F175" i="8"/>
  <c r="E175" i="8"/>
  <c r="D175" i="8"/>
  <c r="C175" i="8"/>
  <c r="B175" i="8"/>
  <c r="H174" i="8"/>
  <c r="G174" i="8"/>
  <c r="F174" i="8"/>
  <c r="E174" i="8"/>
  <c r="D174" i="8"/>
  <c r="C174" i="8"/>
  <c r="B174" i="8"/>
  <c r="H173" i="8"/>
  <c r="G173" i="8"/>
  <c r="F173" i="8"/>
  <c r="E173" i="8"/>
  <c r="D173" i="8"/>
  <c r="C173" i="8"/>
  <c r="B173" i="8"/>
  <c r="H172" i="8"/>
  <c r="G172" i="8"/>
  <c r="F172" i="8"/>
  <c r="E172" i="8"/>
  <c r="D172" i="8"/>
  <c r="C172" i="8"/>
  <c r="B172" i="8"/>
  <c r="H171" i="8"/>
  <c r="G171" i="8"/>
  <c r="F171" i="8"/>
  <c r="E171" i="8"/>
  <c r="D171" i="8"/>
  <c r="C171" i="8"/>
  <c r="B171" i="8"/>
  <c r="H170" i="8"/>
  <c r="G170" i="8"/>
  <c r="F170" i="8"/>
  <c r="E170" i="8"/>
  <c r="D170" i="8"/>
  <c r="C170" i="8"/>
  <c r="B170" i="8"/>
  <c r="H169" i="8"/>
  <c r="G169" i="8"/>
  <c r="F169" i="8"/>
  <c r="E169" i="8"/>
  <c r="D169" i="8"/>
  <c r="C169" i="8"/>
  <c r="B169" i="8"/>
  <c r="H168" i="8"/>
  <c r="G168" i="8"/>
  <c r="F168" i="8"/>
  <c r="E168" i="8"/>
  <c r="D168" i="8"/>
  <c r="C168" i="8"/>
  <c r="B168" i="8"/>
  <c r="H167" i="8"/>
  <c r="G167" i="8"/>
  <c r="F167" i="8"/>
  <c r="E167" i="8"/>
  <c r="D167" i="8"/>
  <c r="C167" i="8"/>
  <c r="B167" i="8"/>
  <c r="H166" i="8"/>
  <c r="G166" i="8"/>
  <c r="F166" i="8"/>
  <c r="E166" i="8"/>
  <c r="D166" i="8"/>
  <c r="C166" i="8"/>
  <c r="B166" i="8"/>
  <c r="H165" i="8"/>
  <c r="G165" i="8"/>
  <c r="F165" i="8"/>
  <c r="E165" i="8"/>
  <c r="D165" i="8"/>
  <c r="C165" i="8"/>
  <c r="B165" i="8"/>
  <c r="H164" i="8"/>
  <c r="G164" i="8"/>
  <c r="F164" i="8"/>
  <c r="E164" i="8"/>
  <c r="D164" i="8"/>
  <c r="C164" i="8"/>
  <c r="B164" i="8"/>
  <c r="H163" i="8"/>
  <c r="G163" i="8"/>
  <c r="F163" i="8"/>
  <c r="E163" i="8"/>
  <c r="D163" i="8"/>
  <c r="C163" i="8"/>
  <c r="B163" i="8"/>
  <c r="H162" i="8"/>
  <c r="G162" i="8"/>
  <c r="F162" i="8"/>
  <c r="E162" i="8"/>
  <c r="D162" i="8"/>
  <c r="C162" i="8"/>
  <c r="B162" i="8"/>
  <c r="H161" i="8"/>
  <c r="G161" i="8"/>
  <c r="F161" i="8"/>
  <c r="E161" i="8"/>
  <c r="D161" i="8"/>
  <c r="C161" i="8"/>
  <c r="B161" i="8"/>
  <c r="H160" i="8"/>
  <c r="G160" i="8"/>
  <c r="F160" i="8"/>
  <c r="E160" i="8"/>
  <c r="D160" i="8"/>
  <c r="C160" i="8"/>
  <c r="B160" i="8"/>
  <c r="H159" i="8"/>
  <c r="G159" i="8"/>
  <c r="F159" i="8"/>
  <c r="E159" i="8"/>
  <c r="D159" i="8"/>
  <c r="C159" i="8"/>
  <c r="B159" i="8"/>
  <c r="H158" i="8"/>
  <c r="G158" i="8"/>
  <c r="F158" i="8"/>
  <c r="E158" i="8"/>
  <c r="D158" i="8"/>
  <c r="C158" i="8"/>
  <c r="B158" i="8"/>
  <c r="H157" i="8"/>
  <c r="G157" i="8"/>
  <c r="F157" i="8"/>
  <c r="E157" i="8"/>
  <c r="D157" i="8"/>
  <c r="C157" i="8"/>
  <c r="B157" i="8"/>
  <c r="H156" i="8"/>
  <c r="G156" i="8"/>
  <c r="F156" i="8"/>
  <c r="E156" i="8"/>
  <c r="D156" i="8"/>
  <c r="C156" i="8"/>
  <c r="B156" i="8"/>
  <c r="H155" i="8"/>
  <c r="G155" i="8"/>
  <c r="F155" i="8"/>
  <c r="E155" i="8"/>
  <c r="D155" i="8"/>
  <c r="C155" i="8"/>
  <c r="B155" i="8"/>
  <c r="H154" i="8"/>
  <c r="G154" i="8"/>
  <c r="F154" i="8"/>
  <c r="E154" i="8"/>
  <c r="D154" i="8"/>
  <c r="C154" i="8"/>
  <c r="B154" i="8"/>
  <c r="H153" i="8"/>
  <c r="G153" i="8"/>
  <c r="F153" i="8"/>
  <c r="E153" i="8"/>
  <c r="D153" i="8"/>
  <c r="C153" i="8"/>
  <c r="B153" i="8"/>
  <c r="H152" i="8"/>
  <c r="G152" i="8"/>
  <c r="F152" i="8"/>
  <c r="E152" i="8"/>
  <c r="D152" i="8"/>
  <c r="C152" i="8"/>
  <c r="B152" i="8"/>
  <c r="H151" i="8"/>
  <c r="G151" i="8"/>
  <c r="F151" i="8"/>
  <c r="E151" i="8"/>
  <c r="D151" i="8"/>
  <c r="C151" i="8"/>
  <c r="B151" i="8"/>
  <c r="H150" i="8"/>
  <c r="G150" i="8"/>
  <c r="F150" i="8"/>
  <c r="E150" i="8"/>
  <c r="D150" i="8"/>
  <c r="C150" i="8"/>
  <c r="B150" i="8"/>
  <c r="H149" i="8"/>
  <c r="G149" i="8"/>
  <c r="F149" i="8"/>
  <c r="E149" i="8"/>
  <c r="D149" i="8"/>
  <c r="C149" i="8"/>
  <c r="B149" i="8"/>
  <c r="H148" i="8"/>
  <c r="G148" i="8"/>
  <c r="F148" i="8"/>
  <c r="E148" i="8"/>
  <c r="D148" i="8"/>
  <c r="C148" i="8"/>
  <c r="B148" i="8"/>
  <c r="H147" i="8"/>
  <c r="G147" i="8"/>
  <c r="F147" i="8"/>
  <c r="E147" i="8"/>
  <c r="D147" i="8"/>
  <c r="C147" i="8"/>
  <c r="B147" i="8"/>
  <c r="H146" i="8"/>
  <c r="G146" i="8"/>
  <c r="F146" i="8"/>
  <c r="E146" i="8"/>
  <c r="D146" i="8"/>
  <c r="C146" i="8"/>
  <c r="B146" i="8"/>
  <c r="H145" i="8"/>
  <c r="G145" i="8"/>
  <c r="F145" i="8"/>
  <c r="E145" i="8"/>
  <c r="D145" i="8"/>
  <c r="C145" i="8"/>
  <c r="B145" i="8"/>
  <c r="H144" i="8"/>
  <c r="G144" i="8"/>
  <c r="F144" i="8"/>
  <c r="E144" i="8"/>
  <c r="D144" i="8"/>
  <c r="C144" i="8"/>
  <c r="B144" i="8"/>
  <c r="H143" i="8"/>
  <c r="G143" i="8"/>
  <c r="F143" i="8"/>
  <c r="E143" i="8"/>
  <c r="D143" i="8"/>
  <c r="C143" i="8"/>
  <c r="B143" i="8"/>
  <c r="H142" i="8"/>
  <c r="G142" i="8"/>
  <c r="F142" i="8"/>
  <c r="E142" i="8"/>
  <c r="D142" i="8"/>
  <c r="C142" i="8"/>
  <c r="B142" i="8"/>
  <c r="H141" i="8"/>
  <c r="G141" i="8"/>
  <c r="F141" i="8"/>
  <c r="E141" i="8"/>
  <c r="D141" i="8"/>
  <c r="C141" i="8"/>
  <c r="B141" i="8"/>
  <c r="H140" i="8"/>
  <c r="G140" i="8"/>
  <c r="F140" i="8"/>
  <c r="E140" i="8"/>
  <c r="D140" i="8"/>
  <c r="C140" i="8"/>
  <c r="B140" i="8"/>
  <c r="H139" i="8"/>
  <c r="G139" i="8"/>
  <c r="F139" i="8"/>
  <c r="E139" i="8"/>
  <c r="D139" i="8"/>
  <c r="C139" i="8"/>
  <c r="B139" i="8"/>
  <c r="H138" i="8"/>
  <c r="G138" i="8"/>
  <c r="F138" i="8"/>
  <c r="E138" i="8"/>
  <c r="D138" i="8"/>
  <c r="C138" i="8"/>
  <c r="B138" i="8"/>
  <c r="H137" i="8"/>
  <c r="G137" i="8"/>
  <c r="F137" i="8"/>
  <c r="E137" i="8"/>
  <c r="D137" i="8"/>
  <c r="C137" i="8"/>
  <c r="B137" i="8"/>
  <c r="H136" i="8"/>
  <c r="G136" i="8"/>
  <c r="F136" i="8"/>
  <c r="E136" i="8"/>
  <c r="D136" i="8"/>
  <c r="C136" i="8"/>
  <c r="B136" i="8"/>
  <c r="H135" i="8"/>
  <c r="G135" i="8"/>
  <c r="F135" i="8"/>
  <c r="E135" i="8"/>
  <c r="D135" i="8"/>
  <c r="C135" i="8"/>
  <c r="B135" i="8"/>
  <c r="H134" i="8"/>
  <c r="G134" i="8"/>
  <c r="F134" i="8"/>
  <c r="E134" i="8"/>
  <c r="D134" i="8"/>
  <c r="C134" i="8"/>
  <c r="B134" i="8"/>
  <c r="H133" i="8"/>
  <c r="G133" i="8"/>
  <c r="F133" i="8"/>
  <c r="E133" i="8"/>
  <c r="D133" i="8"/>
  <c r="C133" i="8"/>
  <c r="B133" i="8"/>
  <c r="H132" i="8"/>
  <c r="G132" i="8"/>
  <c r="F132" i="8"/>
  <c r="E132" i="8"/>
  <c r="D132" i="8"/>
  <c r="C132" i="8"/>
  <c r="B132" i="8"/>
  <c r="H131" i="8"/>
  <c r="G131" i="8"/>
  <c r="F131" i="8"/>
  <c r="E131" i="8"/>
  <c r="D131" i="8"/>
  <c r="C131" i="8"/>
  <c r="B131" i="8"/>
  <c r="H130" i="8"/>
  <c r="G130" i="8"/>
  <c r="F130" i="8"/>
  <c r="E130" i="8"/>
  <c r="D130" i="8"/>
  <c r="C130" i="8"/>
  <c r="B130" i="8"/>
  <c r="H129" i="8"/>
  <c r="G129" i="8"/>
  <c r="F129" i="8"/>
  <c r="E129" i="8"/>
  <c r="D129" i="8"/>
  <c r="C129" i="8"/>
  <c r="B129" i="8"/>
  <c r="H128" i="8"/>
  <c r="G128" i="8"/>
  <c r="F128" i="8"/>
  <c r="E128" i="8"/>
  <c r="D128" i="8"/>
  <c r="C128" i="8"/>
  <c r="B128" i="8"/>
  <c r="H127" i="8"/>
  <c r="G127" i="8"/>
  <c r="F127" i="8"/>
  <c r="E127" i="8"/>
  <c r="D127" i="8"/>
  <c r="C127" i="8"/>
  <c r="B127" i="8"/>
  <c r="H126" i="8"/>
  <c r="G126" i="8"/>
  <c r="F126" i="8"/>
  <c r="E126" i="8"/>
  <c r="D126" i="8"/>
  <c r="C126" i="8"/>
  <c r="B126" i="8"/>
  <c r="H125" i="8"/>
  <c r="G125" i="8"/>
  <c r="F125" i="8"/>
  <c r="E125" i="8"/>
  <c r="D125" i="8"/>
  <c r="C125" i="8"/>
  <c r="B125" i="8"/>
  <c r="H124" i="8"/>
  <c r="G124" i="8"/>
  <c r="F124" i="8"/>
  <c r="E124" i="8"/>
  <c r="D124" i="8"/>
  <c r="C124" i="8"/>
  <c r="B124" i="8"/>
  <c r="H123" i="8"/>
  <c r="G123" i="8"/>
  <c r="F123" i="8"/>
  <c r="E123" i="8"/>
  <c r="D123" i="8"/>
  <c r="C123" i="8"/>
  <c r="B123" i="8"/>
  <c r="H122" i="8"/>
  <c r="G122" i="8"/>
  <c r="F122" i="8"/>
  <c r="E122" i="8"/>
  <c r="D122" i="8"/>
  <c r="C122" i="8"/>
  <c r="B122" i="8"/>
  <c r="H121" i="8"/>
  <c r="G121" i="8"/>
  <c r="F121" i="8"/>
  <c r="E121" i="8"/>
  <c r="D121" i="8"/>
  <c r="C121" i="8"/>
  <c r="B121" i="8"/>
  <c r="H120" i="8"/>
  <c r="G120" i="8"/>
  <c r="F120" i="8"/>
  <c r="E120" i="8"/>
  <c r="D120" i="8"/>
  <c r="C120" i="8"/>
  <c r="B120" i="8"/>
  <c r="H119" i="8"/>
  <c r="G119" i="8"/>
  <c r="F119" i="8"/>
  <c r="E119" i="8"/>
  <c r="D119" i="8"/>
  <c r="C119" i="8"/>
  <c r="B119" i="8"/>
  <c r="H118" i="8"/>
  <c r="G118" i="8"/>
  <c r="F118" i="8"/>
  <c r="E118" i="8"/>
  <c r="D118" i="8"/>
  <c r="C118" i="8"/>
  <c r="B118" i="8"/>
  <c r="H117" i="8"/>
  <c r="G117" i="8"/>
  <c r="F117" i="8"/>
  <c r="E117" i="8"/>
  <c r="D117" i="8"/>
  <c r="C117" i="8"/>
  <c r="B117" i="8"/>
  <c r="H116" i="8"/>
  <c r="G116" i="8"/>
  <c r="F116" i="8"/>
  <c r="E116" i="8"/>
  <c r="D116" i="8"/>
  <c r="C116" i="8"/>
  <c r="B116" i="8"/>
  <c r="H115" i="8"/>
  <c r="G115" i="8"/>
  <c r="F115" i="8"/>
  <c r="E115" i="8"/>
  <c r="D115" i="8"/>
  <c r="C115" i="8"/>
  <c r="B115" i="8"/>
  <c r="H114" i="8"/>
  <c r="G114" i="8"/>
  <c r="F114" i="8"/>
  <c r="E114" i="8"/>
  <c r="D114" i="8"/>
  <c r="C114" i="8"/>
  <c r="B114" i="8"/>
  <c r="H113" i="8"/>
  <c r="G113" i="8"/>
  <c r="F113" i="8"/>
  <c r="E113" i="8"/>
  <c r="D113" i="8"/>
  <c r="C113" i="8"/>
  <c r="B113" i="8"/>
  <c r="H112" i="8"/>
  <c r="G112" i="8"/>
  <c r="F112" i="8"/>
  <c r="E112" i="8"/>
  <c r="D112" i="8"/>
  <c r="C112" i="8"/>
  <c r="B112" i="8"/>
  <c r="H111" i="8"/>
  <c r="G111" i="8"/>
  <c r="F111" i="8"/>
  <c r="E111" i="8"/>
  <c r="D111" i="8"/>
  <c r="C111" i="8"/>
  <c r="B111" i="8"/>
  <c r="H110" i="8"/>
  <c r="G110" i="8"/>
  <c r="F110" i="8"/>
  <c r="E110" i="8"/>
  <c r="D110" i="8"/>
  <c r="C110" i="8"/>
  <c r="B110" i="8"/>
  <c r="H109" i="8"/>
  <c r="G109" i="8"/>
  <c r="F109" i="8"/>
  <c r="E109" i="8"/>
  <c r="D109" i="8"/>
  <c r="C109" i="8"/>
  <c r="B109" i="8"/>
  <c r="H108" i="8"/>
  <c r="G108" i="8"/>
  <c r="F108" i="8"/>
  <c r="K108" i="8" s="1"/>
  <c r="E108" i="8"/>
  <c r="D108" i="8"/>
  <c r="C108" i="8"/>
  <c r="B108" i="8"/>
  <c r="H107" i="8"/>
  <c r="G107" i="8"/>
  <c r="F107" i="8"/>
  <c r="E107" i="8"/>
  <c r="D107" i="8"/>
  <c r="C107" i="8"/>
  <c r="B107" i="8"/>
  <c r="H106" i="8"/>
  <c r="G106" i="8"/>
  <c r="F106" i="8"/>
  <c r="E106" i="8"/>
  <c r="D106" i="8"/>
  <c r="C106" i="8"/>
  <c r="B106" i="8"/>
  <c r="H105" i="8"/>
  <c r="G105" i="8"/>
  <c r="F105" i="8"/>
  <c r="E105" i="8"/>
  <c r="D105" i="8"/>
  <c r="C105" i="8"/>
  <c r="B105" i="8"/>
  <c r="H104" i="8"/>
  <c r="G104" i="8"/>
  <c r="F104" i="8"/>
  <c r="E104" i="8"/>
  <c r="D104" i="8"/>
  <c r="C104" i="8"/>
  <c r="B104" i="8"/>
  <c r="H103" i="8"/>
  <c r="G103" i="8"/>
  <c r="F103" i="8"/>
  <c r="E103" i="8"/>
  <c r="D103" i="8"/>
  <c r="C103" i="8"/>
  <c r="B103" i="8"/>
  <c r="H102" i="8"/>
  <c r="G102" i="8"/>
  <c r="F102" i="8"/>
  <c r="E102" i="8"/>
  <c r="D102" i="8"/>
  <c r="C102" i="8"/>
  <c r="B102" i="8"/>
  <c r="H101" i="8"/>
  <c r="G101" i="8"/>
  <c r="F101" i="8"/>
  <c r="E101" i="8"/>
  <c r="D101" i="8"/>
  <c r="C101" i="8"/>
  <c r="B101" i="8"/>
  <c r="H100" i="8"/>
  <c r="G100" i="8"/>
  <c r="F100" i="8"/>
  <c r="E100" i="8"/>
  <c r="D100" i="8"/>
  <c r="C100" i="8"/>
  <c r="B100" i="8"/>
  <c r="H99" i="8"/>
  <c r="G99" i="8"/>
  <c r="F99" i="8"/>
  <c r="E99" i="8"/>
  <c r="D99" i="8"/>
  <c r="C99" i="8"/>
  <c r="B99" i="8"/>
  <c r="H98" i="8"/>
  <c r="G98" i="8"/>
  <c r="F98" i="8"/>
  <c r="E98" i="8"/>
  <c r="D98" i="8"/>
  <c r="C98" i="8"/>
  <c r="B98" i="8"/>
  <c r="H97" i="8"/>
  <c r="G97" i="8"/>
  <c r="F97" i="8"/>
  <c r="E97" i="8"/>
  <c r="D97" i="8"/>
  <c r="C97" i="8"/>
  <c r="B97" i="8"/>
  <c r="H96" i="8"/>
  <c r="G96" i="8"/>
  <c r="F96" i="8"/>
  <c r="E96" i="8"/>
  <c r="D96" i="8"/>
  <c r="C96" i="8"/>
  <c r="B96" i="8"/>
  <c r="H95" i="8"/>
  <c r="G95" i="8"/>
  <c r="F95" i="8"/>
  <c r="E95" i="8"/>
  <c r="D95" i="8"/>
  <c r="C95" i="8"/>
  <c r="B95" i="8"/>
  <c r="H94" i="8"/>
  <c r="G94" i="8"/>
  <c r="F94" i="8"/>
  <c r="E94" i="8"/>
  <c r="D94" i="8"/>
  <c r="C94" i="8"/>
  <c r="B94" i="8"/>
  <c r="H93" i="8"/>
  <c r="G93" i="8"/>
  <c r="F93" i="8"/>
  <c r="E93" i="8"/>
  <c r="D93" i="8"/>
  <c r="C93" i="8"/>
  <c r="B93" i="8"/>
  <c r="H92" i="8"/>
  <c r="G92" i="8"/>
  <c r="F92" i="8"/>
  <c r="E92" i="8"/>
  <c r="D92" i="8"/>
  <c r="C92" i="8"/>
  <c r="B92" i="8"/>
  <c r="H91" i="8"/>
  <c r="G91" i="8"/>
  <c r="F91" i="8"/>
  <c r="E91" i="8"/>
  <c r="D91" i="8"/>
  <c r="C91" i="8"/>
  <c r="B91" i="8"/>
  <c r="H90" i="8"/>
  <c r="G90" i="8"/>
  <c r="F90" i="8"/>
  <c r="E90" i="8"/>
  <c r="D90" i="8"/>
  <c r="C90" i="8"/>
  <c r="B90" i="8"/>
  <c r="H89" i="8"/>
  <c r="G89" i="8"/>
  <c r="F89" i="8"/>
  <c r="E89" i="8"/>
  <c r="D89" i="8"/>
  <c r="C89" i="8"/>
  <c r="B89" i="8"/>
  <c r="H88" i="8"/>
  <c r="G88" i="8"/>
  <c r="F88" i="8"/>
  <c r="E88" i="8"/>
  <c r="D88" i="8"/>
  <c r="C88" i="8"/>
  <c r="B88" i="8"/>
  <c r="H87" i="8"/>
  <c r="G87" i="8"/>
  <c r="F87" i="8"/>
  <c r="E87" i="8"/>
  <c r="D87" i="8"/>
  <c r="C87" i="8"/>
  <c r="B87" i="8"/>
  <c r="H86" i="8"/>
  <c r="G86" i="8"/>
  <c r="F86" i="8"/>
  <c r="E86" i="8"/>
  <c r="D86" i="8"/>
  <c r="C86" i="8"/>
  <c r="B86" i="8"/>
  <c r="H85" i="8"/>
  <c r="G85" i="8"/>
  <c r="F85" i="8"/>
  <c r="E85" i="8"/>
  <c r="D85" i="8"/>
  <c r="C85" i="8"/>
  <c r="B85" i="8"/>
  <c r="H84" i="8"/>
  <c r="G84" i="8"/>
  <c r="F84" i="8"/>
  <c r="E84" i="8"/>
  <c r="D84" i="8"/>
  <c r="C84" i="8"/>
  <c r="B84" i="8"/>
  <c r="H83" i="8"/>
  <c r="G83" i="8"/>
  <c r="F83" i="8"/>
  <c r="E83" i="8"/>
  <c r="D83" i="8"/>
  <c r="C83" i="8"/>
  <c r="B83" i="8"/>
  <c r="H82" i="8"/>
  <c r="G82" i="8"/>
  <c r="F82" i="8"/>
  <c r="E82" i="8"/>
  <c r="D82" i="8"/>
  <c r="C82" i="8"/>
  <c r="B82" i="8"/>
  <c r="H81" i="8"/>
  <c r="G81" i="8"/>
  <c r="F81" i="8"/>
  <c r="E81" i="8"/>
  <c r="D81" i="8"/>
  <c r="C81" i="8"/>
  <c r="B81" i="8"/>
  <c r="H80" i="8"/>
  <c r="G80" i="8"/>
  <c r="F80" i="8"/>
  <c r="E80" i="8"/>
  <c r="D80" i="8"/>
  <c r="C80" i="8"/>
  <c r="B80" i="8"/>
  <c r="H79" i="8"/>
  <c r="G79" i="8"/>
  <c r="F79" i="8"/>
  <c r="E79" i="8"/>
  <c r="D79" i="8"/>
  <c r="C79" i="8"/>
  <c r="B79" i="8"/>
  <c r="H78" i="8"/>
  <c r="G78" i="8"/>
  <c r="F78" i="8"/>
  <c r="E78" i="8"/>
  <c r="D78" i="8"/>
  <c r="C78" i="8"/>
  <c r="B78" i="8"/>
  <c r="H77" i="8"/>
  <c r="G77" i="8"/>
  <c r="F77" i="8"/>
  <c r="E77" i="8"/>
  <c r="D77" i="8"/>
  <c r="C77" i="8"/>
  <c r="B77" i="8"/>
  <c r="H76" i="8"/>
  <c r="G76" i="8"/>
  <c r="F76" i="8"/>
  <c r="E76" i="8"/>
  <c r="D76" i="8"/>
  <c r="C76" i="8"/>
  <c r="B76" i="8"/>
  <c r="H75" i="8"/>
  <c r="G75" i="8"/>
  <c r="F75" i="8"/>
  <c r="E75" i="8"/>
  <c r="D75" i="8"/>
  <c r="C75" i="8"/>
  <c r="B75" i="8"/>
  <c r="H74" i="8"/>
  <c r="G74" i="8"/>
  <c r="F74" i="8"/>
  <c r="E74" i="8"/>
  <c r="D74" i="8"/>
  <c r="C74" i="8"/>
  <c r="B74" i="8"/>
  <c r="H73" i="8"/>
  <c r="G73" i="8"/>
  <c r="F73" i="8"/>
  <c r="E73" i="8"/>
  <c r="D73" i="8"/>
  <c r="C73" i="8"/>
  <c r="B73" i="8"/>
  <c r="H72" i="8"/>
  <c r="G72" i="8"/>
  <c r="F72" i="8"/>
  <c r="E72" i="8"/>
  <c r="D72" i="8"/>
  <c r="C72" i="8"/>
  <c r="B72" i="8"/>
  <c r="H71" i="8"/>
  <c r="G71" i="8"/>
  <c r="F71" i="8"/>
  <c r="E71" i="8"/>
  <c r="D71" i="8"/>
  <c r="C71" i="8"/>
  <c r="B71" i="8"/>
  <c r="H18" i="8"/>
  <c r="G18" i="8"/>
  <c r="F18" i="8"/>
  <c r="E18" i="8"/>
  <c r="D18" i="8"/>
  <c r="C18" i="8"/>
  <c r="B18" i="8"/>
  <c r="H781" i="8"/>
  <c r="G781" i="8"/>
  <c r="F781" i="8"/>
  <c r="E781" i="8"/>
  <c r="D781" i="8"/>
  <c r="C781" i="8"/>
  <c r="B781" i="8"/>
  <c r="H52" i="8"/>
  <c r="G52" i="8"/>
  <c r="F52" i="8"/>
  <c r="E52" i="8"/>
  <c r="D52" i="8"/>
  <c r="C52" i="8"/>
  <c r="B52" i="8"/>
  <c r="H773" i="8"/>
  <c r="G773" i="8"/>
  <c r="F773" i="8"/>
  <c r="E773" i="8"/>
  <c r="D773" i="8"/>
  <c r="C773" i="8"/>
  <c r="B773" i="8"/>
  <c r="H778" i="8"/>
  <c r="G778" i="8"/>
  <c r="F778" i="8"/>
  <c r="E778" i="8"/>
  <c r="D778" i="8"/>
  <c r="C778" i="8"/>
  <c r="B778" i="8"/>
  <c r="H61" i="8"/>
  <c r="G61" i="8"/>
  <c r="F61" i="8"/>
  <c r="E61" i="8"/>
  <c r="D61" i="8"/>
  <c r="C61" i="8"/>
  <c r="B61" i="8"/>
  <c r="H49" i="8"/>
  <c r="G49" i="8"/>
  <c r="F49" i="8"/>
  <c r="E49" i="8"/>
  <c r="D49" i="8"/>
  <c r="C49" i="8"/>
  <c r="B49" i="8"/>
  <c r="H752" i="8"/>
  <c r="G752" i="8"/>
  <c r="F752" i="8"/>
  <c r="E752" i="8"/>
  <c r="D752" i="8"/>
  <c r="C752" i="8"/>
  <c r="B752" i="8"/>
  <c r="H779" i="8"/>
  <c r="G779" i="8"/>
  <c r="F779" i="8"/>
  <c r="E779" i="8"/>
  <c r="D779" i="8"/>
  <c r="C779" i="8"/>
  <c r="B779" i="8"/>
  <c r="H780" i="8"/>
  <c r="G780" i="8"/>
  <c r="F780" i="8"/>
  <c r="E780" i="8"/>
  <c r="D780" i="8"/>
  <c r="C780" i="8"/>
  <c r="B780" i="8"/>
  <c r="H776" i="8"/>
  <c r="G776" i="8"/>
  <c r="F776" i="8"/>
  <c r="E776" i="8"/>
  <c r="D776" i="8"/>
  <c r="C776" i="8"/>
  <c r="B776" i="8"/>
  <c r="H755" i="8"/>
  <c r="G755" i="8"/>
  <c r="F755" i="8"/>
  <c r="E755" i="8"/>
  <c r="D755" i="8"/>
  <c r="C755" i="8"/>
  <c r="B755" i="8"/>
  <c r="H772" i="8"/>
  <c r="G772" i="8"/>
  <c r="F772" i="8"/>
  <c r="E772" i="8"/>
  <c r="D772" i="8"/>
  <c r="C772" i="8"/>
  <c r="B772" i="8"/>
  <c r="H762" i="8"/>
  <c r="G762" i="8"/>
  <c r="F762" i="8"/>
  <c r="E762" i="8"/>
  <c r="D762" i="8"/>
  <c r="C762" i="8"/>
  <c r="B762" i="8"/>
  <c r="H774" i="8"/>
  <c r="G774" i="8"/>
  <c r="F774" i="8"/>
  <c r="E774" i="8"/>
  <c r="D774" i="8"/>
  <c r="C774" i="8"/>
  <c r="B774" i="8"/>
  <c r="H777" i="8"/>
  <c r="G777" i="8"/>
  <c r="F777" i="8"/>
  <c r="E777" i="8"/>
  <c r="D777" i="8"/>
  <c r="C777" i="8"/>
  <c r="B777" i="8"/>
  <c r="H771" i="8"/>
  <c r="G771" i="8"/>
  <c r="F771" i="8"/>
  <c r="E771" i="8"/>
  <c r="D771" i="8"/>
  <c r="C771" i="8"/>
  <c r="B771" i="8"/>
  <c r="H775" i="8"/>
  <c r="G775" i="8"/>
  <c r="F775" i="8"/>
  <c r="E775" i="8"/>
  <c r="D775" i="8"/>
  <c r="C775" i="8"/>
  <c r="B775" i="8"/>
  <c r="H767" i="8"/>
  <c r="G767" i="8"/>
  <c r="F767" i="8"/>
  <c r="I767" i="8" s="1"/>
  <c r="E767" i="8"/>
  <c r="D767" i="8"/>
  <c r="C767" i="8"/>
  <c r="B767" i="8"/>
  <c r="H26" i="8"/>
  <c r="G26" i="8"/>
  <c r="F26" i="8"/>
  <c r="E26" i="8"/>
  <c r="D26" i="8"/>
  <c r="C26" i="8"/>
  <c r="B26" i="8"/>
  <c r="H760" i="8"/>
  <c r="G760" i="8"/>
  <c r="F760" i="8"/>
  <c r="E760" i="8"/>
  <c r="D760" i="8"/>
  <c r="C760" i="8"/>
  <c r="B760" i="8"/>
  <c r="H759" i="8"/>
  <c r="G759" i="8"/>
  <c r="F759" i="8"/>
  <c r="E759" i="8"/>
  <c r="D759" i="8"/>
  <c r="C759" i="8"/>
  <c r="B759" i="8"/>
  <c r="H770" i="8"/>
  <c r="G770" i="8"/>
  <c r="F770" i="8"/>
  <c r="E770" i="8"/>
  <c r="D770" i="8"/>
  <c r="C770" i="8"/>
  <c r="B770" i="8"/>
  <c r="H769" i="8"/>
  <c r="G769" i="8"/>
  <c r="F769" i="8"/>
  <c r="E769" i="8"/>
  <c r="D769" i="8"/>
  <c r="C769" i="8"/>
  <c r="B769" i="8"/>
  <c r="H740" i="8"/>
  <c r="G740" i="8"/>
  <c r="F740" i="8"/>
  <c r="E740" i="8"/>
  <c r="D740" i="8"/>
  <c r="C740" i="8"/>
  <c r="B740" i="8"/>
  <c r="H768" i="8"/>
  <c r="G768" i="8"/>
  <c r="F768" i="8"/>
  <c r="E768" i="8"/>
  <c r="D768" i="8"/>
  <c r="C768" i="8"/>
  <c r="B768" i="8"/>
  <c r="H747" i="8"/>
  <c r="G747" i="8"/>
  <c r="F747" i="8"/>
  <c r="E747" i="8"/>
  <c r="D747" i="8"/>
  <c r="C747" i="8"/>
  <c r="B747" i="8"/>
  <c r="H765" i="8"/>
  <c r="G765" i="8"/>
  <c r="F765" i="8"/>
  <c r="E765" i="8"/>
  <c r="D765" i="8"/>
  <c r="C765" i="8"/>
  <c r="B765" i="8"/>
  <c r="H738" i="8"/>
  <c r="G738" i="8"/>
  <c r="F738" i="8"/>
  <c r="E738" i="8"/>
  <c r="D738" i="8"/>
  <c r="C738" i="8"/>
  <c r="B738" i="8"/>
  <c r="H749" i="8"/>
  <c r="G749" i="8"/>
  <c r="F749" i="8"/>
  <c r="E749" i="8"/>
  <c r="D749" i="8"/>
  <c r="C749" i="8"/>
  <c r="B749" i="8"/>
  <c r="H733" i="8"/>
  <c r="G733" i="8"/>
  <c r="F733" i="8"/>
  <c r="E733" i="8"/>
  <c r="D733" i="8"/>
  <c r="C733" i="8"/>
  <c r="B733" i="8"/>
  <c r="H66" i="8"/>
  <c r="G66" i="8"/>
  <c r="F66" i="8"/>
  <c r="E66" i="8"/>
  <c r="D66" i="8"/>
  <c r="C66" i="8"/>
  <c r="B66" i="8"/>
  <c r="H46" i="8"/>
  <c r="G46" i="8"/>
  <c r="F46" i="8"/>
  <c r="E46" i="8"/>
  <c r="D46" i="8"/>
  <c r="C46" i="8"/>
  <c r="B46" i="8"/>
  <c r="H764" i="8"/>
  <c r="G764" i="8"/>
  <c r="F764" i="8"/>
  <c r="E764" i="8"/>
  <c r="D764" i="8"/>
  <c r="C764" i="8"/>
  <c r="B764" i="8"/>
  <c r="H728" i="8"/>
  <c r="G728" i="8"/>
  <c r="F728" i="8"/>
  <c r="E728" i="8"/>
  <c r="D728" i="8"/>
  <c r="C728" i="8"/>
  <c r="B728" i="8"/>
  <c r="H753" i="8"/>
  <c r="G753" i="8"/>
  <c r="F753" i="8"/>
  <c r="E753" i="8"/>
  <c r="D753" i="8"/>
  <c r="C753" i="8"/>
  <c r="B753" i="8"/>
  <c r="H746" i="8"/>
  <c r="G746" i="8"/>
  <c r="F746" i="8"/>
  <c r="E746" i="8"/>
  <c r="D746" i="8"/>
  <c r="C746" i="8"/>
  <c r="B746" i="8"/>
  <c r="H756" i="8"/>
  <c r="G756" i="8"/>
  <c r="F756" i="8"/>
  <c r="E756" i="8"/>
  <c r="D756" i="8"/>
  <c r="C756" i="8"/>
  <c r="B756" i="8"/>
  <c r="H734" i="8"/>
  <c r="G734" i="8"/>
  <c r="F734" i="8"/>
  <c r="E734" i="8"/>
  <c r="D734" i="8"/>
  <c r="C734" i="8"/>
  <c r="B734" i="8"/>
  <c r="H743" i="8"/>
  <c r="G743" i="8"/>
  <c r="F743" i="8"/>
  <c r="E743" i="8"/>
  <c r="D743" i="8"/>
  <c r="C743" i="8"/>
  <c r="B743" i="8"/>
  <c r="H757" i="8"/>
  <c r="G757" i="8"/>
  <c r="F757" i="8"/>
  <c r="E757" i="8"/>
  <c r="D757" i="8"/>
  <c r="C757" i="8"/>
  <c r="B757" i="8"/>
  <c r="H754" i="8"/>
  <c r="G754" i="8"/>
  <c r="F754" i="8"/>
  <c r="E754" i="8"/>
  <c r="D754" i="8"/>
  <c r="C754" i="8"/>
  <c r="B754" i="8"/>
  <c r="H744" i="8"/>
  <c r="G744" i="8"/>
  <c r="F744" i="8"/>
  <c r="E744" i="8"/>
  <c r="D744" i="8"/>
  <c r="C744" i="8"/>
  <c r="B744" i="8"/>
  <c r="H758" i="8"/>
  <c r="G758" i="8"/>
  <c r="F758" i="8"/>
  <c r="E758" i="8"/>
  <c r="D758" i="8"/>
  <c r="C758" i="8"/>
  <c r="B758" i="8"/>
  <c r="H766" i="8"/>
  <c r="G766" i="8"/>
  <c r="F766" i="8"/>
  <c r="E766" i="8"/>
  <c r="D766" i="8"/>
  <c r="C766" i="8"/>
  <c r="B766" i="8"/>
  <c r="H17" i="8"/>
  <c r="G17" i="8"/>
  <c r="F17" i="8"/>
  <c r="E17" i="8"/>
  <c r="D17" i="8"/>
  <c r="C17" i="8"/>
  <c r="B17" i="8"/>
  <c r="H761" i="8"/>
  <c r="G761" i="8"/>
  <c r="F761" i="8"/>
  <c r="E761" i="8"/>
  <c r="D761" i="8"/>
  <c r="C761" i="8"/>
  <c r="B761" i="8"/>
  <c r="H763" i="8"/>
  <c r="G763" i="8"/>
  <c r="F763" i="8"/>
  <c r="E763" i="8"/>
  <c r="D763" i="8"/>
  <c r="C763" i="8"/>
  <c r="B763" i="8"/>
  <c r="H65" i="8"/>
  <c r="G65" i="8"/>
  <c r="F65" i="8"/>
  <c r="E65" i="8"/>
  <c r="D65" i="8"/>
  <c r="C65" i="8"/>
  <c r="B65" i="8"/>
  <c r="H751" i="8"/>
  <c r="G751" i="8"/>
  <c r="F751" i="8"/>
  <c r="E751" i="8"/>
  <c r="D751" i="8"/>
  <c r="C751" i="8"/>
  <c r="B751" i="8"/>
  <c r="H750" i="8"/>
  <c r="G750" i="8"/>
  <c r="F750" i="8"/>
  <c r="E750" i="8"/>
  <c r="D750" i="8"/>
  <c r="C750" i="8"/>
  <c r="B750" i="8"/>
  <c r="H9" i="8"/>
  <c r="G9" i="8"/>
  <c r="F9" i="8"/>
  <c r="E9" i="8"/>
  <c r="D9" i="8"/>
  <c r="C9" i="8"/>
  <c r="B9" i="8"/>
  <c r="H731" i="8"/>
  <c r="G731" i="8"/>
  <c r="F731" i="8"/>
  <c r="E731" i="8"/>
  <c r="D731" i="8"/>
  <c r="C731" i="8"/>
  <c r="B731" i="8"/>
  <c r="H724" i="8"/>
  <c r="G724" i="8"/>
  <c r="F724" i="8"/>
  <c r="E724" i="8"/>
  <c r="D724" i="8"/>
  <c r="C724" i="8"/>
  <c r="B724" i="8"/>
  <c r="H741" i="8"/>
  <c r="G741" i="8"/>
  <c r="F741" i="8"/>
  <c r="E741" i="8"/>
  <c r="D741" i="8"/>
  <c r="C741" i="8"/>
  <c r="B741" i="8"/>
  <c r="H53" i="8"/>
  <c r="G53" i="8"/>
  <c r="F53" i="8"/>
  <c r="E53" i="8"/>
  <c r="D53" i="8"/>
  <c r="C53" i="8"/>
  <c r="B53" i="8"/>
  <c r="H735" i="8"/>
  <c r="G735" i="8"/>
  <c r="F735" i="8"/>
  <c r="E735" i="8"/>
  <c r="D735" i="8"/>
  <c r="C735" i="8"/>
  <c r="B735" i="8"/>
  <c r="H69" i="8"/>
  <c r="G69" i="8"/>
  <c r="F69" i="8"/>
  <c r="E69" i="8"/>
  <c r="D69" i="8"/>
  <c r="C69" i="8"/>
  <c r="B69" i="8"/>
  <c r="H22" i="8"/>
  <c r="G22" i="8"/>
  <c r="F22" i="8"/>
  <c r="E22" i="8"/>
  <c r="D22" i="8"/>
  <c r="C22" i="8"/>
  <c r="B22" i="8"/>
  <c r="H732" i="8"/>
  <c r="G732" i="8"/>
  <c r="F732" i="8"/>
  <c r="E732" i="8"/>
  <c r="D732" i="8"/>
  <c r="C732" i="8"/>
  <c r="B732" i="8"/>
  <c r="H736" i="8"/>
  <c r="G736" i="8"/>
  <c r="F736" i="8"/>
  <c r="E736" i="8"/>
  <c r="D736" i="8"/>
  <c r="C736" i="8"/>
  <c r="B736" i="8"/>
  <c r="H737" i="8"/>
  <c r="G737" i="8"/>
  <c r="F737" i="8"/>
  <c r="E737" i="8"/>
  <c r="D737" i="8"/>
  <c r="C737" i="8"/>
  <c r="B737" i="8"/>
  <c r="H31" i="8"/>
  <c r="G31" i="8"/>
  <c r="F31" i="8"/>
  <c r="E31" i="8"/>
  <c r="D31" i="8"/>
  <c r="C31" i="8"/>
  <c r="B31" i="8"/>
  <c r="H742" i="8"/>
  <c r="G742" i="8"/>
  <c r="F742" i="8"/>
  <c r="E742" i="8"/>
  <c r="D742" i="8"/>
  <c r="C742" i="8"/>
  <c r="B742" i="8"/>
  <c r="H45" i="8"/>
  <c r="G45" i="8"/>
  <c r="F45" i="8"/>
  <c r="E45" i="8"/>
  <c r="D45" i="8"/>
  <c r="C45" i="8"/>
  <c r="B45" i="8"/>
  <c r="H68" i="8"/>
  <c r="G68" i="8"/>
  <c r="F68" i="8"/>
  <c r="E68" i="8"/>
  <c r="D68" i="8"/>
  <c r="C68" i="8"/>
  <c r="B68" i="8"/>
  <c r="H10" i="8"/>
  <c r="G10" i="8"/>
  <c r="F10" i="8"/>
  <c r="I10" i="8" s="1"/>
  <c r="E10" i="8"/>
  <c r="D10" i="8"/>
  <c r="C10" i="8"/>
  <c r="B10" i="8"/>
  <c r="H70" i="8"/>
  <c r="G70" i="8"/>
  <c r="F70" i="8"/>
  <c r="E70" i="8"/>
  <c r="D70" i="8"/>
  <c r="C70" i="8"/>
  <c r="B70" i="8"/>
  <c r="H64" i="8"/>
  <c r="G64" i="8"/>
  <c r="F64" i="8"/>
  <c r="E64" i="8"/>
  <c r="D64" i="8"/>
  <c r="C64" i="8"/>
  <c r="B64" i="8"/>
  <c r="H60" i="8"/>
  <c r="G60" i="8"/>
  <c r="F60" i="8"/>
  <c r="E60" i="8"/>
  <c r="D60" i="8"/>
  <c r="C60" i="8"/>
  <c r="B60" i="8"/>
  <c r="H40" i="8"/>
  <c r="G40" i="8"/>
  <c r="F40" i="8"/>
  <c r="E40" i="8"/>
  <c r="D40" i="8"/>
  <c r="C40" i="8"/>
  <c r="B40" i="8"/>
  <c r="H727" i="8"/>
  <c r="G727" i="8"/>
  <c r="F727" i="8"/>
  <c r="E727" i="8"/>
  <c r="D727" i="8"/>
  <c r="C727" i="8"/>
  <c r="B727" i="8"/>
  <c r="H62" i="8"/>
  <c r="G62" i="8"/>
  <c r="F62" i="8"/>
  <c r="E62" i="8"/>
  <c r="D62" i="8"/>
  <c r="C62" i="8"/>
  <c r="B62" i="8"/>
  <c r="H47" i="8"/>
  <c r="G47" i="8"/>
  <c r="F47" i="8"/>
  <c r="E47" i="8"/>
  <c r="D47" i="8"/>
  <c r="C47" i="8"/>
  <c r="B47" i="8"/>
  <c r="H39" i="8"/>
  <c r="G39" i="8"/>
  <c r="F39" i="8"/>
  <c r="E39" i="8"/>
  <c r="D39" i="8"/>
  <c r="C39" i="8"/>
  <c r="B39" i="8"/>
  <c r="H745" i="8"/>
  <c r="G745" i="8"/>
  <c r="F745" i="8"/>
  <c r="E745" i="8"/>
  <c r="D745" i="8"/>
  <c r="C745" i="8"/>
  <c r="B745" i="8"/>
  <c r="H67" i="8"/>
  <c r="G67" i="8"/>
  <c r="F67" i="8"/>
  <c r="E67" i="8"/>
  <c r="D67" i="8"/>
  <c r="C67" i="8"/>
  <c r="B67" i="8"/>
  <c r="H748" i="8"/>
  <c r="G748" i="8"/>
  <c r="F748" i="8"/>
  <c r="E748" i="8"/>
  <c r="D748" i="8"/>
  <c r="C748" i="8"/>
  <c r="B748" i="8"/>
  <c r="H51" i="8"/>
  <c r="G51" i="8"/>
  <c r="F51" i="8"/>
  <c r="E51" i="8"/>
  <c r="D51" i="8"/>
  <c r="C51" i="8"/>
  <c r="B51" i="8"/>
  <c r="H730" i="8"/>
  <c r="G730" i="8"/>
  <c r="F730" i="8"/>
  <c r="E730" i="8"/>
  <c r="D730" i="8"/>
  <c r="C730" i="8"/>
  <c r="B730" i="8"/>
  <c r="H25" i="8"/>
  <c r="G25" i="8"/>
  <c r="F25" i="8"/>
  <c r="E25" i="8"/>
  <c r="D25" i="8"/>
  <c r="C25" i="8"/>
  <c r="B25" i="8"/>
  <c r="H739" i="8"/>
  <c r="G739" i="8"/>
  <c r="F739" i="8"/>
  <c r="E739" i="8"/>
  <c r="D739" i="8"/>
  <c r="C739" i="8"/>
  <c r="B739" i="8"/>
  <c r="H57" i="8"/>
  <c r="G57" i="8"/>
  <c r="F57" i="8"/>
  <c r="E57" i="8"/>
  <c r="D57" i="8"/>
  <c r="C57" i="8"/>
  <c r="B57" i="8"/>
  <c r="H729" i="8"/>
  <c r="G729" i="8"/>
  <c r="F729" i="8"/>
  <c r="E729" i="8"/>
  <c r="D729" i="8"/>
  <c r="C729" i="8"/>
  <c r="B729" i="8"/>
  <c r="H43" i="8"/>
  <c r="G43" i="8"/>
  <c r="F43" i="8"/>
  <c r="E43" i="8"/>
  <c r="D43" i="8"/>
  <c r="C43" i="8"/>
  <c r="B43" i="8"/>
  <c r="H35" i="8"/>
  <c r="G35" i="8"/>
  <c r="F35" i="8"/>
  <c r="E35" i="8"/>
  <c r="D35" i="8"/>
  <c r="C35" i="8"/>
  <c r="B35" i="8"/>
  <c r="H15" i="8"/>
  <c r="G15" i="8"/>
  <c r="F15" i="8"/>
  <c r="E15" i="8"/>
  <c r="D15" i="8"/>
  <c r="C15" i="8"/>
  <c r="B15" i="8"/>
  <c r="H20" i="8"/>
  <c r="G20" i="8"/>
  <c r="F20" i="8"/>
  <c r="E20" i="8"/>
  <c r="D20" i="8"/>
  <c r="C20" i="8"/>
  <c r="B20" i="8"/>
  <c r="H38" i="8"/>
  <c r="G38" i="8"/>
  <c r="F38" i="8"/>
  <c r="E38" i="8"/>
  <c r="D38" i="8"/>
  <c r="C38" i="8"/>
  <c r="B38" i="8"/>
  <c r="H58" i="8"/>
  <c r="G58" i="8"/>
  <c r="F58" i="8"/>
  <c r="E58" i="8"/>
  <c r="D58" i="8"/>
  <c r="C58" i="8"/>
  <c r="B58" i="8"/>
  <c r="H59" i="8"/>
  <c r="G59" i="8"/>
  <c r="F59" i="8"/>
  <c r="E59" i="8"/>
  <c r="D59" i="8"/>
  <c r="C59" i="8"/>
  <c r="B59" i="8"/>
  <c r="H63" i="8"/>
  <c r="G63" i="8"/>
  <c r="F63" i="8"/>
  <c r="E63" i="8"/>
  <c r="D63" i="8"/>
  <c r="C63" i="8"/>
  <c r="B63" i="8"/>
  <c r="H54" i="8"/>
  <c r="G54" i="8"/>
  <c r="F54" i="8"/>
  <c r="E54" i="8"/>
  <c r="D54" i="8"/>
  <c r="C54" i="8"/>
  <c r="B54" i="8"/>
  <c r="H44" i="8"/>
  <c r="G44" i="8"/>
  <c r="F44" i="8"/>
  <c r="E44" i="8"/>
  <c r="D44" i="8"/>
  <c r="C44" i="8"/>
  <c r="B44" i="8"/>
  <c r="H27" i="8"/>
  <c r="G27" i="8"/>
  <c r="F27" i="8"/>
  <c r="E27" i="8"/>
  <c r="D27" i="8"/>
  <c r="C27" i="8"/>
  <c r="B27" i="8"/>
  <c r="H41" i="8"/>
  <c r="G41" i="8"/>
  <c r="F41" i="8"/>
  <c r="E41" i="8"/>
  <c r="D41" i="8"/>
  <c r="C41" i="8"/>
  <c r="B41" i="8"/>
  <c r="H48" i="8"/>
  <c r="G48" i="8"/>
  <c r="F48" i="8"/>
  <c r="E48" i="8"/>
  <c r="D48" i="8"/>
  <c r="C48" i="8"/>
  <c r="B48" i="8"/>
  <c r="H56" i="8"/>
  <c r="G56" i="8"/>
  <c r="F56" i="8"/>
  <c r="E56" i="8"/>
  <c r="D56" i="8"/>
  <c r="C56" i="8"/>
  <c r="B56" i="8"/>
  <c r="H33" i="8"/>
  <c r="G33" i="8"/>
  <c r="F33" i="8"/>
  <c r="E33" i="8"/>
  <c r="D33" i="8"/>
  <c r="C33" i="8"/>
  <c r="B33" i="8"/>
  <c r="H30" i="8"/>
  <c r="G30" i="8"/>
  <c r="F30" i="8"/>
  <c r="E30" i="8"/>
  <c r="D30" i="8"/>
  <c r="C30" i="8"/>
  <c r="B30" i="8"/>
  <c r="H14" i="8"/>
  <c r="G14" i="8"/>
  <c r="F14" i="8"/>
  <c r="E14" i="8"/>
  <c r="D14" i="8"/>
  <c r="C14" i="8"/>
  <c r="B14" i="8"/>
  <c r="H42" i="8"/>
  <c r="G42" i="8"/>
  <c r="F42" i="8"/>
  <c r="E42" i="8"/>
  <c r="D42" i="8"/>
  <c r="C42" i="8"/>
  <c r="B42" i="8"/>
  <c r="H19" i="8"/>
  <c r="G19" i="8"/>
  <c r="F19" i="8"/>
  <c r="E19" i="8"/>
  <c r="D19" i="8"/>
  <c r="C19" i="8"/>
  <c r="B19" i="8"/>
  <c r="H725" i="8"/>
  <c r="G725" i="8"/>
  <c r="F725" i="8"/>
  <c r="E725" i="8"/>
  <c r="D725" i="8"/>
  <c r="C725" i="8"/>
  <c r="B725" i="8"/>
  <c r="H726" i="8"/>
  <c r="G726" i="8"/>
  <c r="F726" i="8"/>
  <c r="E726" i="8"/>
  <c r="D726" i="8"/>
  <c r="C726" i="8"/>
  <c r="B726" i="8"/>
  <c r="H55" i="8"/>
  <c r="G55" i="8"/>
  <c r="F55" i="8"/>
  <c r="E55" i="8"/>
  <c r="D55" i="8"/>
  <c r="C55" i="8"/>
  <c r="B55" i="8"/>
  <c r="H24" i="8"/>
  <c r="G24" i="8"/>
  <c r="F24" i="8"/>
  <c r="E24" i="8"/>
  <c r="D24" i="8"/>
  <c r="C24" i="8"/>
  <c r="B24" i="8"/>
  <c r="H16" i="8"/>
  <c r="G16" i="8"/>
  <c r="F16" i="8"/>
  <c r="E16" i="8"/>
  <c r="D16" i="8"/>
  <c r="C16" i="8"/>
  <c r="B16" i="8"/>
  <c r="H36" i="8"/>
  <c r="G36" i="8"/>
  <c r="F36" i="8"/>
  <c r="E36" i="8"/>
  <c r="D36" i="8"/>
  <c r="C36" i="8"/>
  <c r="B36" i="8"/>
  <c r="H34" i="8"/>
  <c r="G34" i="8"/>
  <c r="F34" i="8"/>
  <c r="E34" i="8"/>
  <c r="D34" i="8"/>
  <c r="C34" i="8"/>
  <c r="B34" i="8"/>
  <c r="H28" i="8"/>
  <c r="G28" i="8"/>
  <c r="F28" i="8"/>
  <c r="E28" i="8"/>
  <c r="D28" i="8"/>
  <c r="C28" i="8"/>
  <c r="B28" i="8"/>
  <c r="H29" i="8"/>
  <c r="G29" i="8"/>
  <c r="F29" i="8"/>
  <c r="E29" i="8"/>
  <c r="D29" i="8"/>
  <c r="C29" i="8"/>
  <c r="B29" i="8"/>
  <c r="H50" i="8"/>
  <c r="G50" i="8"/>
  <c r="F50" i="8"/>
  <c r="E50" i="8"/>
  <c r="D50" i="8"/>
  <c r="C50" i="8"/>
  <c r="B50" i="8"/>
  <c r="H2" i="8"/>
  <c r="G2" i="8"/>
  <c r="F2" i="8"/>
  <c r="E2" i="8"/>
  <c r="D2" i="8"/>
  <c r="C2" i="8"/>
  <c r="B2" i="8"/>
  <c r="H23" i="8"/>
  <c r="G23" i="8"/>
  <c r="F23" i="8"/>
  <c r="E23" i="8"/>
  <c r="D23" i="8"/>
  <c r="C23" i="8"/>
  <c r="B23" i="8"/>
  <c r="H12" i="8"/>
  <c r="G12" i="8"/>
  <c r="F12" i="8"/>
  <c r="E12" i="8"/>
  <c r="D12" i="8"/>
  <c r="C12" i="8"/>
  <c r="B12" i="8"/>
  <c r="H8" i="8"/>
  <c r="G8" i="8"/>
  <c r="F8" i="8"/>
  <c r="E8" i="8"/>
  <c r="D8" i="8"/>
  <c r="C8" i="8"/>
  <c r="B8" i="8"/>
  <c r="H37" i="8"/>
  <c r="G37" i="8"/>
  <c r="F37" i="8"/>
  <c r="E37" i="8"/>
  <c r="D37" i="8"/>
  <c r="C37" i="8"/>
  <c r="B37" i="8"/>
  <c r="H21" i="8"/>
  <c r="G21" i="8"/>
  <c r="F21" i="8"/>
  <c r="E21" i="8"/>
  <c r="D21" i="8"/>
  <c r="C21" i="8"/>
  <c r="B21" i="8"/>
  <c r="H11" i="8"/>
  <c r="G11" i="8"/>
  <c r="F11" i="8"/>
  <c r="E11" i="8"/>
  <c r="D11" i="8"/>
  <c r="C11" i="8"/>
  <c r="B11" i="8"/>
  <c r="H13" i="8"/>
  <c r="G13" i="8"/>
  <c r="F13" i="8"/>
  <c r="E13" i="8"/>
  <c r="D13" i="8"/>
  <c r="C13" i="8"/>
  <c r="B13" i="8"/>
  <c r="H7" i="8"/>
  <c r="G7" i="8"/>
  <c r="F7" i="8"/>
  <c r="E7" i="8"/>
  <c r="D7" i="8"/>
  <c r="C7" i="8"/>
  <c r="B7" i="8"/>
  <c r="H6" i="8"/>
  <c r="G6" i="8"/>
  <c r="F6" i="8"/>
  <c r="E6" i="8"/>
  <c r="D6" i="8"/>
  <c r="C6" i="8"/>
  <c r="B6" i="8"/>
  <c r="H4" i="8"/>
  <c r="G4" i="8"/>
  <c r="F4" i="8"/>
  <c r="E4" i="8"/>
  <c r="D4" i="8"/>
  <c r="C4" i="8"/>
  <c r="B4" i="8"/>
  <c r="H3" i="8"/>
  <c r="G3" i="8"/>
  <c r="F3" i="8"/>
  <c r="E3" i="8"/>
  <c r="D3" i="8"/>
  <c r="C3" i="8"/>
  <c r="B3" i="8"/>
  <c r="H5" i="8"/>
  <c r="G5" i="8"/>
  <c r="F5" i="8"/>
  <c r="E5" i="8"/>
  <c r="D5" i="8"/>
  <c r="C5" i="8"/>
  <c r="B5" i="8"/>
  <c r="H32" i="8"/>
  <c r="G32" i="8"/>
  <c r="E32" i="8"/>
  <c r="D32" i="8"/>
  <c r="C32" i="8"/>
  <c r="B32" i="8"/>
  <c r="K99" i="8"/>
  <c r="K155" i="8"/>
  <c r="K187" i="8"/>
  <c r="K195" i="8"/>
  <c r="K227" i="8"/>
  <c r="K235" i="8"/>
  <c r="K243" i="8"/>
  <c r="K275" i="8"/>
  <c r="K315" i="8"/>
  <c r="K323" i="8"/>
  <c r="K324" i="8"/>
  <c r="K355" i="8"/>
  <c r="K371" i="8"/>
  <c r="K403" i="8"/>
  <c r="K427" i="8"/>
  <c r="K428" i="8"/>
  <c r="K435" i="8"/>
  <c r="K467" i="8"/>
  <c r="K491" i="8"/>
  <c r="K499" i="8"/>
  <c r="K506" i="8"/>
  <c r="K515" i="8"/>
  <c r="K522" i="8"/>
  <c r="K523" i="8"/>
  <c r="K531" i="8"/>
  <c r="K539" i="8"/>
  <c r="K547" i="8"/>
  <c r="K555" i="8"/>
  <c r="K579" i="8"/>
  <c r="K587" i="8"/>
  <c r="K595" i="8"/>
  <c r="K611" i="8"/>
  <c r="K619" i="8"/>
  <c r="K627" i="8"/>
  <c r="K635" i="8"/>
  <c r="K643" i="8"/>
  <c r="K659" i="8"/>
  <c r="K667" i="8"/>
  <c r="K675" i="8"/>
  <c r="K683" i="8"/>
  <c r="K698" i="8"/>
  <c r="K699" i="8"/>
  <c r="K707" i="8"/>
  <c r="K708" i="8"/>
  <c r="K714" i="8"/>
  <c r="K715" i="8"/>
  <c r="K723" i="8"/>
  <c r="B37" i="1"/>
  <c r="B49" i="1"/>
  <c r="B13" i="1"/>
  <c r="B17" i="1"/>
  <c r="B14" i="1"/>
  <c r="B47" i="1"/>
  <c r="B28" i="1"/>
  <c r="B29" i="1"/>
  <c r="B39" i="1"/>
  <c r="B44" i="1"/>
  <c r="B43" i="1"/>
  <c r="B5" i="1"/>
  <c r="B4" i="1"/>
  <c r="B27" i="1"/>
  <c r="B10" i="1"/>
  <c r="B30" i="1"/>
  <c r="B7" i="1"/>
  <c r="B38" i="1"/>
  <c r="B36" i="1"/>
  <c r="B20" i="1"/>
  <c r="B48" i="1"/>
  <c r="B26" i="1"/>
  <c r="B54" i="1"/>
  <c r="B23" i="1"/>
  <c r="B50" i="1"/>
  <c r="B15" i="1"/>
  <c r="B58" i="1"/>
  <c r="B57" i="1"/>
  <c r="B60" i="1"/>
  <c r="B56" i="1"/>
  <c r="B53" i="1"/>
  <c r="B59" i="1"/>
  <c r="B34" i="1"/>
  <c r="B35" i="1"/>
  <c r="B31" i="1"/>
  <c r="B55" i="1"/>
  <c r="B46" i="1"/>
  <c r="B12" i="1"/>
  <c r="B25" i="1"/>
  <c r="B32" i="1"/>
  <c r="B33" i="1"/>
  <c r="B2" i="1"/>
  <c r="B11" i="1"/>
  <c r="B3" i="1"/>
  <c r="B8" i="1"/>
  <c r="B9" i="1"/>
  <c r="B18" i="1"/>
  <c r="B6" i="1"/>
  <c r="B22" i="1"/>
  <c r="B16" i="1"/>
  <c r="B19" i="1"/>
  <c r="B24" i="1"/>
  <c r="B45" i="1"/>
  <c r="B40" i="1"/>
  <c r="B41" i="1"/>
  <c r="B42" i="1"/>
  <c r="B52" i="1"/>
  <c r="B51" i="1"/>
  <c r="B21" i="1"/>
  <c r="G2" i="7"/>
  <c r="I255" i="7"/>
  <c r="I295" i="7"/>
  <c r="I301" i="7"/>
  <c r="I185" i="7"/>
  <c r="I186" i="7"/>
  <c r="I256" i="7"/>
  <c r="I257" i="7"/>
  <c r="I258" i="7"/>
  <c r="I45" i="7"/>
  <c r="I21" i="7"/>
  <c r="I22" i="7"/>
  <c r="I46" i="7"/>
  <c r="I47" i="7"/>
  <c r="I102" i="7"/>
  <c r="I103" i="7"/>
  <c r="I266" i="7"/>
  <c r="I267" i="7"/>
  <c r="I268" i="7"/>
  <c r="I49" i="7"/>
  <c r="I104" i="7"/>
  <c r="I105" i="7"/>
  <c r="I194" i="7"/>
  <c r="I195" i="7"/>
  <c r="I269" i="7"/>
  <c r="I23" i="7"/>
  <c r="I24" i="7"/>
  <c r="I50" i="7"/>
  <c r="I197" i="7"/>
  <c r="I198" i="7"/>
  <c r="I199" i="7"/>
  <c r="I112" i="7"/>
  <c r="I113" i="7"/>
  <c r="I114" i="7"/>
  <c r="I200" i="7"/>
  <c r="I201" i="7"/>
  <c r="I202" i="7"/>
  <c r="I208" i="7"/>
  <c r="I209" i="7"/>
  <c r="I274" i="7"/>
  <c r="I57" i="7"/>
  <c r="I120" i="7"/>
  <c r="I121" i="7"/>
  <c r="I127" i="7"/>
  <c r="I128" i="7"/>
  <c r="I210" i="7"/>
  <c r="I294" i="7"/>
  <c r="I3" i="7"/>
  <c r="I58" i="7"/>
  <c r="I133" i="7"/>
  <c r="I134" i="7"/>
  <c r="I135" i="7"/>
  <c r="I218" i="7"/>
  <c r="I219" i="7"/>
  <c r="I220" i="7"/>
  <c r="I283" i="7"/>
  <c r="I26" i="7"/>
  <c r="I27" i="7"/>
  <c r="I137" i="7"/>
  <c r="I138" i="7"/>
  <c r="I139" i="7"/>
  <c r="I145" i="7"/>
  <c r="I146" i="7"/>
  <c r="I222" i="7"/>
  <c r="I228" i="7"/>
  <c r="I229" i="7"/>
  <c r="I284" i="7"/>
  <c r="I64" i="7"/>
  <c r="I65" i="7"/>
  <c r="I66" i="7"/>
  <c r="I151" i="7"/>
  <c r="I152" i="7"/>
  <c r="I153" i="7"/>
  <c r="I231" i="7"/>
  <c r="I232" i="7"/>
  <c r="I233" i="7"/>
  <c r="I287" i="7"/>
  <c r="I288" i="7"/>
  <c r="I2" i="7"/>
  <c r="I69" i="7"/>
  <c r="I158" i="7"/>
  <c r="I159" i="7"/>
  <c r="I165" i="7"/>
  <c r="I166" i="7"/>
  <c r="I167" i="7"/>
  <c r="I243" i="7"/>
  <c r="I244" i="7"/>
  <c r="I245" i="7"/>
  <c r="I74" i="7"/>
  <c r="I75" i="7"/>
  <c r="I76" i="7"/>
  <c r="I169" i="7"/>
  <c r="I170" i="7"/>
  <c r="I171" i="7"/>
  <c r="I248" i="7"/>
  <c r="I249" i="7"/>
  <c r="I289" i="7"/>
  <c r="I83" i="7"/>
  <c r="I84" i="7"/>
  <c r="I85" i="7"/>
  <c r="I178" i="7"/>
  <c r="I250" i="7"/>
  <c r="I251" i="7"/>
  <c r="I88" i="7"/>
  <c r="I89" i="7"/>
  <c r="I90" i="7"/>
  <c r="I38" i="7"/>
  <c r="I39" i="7"/>
  <c r="I40" i="7"/>
  <c r="I17" i="7"/>
  <c r="I43" i="7"/>
  <c r="I94" i="7"/>
  <c r="I19" i="7"/>
  <c r="H19" i="7"/>
  <c r="H182" i="7"/>
  <c r="I182" i="7" s="1"/>
  <c r="H299" i="7"/>
  <c r="I299" i="7" s="1"/>
  <c r="H253" i="7"/>
  <c r="I253" i="7" s="1"/>
  <c r="H254" i="7"/>
  <c r="I254" i="7" s="1"/>
  <c r="H96" i="7"/>
  <c r="I96" i="7" s="1"/>
  <c r="H255" i="7"/>
  <c r="H295" i="7"/>
  <c r="H301" i="7"/>
  <c r="H183" i="7"/>
  <c r="I183" i="7" s="1"/>
  <c r="H184" i="7"/>
  <c r="I184" i="7" s="1"/>
  <c r="H290" i="7"/>
  <c r="I290" i="7" s="1"/>
  <c r="H296" i="7"/>
  <c r="I296" i="7" s="1"/>
  <c r="H300" i="7"/>
  <c r="I300" i="7" s="1"/>
  <c r="H185" i="7"/>
  <c r="H186" i="7"/>
  <c r="H256" i="7"/>
  <c r="H297" i="7"/>
  <c r="I297" i="7" s="1"/>
  <c r="H20" i="7"/>
  <c r="I20" i="7" s="1"/>
  <c r="H44" i="7"/>
  <c r="I44" i="7" s="1"/>
  <c r="H97" i="7"/>
  <c r="I97" i="7" s="1"/>
  <c r="H98" i="7"/>
  <c r="I98" i="7" s="1"/>
  <c r="H257" i="7"/>
  <c r="H258" i="7"/>
  <c r="H45" i="7"/>
  <c r="H99" i="7"/>
  <c r="I99" i="7" s="1"/>
  <c r="H100" i="7"/>
  <c r="I100" i="7" s="1"/>
  <c r="H187" i="7"/>
  <c r="I187" i="7" s="1"/>
  <c r="H259" i="7"/>
  <c r="I259" i="7" s="1"/>
  <c r="H260" i="7"/>
  <c r="I260" i="7" s="1"/>
  <c r="H21" i="7"/>
  <c r="H22" i="7"/>
  <c r="H46" i="7"/>
  <c r="H101" i="7"/>
  <c r="I101" i="7" s="1"/>
  <c r="H188" i="7"/>
  <c r="I188" i="7" s="1"/>
  <c r="H261" i="7"/>
  <c r="I261" i="7" s="1"/>
  <c r="H262" i="7"/>
  <c r="I262" i="7" s="1"/>
  <c r="H263" i="7"/>
  <c r="I263" i="7" s="1"/>
  <c r="H47" i="7"/>
  <c r="H102" i="7"/>
  <c r="H103" i="7"/>
  <c r="H189" i="7"/>
  <c r="I189" i="7" s="1"/>
  <c r="H190" i="7"/>
  <c r="I190" i="7" s="1"/>
  <c r="H191" i="7"/>
  <c r="I191" i="7" s="1"/>
  <c r="H264" i="7"/>
  <c r="I264" i="7" s="1"/>
  <c r="H265" i="7"/>
  <c r="I265" i="7" s="1"/>
  <c r="H266" i="7"/>
  <c r="H267" i="7"/>
  <c r="H268" i="7"/>
  <c r="H298" i="7"/>
  <c r="I298" i="7" s="1"/>
  <c r="H8" i="7"/>
  <c r="I8" i="7" s="1"/>
  <c r="H9" i="7"/>
  <c r="I9" i="7" s="1"/>
  <c r="H10" i="7"/>
  <c r="I10" i="7" s="1"/>
  <c r="H48" i="7"/>
  <c r="I48" i="7" s="1"/>
  <c r="H49" i="7"/>
  <c r="H104" i="7"/>
  <c r="H105" i="7"/>
  <c r="H106" i="7"/>
  <c r="I106" i="7" s="1"/>
  <c r="H107" i="7"/>
  <c r="I107" i="7" s="1"/>
  <c r="H108" i="7"/>
  <c r="I108" i="7" s="1"/>
  <c r="H192" i="7"/>
  <c r="I192" i="7" s="1"/>
  <c r="H193" i="7"/>
  <c r="I193" i="7" s="1"/>
  <c r="H194" i="7"/>
  <c r="H195" i="7"/>
  <c r="H269" i="7"/>
  <c r="H270" i="7"/>
  <c r="I270" i="7" s="1"/>
  <c r="H271" i="7"/>
  <c r="I271" i="7" s="1"/>
  <c r="H272" i="7"/>
  <c r="I272" i="7" s="1"/>
  <c r="H291" i="7"/>
  <c r="I291" i="7" s="1"/>
  <c r="H292" i="7"/>
  <c r="I292" i="7" s="1"/>
  <c r="H23" i="7"/>
  <c r="H24" i="7"/>
  <c r="H50" i="7"/>
  <c r="H51" i="7"/>
  <c r="I51" i="7" s="1"/>
  <c r="H109" i="7"/>
  <c r="I109" i="7" s="1"/>
  <c r="H110" i="7"/>
  <c r="I110" i="7" s="1"/>
  <c r="H111" i="7"/>
  <c r="I111" i="7" s="1"/>
  <c r="H196" i="7"/>
  <c r="I196" i="7" s="1"/>
  <c r="H197" i="7"/>
  <c r="H198" i="7"/>
  <c r="H199" i="7"/>
  <c r="H273" i="7"/>
  <c r="I273" i="7" s="1"/>
  <c r="H25" i="7"/>
  <c r="I25" i="7" s="1"/>
  <c r="H52" i="7"/>
  <c r="I52" i="7" s="1"/>
  <c r="H53" i="7"/>
  <c r="I53" i="7" s="1"/>
  <c r="H54" i="7"/>
  <c r="I54" i="7" s="1"/>
  <c r="H112" i="7"/>
  <c r="H113" i="7"/>
  <c r="H114" i="7"/>
  <c r="H115" i="7"/>
  <c r="I115" i="7" s="1"/>
  <c r="H116" i="7"/>
  <c r="I116" i="7" s="1"/>
  <c r="H117" i="7"/>
  <c r="I117" i="7" s="1"/>
  <c r="H118" i="7"/>
  <c r="I118" i="7" s="1"/>
  <c r="H119" i="7"/>
  <c r="I119" i="7" s="1"/>
  <c r="H200" i="7"/>
  <c r="H201" i="7"/>
  <c r="H202" i="7"/>
  <c r="H203" i="7"/>
  <c r="I203" i="7" s="1"/>
  <c r="H204" i="7"/>
  <c r="I204" i="7" s="1"/>
  <c r="H205" i="7"/>
  <c r="I205" i="7" s="1"/>
  <c r="H206" i="7"/>
  <c r="I206" i="7" s="1"/>
  <c r="H207" i="7"/>
  <c r="I207" i="7" s="1"/>
  <c r="H208" i="7"/>
  <c r="H209" i="7"/>
  <c r="H274" i="7"/>
  <c r="H275" i="7"/>
  <c r="I275" i="7" s="1"/>
  <c r="H293" i="7"/>
  <c r="I293" i="7" s="1"/>
  <c r="H11" i="7"/>
  <c r="I11" i="7" s="1"/>
  <c r="H55" i="7"/>
  <c r="I55" i="7" s="1"/>
  <c r="H56" i="7"/>
  <c r="I56" i="7" s="1"/>
  <c r="H57" i="7"/>
  <c r="H120" i="7"/>
  <c r="H121" i="7"/>
  <c r="H122" i="7"/>
  <c r="I122" i="7" s="1"/>
  <c r="H123" i="7"/>
  <c r="I123" i="7" s="1"/>
  <c r="H124" i="7"/>
  <c r="I124" i="7" s="1"/>
  <c r="H125" i="7"/>
  <c r="I125" i="7" s="1"/>
  <c r="H126" i="7"/>
  <c r="I126" i="7" s="1"/>
  <c r="H127" i="7"/>
  <c r="H128" i="7"/>
  <c r="H210" i="7"/>
  <c r="H211" i="7"/>
  <c r="I211" i="7" s="1"/>
  <c r="H212" i="7"/>
  <c r="I212" i="7" s="1"/>
  <c r="H276" i="7"/>
  <c r="I276" i="7" s="1"/>
  <c r="H277" i="7"/>
  <c r="I277" i="7" s="1"/>
  <c r="H278" i="7"/>
  <c r="I278" i="7" s="1"/>
  <c r="H294" i="7"/>
  <c r="H3" i="7"/>
  <c r="H58" i="7"/>
  <c r="H59" i="7"/>
  <c r="I59" i="7" s="1"/>
  <c r="H129" i="7"/>
  <c r="I129" i="7" s="1"/>
  <c r="H130" i="7"/>
  <c r="I130" i="7" s="1"/>
  <c r="H131" i="7"/>
  <c r="I131" i="7" s="1"/>
  <c r="H132" i="7"/>
  <c r="I132" i="7" s="1"/>
  <c r="H133" i="7"/>
  <c r="H134" i="7"/>
  <c r="H135" i="7"/>
  <c r="H213" i="7"/>
  <c r="I213" i="7" s="1"/>
  <c r="H214" i="7"/>
  <c r="I214" i="7" s="1"/>
  <c r="H215" i="7"/>
  <c r="I215" i="7" s="1"/>
  <c r="H216" i="7"/>
  <c r="I216" i="7" s="1"/>
  <c r="H217" i="7"/>
  <c r="I217" i="7" s="1"/>
  <c r="H218" i="7"/>
  <c r="H219" i="7"/>
  <c r="H220" i="7"/>
  <c r="H221" i="7"/>
  <c r="I221" i="7" s="1"/>
  <c r="H279" i="7"/>
  <c r="I279" i="7" s="1"/>
  <c r="H280" i="7"/>
  <c r="I280" i="7" s="1"/>
  <c r="H281" i="7"/>
  <c r="I281" i="7" s="1"/>
  <c r="H282" i="7"/>
  <c r="I282" i="7" s="1"/>
  <c r="H283" i="7"/>
  <c r="H26" i="7"/>
  <c r="H27" i="7"/>
  <c r="H28" i="7"/>
  <c r="I28" i="7" s="1"/>
  <c r="H60" i="7"/>
  <c r="I60" i="7" s="1"/>
  <c r="H61" i="7"/>
  <c r="I61" i="7" s="1"/>
  <c r="H62" i="7"/>
  <c r="I62" i="7" s="1"/>
  <c r="H136" i="7"/>
  <c r="I136" i="7" s="1"/>
  <c r="H137" i="7"/>
  <c r="H138" i="7"/>
  <c r="H139" i="7"/>
  <c r="H140" i="7"/>
  <c r="I140" i="7" s="1"/>
  <c r="H141" i="7"/>
  <c r="I141" i="7" s="1"/>
  <c r="H142" i="7"/>
  <c r="I142" i="7" s="1"/>
  <c r="H143" i="7"/>
  <c r="I143" i="7" s="1"/>
  <c r="H144" i="7"/>
  <c r="I144" i="7" s="1"/>
  <c r="H145" i="7"/>
  <c r="H146" i="7"/>
  <c r="H222" i="7"/>
  <c r="H223" i="7"/>
  <c r="I223" i="7" s="1"/>
  <c r="H224" i="7"/>
  <c r="I224" i="7" s="1"/>
  <c r="H225" i="7"/>
  <c r="I225" i="7" s="1"/>
  <c r="H226" i="7"/>
  <c r="I226" i="7" s="1"/>
  <c r="H227" i="7"/>
  <c r="I227" i="7" s="1"/>
  <c r="H228" i="7"/>
  <c r="H229" i="7"/>
  <c r="H284" i="7"/>
  <c r="H285" i="7"/>
  <c r="I285" i="7" s="1"/>
  <c r="H4" i="7"/>
  <c r="I4" i="7" s="1"/>
  <c r="H12" i="7"/>
  <c r="I12" i="7" s="1"/>
  <c r="H13" i="7"/>
  <c r="I13" i="7" s="1"/>
  <c r="H63" i="7"/>
  <c r="I63" i="7" s="1"/>
  <c r="H64" i="7"/>
  <c r="H65" i="7"/>
  <c r="H66" i="7"/>
  <c r="H67" i="7"/>
  <c r="I67" i="7" s="1"/>
  <c r="H147" i="7"/>
  <c r="I147" i="7" s="1"/>
  <c r="H148" i="7"/>
  <c r="I148" i="7" s="1"/>
  <c r="H149" i="7"/>
  <c r="I149" i="7" s="1"/>
  <c r="H150" i="7"/>
  <c r="I150" i="7" s="1"/>
  <c r="H151" i="7"/>
  <c r="H152" i="7"/>
  <c r="H153" i="7"/>
  <c r="H154" i="7"/>
  <c r="I154" i="7" s="1"/>
  <c r="H155" i="7"/>
  <c r="I155" i="7" s="1"/>
  <c r="H156" i="7"/>
  <c r="I156" i="7" s="1"/>
  <c r="H157" i="7"/>
  <c r="I157" i="7" s="1"/>
  <c r="H230" i="7"/>
  <c r="I230" i="7" s="1"/>
  <c r="H231" i="7"/>
  <c r="H232" i="7"/>
  <c r="H233" i="7"/>
  <c r="H234" i="7"/>
  <c r="I234" i="7" s="1"/>
  <c r="H235" i="7"/>
  <c r="I235" i="7" s="1"/>
  <c r="H236" i="7"/>
  <c r="I236" i="7" s="1"/>
  <c r="H237" i="7"/>
  <c r="I237" i="7" s="1"/>
  <c r="H286" i="7"/>
  <c r="I286" i="7" s="1"/>
  <c r="H287" i="7"/>
  <c r="H288" i="7"/>
  <c r="H2" i="7"/>
  <c r="H5" i="7"/>
  <c r="I5" i="7" s="1"/>
  <c r="H6" i="7"/>
  <c r="I6" i="7" s="1"/>
  <c r="H14" i="7"/>
  <c r="I14" i="7" s="1"/>
  <c r="H29" i="7"/>
  <c r="I29" i="7" s="1"/>
  <c r="H68" i="7"/>
  <c r="I68" i="7" s="1"/>
  <c r="H69" i="7"/>
  <c r="H158" i="7"/>
  <c r="H159" i="7"/>
  <c r="H160" i="7"/>
  <c r="I160" i="7" s="1"/>
  <c r="H161" i="7"/>
  <c r="I161" i="7" s="1"/>
  <c r="H162" i="7"/>
  <c r="I162" i="7" s="1"/>
  <c r="H163" i="7"/>
  <c r="I163" i="7" s="1"/>
  <c r="H164" i="7"/>
  <c r="I164" i="7" s="1"/>
  <c r="H165" i="7"/>
  <c r="H166" i="7"/>
  <c r="H167" i="7"/>
  <c r="H238" i="7"/>
  <c r="I238" i="7" s="1"/>
  <c r="H239" i="7"/>
  <c r="I239" i="7" s="1"/>
  <c r="H240" i="7"/>
  <c r="I240" i="7" s="1"/>
  <c r="H241" i="7"/>
  <c r="I241" i="7" s="1"/>
  <c r="H242" i="7"/>
  <c r="I242" i="7" s="1"/>
  <c r="H243" i="7"/>
  <c r="H244" i="7"/>
  <c r="H245" i="7"/>
  <c r="H30" i="7"/>
  <c r="I30" i="7" s="1"/>
  <c r="H70" i="7"/>
  <c r="I70" i="7" s="1"/>
  <c r="H71" i="7"/>
  <c r="I71" i="7" s="1"/>
  <c r="H72" i="7"/>
  <c r="I72" i="7" s="1"/>
  <c r="H73" i="7"/>
  <c r="I73" i="7" s="1"/>
  <c r="H74" i="7"/>
  <c r="H75" i="7"/>
  <c r="H76" i="7"/>
  <c r="H77" i="7"/>
  <c r="I77" i="7" s="1"/>
  <c r="H78" i="7"/>
  <c r="I78" i="7" s="1"/>
  <c r="H79" i="7"/>
  <c r="I79" i="7" s="1"/>
  <c r="H80" i="7"/>
  <c r="I80" i="7" s="1"/>
  <c r="H168" i="7"/>
  <c r="I168" i="7" s="1"/>
  <c r="H169" i="7"/>
  <c r="H170" i="7"/>
  <c r="H171" i="7"/>
  <c r="H172" i="7"/>
  <c r="I172" i="7" s="1"/>
  <c r="H173" i="7"/>
  <c r="I173" i="7" s="1"/>
  <c r="H174" i="7"/>
  <c r="I174" i="7" s="1"/>
  <c r="H246" i="7"/>
  <c r="I246" i="7" s="1"/>
  <c r="H247" i="7"/>
  <c r="I247" i="7" s="1"/>
  <c r="H248" i="7"/>
  <c r="H249" i="7"/>
  <c r="H289" i="7"/>
  <c r="H31" i="7"/>
  <c r="I31" i="7" s="1"/>
  <c r="H32" i="7"/>
  <c r="I32" i="7" s="1"/>
  <c r="H33" i="7"/>
  <c r="I33" i="7" s="1"/>
  <c r="H81" i="7"/>
  <c r="I81" i="7" s="1"/>
  <c r="H82" i="7"/>
  <c r="I82" i="7" s="1"/>
  <c r="H83" i="7"/>
  <c r="H84" i="7"/>
  <c r="H85" i="7"/>
  <c r="H86" i="7"/>
  <c r="I86" i="7" s="1"/>
  <c r="H87" i="7"/>
  <c r="I87" i="7" s="1"/>
  <c r="H175" i="7"/>
  <c r="I175" i="7" s="1"/>
  <c r="H176" i="7"/>
  <c r="I176" i="7" s="1"/>
  <c r="H177" i="7"/>
  <c r="I177" i="7" s="1"/>
  <c r="H178" i="7"/>
  <c r="H250" i="7"/>
  <c r="H251" i="7"/>
  <c r="H7" i="7"/>
  <c r="I7" i="7" s="1"/>
  <c r="H15" i="7"/>
  <c r="I15" i="7" s="1"/>
  <c r="H16" i="7"/>
  <c r="I16" i="7" s="1"/>
  <c r="H34" i="7"/>
  <c r="I34" i="7" s="1"/>
  <c r="H35" i="7"/>
  <c r="I35" i="7" s="1"/>
  <c r="H88" i="7"/>
  <c r="H89" i="7"/>
  <c r="H90" i="7"/>
  <c r="H91" i="7"/>
  <c r="I91" i="7" s="1"/>
  <c r="H179" i="7"/>
  <c r="I179" i="7" s="1"/>
  <c r="H180" i="7"/>
  <c r="I180" i="7" s="1"/>
  <c r="H36" i="7"/>
  <c r="I36" i="7" s="1"/>
  <c r="H37" i="7"/>
  <c r="I37" i="7" s="1"/>
  <c r="H38" i="7"/>
  <c r="H39" i="7"/>
  <c r="H40" i="7"/>
  <c r="H41" i="7"/>
  <c r="I41" i="7" s="1"/>
  <c r="H42" i="7"/>
  <c r="I42" i="7" s="1"/>
  <c r="H92" i="7"/>
  <c r="I92" i="7" s="1"/>
  <c r="H93" i="7"/>
  <c r="I93" i="7" s="1"/>
  <c r="H252" i="7"/>
  <c r="I252" i="7" s="1"/>
  <c r="H17" i="7"/>
  <c r="H43" i="7"/>
  <c r="H94" i="7"/>
  <c r="H95" i="7"/>
  <c r="I95" i="7" s="1"/>
  <c r="H181" i="7"/>
  <c r="I181" i="7" s="1"/>
  <c r="H18" i="7"/>
  <c r="I18" i="7" s="1"/>
  <c r="G301" i="7"/>
  <c r="G256" i="7"/>
  <c r="G46" i="7"/>
  <c r="G268" i="7"/>
  <c r="G269" i="7"/>
  <c r="G199" i="7"/>
  <c r="G202" i="7"/>
  <c r="G121" i="7"/>
  <c r="G58" i="7"/>
  <c r="G220" i="7"/>
  <c r="G139" i="7"/>
  <c r="G284" i="7"/>
  <c r="G153" i="7"/>
  <c r="G167" i="7"/>
  <c r="G76" i="7"/>
  <c r="G289" i="7"/>
  <c r="G35" i="7"/>
  <c r="G88" i="7"/>
  <c r="G252" i="7"/>
  <c r="G17" i="7"/>
  <c r="F182" i="7"/>
  <c r="G182" i="7" s="1"/>
  <c r="F299" i="7"/>
  <c r="G299" i="7" s="1"/>
  <c r="F253" i="7"/>
  <c r="G253" i="7" s="1"/>
  <c r="F254" i="7"/>
  <c r="G254" i="7" s="1"/>
  <c r="F96" i="7"/>
  <c r="G96" i="7" s="1"/>
  <c r="F255" i="7"/>
  <c r="G255" i="7" s="1"/>
  <c r="F295" i="7"/>
  <c r="G295" i="7" s="1"/>
  <c r="F301" i="7"/>
  <c r="F183" i="7"/>
  <c r="G183" i="7" s="1"/>
  <c r="F184" i="7"/>
  <c r="G184" i="7" s="1"/>
  <c r="F290" i="7"/>
  <c r="G290" i="7" s="1"/>
  <c r="F296" i="7"/>
  <c r="G296" i="7" s="1"/>
  <c r="F300" i="7"/>
  <c r="G300" i="7" s="1"/>
  <c r="F185" i="7"/>
  <c r="G185" i="7" s="1"/>
  <c r="F186" i="7"/>
  <c r="G186" i="7" s="1"/>
  <c r="F256" i="7"/>
  <c r="F297" i="7"/>
  <c r="G297" i="7" s="1"/>
  <c r="F20" i="7"/>
  <c r="G20" i="7" s="1"/>
  <c r="F44" i="7"/>
  <c r="G44" i="7" s="1"/>
  <c r="F97" i="7"/>
  <c r="G97" i="7" s="1"/>
  <c r="F98" i="7"/>
  <c r="G98" i="7" s="1"/>
  <c r="F257" i="7"/>
  <c r="G257" i="7" s="1"/>
  <c r="F258" i="7"/>
  <c r="G258" i="7" s="1"/>
  <c r="F45" i="7"/>
  <c r="G45" i="7" s="1"/>
  <c r="F99" i="7"/>
  <c r="G99" i="7" s="1"/>
  <c r="F100" i="7"/>
  <c r="G100" i="7" s="1"/>
  <c r="F187" i="7"/>
  <c r="G187" i="7" s="1"/>
  <c r="F259" i="7"/>
  <c r="G259" i="7" s="1"/>
  <c r="F260" i="7"/>
  <c r="G260" i="7" s="1"/>
  <c r="F21" i="7"/>
  <c r="G21" i="7" s="1"/>
  <c r="F22" i="7"/>
  <c r="G22" i="7" s="1"/>
  <c r="F46" i="7"/>
  <c r="F101" i="7"/>
  <c r="G101" i="7" s="1"/>
  <c r="F188" i="7"/>
  <c r="G188" i="7" s="1"/>
  <c r="F261" i="7"/>
  <c r="G261" i="7" s="1"/>
  <c r="F262" i="7"/>
  <c r="G262" i="7" s="1"/>
  <c r="F263" i="7"/>
  <c r="G263" i="7" s="1"/>
  <c r="F47" i="7"/>
  <c r="G47" i="7" s="1"/>
  <c r="F102" i="7"/>
  <c r="G102" i="7" s="1"/>
  <c r="F103" i="7"/>
  <c r="G103" i="7" s="1"/>
  <c r="F189" i="7"/>
  <c r="G189" i="7" s="1"/>
  <c r="F190" i="7"/>
  <c r="G190" i="7" s="1"/>
  <c r="F191" i="7"/>
  <c r="G191" i="7" s="1"/>
  <c r="F264" i="7"/>
  <c r="G264" i="7" s="1"/>
  <c r="F265" i="7"/>
  <c r="G265" i="7" s="1"/>
  <c r="F266" i="7"/>
  <c r="G266" i="7" s="1"/>
  <c r="F267" i="7"/>
  <c r="G267" i="7" s="1"/>
  <c r="F268" i="7"/>
  <c r="F298" i="7"/>
  <c r="G298" i="7" s="1"/>
  <c r="F8" i="7"/>
  <c r="G8" i="7" s="1"/>
  <c r="F9" i="7"/>
  <c r="G9" i="7" s="1"/>
  <c r="F10" i="7"/>
  <c r="G10" i="7" s="1"/>
  <c r="F48" i="7"/>
  <c r="G48" i="7" s="1"/>
  <c r="F49" i="7"/>
  <c r="G49" i="7" s="1"/>
  <c r="F104" i="7"/>
  <c r="G104" i="7" s="1"/>
  <c r="F105" i="7"/>
  <c r="G105" i="7" s="1"/>
  <c r="F106" i="7"/>
  <c r="G106" i="7" s="1"/>
  <c r="F107" i="7"/>
  <c r="G107" i="7" s="1"/>
  <c r="F108" i="7"/>
  <c r="G108" i="7" s="1"/>
  <c r="F192" i="7"/>
  <c r="G192" i="7" s="1"/>
  <c r="F193" i="7"/>
  <c r="G193" i="7" s="1"/>
  <c r="F194" i="7"/>
  <c r="G194" i="7" s="1"/>
  <c r="F195" i="7"/>
  <c r="G195" i="7" s="1"/>
  <c r="F269" i="7"/>
  <c r="F270" i="7"/>
  <c r="G270" i="7" s="1"/>
  <c r="F271" i="7"/>
  <c r="G271" i="7" s="1"/>
  <c r="F272" i="7"/>
  <c r="G272" i="7" s="1"/>
  <c r="F291" i="7"/>
  <c r="G291" i="7" s="1"/>
  <c r="F292" i="7"/>
  <c r="G292" i="7" s="1"/>
  <c r="F23" i="7"/>
  <c r="G23" i="7" s="1"/>
  <c r="F24" i="7"/>
  <c r="G24" i="7" s="1"/>
  <c r="F50" i="7"/>
  <c r="G50" i="7" s="1"/>
  <c r="F51" i="7"/>
  <c r="G51" i="7" s="1"/>
  <c r="F109" i="7"/>
  <c r="G109" i="7" s="1"/>
  <c r="F110" i="7"/>
  <c r="G110" i="7" s="1"/>
  <c r="F111" i="7"/>
  <c r="G111" i="7" s="1"/>
  <c r="F196" i="7"/>
  <c r="G196" i="7" s="1"/>
  <c r="F197" i="7"/>
  <c r="G197" i="7" s="1"/>
  <c r="F198" i="7"/>
  <c r="G198" i="7" s="1"/>
  <c r="F199" i="7"/>
  <c r="F273" i="7"/>
  <c r="G273" i="7" s="1"/>
  <c r="F25" i="7"/>
  <c r="G25" i="7" s="1"/>
  <c r="F52" i="7"/>
  <c r="G52" i="7" s="1"/>
  <c r="F53" i="7"/>
  <c r="G53" i="7" s="1"/>
  <c r="F54" i="7"/>
  <c r="G54" i="7" s="1"/>
  <c r="F112" i="7"/>
  <c r="G112" i="7" s="1"/>
  <c r="F113" i="7"/>
  <c r="G113" i="7" s="1"/>
  <c r="F114" i="7"/>
  <c r="G114" i="7" s="1"/>
  <c r="F115" i="7"/>
  <c r="G115" i="7" s="1"/>
  <c r="F116" i="7"/>
  <c r="G116" i="7" s="1"/>
  <c r="F117" i="7"/>
  <c r="G117" i="7" s="1"/>
  <c r="F118" i="7"/>
  <c r="G118" i="7" s="1"/>
  <c r="F119" i="7"/>
  <c r="G119" i="7" s="1"/>
  <c r="F200" i="7"/>
  <c r="G200" i="7" s="1"/>
  <c r="F201" i="7"/>
  <c r="G201" i="7" s="1"/>
  <c r="F202" i="7"/>
  <c r="F203" i="7"/>
  <c r="G203" i="7" s="1"/>
  <c r="F204" i="7"/>
  <c r="G204" i="7" s="1"/>
  <c r="F205" i="7"/>
  <c r="G205" i="7" s="1"/>
  <c r="F206" i="7"/>
  <c r="G206" i="7" s="1"/>
  <c r="F207" i="7"/>
  <c r="G207" i="7" s="1"/>
  <c r="F208" i="7"/>
  <c r="G208" i="7" s="1"/>
  <c r="F209" i="7"/>
  <c r="G209" i="7" s="1"/>
  <c r="F274" i="7"/>
  <c r="G274" i="7" s="1"/>
  <c r="F275" i="7"/>
  <c r="G275" i="7" s="1"/>
  <c r="F293" i="7"/>
  <c r="G293" i="7" s="1"/>
  <c r="F11" i="7"/>
  <c r="G11" i="7" s="1"/>
  <c r="F55" i="7"/>
  <c r="G55" i="7" s="1"/>
  <c r="F56" i="7"/>
  <c r="G56" i="7" s="1"/>
  <c r="F57" i="7"/>
  <c r="G57" i="7" s="1"/>
  <c r="F120" i="7"/>
  <c r="G120" i="7" s="1"/>
  <c r="F121" i="7"/>
  <c r="F122" i="7"/>
  <c r="G122" i="7" s="1"/>
  <c r="F123" i="7"/>
  <c r="G123" i="7" s="1"/>
  <c r="F124" i="7"/>
  <c r="G124" i="7" s="1"/>
  <c r="F125" i="7"/>
  <c r="G125" i="7" s="1"/>
  <c r="F126" i="7"/>
  <c r="G126" i="7" s="1"/>
  <c r="F127" i="7"/>
  <c r="G127" i="7" s="1"/>
  <c r="F128" i="7"/>
  <c r="G128" i="7" s="1"/>
  <c r="F210" i="7"/>
  <c r="G210" i="7" s="1"/>
  <c r="F211" i="7"/>
  <c r="G211" i="7" s="1"/>
  <c r="F212" i="7"/>
  <c r="G212" i="7" s="1"/>
  <c r="F276" i="7"/>
  <c r="G276" i="7" s="1"/>
  <c r="F277" i="7"/>
  <c r="G277" i="7" s="1"/>
  <c r="F278" i="7"/>
  <c r="G278" i="7" s="1"/>
  <c r="F294" i="7"/>
  <c r="G294" i="7" s="1"/>
  <c r="F3" i="7"/>
  <c r="G3" i="7" s="1"/>
  <c r="F58" i="7"/>
  <c r="F59" i="7"/>
  <c r="G59" i="7" s="1"/>
  <c r="F129" i="7"/>
  <c r="G129" i="7" s="1"/>
  <c r="F130" i="7"/>
  <c r="G130" i="7" s="1"/>
  <c r="F131" i="7"/>
  <c r="G131" i="7" s="1"/>
  <c r="F132" i="7"/>
  <c r="G132" i="7" s="1"/>
  <c r="F133" i="7"/>
  <c r="G133" i="7" s="1"/>
  <c r="F134" i="7"/>
  <c r="G134" i="7" s="1"/>
  <c r="F135" i="7"/>
  <c r="G135" i="7" s="1"/>
  <c r="F213" i="7"/>
  <c r="G213" i="7" s="1"/>
  <c r="F214" i="7"/>
  <c r="G214" i="7" s="1"/>
  <c r="F215" i="7"/>
  <c r="G215" i="7" s="1"/>
  <c r="F216" i="7"/>
  <c r="G216" i="7" s="1"/>
  <c r="F217" i="7"/>
  <c r="G217" i="7" s="1"/>
  <c r="F218" i="7"/>
  <c r="G218" i="7" s="1"/>
  <c r="F219" i="7"/>
  <c r="G219" i="7" s="1"/>
  <c r="F220" i="7"/>
  <c r="F221" i="7"/>
  <c r="G221" i="7" s="1"/>
  <c r="F279" i="7"/>
  <c r="G279" i="7" s="1"/>
  <c r="F280" i="7"/>
  <c r="G280" i="7" s="1"/>
  <c r="F281" i="7"/>
  <c r="G281" i="7" s="1"/>
  <c r="F282" i="7"/>
  <c r="G282" i="7" s="1"/>
  <c r="F283" i="7"/>
  <c r="G283" i="7" s="1"/>
  <c r="F26" i="7"/>
  <c r="G26" i="7" s="1"/>
  <c r="F27" i="7"/>
  <c r="G27" i="7" s="1"/>
  <c r="F28" i="7"/>
  <c r="G28" i="7" s="1"/>
  <c r="F60" i="7"/>
  <c r="G60" i="7" s="1"/>
  <c r="F61" i="7"/>
  <c r="G61" i="7" s="1"/>
  <c r="F62" i="7"/>
  <c r="G62" i="7" s="1"/>
  <c r="F136" i="7"/>
  <c r="G136" i="7" s="1"/>
  <c r="F137" i="7"/>
  <c r="G137" i="7" s="1"/>
  <c r="F138" i="7"/>
  <c r="G138" i="7" s="1"/>
  <c r="F139" i="7"/>
  <c r="F140" i="7"/>
  <c r="G140" i="7" s="1"/>
  <c r="F141" i="7"/>
  <c r="G141" i="7" s="1"/>
  <c r="F142" i="7"/>
  <c r="G142" i="7" s="1"/>
  <c r="F143" i="7"/>
  <c r="G143" i="7" s="1"/>
  <c r="F144" i="7"/>
  <c r="G144" i="7" s="1"/>
  <c r="F145" i="7"/>
  <c r="G145" i="7" s="1"/>
  <c r="F146" i="7"/>
  <c r="G146" i="7" s="1"/>
  <c r="F222" i="7"/>
  <c r="G222" i="7" s="1"/>
  <c r="F223" i="7"/>
  <c r="G223" i="7" s="1"/>
  <c r="F224" i="7"/>
  <c r="G224" i="7" s="1"/>
  <c r="F225" i="7"/>
  <c r="G225" i="7" s="1"/>
  <c r="F226" i="7"/>
  <c r="G226" i="7" s="1"/>
  <c r="F227" i="7"/>
  <c r="G227" i="7" s="1"/>
  <c r="F228" i="7"/>
  <c r="G228" i="7" s="1"/>
  <c r="F229" i="7"/>
  <c r="G229" i="7" s="1"/>
  <c r="F284" i="7"/>
  <c r="F285" i="7"/>
  <c r="G285" i="7" s="1"/>
  <c r="F4" i="7"/>
  <c r="G4" i="7" s="1"/>
  <c r="F12" i="7"/>
  <c r="G12" i="7" s="1"/>
  <c r="F13" i="7"/>
  <c r="G13" i="7" s="1"/>
  <c r="F63" i="7"/>
  <c r="G63" i="7" s="1"/>
  <c r="F64" i="7"/>
  <c r="G64" i="7" s="1"/>
  <c r="F65" i="7"/>
  <c r="G65" i="7" s="1"/>
  <c r="F66" i="7"/>
  <c r="G66" i="7" s="1"/>
  <c r="F67" i="7"/>
  <c r="G67" i="7" s="1"/>
  <c r="F147" i="7"/>
  <c r="G147" i="7" s="1"/>
  <c r="F148" i="7"/>
  <c r="G148" i="7" s="1"/>
  <c r="F149" i="7"/>
  <c r="G149" i="7" s="1"/>
  <c r="F150" i="7"/>
  <c r="G150" i="7" s="1"/>
  <c r="F151" i="7"/>
  <c r="G151" i="7" s="1"/>
  <c r="F152" i="7"/>
  <c r="G152" i="7" s="1"/>
  <c r="F153" i="7"/>
  <c r="F154" i="7"/>
  <c r="G154" i="7" s="1"/>
  <c r="F155" i="7"/>
  <c r="G155" i="7" s="1"/>
  <c r="F156" i="7"/>
  <c r="G156" i="7" s="1"/>
  <c r="F157" i="7"/>
  <c r="G157" i="7" s="1"/>
  <c r="F230" i="7"/>
  <c r="G230" i="7" s="1"/>
  <c r="F231" i="7"/>
  <c r="G231" i="7" s="1"/>
  <c r="F232" i="7"/>
  <c r="G232" i="7" s="1"/>
  <c r="F233" i="7"/>
  <c r="G233" i="7" s="1"/>
  <c r="F234" i="7"/>
  <c r="G234" i="7" s="1"/>
  <c r="F235" i="7"/>
  <c r="G235" i="7" s="1"/>
  <c r="F236" i="7"/>
  <c r="G236" i="7" s="1"/>
  <c r="F237" i="7"/>
  <c r="G237" i="7" s="1"/>
  <c r="F286" i="7"/>
  <c r="G286" i="7" s="1"/>
  <c r="F287" i="7"/>
  <c r="G287" i="7" s="1"/>
  <c r="F288" i="7"/>
  <c r="G288" i="7" s="1"/>
  <c r="F2" i="7"/>
  <c r="F5" i="7"/>
  <c r="G5" i="7" s="1"/>
  <c r="F6" i="7"/>
  <c r="G6" i="7" s="1"/>
  <c r="F14" i="7"/>
  <c r="G14" i="7" s="1"/>
  <c r="F29" i="7"/>
  <c r="G29" i="7" s="1"/>
  <c r="F68" i="7"/>
  <c r="G68" i="7" s="1"/>
  <c r="F69" i="7"/>
  <c r="G69" i="7" s="1"/>
  <c r="F158" i="7"/>
  <c r="G158" i="7" s="1"/>
  <c r="F159" i="7"/>
  <c r="G159" i="7" s="1"/>
  <c r="F160" i="7"/>
  <c r="G160" i="7" s="1"/>
  <c r="F161" i="7"/>
  <c r="G161" i="7" s="1"/>
  <c r="F162" i="7"/>
  <c r="G162" i="7" s="1"/>
  <c r="F163" i="7"/>
  <c r="G163" i="7" s="1"/>
  <c r="F164" i="7"/>
  <c r="G164" i="7" s="1"/>
  <c r="F165" i="7"/>
  <c r="G165" i="7" s="1"/>
  <c r="F166" i="7"/>
  <c r="G166" i="7" s="1"/>
  <c r="F167" i="7"/>
  <c r="F238" i="7"/>
  <c r="G238" i="7" s="1"/>
  <c r="F239" i="7"/>
  <c r="G239" i="7" s="1"/>
  <c r="F240" i="7"/>
  <c r="G240" i="7" s="1"/>
  <c r="F241" i="7"/>
  <c r="G241" i="7" s="1"/>
  <c r="F242" i="7"/>
  <c r="G242" i="7" s="1"/>
  <c r="F243" i="7"/>
  <c r="G243" i="7" s="1"/>
  <c r="F244" i="7"/>
  <c r="G244" i="7" s="1"/>
  <c r="F245" i="7"/>
  <c r="G245" i="7" s="1"/>
  <c r="F30" i="7"/>
  <c r="G30" i="7" s="1"/>
  <c r="F70" i="7"/>
  <c r="G70" i="7" s="1"/>
  <c r="F71" i="7"/>
  <c r="G71" i="7" s="1"/>
  <c r="F72" i="7"/>
  <c r="G72" i="7" s="1"/>
  <c r="F73" i="7"/>
  <c r="G73" i="7" s="1"/>
  <c r="F74" i="7"/>
  <c r="G74" i="7" s="1"/>
  <c r="F75" i="7"/>
  <c r="G75" i="7" s="1"/>
  <c r="F76" i="7"/>
  <c r="F77" i="7"/>
  <c r="G77" i="7" s="1"/>
  <c r="F78" i="7"/>
  <c r="G78" i="7" s="1"/>
  <c r="F79" i="7"/>
  <c r="G79" i="7" s="1"/>
  <c r="F80" i="7"/>
  <c r="G80" i="7" s="1"/>
  <c r="F168" i="7"/>
  <c r="G168" i="7" s="1"/>
  <c r="F169" i="7"/>
  <c r="G169" i="7" s="1"/>
  <c r="F170" i="7"/>
  <c r="G170" i="7" s="1"/>
  <c r="F171" i="7"/>
  <c r="G171" i="7" s="1"/>
  <c r="F172" i="7"/>
  <c r="G172" i="7" s="1"/>
  <c r="F173" i="7"/>
  <c r="G173" i="7" s="1"/>
  <c r="F174" i="7"/>
  <c r="G174" i="7" s="1"/>
  <c r="F246" i="7"/>
  <c r="G246" i="7" s="1"/>
  <c r="F247" i="7"/>
  <c r="G247" i="7" s="1"/>
  <c r="F248" i="7"/>
  <c r="G248" i="7" s="1"/>
  <c r="F249" i="7"/>
  <c r="G249" i="7" s="1"/>
  <c r="F289" i="7"/>
  <c r="F31" i="7"/>
  <c r="G31" i="7" s="1"/>
  <c r="F32" i="7"/>
  <c r="G32" i="7" s="1"/>
  <c r="F33" i="7"/>
  <c r="G33" i="7" s="1"/>
  <c r="F81" i="7"/>
  <c r="G81" i="7" s="1"/>
  <c r="F82" i="7"/>
  <c r="G82" i="7" s="1"/>
  <c r="F83" i="7"/>
  <c r="G83" i="7" s="1"/>
  <c r="F84" i="7"/>
  <c r="G84" i="7" s="1"/>
  <c r="F85" i="7"/>
  <c r="G85" i="7" s="1"/>
  <c r="F86" i="7"/>
  <c r="G86" i="7" s="1"/>
  <c r="F87" i="7"/>
  <c r="G87" i="7" s="1"/>
  <c r="F175" i="7"/>
  <c r="G175" i="7" s="1"/>
  <c r="F176" i="7"/>
  <c r="G176" i="7" s="1"/>
  <c r="F177" i="7"/>
  <c r="G177" i="7" s="1"/>
  <c r="F178" i="7"/>
  <c r="G178" i="7" s="1"/>
  <c r="F250" i="7"/>
  <c r="G250" i="7" s="1"/>
  <c r="F251" i="7"/>
  <c r="G251" i="7" s="1"/>
  <c r="F7" i="7"/>
  <c r="G7" i="7" s="1"/>
  <c r="F15" i="7"/>
  <c r="G15" i="7" s="1"/>
  <c r="F16" i="7"/>
  <c r="G16" i="7" s="1"/>
  <c r="F34" i="7"/>
  <c r="G34" i="7" s="1"/>
  <c r="F35" i="7"/>
  <c r="F88" i="7"/>
  <c r="F89" i="7"/>
  <c r="G89" i="7" s="1"/>
  <c r="F90" i="7"/>
  <c r="G90" i="7" s="1"/>
  <c r="F91" i="7"/>
  <c r="G91" i="7" s="1"/>
  <c r="F179" i="7"/>
  <c r="G179" i="7" s="1"/>
  <c r="F180" i="7"/>
  <c r="G180" i="7" s="1"/>
  <c r="F36" i="7"/>
  <c r="G36" i="7" s="1"/>
  <c r="F37" i="7"/>
  <c r="G37" i="7" s="1"/>
  <c r="F38" i="7"/>
  <c r="G38" i="7" s="1"/>
  <c r="F39" i="7"/>
  <c r="G39" i="7" s="1"/>
  <c r="F40" i="7"/>
  <c r="G40" i="7" s="1"/>
  <c r="F41" i="7"/>
  <c r="G41" i="7" s="1"/>
  <c r="F42" i="7"/>
  <c r="G42" i="7" s="1"/>
  <c r="F92" i="7"/>
  <c r="G92" i="7" s="1"/>
  <c r="F93" i="7"/>
  <c r="G93" i="7" s="1"/>
  <c r="F252" i="7"/>
  <c r="F17" i="7"/>
  <c r="F43" i="7"/>
  <c r="G43" i="7" s="1"/>
  <c r="F94" i="7"/>
  <c r="G94" i="7" s="1"/>
  <c r="F95" i="7"/>
  <c r="G95" i="7" s="1"/>
  <c r="F181" i="7"/>
  <c r="G181" i="7" s="1"/>
  <c r="F18" i="7"/>
  <c r="G18" i="7" s="1"/>
  <c r="F19" i="7"/>
  <c r="G19" i="7" s="1"/>
  <c r="K25" i="1"/>
  <c r="C17" i="1"/>
  <c r="C38" i="1"/>
  <c r="D43" i="1"/>
  <c r="D52" i="1"/>
  <c r="C35" i="1"/>
  <c r="C13" i="1"/>
  <c r="C54" i="1"/>
  <c r="K53" i="1"/>
  <c r="D37" i="1"/>
  <c r="C7" i="1"/>
  <c r="K47" i="1"/>
  <c r="C29" i="1"/>
  <c r="C22" i="1"/>
  <c r="K30" i="1"/>
  <c r="D24" i="1"/>
  <c r="K15" i="1"/>
  <c r="C26" i="1"/>
  <c r="C40" i="1"/>
  <c r="C44" i="1"/>
  <c r="C14" i="1"/>
  <c r="D60" i="1"/>
  <c r="C16" i="1"/>
  <c r="C20" i="1"/>
  <c r="C56" i="1"/>
  <c r="C59" i="1"/>
  <c r="C18" i="1"/>
  <c r="D50" i="1"/>
  <c r="C39" i="1"/>
  <c r="K41" i="1"/>
  <c r="C48" i="1"/>
  <c r="C8" i="1"/>
  <c r="K33" i="1"/>
  <c r="D27" i="1"/>
  <c r="C23" i="1"/>
  <c r="K21" i="1"/>
  <c r="C3" i="1"/>
  <c r="C25" i="1"/>
  <c r="C19" i="1"/>
  <c r="D34" i="1"/>
  <c r="C2" i="1"/>
  <c r="C28" i="1"/>
  <c r="C9" i="1"/>
  <c r="D10" i="1"/>
  <c r="C42" i="1"/>
  <c r="D42" i="1"/>
  <c r="E42" i="1"/>
  <c r="C49" i="1"/>
  <c r="D49" i="1"/>
  <c r="E49" i="1"/>
  <c r="D17" i="1"/>
  <c r="E17" i="1"/>
  <c r="D38" i="1"/>
  <c r="E38" i="1"/>
  <c r="C43" i="1"/>
  <c r="D35" i="1"/>
  <c r="E35" i="1"/>
  <c r="C58" i="1"/>
  <c r="D58" i="1"/>
  <c r="E58" i="1"/>
  <c r="C45" i="1"/>
  <c r="D45" i="1"/>
  <c r="E45" i="1"/>
  <c r="D54" i="1"/>
  <c r="E54" i="1"/>
  <c r="D53" i="1"/>
  <c r="E53" i="1"/>
  <c r="C36" i="1"/>
  <c r="D36" i="1"/>
  <c r="E36" i="1"/>
  <c r="C31" i="1"/>
  <c r="D31" i="1"/>
  <c r="E31" i="1"/>
  <c r="D22" i="1"/>
  <c r="E22" i="1"/>
  <c r="D30" i="1"/>
  <c r="E30" i="1"/>
  <c r="C24" i="1"/>
  <c r="C51" i="1"/>
  <c r="D51" i="1"/>
  <c r="E51" i="1"/>
  <c r="C4" i="1"/>
  <c r="D4" i="1"/>
  <c r="E4" i="1"/>
  <c r="D44" i="1"/>
  <c r="E44" i="1"/>
  <c r="D14" i="1"/>
  <c r="E14" i="1"/>
  <c r="C60" i="1"/>
  <c r="E20" i="1"/>
  <c r="C57" i="1"/>
  <c r="D57" i="1"/>
  <c r="E57" i="1"/>
  <c r="C6" i="1"/>
  <c r="D6" i="1"/>
  <c r="E6" i="1"/>
  <c r="D59" i="1"/>
  <c r="E59" i="1"/>
  <c r="D18" i="1"/>
  <c r="E18" i="1"/>
  <c r="C46" i="1"/>
  <c r="D46" i="1"/>
  <c r="E46" i="1"/>
  <c r="C32" i="1"/>
  <c r="D32" i="1"/>
  <c r="E32" i="1"/>
  <c r="D8" i="1"/>
  <c r="E8" i="1"/>
  <c r="D33" i="1"/>
  <c r="E33" i="1"/>
  <c r="C27" i="1"/>
  <c r="D21" i="1"/>
  <c r="C55" i="1"/>
  <c r="D55" i="1"/>
  <c r="E55" i="1"/>
  <c r="C12" i="1"/>
  <c r="D12" i="1"/>
  <c r="E12" i="1"/>
  <c r="D25" i="1"/>
  <c r="E25" i="1"/>
  <c r="D19" i="1"/>
  <c r="E19" i="1"/>
  <c r="C5" i="1"/>
  <c r="D5" i="1"/>
  <c r="E5" i="1"/>
  <c r="C11" i="1"/>
  <c r="D11" i="1"/>
  <c r="E11" i="1"/>
  <c r="E10" i="1"/>
  <c r="C10" i="1"/>
  <c r="K50" i="1"/>
  <c r="K5" i="1"/>
  <c r="K43" i="1"/>
  <c r="K4" i="1"/>
  <c r="K51" i="1"/>
  <c r="K18" i="1"/>
  <c r="K46" i="1"/>
  <c r="K55" i="1"/>
  <c r="K60" i="1"/>
  <c r="K12" i="1"/>
  <c r="K11" i="1"/>
  <c r="K8" i="1"/>
  <c r="K58" i="1"/>
  <c r="K10" i="1"/>
  <c r="K7" i="1"/>
  <c r="K32" i="1"/>
  <c r="K27" i="1"/>
  <c r="K37" i="1"/>
  <c r="K17" i="1"/>
  <c r="K22" i="1"/>
  <c r="K45" i="1"/>
  <c r="L45" i="1" s="1"/>
  <c r="K57" i="1"/>
  <c r="K59" i="1"/>
  <c r="K14" i="1"/>
  <c r="K6" i="1"/>
  <c r="K54" i="1"/>
  <c r="K38" i="1"/>
  <c r="K35" i="1"/>
  <c r="K13" i="1"/>
  <c r="K36" i="1"/>
  <c r="K31" i="1"/>
  <c r="K42" i="1"/>
  <c r="K49" i="1"/>
  <c r="I47" i="8" l="1"/>
  <c r="I751" i="8"/>
  <c r="I754" i="8"/>
  <c r="I764" i="8"/>
  <c r="I768" i="8"/>
  <c r="I775" i="8"/>
  <c r="I780" i="8"/>
  <c r="I781" i="8"/>
  <c r="I77" i="8"/>
  <c r="I85" i="8"/>
  <c r="I93" i="8"/>
  <c r="I101" i="8"/>
  <c r="I109" i="8"/>
  <c r="I117" i="8"/>
  <c r="I125" i="8"/>
  <c r="I133" i="8"/>
  <c r="I141" i="8"/>
  <c r="I149" i="8"/>
  <c r="I157" i="8"/>
  <c r="I165" i="8"/>
  <c r="I173" i="8"/>
  <c r="I181" i="8"/>
  <c r="I189" i="8"/>
  <c r="I197" i="8"/>
  <c r="I205" i="8"/>
  <c r="I213" i="8"/>
  <c r="I221" i="8"/>
  <c r="I229" i="8"/>
  <c r="I237" i="8"/>
  <c r="I245" i="8"/>
  <c r="I253" i="8"/>
  <c r="I261" i="8"/>
  <c r="I269" i="8"/>
  <c r="I277" i="8"/>
  <c r="I285" i="8"/>
  <c r="I293" i="8"/>
  <c r="I301" i="8"/>
  <c r="I309" i="8"/>
  <c r="I317" i="8"/>
  <c r="I325" i="8"/>
  <c r="I333" i="8"/>
  <c r="I341" i="8"/>
  <c r="I349" i="8"/>
  <c r="I357" i="8"/>
  <c r="I365" i="8"/>
  <c r="I373" i="8"/>
  <c r="I381" i="8"/>
  <c r="I389" i="8"/>
  <c r="I397" i="8"/>
  <c r="I405" i="8"/>
  <c r="I413" i="8"/>
  <c r="I421" i="8"/>
  <c r="I429" i="8"/>
  <c r="I437" i="8"/>
  <c r="I445" i="8"/>
  <c r="I453" i="8"/>
  <c r="I461" i="8"/>
  <c r="I469" i="8"/>
  <c r="I477" i="8"/>
  <c r="I485" i="8"/>
  <c r="I493" i="8"/>
  <c r="I501" i="8"/>
  <c r="I509" i="8"/>
  <c r="I517" i="8"/>
  <c r="I525" i="8"/>
  <c r="I533" i="8"/>
  <c r="I541" i="8"/>
  <c r="I549" i="8"/>
  <c r="I557" i="8"/>
  <c r="I565" i="8"/>
  <c r="I573" i="8"/>
  <c r="I581" i="8"/>
  <c r="I589" i="8"/>
  <c r="I597" i="8"/>
  <c r="I605" i="8"/>
  <c r="I613" i="8"/>
  <c r="I621" i="8"/>
  <c r="I629" i="8"/>
  <c r="I637" i="8"/>
  <c r="I645" i="8"/>
  <c r="I653" i="8"/>
  <c r="I661" i="8"/>
  <c r="I669" i="8"/>
  <c r="I677" i="8"/>
  <c r="I685" i="8"/>
  <c r="I693" i="8"/>
  <c r="I701" i="8"/>
  <c r="I709" i="8"/>
  <c r="I717" i="8"/>
  <c r="K716" i="8"/>
  <c r="I62" i="8"/>
  <c r="K691" i="8"/>
  <c r="I5" i="8"/>
  <c r="I37" i="8"/>
  <c r="I34" i="8"/>
  <c r="I42" i="8"/>
  <c r="I44" i="8"/>
  <c r="I35" i="8"/>
  <c r="K524" i="8"/>
  <c r="I15" i="8"/>
  <c r="I51" i="8"/>
  <c r="I741" i="8"/>
  <c r="K147" i="8"/>
  <c r="K156" i="8"/>
  <c r="K267" i="8"/>
  <c r="K283" i="8"/>
  <c r="K363" i="8"/>
  <c r="K395" i="8"/>
  <c r="K459" i="8"/>
  <c r="K484" i="8"/>
  <c r="K563" i="8"/>
  <c r="K571" i="8"/>
  <c r="K603" i="8"/>
  <c r="K651" i="8"/>
  <c r="I21" i="8"/>
  <c r="I28" i="8"/>
  <c r="I19" i="8"/>
  <c r="I27" i="8"/>
  <c r="I22" i="8"/>
  <c r="I750" i="8"/>
  <c r="I744" i="8"/>
  <c r="I728" i="8"/>
  <c r="I747" i="8"/>
  <c r="I776" i="8"/>
  <c r="I52" i="8"/>
  <c r="I76" i="8"/>
  <c r="I84" i="8"/>
  <c r="I92" i="8"/>
  <c r="I100" i="8"/>
  <c r="I108" i="8"/>
  <c r="I116" i="8"/>
  <c r="I124" i="8"/>
  <c r="I132" i="8"/>
  <c r="I140" i="8"/>
  <c r="I148" i="8"/>
  <c r="I156" i="8"/>
  <c r="I164" i="8"/>
  <c r="I172" i="8"/>
  <c r="I180" i="8"/>
  <c r="I188" i="8"/>
  <c r="I196" i="8"/>
  <c r="I204" i="8"/>
  <c r="I212" i="8"/>
  <c r="I220" i="8"/>
  <c r="I228" i="8"/>
  <c r="I236" i="8"/>
  <c r="I244" i="8"/>
  <c r="I252" i="8"/>
  <c r="I260" i="8"/>
  <c r="K292" i="8"/>
  <c r="K316" i="8"/>
  <c r="K396" i="8"/>
  <c r="K436" i="8"/>
  <c r="K476" i="8"/>
  <c r="K516" i="8"/>
  <c r="I532" i="8"/>
  <c r="I540" i="8"/>
  <c r="I548" i="8"/>
  <c r="I556" i="8"/>
  <c r="I564" i="8"/>
  <c r="I572" i="8"/>
  <c r="K580" i="8"/>
  <c r="K604" i="8"/>
  <c r="I612" i="8"/>
  <c r="I620" i="8"/>
  <c r="I628" i="8"/>
  <c r="I636" i="8"/>
  <c r="I644" i="8"/>
  <c r="K668" i="8"/>
  <c r="K676" i="8"/>
  <c r="I692" i="8"/>
  <c r="I700" i="8"/>
  <c r="K26" i="8"/>
  <c r="K91" i="8"/>
  <c r="K47" i="8"/>
  <c r="K644" i="8"/>
  <c r="K612" i="8"/>
  <c r="K548" i="8"/>
  <c r="K196" i="8"/>
  <c r="K572" i="8"/>
  <c r="K767" i="8"/>
  <c r="K700" i="8"/>
  <c r="K92" i="8"/>
  <c r="K636" i="8"/>
  <c r="K540" i="8"/>
  <c r="K188" i="8"/>
  <c r="I152" i="8"/>
  <c r="K200" i="8"/>
  <c r="K201" i="8"/>
  <c r="I345" i="8"/>
  <c r="K561" i="8"/>
  <c r="I577" i="8"/>
  <c r="I721" i="8"/>
  <c r="I580" i="8"/>
  <c r="I588" i="8"/>
  <c r="I596" i="8"/>
  <c r="I604" i="8"/>
  <c r="I652" i="8"/>
  <c r="I660" i="8"/>
  <c r="I668" i="8"/>
  <c r="I676" i="8"/>
  <c r="I684" i="8"/>
  <c r="K661" i="8"/>
  <c r="I633" i="8"/>
  <c r="I641" i="8"/>
  <c r="I715" i="8"/>
  <c r="I758" i="8"/>
  <c r="I753" i="8"/>
  <c r="I26" i="8"/>
  <c r="I755" i="8"/>
  <c r="I773" i="8"/>
  <c r="I75" i="8"/>
  <c r="I83" i="8"/>
  <c r="I91" i="8"/>
  <c r="I99" i="8"/>
  <c r="I107" i="8"/>
  <c r="I115" i="8"/>
  <c r="I123" i="8"/>
  <c r="I131" i="8"/>
  <c r="I139" i="8"/>
  <c r="I147" i="8"/>
  <c r="I155" i="8"/>
  <c r="I163" i="8"/>
  <c r="I171" i="8"/>
  <c r="I179" i="8"/>
  <c r="I187" i="8"/>
  <c r="K747" i="8"/>
  <c r="I29" i="8"/>
  <c r="I725" i="8"/>
  <c r="I41" i="8"/>
  <c r="I730" i="8"/>
  <c r="I39" i="8"/>
  <c r="I31" i="8"/>
  <c r="I735" i="8"/>
  <c r="I9" i="8"/>
  <c r="I765" i="8"/>
  <c r="K228" i="8"/>
  <c r="I13" i="8"/>
  <c r="I50" i="8"/>
  <c r="I726" i="8"/>
  <c r="I48" i="8"/>
  <c r="I38" i="8"/>
  <c r="I25" i="8"/>
  <c r="I745" i="8"/>
  <c r="I64" i="8"/>
  <c r="I742" i="8"/>
  <c r="I69" i="8"/>
  <c r="I766" i="8"/>
  <c r="I746" i="8"/>
  <c r="I738" i="8"/>
  <c r="I760" i="8"/>
  <c r="I772" i="8"/>
  <c r="I778" i="8"/>
  <c r="I74" i="8"/>
  <c r="I82" i="8"/>
  <c r="I90" i="8"/>
  <c r="I98" i="8"/>
  <c r="I106" i="8"/>
  <c r="I114" i="8"/>
  <c r="I122" i="8"/>
  <c r="I130" i="8"/>
  <c r="I138" i="8"/>
  <c r="I146" i="8"/>
  <c r="I154" i="8"/>
  <c r="I162" i="8"/>
  <c r="I170" i="8"/>
  <c r="I178" i="8"/>
  <c r="I186" i="8"/>
  <c r="I194" i="8"/>
  <c r="I202" i="8"/>
  <c r="I210" i="8"/>
  <c r="I218" i="8"/>
  <c r="I226" i="8"/>
  <c r="I234" i="8"/>
  <c r="I346" i="8"/>
  <c r="I570" i="8"/>
  <c r="I650" i="8"/>
  <c r="I225" i="8"/>
  <c r="I249" i="8"/>
  <c r="I273" i="8"/>
  <c r="I321" i="8"/>
  <c r="I369" i="8"/>
  <c r="I569" i="8"/>
  <c r="I585" i="8"/>
  <c r="I601" i="8"/>
  <c r="I617" i="8"/>
  <c r="I625" i="8"/>
  <c r="I649" i="8"/>
  <c r="I665" i="8"/>
  <c r="I673" i="8"/>
  <c r="I681" i="8"/>
  <c r="I689" i="8"/>
  <c r="I697" i="8"/>
  <c r="I705" i="8"/>
  <c r="I713" i="8"/>
  <c r="I103" i="8"/>
  <c r="I497" i="8"/>
  <c r="I505" i="8"/>
  <c r="I537" i="8"/>
  <c r="I609" i="8"/>
  <c r="I657" i="8"/>
  <c r="I3" i="8"/>
  <c r="I8" i="8"/>
  <c r="I36" i="8"/>
  <c r="I14" i="8"/>
  <c r="I54" i="8"/>
  <c r="I43" i="8"/>
  <c r="I727" i="8"/>
  <c r="I724" i="8"/>
  <c r="I65" i="8"/>
  <c r="I757" i="8"/>
  <c r="I46" i="8"/>
  <c r="I740" i="8"/>
  <c r="I771" i="8"/>
  <c r="I777" i="8"/>
  <c r="I779" i="8"/>
  <c r="I18" i="8"/>
  <c r="I78" i="8"/>
  <c r="I86" i="8"/>
  <c r="I94" i="8"/>
  <c r="I102" i="8"/>
  <c r="I110" i="8"/>
  <c r="I118" i="8"/>
  <c r="I126" i="8"/>
  <c r="I134" i="8"/>
  <c r="I142" i="8"/>
  <c r="I150" i="8"/>
  <c r="I158" i="8"/>
  <c r="I166" i="8"/>
  <c r="I174" i="8"/>
  <c r="I182" i="8"/>
  <c r="I190" i="8"/>
  <c r="I198" i="8"/>
  <c r="I200" i="8"/>
  <c r="I206" i="8"/>
  <c r="I214" i="8"/>
  <c r="I222" i="8"/>
  <c r="I230" i="8"/>
  <c r="I238" i="8"/>
  <c r="I246" i="8"/>
  <c r="I254" i="8"/>
  <c r="I262" i="8"/>
  <c r="I270" i="8"/>
  <c r="I278" i="8"/>
  <c r="I286" i="8"/>
  <c r="I294" i="8"/>
  <c r="I302" i="8"/>
  <c r="I310" i="8"/>
  <c r="I318" i="8"/>
  <c r="I326" i="8"/>
  <c r="I334" i="8"/>
  <c r="I342" i="8"/>
  <c r="I350" i="8"/>
  <c r="I358" i="8"/>
  <c r="I366" i="8"/>
  <c r="I374" i="8"/>
  <c r="I382" i="8"/>
  <c r="I390" i="8"/>
  <c r="I398" i="8"/>
  <c r="I406" i="8"/>
  <c r="I414" i="8"/>
  <c r="I422" i="8"/>
  <c r="I430" i="8"/>
  <c r="I438" i="8"/>
  <c r="I446" i="8"/>
  <c r="I454" i="8"/>
  <c r="I462" i="8"/>
  <c r="I470" i="8"/>
  <c r="I478" i="8"/>
  <c r="I486" i="8"/>
  <c r="I487" i="8"/>
  <c r="I494" i="8"/>
  <c r="I502" i="8"/>
  <c r="I528" i="8"/>
  <c r="I600" i="8"/>
  <c r="I632" i="8"/>
  <c r="I640" i="8"/>
  <c r="I688" i="8"/>
  <c r="I696" i="8"/>
  <c r="I704" i="8"/>
  <c r="I712" i="8"/>
  <c r="I679" i="8"/>
  <c r="I687" i="8"/>
  <c r="I708" i="8"/>
  <c r="I716" i="8"/>
  <c r="I195" i="8"/>
  <c r="I203" i="8"/>
  <c r="I211" i="8"/>
  <c r="I219" i="8"/>
  <c r="I227" i="8"/>
  <c r="I235" i="8"/>
  <c r="I243" i="8"/>
  <c r="I251" i="8"/>
  <c r="I259" i="8"/>
  <c r="I267" i="8"/>
  <c r="I275" i="8"/>
  <c r="I283" i="8"/>
  <c r="I291" i="8"/>
  <c r="I299" i="8"/>
  <c r="K300" i="8"/>
  <c r="I307" i="8"/>
  <c r="K308" i="8"/>
  <c r="I315" i="8"/>
  <c r="I323" i="8"/>
  <c r="I331" i="8"/>
  <c r="K332" i="8"/>
  <c r="I339" i="8"/>
  <c r="I347" i="8"/>
  <c r="K348" i="8"/>
  <c r="I355" i="8"/>
  <c r="I363" i="8"/>
  <c r="K364" i="8"/>
  <c r="I371" i="8"/>
  <c r="K372" i="8"/>
  <c r="I379" i="8"/>
  <c r="K380" i="8"/>
  <c r="I387" i="8"/>
  <c r="K388" i="8"/>
  <c r="I395" i="8"/>
  <c r="I403" i="8"/>
  <c r="I411" i="8"/>
  <c r="K412" i="8"/>
  <c r="I419" i="8"/>
  <c r="K420" i="8"/>
  <c r="I427" i="8"/>
  <c r="I435" i="8"/>
  <c r="I443" i="8"/>
  <c r="K444" i="8"/>
  <c r="I451" i="8"/>
  <c r="I459" i="8"/>
  <c r="I467" i="8"/>
  <c r="K468" i="8"/>
  <c r="I475" i="8"/>
  <c r="I483" i="8"/>
  <c r="I491" i="8"/>
  <c r="I499" i="8"/>
  <c r="K500" i="8"/>
  <c r="I507" i="8"/>
  <c r="K508" i="8"/>
  <c r="I515" i="8"/>
  <c r="I523" i="8"/>
  <c r="I531" i="8"/>
  <c r="I539" i="8"/>
  <c r="I547" i="8"/>
  <c r="I555" i="8"/>
  <c r="I563" i="8"/>
  <c r="I571" i="8"/>
  <c r="I579" i="8"/>
  <c r="I587" i="8"/>
  <c r="I595" i="8"/>
  <c r="I603" i="8"/>
  <c r="I611" i="8"/>
  <c r="I619" i="8"/>
  <c r="I627" i="8"/>
  <c r="I635" i="8"/>
  <c r="I643" i="8"/>
  <c r="I651" i="8"/>
  <c r="I659" i="8"/>
  <c r="I667" i="8"/>
  <c r="I675" i="8"/>
  <c r="I683" i="8"/>
  <c r="I691" i="8"/>
  <c r="I699" i="8"/>
  <c r="I707" i="8"/>
  <c r="I723" i="8"/>
  <c r="I242" i="8"/>
  <c r="I250" i="8"/>
  <c r="I258" i="8"/>
  <c r="I266" i="8"/>
  <c r="I274" i="8"/>
  <c r="I282" i="8"/>
  <c r="I290" i="8"/>
  <c r="I298" i="8"/>
  <c r="I306" i="8"/>
  <c r="I314" i="8"/>
  <c r="I322" i="8"/>
  <c r="I330" i="8"/>
  <c r="I338" i="8"/>
  <c r="I354" i="8"/>
  <c r="I362" i="8"/>
  <c r="I370" i="8"/>
  <c r="I378" i="8"/>
  <c r="I386" i="8"/>
  <c r="I394" i="8"/>
  <c r="I402" i="8"/>
  <c r="I410" i="8"/>
  <c r="I418" i="8"/>
  <c r="I426" i="8"/>
  <c r="I434" i="8"/>
  <c r="I442" i="8"/>
  <c r="I450" i="8"/>
  <c r="I458" i="8"/>
  <c r="I466" i="8"/>
  <c r="I474" i="8"/>
  <c r="I482" i="8"/>
  <c r="I490" i="8"/>
  <c r="I498" i="8"/>
  <c r="I506" i="8"/>
  <c r="I514" i="8"/>
  <c r="I522" i="8"/>
  <c r="I530" i="8"/>
  <c r="I538" i="8"/>
  <c r="I546" i="8"/>
  <c r="I554" i="8"/>
  <c r="I562" i="8"/>
  <c r="I578" i="8"/>
  <c r="I586" i="8"/>
  <c r="I594" i="8"/>
  <c r="I602" i="8"/>
  <c r="I610" i="8"/>
  <c r="I618" i="8"/>
  <c r="I626" i="8"/>
  <c r="I634" i="8"/>
  <c r="I642" i="8"/>
  <c r="I658" i="8"/>
  <c r="I666" i="8"/>
  <c r="I674" i="8"/>
  <c r="I682" i="8"/>
  <c r="I690" i="8"/>
  <c r="I698" i="8"/>
  <c r="I706" i="8"/>
  <c r="I714" i="8"/>
  <c r="I722" i="8"/>
  <c r="K20" i="8"/>
  <c r="I20" i="8"/>
  <c r="K728" i="8"/>
  <c r="K11" i="8"/>
  <c r="I11" i="8"/>
  <c r="K76" i="8"/>
  <c r="K483" i="8"/>
  <c r="K307" i="8"/>
  <c r="K755" i="8"/>
  <c r="K50" i="8"/>
  <c r="K532" i="8"/>
  <c r="K507" i="8"/>
  <c r="K445" i="8"/>
  <c r="K419" i="8"/>
  <c r="K387" i="8"/>
  <c r="K347" i="8"/>
  <c r="K299" i="8"/>
  <c r="K259" i="8"/>
  <c r="K219" i="8"/>
  <c r="K171" i="8"/>
  <c r="K124" i="8"/>
  <c r="K83" i="8"/>
  <c r="K758" i="8"/>
  <c r="K22" i="8"/>
  <c r="I7" i="8"/>
  <c r="I2" i="8"/>
  <c r="I55" i="8"/>
  <c r="K726" i="8"/>
  <c r="I56" i="8"/>
  <c r="I58" i="8"/>
  <c r="I739" i="8"/>
  <c r="K25" i="8"/>
  <c r="I67" i="8"/>
  <c r="K64" i="8"/>
  <c r="I61" i="8"/>
  <c r="I89" i="8"/>
  <c r="I113" i="8"/>
  <c r="K100" i="8"/>
  <c r="K451" i="8"/>
  <c r="K260" i="8"/>
  <c r="K220" i="8"/>
  <c r="K131" i="8"/>
  <c r="K84" i="8"/>
  <c r="K744" i="8"/>
  <c r="K475" i="8"/>
  <c r="K339" i="8"/>
  <c r="K211" i="8"/>
  <c r="K123" i="8"/>
  <c r="K52" i="8"/>
  <c r="K23" i="8"/>
  <c r="I23" i="8"/>
  <c r="I57" i="8"/>
  <c r="I60" i="8"/>
  <c r="K45" i="8"/>
  <c r="I45" i="8"/>
  <c r="K732" i="8"/>
  <c r="I732" i="8"/>
  <c r="K53" i="8"/>
  <c r="I53" i="8"/>
  <c r="I761" i="8"/>
  <c r="I734" i="8"/>
  <c r="I733" i="8"/>
  <c r="I770" i="8"/>
  <c r="I774" i="8"/>
  <c r="I49" i="8"/>
  <c r="I72" i="8"/>
  <c r="I80" i="8"/>
  <c r="I88" i="8"/>
  <c r="I96" i="8"/>
  <c r="I104" i="8"/>
  <c r="I112" i="8"/>
  <c r="I120" i="8"/>
  <c r="I128" i="8"/>
  <c r="I136" i="8"/>
  <c r="I144" i="8"/>
  <c r="I160" i="8"/>
  <c r="I168" i="8"/>
  <c r="I176" i="8"/>
  <c r="I184" i="8"/>
  <c r="I224" i="8"/>
  <c r="I248" i="8"/>
  <c r="I272" i="8"/>
  <c r="I296" i="8"/>
  <c r="I384" i="8"/>
  <c r="I408" i="8"/>
  <c r="I432" i="8"/>
  <c r="K132" i="8"/>
  <c r="K179" i="8"/>
  <c r="K41" i="8"/>
  <c r="K252" i="8"/>
  <c r="K164" i="8"/>
  <c r="K750" i="8"/>
  <c r="K6" i="8"/>
  <c r="I6" i="8"/>
  <c r="I24" i="8"/>
  <c r="I33" i="8"/>
  <c r="I59" i="8"/>
  <c r="K443" i="8"/>
  <c r="K411" i="8"/>
  <c r="K379" i="8"/>
  <c r="K331" i="8"/>
  <c r="K291" i="8"/>
  <c r="K251" i="8"/>
  <c r="K203" i="8"/>
  <c r="K163" i="8"/>
  <c r="K116" i="8"/>
  <c r="K776" i="8"/>
  <c r="I4" i="8"/>
  <c r="K12" i="8"/>
  <c r="I12" i="8"/>
  <c r="K16" i="8"/>
  <c r="I16" i="8"/>
  <c r="K30" i="8"/>
  <c r="I30" i="8"/>
  <c r="I63" i="8"/>
  <c r="I729" i="8"/>
  <c r="I748" i="8"/>
  <c r="I40" i="8"/>
  <c r="I70" i="8"/>
  <c r="I68" i="8"/>
  <c r="I737" i="8"/>
  <c r="I736" i="8"/>
  <c r="I763" i="8"/>
  <c r="I743" i="8"/>
  <c r="I66" i="8"/>
  <c r="I769" i="8"/>
  <c r="I752" i="8"/>
  <c r="I71" i="8"/>
  <c r="I79" i="8"/>
  <c r="I87" i="8"/>
  <c r="I95" i="8"/>
  <c r="I111" i="8"/>
  <c r="I119" i="8"/>
  <c r="I151" i="8"/>
  <c r="I175" i="8"/>
  <c r="I199" i="8"/>
  <c r="I311" i="8"/>
  <c r="I335" i="8"/>
  <c r="I359" i="8"/>
  <c r="I407" i="8"/>
  <c r="I431" i="8"/>
  <c r="I455" i="8"/>
  <c r="I496" i="8"/>
  <c r="I559" i="8"/>
  <c r="I560" i="8"/>
  <c r="I510" i="8"/>
  <c r="I518" i="8"/>
  <c r="I526" i="8"/>
  <c r="I527" i="8"/>
  <c r="I534" i="8"/>
  <c r="I542" i="8"/>
  <c r="I550" i="8"/>
  <c r="I558" i="8"/>
  <c r="I566" i="8"/>
  <c r="I574" i="8"/>
  <c r="I582" i="8"/>
  <c r="I590" i="8"/>
  <c r="I591" i="8"/>
  <c r="I622" i="8"/>
  <c r="I623" i="8"/>
  <c r="I268" i="8"/>
  <c r="I276" i="8"/>
  <c r="I284" i="8"/>
  <c r="I292" i="8"/>
  <c r="I300" i="8"/>
  <c r="I308" i="8"/>
  <c r="I316" i="8"/>
  <c r="I324" i="8"/>
  <c r="I332" i="8"/>
  <c r="I340" i="8"/>
  <c r="I348" i="8"/>
  <c r="I356" i="8"/>
  <c r="I364" i="8"/>
  <c r="I372" i="8"/>
  <c r="I380" i="8"/>
  <c r="I388" i="8"/>
  <c r="I396" i="8"/>
  <c r="I404" i="8"/>
  <c r="I412" i="8"/>
  <c r="I420" i="8"/>
  <c r="I428" i="8"/>
  <c r="I436" i="8"/>
  <c r="I444" i="8"/>
  <c r="I452" i="8"/>
  <c r="I460" i="8"/>
  <c r="I468" i="8"/>
  <c r="I476" i="8"/>
  <c r="I484" i="8"/>
  <c r="I492" i="8"/>
  <c r="I500" i="8"/>
  <c r="I508" i="8"/>
  <c r="I516" i="8"/>
  <c r="I731" i="8"/>
  <c r="I17" i="8"/>
  <c r="K766" i="8"/>
  <c r="I756" i="8"/>
  <c r="I749" i="8"/>
  <c r="I759" i="8"/>
  <c r="K760" i="8"/>
  <c r="I762" i="8"/>
  <c r="K778" i="8"/>
  <c r="I73" i="8"/>
  <c r="I81" i="8"/>
  <c r="I97" i="8"/>
  <c r="I105" i="8"/>
  <c r="K106" i="8"/>
  <c r="I121" i="8"/>
  <c r="K122" i="8"/>
  <c r="I129" i="8"/>
  <c r="I137" i="8"/>
  <c r="I145" i="8"/>
  <c r="I153" i="8"/>
  <c r="I161" i="8"/>
  <c r="I169" i="8"/>
  <c r="I177" i="8"/>
  <c r="K178" i="8"/>
  <c r="I185" i="8"/>
  <c r="I193" i="8"/>
  <c r="K194" i="8"/>
  <c r="I201" i="8"/>
  <c r="I209" i="8"/>
  <c r="I217" i="8"/>
  <c r="I233" i="8"/>
  <c r="I241" i="8"/>
  <c r="I257" i="8"/>
  <c r="I265" i="8"/>
  <c r="K266" i="8"/>
  <c r="I281" i="8"/>
  <c r="K282" i="8"/>
  <c r="I289" i="8"/>
  <c r="I297" i="8"/>
  <c r="I305" i="8"/>
  <c r="I313" i="8"/>
  <c r="I329" i="8"/>
  <c r="I337" i="8"/>
  <c r="I353" i="8"/>
  <c r="I361" i="8"/>
  <c r="I377" i="8"/>
  <c r="I385" i="8"/>
  <c r="I401" i="8"/>
  <c r="I409" i="8"/>
  <c r="I417" i="8"/>
  <c r="I433" i="8"/>
  <c r="I449" i="8"/>
  <c r="I457" i="8"/>
  <c r="I481" i="8"/>
  <c r="I489" i="8"/>
  <c r="I513" i="8"/>
  <c r="I521" i="8"/>
  <c r="I545" i="8"/>
  <c r="I553" i="8"/>
  <c r="I561" i="8"/>
  <c r="I32" i="8"/>
  <c r="I192" i="8"/>
  <c r="I208" i="8"/>
  <c r="I216" i="8"/>
  <c r="I232" i="8"/>
  <c r="I240" i="8"/>
  <c r="I256" i="8"/>
  <c r="I264" i="8"/>
  <c r="I280" i="8"/>
  <c r="I288" i="8"/>
  <c r="I304" i="8"/>
  <c r="I312" i="8"/>
  <c r="I320" i="8"/>
  <c r="I328" i="8"/>
  <c r="I336" i="8"/>
  <c r="I344" i="8"/>
  <c r="I352" i="8"/>
  <c r="I360" i="8"/>
  <c r="I368" i="8"/>
  <c r="I376" i="8"/>
  <c r="I392" i="8"/>
  <c r="I400" i="8"/>
  <c r="K416" i="8"/>
  <c r="I416" i="8"/>
  <c r="K424" i="8"/>
  <c r="I424" i="8"/>
  <c r="K440" i="8"/>
  <c r="I440" i="8"/>
  <c r="I441" i="8"/>
  <c r="I448" i="8"/>
  <c r="K456" i="8"/>
  <c r="I456" i="8"/>
  <c r="K464" i="8"/>
  <c r="K472" i="8"/>
  <c r="I473" i="8"/>
  <c r="I480" i="8"/>
  <c r="I488" i="8"/>
  <c r="I504" i="8"/>
  <c r="I512" i="8"/>
  <c r="I544" i="8"/>
  <c r="I576" i="8"/>
  <c r="I616" i="8"/>
  <c r="I624" i="8"/>
  <c r="I656" i="8"/>
  <c r="I664" i="8"/>
  <c r="I672" i="8"/>
  <c r="I680" i="8"/>
  <c r="I720" i="8"/>
  <c r="I464" i="8"/>
  <c r="I127" i="8"/>
  <c r="I135" i="8"/>
  <c r="I143" i="8"/>
  <c r="K151" i="8"/>
  <c r="I159" i="8"/>
  <c r="I167" i="8"/>
  <c r="I183" i="8"/>
  <c r="I191" i="8"/>
  <c r="I207" i="8"/>
  <c r="I215" i="8"/>
  <c r="I223" i="8"/>
  <c r="I231" i="8"/>
  <c r="I239" i="8"/>
  <c r="I247" i="8"/>
  <c r="I255" i="8"/>
  <c r="I263" i="8"/>
  <c r="I271" i="8"/>
  <c r="I279" i="8"/>
  <c r="I287" i="8"/>
  <c r="K295" i="8"/>
  <c r="I295" i="8"/>
  <c r="I303" i="8"/>
  <c r="I319" i="8"/>
  <c r="I327" i="8"/>
  <c r="I343" i="8"/>
  <c r="I351" i="8"/>
  <c r="K367" i="8"/>
  <c r="I367" i="8"/>
  <c r="I375" i="8"/>
  <c r="K383" i="8"/>
  <c r="I383" i="8"/>
  <c r="I391" i="8"/>
  <c r="I399" i="8"/>
  <c r="I415" i="8"/>
  <c r="I423" i="8"/>
  <c r="I439" i="8"/>
  <c r="I447" i="8"/>
  <c r="I463" i="8"/>
  <c r="I471" i="8"/>
  <c r="I479" i="8"/>
  <c r="K495" i="8"/>
  <c r="I495" i="8"/>
  <c r="I503" i="8"/>
  <c r="I511" i="8"/>
  <c r="K519" i="8"/>
  <c r="I519" i="8"/>
  <c r="K535" i="8"/>
  <c r="I535" i="8"/>
  <c r="I536" i="8"/>
  <c r="I543" i="8"/>
  <c r="I551" i="8"/>
  <c r="I567" i="8"/>
  <c r="I568" i="8"/>
  <c r="I575" i="8"/>
  <c r="I583" i="8"/>
  <c r="I599" i="8"/>
  <c r="I607" i="8"/>
  <c r="I608" i="8"/>
  <c r="I615" i="8"/>
  <c r="I639" i="8"/>
  <c r="I647" i="8"/>
  <c r="I648" i="8"/>
  <c r="I655" i="8"/>
  <c r="I663" i="8"/>
  <c r="I671" i="8"/>
  <c r="I711" i="8"/>
  <c r="I719" i="8"/>
  <c r="I598" i="8"/>
  <c r="I606" i="8"/>
  <c r="I614" i="8"/>
  <c r="I630" i="8"/>
  <c r="I631" i="8"/>
  <c r="I638" i="8"/>
  <c r="I646" i="8"/>
  <c r="I654" i="8"/>
  <c r="I662" i="8"/>
  <c r="I670" i="8"/>
  <c r="I678" i="8"/>
  <c r="I686" i="8"/>
  <c r="I694" i="8"/>
  <c r="I695" i="8"/>
  <c r="I702" i="8"/>
  <c r="I703" i="8"/>
  <c r="I710" i="8"/>
  <c r="I718" i="8"/>
  <c r="I472" i="8"/>
  <c r="I393" i="8"/>
  <c r="I425" i="8"/>
  <c r="I465" i="8"/>
  <c r="I529" i="8"/>
  <c r="I593" i="8"/>
  <c r="K480" i="8"/>
  <c r="K496" i="8"/>
  <c r="K504" i="8"/>
  <c r="K520" i="8"/>
  <c r="I520" i="8"/>
  <c r="K528" i="8"/>
  <c r="K544" i="8"/>
  <c r="K552" i="8"/>
  <c r="K560" i="8"/>
  <c r="K568" i="8"/>
  <c r="I584" i="8"/>
  <c r="K592" i="8"/>
  <c r="K608" i="8"/>
  <c r="K632" i="8"/>
  <c r="K640" i="8"/>
  <c r="K641" i="8"/>
  <c r="K656" i="8"/>
  <c r="K664" i="8"/>
  <c r="K665" i="8"/>
  <c r="K688" i="8"/>
  <c r="K696" i="8"/>
  <c r="K704" i="8"/>
  <c r="K720" i="8"/>
  <c r="K721" i="8"/>
  <c r="I552" i="8"/>
  <c r="K599" i="8"/>
  <c r="K631" i="8"/>
  <c r="K639" i="8"/>
  <c r="K719" i="8"/>
  <c r="I592" i="8"/>
  <c r="K5" i="8"/>
  <c r="K37" i="8"/>
  <c r="K44" i="8"/>
  <c r="K51" i="8"/>
  <c r="K62" i="8"/>
  <c r="K487" i="8"/>
  <c r="K27" i="8"/>
  <c r="K753" i="8"/>
  <c r="K765" i="8"/>
  <c r="K773" i="8"/>
  <c r="K115" i="8"/>
  <c r="K140" i="8"/>
  <c r="K148" i="8"/>
  <c r="K172" i="8"/>
  <c r="K204" i="8"/>
  <c r="K212" i="8"/>
  <c r="K236" i="8"/>
  <c r="K244" i="8"/>
  <c r="K268" i="8"/>
  <c r="K602" i="8"/>
  <c r="K455" i="8"/>
  <c r="K576" i="8"/>
  <c r="K600" i="8"/>
  <c r="K399" i="8"/>
  <c r="K559" i="8"/>
  <c r="K687" i="8"/>
  <c r="K423" i="8"/>
  <c r="K340" i="8"/>
  <c r="K276" i="8"/>
  <c r="K180" i="8"/>
  <c r="K730" i="8"/>
  <c r="K31" i="8"/>
  <c r="K9" i="8"/>
  <c r="K75" i="8"/>
  <c r="K107" i="8"/>
  <c r="K70" i="8"/>
  <c r="K648" i="8"/>
  <c r="K672" i="8"/>
  <c r="K734" i="8"/>
  <c r="K616" i="8"/>
  <c r="K255" i="8"/>
  <c r="K471" i="8"/>
  <c r="K463" i="8"/>
  <c r="K43" i="8"/>
  <c r="K680" i="8"/>
  <c r="K591" i="8"/>
  <c r="K536" i="8"/>
  <c r="K432" i="8"/>
  <c r="K488" i="8"/>
  <c r="K615" i="8"/>
  <c r="K34" i="8"/>
  <c r="K14" i="8"/>
  <c r="K624" i="8"/>
  <c r="K607" i="8"/>
  <c r="K567" i="8"/>
  <c r="K336" i="8"/>
  <c r="K431" i="8"/>
  <c r="K503" i="8"/>
  <c r="K543" i="8"/>
  <c r="K583" i="8"/>
  <c r="K663" i="8"/>
  <c r="K703" i="8"/>
  <c r="K392" i="8"/>
  <c r="K344" i="8"/>
  <c r="K400" i="8"/>
  <c r="K376" i="8"/>
  <c r="K167" i="8"/>
  <c r="K391" i="8"/>
  <c r="K415" i="8"/>
  <c r="K511" i="8"/>
  <c r="K551" i="8"/>
  <c r="K679" i="8"/>
  <c r="K695" i="8"/>
  <c r="K647" i="8"/>
  <c r="K743" i="8"/>
  <c r="K712" i="8"/>
  <c r="K623" i="8"/>
  <c r="K512" i="8"/>
  <c r="K408" i="8"/>
  <c r="K208" i="8"/>
  <c r="K711" i="8"/>
  <c r="K671" i="8"/>
  <c r="K655" i="8"/>
  <c r="K584" i="8"/>
  <c r="K527" i="8"/>
  <c r="K447" i="8"/>
  <c r="K780" i="8"/>
  <c r="K609" i="8"/>
  <c r="K81" i="8"/>
  <c r="K114" i="8"/>
  <c r="K130" i="8"/>
  <c r="K161" i="8"/>
  <c r="K193" i="8"/>
  <c r="K210" i="8"/>
  <c r="K233" i="8"/>
  <c r="K265" i="8"/>
  <c r="K330" i="8"/>
  <c r="K394" i="8"/>
  <c r="K410" i="8"/>
  <c r="K425" i="8"/>
  <c r="K731" i="8"/>
  <c r="K756" i="8"/>
  <c r="K74" i="8"/>
  <c r="K89" i="8"/>
  <c r="K154" i="8"/>
  <c r="K169" i="8"/>
  <c r="K185" i="8"/>
  <c r="K218" i="8"/>
  <c r="K249" i="8"/>
  <c r="K337" i="8"/>
  <c r="K354" i="8"/>
  <c r="K370" i="8"/>
  <c r="K386" i="8"/>
  <c r="K401" i="8"/>
  <c r="K417" i="8"/>
  <c r="K13" i="8"/>
  <c r="K738" i="8"/>
  <c r="K772" i="8"/>
  <c r="K73" i="8"/>
  <c r="K105" i="8"/>
  <c r="K138" i="8"/>
  <c r="K153" i="8"/>
  <c r="K186" i="8"/>
  <c r="K202" i="8"/>
  <c r="K241" i="8"/>
  <c r="K257" i="8"/>
  <c r="K273" i="8"/>
  <c r="K289" i="8"/>
  <c r="K305" i="8"/>
  <c r="K322" i="8"/>
  <c r="K353" i="8"/>
  <c r="K362" i="8"/>
  <c r="K378" i="8"/>
  <c r="K409" i="8"/>
  <c r="K426" i="8"/>
  <c r="K69" i="8"/>
  <c r="K17" i="8"/>
  <c r="K749" i="8"/>
  <c r="K90" i="8"/>
  <c r="K121" i="8"/>
  <c r="K137" i="8"/>
  <c r="K226" i="8"/>
  <c r="K274" i="8"/>
  <c r="K281" i="8"/>
  <c r="K297" i="8"/>
  <c r="K313" i="8"/>
  <c r="K329" i="8"/>
  <c r="K369" i="8"/>
  <c r="K433" i="8"/>
  <c r="K361" i="8"/>
  <c r="K762" i="8"/>
  <c r="K61" i="8"/>
  <c r="K82" i="8"/>
  <c r="K98" i="8"/>
  <c r="K146" i="8"/>
  <c r="K177" i="8"/>
  <c r="K209" i="8"/>
  <c r="K225" i="8"/>
  <c r="K242" i="8"/>
  <c r="K258" i="8"/>
  <c r="K298" i="8"/>
  <c r="K321" i="8"/>
  <c r="K345" i="8"/>
  <c r="K393" i="8"/>
  <c r="K418" i="8"/>
  <c r="K434" i="8"/>
  <c r="K739" i="8"/>
  <c r="K759" i="8"/>
  <c r="K97" i="8"/>
  <c r="K113" i="8"/>
  <c r="K129" i="8"/>
  <c r="K145" i="8"/>
  <c r="K162" i="8"/>
  <c r="K170" i="8"/>
  <c r="K217" i="8"/>
  <c r="K234" i="8"/>
  <c r="K250" i="8"/>
  <c r="K290" i="8"/>
  <c r="K306" i="8"/>
  <c r="K314" i="8"/>
  <c r="K338" i="8"/>
  <c r="K346" i="8"/>
  <c r="K377" i="8"/>
  <c r="K385" i="8"/>
  <c r="K402" i="8"/>
  <c r="K441" i="8"/>
  <c r="K442" i="8"/>
  <c r="K450" i="8"/>
  <c r="K457" i="8"/>
  <c r="K458" i="8"/>
  <c r="K465" i="8"/>
  <c r="K466" i="8"/>
  <c r="K473" i="8"/>
  <c r="K474" i="8"/>
  <c r="K481" i="8"/>
  <c r="K489" i="8"/>
  <c r="K490" i="8"/>
  <c r="K498" i="8"/>
  <c r="K505" i="8"/>
  <c r="K513" i="8"/>
  <c r="K514" i="8"/>
  <c r="K521" i="8"/>
  <c r="K529" i="8"/>
  <c r="K530" i="8"/>
  <c r="K537" i="8"/>
  <c r="K538" i="8"/>
  <c r="K545" i="8"/>
  <c r="K546" i="8"/>
  <c r="K553" i="8"/>
  <c r="K554" i="8"/>
  <c r="K569" i="8"/>
  <c r="K570" i="8"/>
  <c r="K577" i="8"/>
  <c r="K578" i="8"/>
  <c r="K585" i="8"/>
  <c r="K586" i="8"/>
  <c r="K593" i="8"/>
  <c r="K594" i="8"/>
  <c r="K601" i="8"/>
  <c r="K617" i="8"/>
  <c r="K618" i="8"/>
  <c r="K625" i="8"/>
  <c r="K626" i="8"/>
  <c r="K633" i="8"/>
  <c r="K634" i="8"/>
  <c r="K642" i="8"/>
  <c r="K649" i="8"/>
  <c r="K650" i="8"/>
  <c r="K657" i="8"/>
  <c r="K658" i="8"/>
  <c r="K666" i="8"/>
  <c r="K673" i="8"/>
  <c r="K674" i="8"/>
  <c r="K681" i="8"/>
  <c r="K682" i="8"/>
  <c r="K690" i="8"/>
  <c r="K697" i="8"/>
  <c r="K705" i="8"/>
  <c r="K104" i="8"/>
  <c r="K120" i="8"/>
  <c r="K128" i="8"/>
  <c r="K136" i="8"/>
  <c r="K144" i="8"/>
  <c r="K176" i="8"/>
  <c r="K216" i="8"/>
  <c r="K232" i="8"/>
  <c r="K240" i="8"/>
  <c r="K248" i="8"/>
  <c r="K256" i="8"/>
  <c r="K264" i="8"/>
  <c r="K272" i="8"/>
  <c r="K280" i="8"/>
  <c r="K288" i="8"/>
  <c r="K296" i="8"/>
  <c r="K304" i="8"/>
  <c r="K312" i="8"/>
  <c r="K328" i="8"/>
  <c r="K49" i="8"/>
  <c r="K40" i="8"/>
  <c r="K71" i="8"/>
  <c r="K79" i="8"/>
  <c r="K103" i="8"/>
  <c r="K111" i="8"/>
  <c r="K127" i="8"/>
  <c r="K143" i="8"/>
  <c r="K159" i="8"/>
  <c r="K175" i="8"/>
  <c r="K183" i="8"/>
  <c r="K199" i="8"/>
  <c r="K215" i="8"/>
  <c r="K223" i="8"/>
  <c r="K239" i="8"/>
  <c r="K247" i="8"/>
  <c r="K263" i="8"/>
  <c r="K271" i="8"/>
  <c r="K279" i="8"/>
  <c r="K303" i="8"/>
  <c r="K311" i="8"/>
  <c r="K737" i="8"/>
  <c r="K769" i="8"/>
  <c r="K87" i="8"/>
  <c r="K119" i="8"/>
  <c r="K135" i="8"/>
  <c r="K191" i="8"/>
  <c r="K231" i="8"/>
  <c r="K287" i="8"/>
  <c r="K610" i="8"/>
  <c r="K562" i="8"/>
  <c r="K192" i="8"/>
  <c r="K168" i="8"/>
  <c r="K152" i="8"/>
  <c r="K761" i="8"/>
  <c r="K733" i="8"/>
  <c r="K72" i="8"/>
  <c r="K774" i="8"/>
  <c r="K96" i="8"/>
  <c r="K752" i="8"/>
  <c r="K24" i="8"/>
  <c r="K35" i="8"/>
  <c r="K497" i="8"/>
  <c r="K482" i="8"/>
  <c r="K449" i="8"/>
  <c r="K207" i="8"/>
  <c r="K88" i="8"/>
  <c r="K763" i="8"/>
  <c r="K66" i="8"/>
  <c r="K95" i="8"/>
  <c r="K3" i="8"/>
  <c r="K320" i="8"/>
  <c r="K184" i="8"/>
  <c r="K770" i="8"/>
  <c r="K80" i="8"/>
  <c r="K68" i="8"/>
  <c r="K777" i="8"/>
  <c r="K689" i="8"/>
  <c r="K224" i="8"/>
  <c r="K160" i="8"/>
  <c r="K112" i="8"/>
  <c r="K352" i="8"/>
  <c r="K360" i="8"/>
  <c r="K319" i="8"/>
  <c r="K335" i="8"/>
  <c r="K327" i="8"/>
  <c r="K706" i="8"/>
  <c r="K713" i="8"/>
  <c r="K722" i="8"/>
  <c r="K384" i="8"/>
  <c r="K343" i="8"/>
  <c r="K351" i="8"/>
  <c r="K368" i="8"/>
  <c r="K375" i="8"/>
  <c r="K407" i="8"/>
  <c r="K359" i="8"/>
  <c r="K439" i="8"/>
  <c r="K453" i="8"/>
  <c r="K742" i="8"/>
  <c r="K735" i="8"/>
  <c r="K448" i="8"/>
  <c r="K479" i="8"/>
  <c r="K575" i="8"/>
  <c r="K746" i="8"/>
  <c r="K139" i="8"/>
  <c r="K36" i="8"/>
  <c r="K19" i="8"/>
  <c r="K4" i="8"/>
  <c r="K54" i="8"/>
  <c r="K718" i="8"/>
  <c r="K686" i="8"/>
  <c r="K662" i="8"/>
  <c r="K646" i="8"/>
  <c r="K622" i="8"/>
  <c r="K590" i="8"/>
  <c r="K582" i="8"/>
  <c r="K550" i="8"/>
  <c r="K518" i="8"/>
  <c r="K494" i="8"/>
  <c r="K470" i="8"/>
  <c r="K430" i="8"/>
  <c r="K406" i="8"/>
  <c r="K382" i="8"/>
  <c r="K342" i="8"/>
  <c r="K318" i="8"/>
  <c r="K294" i="8"/>
  <c r="K270" i="8"/>
  <c r="K230" i="8"/>
  <c r="K198" i="8"/>
  <c r="K182" i="8"/>
  <c r="K142" i="8"/>
  <c r="K102" i="8"/>
  <c r="K94" i="8"/>
  <c r="K771" i="8"/>
  <c r="K65" i="8"/>
  <c r="K745" i="8"/>
  <c r="K736" i="8"/>
  <c r="K629" i="8"/>
  <c r="K613" i="8"/>
  <c r="K541" i="8"/>
  <c r="K517" i="8"/>
  <c r="K485" i="8"/>
  <c r="K421" i="8"/>
  <c r="K397" i="8"/>
  <c r="K357" i="8"/>
  <c r="K261" i="8"/>
  <c r="K221" i="8"/>
  <c r="K181" i="8"/>
  <c r="K141" i="8"/>
  <c r="K125" i="8"/>
  <c r="K101" i="8"/>
  <c r="K85" i="8"/>
  <c r="K768" i="8"/>
  <c r="K754" i="8"/>
  <c r="K701" i="8"/>
  <c r="K277" i="8"/>
  <c r="K781" i="8"/>
  <c r="K7" i="8"/>
  <c r="K63" i="8"/>
  <c r="K58" i="8"/>
  <c r="K38" i="8"/>
  <c r="K709" i="8"/>
  <c r="K317" i="8"/>
  <c r="K694" i="8"/>
  <c r="K678" i="8"/>
  <c r="K638" i="8"/>
  <c r="K614" i="8"/>
  <c r="K566" i="8"/>
  <c r="K542" i="8"/>
  <c r="K510" i="8"/>
  <c r="K462" i="8"/>
  <c r="K414" i="8"/>
  <c r="K366" i="8"/>
  <c r="K334" i="8"/>
  <c r="K286" i="8"/>
  <c r="K246" i="8"/>
  <c r="K206" i="8"/>
  <c r="K158" i="8"/>
  <c r="K126" i="8"/>
  <c r="K78" i="8"/>
  <c r="K724" i="8"/>
  <c r="K693" i="8"/>
  <c r="K653" i="8"/>
  <c r="K549" i="8"/>
  <c r="K509" i="8"/>
  <c r="K469" i="8"/>
  <c r="K373" i="8"/>
  <c r="K341" i="8"/>
  <c r="K309" i="8"/>
  <c r="K269" i="8"/>
  <c r="K229" i="8"/>
  <c r="K205" i="8"/>
  <c r="K173" i="8"/>
  <c r="K133" i="8"/>
  <c r="K93" i="8"/>
  <c r="K775" i="8"/>
  <c r="K10" i="8"/>
  <c r="K533" i="8"/>
  <c r="K325" i="8"/>
  <c r="K60" i="8"/>
  <c r="K606" i="8"/>
  <c r="K574" i="8"/>
  <c r="K534" i="8"/>
  <c r="K502" i="8"/>
  <c r="K454" i="8"/>
  <c r="K422" i="8"/>
  <c r="K374" i="8"/>
  <c r="K326" i="8"/>
  <c r="K278" i="8"/>
  <c r="K238" i="8"/>
  <c r="K190" i="8"/>
  <c r="K150" i="8"/>
  <c r="K110" i="8"/>
  <c r="K18" i="8"/>
  <c r="K46" i="8"/>
  <c r="K669" i="8"/>
  <c r="K621" i="8"/>
  <c r="K589" i="8"/>
  <c r="K493" i="8"/>
  <c r="K413" i="8"/>
  <c r="K365" i="8"/>
  <c r="K285" i="8"/>
  <c r="K237" i="8"/>
  <c r="K165" i="8"/>
  <c r="K109" i="8"/>
  <c r="K751" i="8"/>
  <c r="K21" i="8"/>
  <c r="K8" i="8"/>
  <c r="K2" i="8"/>
  <c r="K55" i="8"/>
  <c r="K56" i="8"/>
  <c r="K48" i="8"/>
  <c r="K573" i="8"/>
  <c r="K149" i="8"/>
  <c r="K702" i="8"/>
  <c r="K670" i="8"/>
  <c r="K630" i="8"/>
  <c r="K598" i="8"/>
  <c r="K558" i="8"/>
  <c r="K526" i="8"/>
  <c r="K478" i="8"/>
  <c r="K446" i="8"/>
  <c r="K398" i="8"/>
  <c r="K350" i="8"/>
  <c r="K302" i="8"/>
  <c r="K262" i="8"/>
  <c r="K214" i="8"/>
  <c r="K166" i="8"/>
  <c r="K118" i="8"/>
  <c r="K779" i="8"/>
  <c r="K757" i="8"/>
  <c r="K729" i="8"/>
  <c r="K717" i="8"/>
  <c r="K677" i="8"/>
  <c r="K637" i="8"/>
  <c r="K597" i="8"/>
  <c r="K557" i="8"/>
  <c r="K501" i="8"/>
  <c r="K461" i="8"/>
  <c r="K429" i="8"/>
  <c r="K389" i="8"/>
  <c r="K349" i="8"/>
  <c r="K301" i="8"/>
  <c r="K253" i="8"/>
  <c r="K213" i="8"/>
  <c r="K117" i="8"/>
  <c r="K77" i="8"/>
  <c r="K764" i="8"/>
  <c r="K42" i="8"/>
  <c r="K57" i="8"/>
  <c r="K581" i="8"/>
  <c r="K189" i="8"/>
  <c r="K710" i="8"/>
  <c r="K654" i="8"/>
  <c r="K486" i="8"/>
  <c r="K438" i="8"/>
  <c r="K390" i="8"/>
  <c r="K358" i="8"/>
  <c r="K310" i="8"/>
  <c r="K254" i="8"/>
  <c r="K222" i="8"/>
  <c r="K174" i="8"/>
  <c r="K134" i="8"/>
  <c r="K86" i="8"/>
  <c r="K740" i="8"/>
  <c r="K685" i="8"/>
  <c r="K645" i="8"/>
  <c r="K605" i="8"/>
  <c r="K565" i="8"/>
  <c r="K525" i="8"/>
  <c r="K477" i="8"/>
  <c r="K437" i="8"/>
  <c r="K381" i="8"/>
  <c r="K333" i="8"/>
  <c r="K293" i="8"/>
  <c r="K245" i="8"/>
  <c r="K157" i="8"/>
  <c r="K741" i="8"/>
  <c r="K67" i="8"/>
  <c r="K405" i="8"/>
  <c r="K197" i="8"/>
  <c r="K33" i="8"/>
  <c r="K59" i="8"/>
  <c r="K28" i="8"/>
  <c r="K725" i="8"/>
  <c r="K15" i="8"/>
  <c r="K32" i="8"/>
  <c r="K29" i="8"/>
  <c r="K727" i="8"/>
  <c r="K748" i="8"/>
  <c r="K39" i="8"/>
  <c r="E28" i="1"/>
  <c r="K24" i="1"/>
  <c r="K40" i="1"/>
  <c r="C34" i="1"/>
  <c r="E41" i="1"/>
  <c r="D47" i="1"/>
  <c r="D20" i="1"/>
  <c r="D28" i="1"/>
  <c r="E47" i="1"/>
  <c r="K39" i="1"/>
  <c r="D41" i="1"/>
  <c r="C37" i="1"/>
  <c r="K56" i="1"/>
  <c r="K34" i="1"/>
  <c r="C50" i="1"/>
  <c r="E26" i="1"/>
  <c r="E21" i="1"/>
  <c r="D26" i="1"/>
  <c r="K2" i="1"/>
  <c r="K19" i="1"/>
  <c r="E2" i="1"/>
  <c r="E23" i="1"/>
  <c r="C33" i="1"/>
  <c r="E39" i="1"/>
  <c r="E16" i="1"/>
  <c r="E15" i="1"/>
  <c r="C30" i="1"/>
  <c r="E7" i="1"/>
  <c r="C53" i="1"/>
  <c r="E52" i="1"/>
  <c r="C47" i="1"/>
  <c r="K52" i="1"/>
  <c r="K9" i="1"/>
  <c r="K23" i="1"/>
  <c r="K20" i="1"/>
  <c r="K28" i="1"/>
  <c r="K16" i="1"/>
  <c r="E13" i="1"/>
  <c r="C52" i="1"/>
  <c r="K26" i="1"/>
  <c r="K44" i="1"/>
  <c r="D9" i="1"/>
  <c r="E34" i="1"/>
  <c r="D3" i="1"/>
  <c r="E27" i="1"/>
  <c r="D48" i="1"/>
  <c r="E50" i="1"/>
  <c r="D56" i="1"/>
  <c r="E60" i="1"/>
  <c r="D40" i="1"/>
  <c r="E24" i="1"/>
  <c r="D29" i="1"/>
  <c r="E37" i="1"/>
  <c r="D13" i="1"/>
  <c r="E43" i="1"/>
  <c r="K3" i="1"/>
  <c r="K29" i="1"/>
  <c r="C21" i="1"/>
  <c r="C41" i="1"/>
  <c r="D2" i="1"/>
  <c r="D23" i="1"/>
  <c r="D39" i="1"/>
  <c r="D16" i="1"/>
  <c r="D15" i="1"/>
  <c r="D7" i="1"/>
  <c r="K48" i="1"/>
  <c r="E9" i="1"/>
  <c r="E3" i="1"/>
  <c r="E48" i="1"/>
  <c r="E56" i="1"/>
  <c r="E40" i="1"/>
  <c r="C15" i="1"/>
  <c r="E29" i="1"/>
  <c r="M45" i="1"/>
  <c r="L11" i="8" l="1"/>
  <c r="J76" i="8"/>
  <c r="L47" i="8"/>
  <c r="L131" i="8"/>
  <c r="J9" i="8"/>
  <c r="J48" i="8"/>
  <c r="J14" i="8"/>
  <c r="L429" i="8"/>
  <c r="L630" i="8"/>
  <c r="L775" i="8"/>
  <c r="L78" i="8"/>
  <c r="J235" i="8"/>
  <c r="L773" i="8"/>
  <c r="J503" i="8"/>
  <c r="J183" i="8"/>
  <c r="J39" i="8"/>
  <c r="L437" i="8"/>
  <c r="L438" i="8"/>
  <c r="J118" i="8"/>
  <c r="J78" i="8"/>
  <c r="L397" i="8"/>
  <c r="J52" i="8"/>
  <c r="J383" i="8"/>
  <c r="J445" i="8"/>
  <c r="L239" i="8"/>
  <c r="J437" i="8"/>
  <c r="J86" i="8"/>
  <c r="L461" i="8"/>
  <c r="L350" i="8"/>
  <c r="L46" i="8"/>
  <c r="J374" i="8"/>
  <c r="L373" i="8"/>
  <c r="J181" i="8"/>
  <c r="L443" i="8"/>
  <c r="J747" i="8"/>
  <c r="L453" i="8"/>
  <c r="L492" i="8"/>
  <c r="L618" i="8"/>
  <c r="J45" i="8"/>
  <c r="L293" i="8"/>
  <c r="L477" i="8"/>
  <c r="L645" i="8"/>
  <c r="L134" i="8"/>
  <c r="L310" i="8"/>
  <c r="L486" i="8"/>
  <c r="J77" i="8"/>
  <c r="J301" i="8"/>
  <c r="J461" i="8"/>
  <c r="J637" i="8"/>
  <c r="L18" i="8"/>
  <c r="L238" i="8"/>
  <c r="L422" i="8"/>
  <c r="L574" i="8"/>
  <c r="L101" i="8"/>
  <c r="L221" i="8"/>
  <c r="L421" i="8"/>
  <c r="J680" i="8"/>
  <c r="L475" i="8"/>
  <c r="J592" i="8"/>
  <c r="J480" i="8"/>
  <c r="J495" i="8"/>
  <c r="J453" i="8"/>
  <c r="L716" i="8"/>
  <c r="L612" i="8"/>
  <c r="L368" i="8"/>
  <c r="J380" i="8"/>
  <c r="J616" i="8"/>
  <c r="L507" i="8"/>
  <c r="L168" i="8"/>
  <c r="L674" i="8"/>
  <c r="J410" i="8"/>
  <c r="J565" i="8"/>
  <c r="J390" i="8"/>
  <c r="L253" i="8"/>
  <c r="L246" i="8"/>
  <c r="J517" i="8"/>
  <c r="J324" i="8"/>
  <c r="J636" i="8"/>
  <c r="J279" i="8"/>
  <c r="J561" i="8"/>
  <c r="L250" i="8"/>
  <c r="L245" i="8"/>
  <c r="J764" i="8"/>
  <c r="J478" i="8"/>
  <c r="J205" i="8"/>
  <c r="J246" i="8"/>
  <c r="J127" i="8"/>
  <c r="J355" i="8"/>
  <c r="J13" i="8"/>
  <c r="J254" i="8"/>
  <c r="L77" i="8"/>
  <c r="L637" i="8"/>
  <c r="L526" i="8"/>
  <c r="J669" i="8"/>
  <c r="J534" i="8"/>
  <c r="L93" i="8"/>
  <c r="J397" i="8"/>
  <c r="J444" i="8"/>
  <c r="J663" i="8"/>
  <c r="L284" i="8"/>
  <c r="L483" i="8"/>
  <c r="J674" i="8"/>
  <c r="J56" i="8"/>
  <c r="J732" i="8"/>
  <c r="J22" i="8"/>
  <c r="J293" i="8"/>
  <c r="J477" i="8"/>
  <c r="J645" i="8"/>
  <c r="J134" i="8"/>
  <c r="J310" i="8"/>
  <c r="J486" i="8"/>
  <c r="L189" i="8"/>
  <c r="J757" i="8"/>
  <c r="L214" i="8"/>
  <c r="L398" i="8"/>
  <c r="L109" i="8"/>
  <c r="J18" i="8"/>
  <c r="J238" i="8"/>
  <c r="J422" i="8"/>
  <c r="J574" i="8"/>
  <c r="J101" i="8"/>
  <c r="J221" i="8"/>
  <c r="J644" i="8"/>
  <c r="L695" i="8"/>
  <c r="J660" i="8"/>
  <c r="L343" i="8"/>
  <c r="L556" i="8"/>
  <c r="L394" i="8"/>
  <c r="L22" i="8"/>
  <c r="L395" i="8"/>
  <c r="L427" i="8"/>
  <c r="L627" i="8"/>
  <c r="L107" i="8"/>
  <c r="L511" i="8"/>
  <c r="L531" i="8"/>
  <c r="L648" i="8"/>
  <c r="L76" i="8"/>
  <c r="L203" i="8"/>
  <c r="L412" i="8"/>
  <c r="L480" i="8"/>
  <c r="L543" i="8"/>
  <c r="L615" i="8"/>
  <c r="L632" i="8"/>
  <c r="L187" i="8"/>
  <c r="L204" i="8"/>
  <c r="L260" i="8"/>
  <c r="L331" i="8"/>
  <c r="L396" i="8"/>
  <c r="L440" i="8"/>
  <c r="L523" i="8"/>
  <c r="L595" i="8"/>
  <c r="L659" i="8"/>
  <c r="L712" i="8"/>
  <c r="L31" i="8"/>
  <c r="L391" i="8"/>
  <c r="L52" i="8"/>
  <c r="L100" i="8"/>
  <c r="L267" i="8"/>
  <c r="L147" i="8"/>
  <c r="L404" i="8"/>
  <c r="L432" i="8"/>
  <c r="L463" i="8"/>
  <c r="L551" i="8"/>
  <c r="L583" i="8"/>
  <c r="L607" i="8"/>
  <c r="L639" i="8"/>
  <c r="L668" i="8"/>
  <c r="L148" i="8"/>
  <c r="L195" i="8"/>
  <c r="L671" i="8"/>
  <c r="L708" i="8"/>
  <c r="L275" i="8"/>
  <c r="L387" i="8"/>
  <c r="L423" i="8"/>
  <c r="L456" i="8"/>
  <c r="L499" i="8"/>
  <c r="L536" i="8"/>
  <c r="L579" i="8"/>
  <c r="L619" i="8"/>
  <c r="L655" i="8"/>
  <c r="L703" i="8"/>
  <c r="L92" i="8"/>
  <c r="L512" i="8"/>
  <c r="L408" i="8"/>
  <c r="L451" i="8"/>
  <c r="L388" i="8"/>
  <c r="L467" i="8"/>
  <c r="L504" i="8"/>
  <c r="L587" i="8"/>
  <c r="L660" i="8"/>
  <c r="L715" i="8"/>
  <c r="L164" i="8"/>
  <c r="L411" i="8"/>
  <c r="L698" i="8"/>
  <c r="L75" i="8"/>
  <c r="L155" i="8"/>
  <c r="L219" i="8"/>
  <c r="L348" i="8"/>
  <c r="L392" i="8"/>
  <c r="L431" i="8"/>
  <c r="L468" i="8"/>
  <c r="L539" i="8"/>
  <c r="L588" i="8"/>
  <c r="L624" i="8"/>
  <c r="L719" i="8"/>
  <c r="L559" i="8"/>
  <c r="L315" i="8"/>
  <c r="L567" i="8"/>
  <c r="L568" i="8"/>
  <c r="L220" i="8"/>
  <c r="L484" i="8"/>
  <c r="L532" i="8"/>
  <c r="L403" i="8"/>
  <c r="L560" i="8"/>
  <c r="L631" i="8"/>
  <c r="L679" i="8"/>
  <c r="L753" i="8"/>
  <c r="L188" i="8"/>
  <c r="L603" i="8"/>
  <c r="L604" i="8"/>
  <c r="L487" i="8"/>
  <c r="L535" i="8"/>
  <c r="L760" i="8"/>
  <c r="L651" i="8"/>
  <c r="L699" i="8"/>
  <c r="L452" i="8"/>
  <c r="L420" i="8"/>
  <c r="L122" i="8"/>
  <c r="L106" i="8"/>
  <c r="L628" i="8"/>
  <c r="L179" i="8"/>
  <c r="L734" i="8"/>
  <c r="L201" i="8"/>
  <c r="L780" i="8"/>
  <c r="L609" i="8"/>
  <c r="L200" i="8"/>
  <c r="L640" i="8"/>
  <c r="L656" i="8"/>
  <c r="L766" i="8"/>
  <c r="L307" i="8"/>
  <c r="L704" i="8"/>
  <c r="L340" i="8"/>
  <c r="L476" i="8"/>
  <c r="L744" i="8"/>
  <c r="L714" i="8"/>
  <c r="L276" i="8"/>
  <c r="L778" i="8"/>
  <c r="L623" i="8"/>
  <c r="L743" i="8"/>
  <c r="L576" i="8"/>
  <c r="L676" i="8"/>
  <c r="L460" i="8"/>
  <c r="L688" i="8"/>
  <c r="L687" i="8"/>
  <c r="L132" i="8"/>
  <c r="L283" i="8"/>
  <c r="L347" i="8"/>
  <c r="L336" i="8"/>
  <c r="L282" i="8"/>
  <c r="L522" i="8"/>
  <c r="L64" i="8"/>
  <c r="L243" i="8"/>
  <c r="L548" i="8"/>
  <c r="L641" i="8"/>
  <c r="L323" i="8"/>
  <c r="L464" i="8"/>
  <c r="L663" i="8"/>
  <c r="L251" i="8"/>
  <c r="L519" i="8"/>
  <c r="L380" i="8"/>
  <c r="L344" i="8"/>
  <c r="L661" i="8"/>
  <c r="L672" i="8"/>
  <c r="L758" i="8"/>
  <c r="L555" i="8"/>
  <c r="L444" i="8"/>
  <c r="L383" i="8"/>
  <c r="L178" i="8"/>
  <c r="L506" i="8"/>
  <c r="L255" i="8"/>
  <c r="L491" i="8"/>
  <c r="L99" i="8"/>
  <c r="L212" i="8"/>
  <c r="L116" i="8"/>
  <c r="L447" i="8"/>
  <c r="L561" i="8"/>
  <c r="L339" i="8"/>
  <c r="L376" i="8"/>
  <c r="L711" i="8"/>
  <c r="L445" i="8"/>
  <c r="L332" i="8"/>
  <c r="L252" i="8"/>
  <c r="L591" i="8"/>
  <c r="L371" i="8"/>
  <c r="L692" i="8"/>
  <c r="L728" i="8"/>
  <c r="L664" i="8"/>
  <c r="L211" i="8"/>
  <c r="L372" i="8"/>
  <c r="L750" i="8"/>
  <c r="L194" i="8"/>
  <c r="L572" i="8"/>
  <c r="L503" i="8"/>
  <c r="L652" i="8"/>
  <c r="L419" i="8"/>
  <c r="L208" i="8"/>
  <c r="L259" i="8"/>
  <c r="L696" i="8"/>
  <c r="L355" i="8"/>
  <c r="L156" i="8"/>
  <c r="L236" i="8"/>
  <c r="L415" i="8"/>
  <c r="L564" i="8"/>
  <c r="L316" i="8"/>
  <c r="L635" i="8"/>
  <c r="L300" i="8"/>
  <c r="L608" i="8"/>
  <c r="L172" i="8"/>
  <c r="L292" i="8"/>
  <c r="L700" i="8"/>
  <c r="L747" i="8"/>
  <c r="L520" i="8"/>
  <c r="L665" i="8"/>
  <c r="L180" i="8"/>
  <c r="L683" i="8"/>
  <c r="L108" i="8"/>
  <c r="L124" i="8"/>
  <c r="L123" i="8"/>
  <c r="L516" i="8"/>
  <c r="L291" i="8"/>
  <c r="L611" i="8"/>
  <c r="L163" i="8"/>
  <c r="L596" i="8"/>
  <c r="L83" i="8"/>
  <c r="L268" i="8"/>
  <c r="L680" i="8"/>
  <c r="L602" i="8"/>
  <c r="L151" i="8"/>
  <c r="L308" i="8"/>
  <c r="L167" i="8"/>
  <c r="L70" i="8"/>
  <c r="L227" i="8"/>
  <c r="L647" i="8"/>
  <c r="L721" i="8"/>
  <c r="L643" i="8"/>
  <c r="L84" i="8"/>
  <c r="L495" i="8"/>
  <c r="L26" i="8"/>
  <c r="L552" i="8"/>
  <c r="L584" i="8"/>
  <c r="L755" i="8"/>
  <c r="L691" i="8"/>
  <c r="L244" i="8"/>
  <c r="L563" i="8"/>
  <c r="L295" i="8"/>
  <c r="L379" i="8"/>
  <c r="L776" i="8"/>
  <c r="L600" i="8"/>
  <c r="L620" i="8"/>
  <c r="L667" i="8"/>
  <c r="L592" i="8"/>
  <c r="L767" i="8"/>
  <c r="L455" i="8"/>
  <c r="L528" i="8"/>
  <c r="L488" i="8"/>
  <c r="L571" i="8"/>
  <c r="L636" i="8"/>
  <c r="L140" i="8"/>
  <c r="L363" i="8"/>
  <c r="L356" i="8"/>
  <c r="L196" i="8"/>
  <c r="L367" i="8"/>
  <c r="L540" i="8"/>
  <c r="L765" i="8"/>
  <c r="L675" i="8"/>
  <c r="L616" i="8"/>
  <c r="L544" i="8"/>
  <c r="L527" i="8"/>
  <c r="L644" i="8"/>
  <c r="L471" i="8"/>
  <c r="L428" i="8"/>
  <c r="L515" i="8"/>
  <c r="L720" i="8"/>
  <c r="L547" i="8"/>
  <c r="L580" i="8"/>
  <c r="L115" i="8"/>
  <c r="L299" i="8"/>
  <c r="J381" i="8"/>
  <c r="J710" i="8"/>
  <c r="L118" i="8"/>
  <c r="L341" i="8"/>
  <c r="L566" i="8"/>
  <c r="L235" i="8"/>
  <c r="L407" i="8"/>
  <c r="L496" i="8"/>
  <c r="L71" i="8"/>
  <c r="L338" i="8"/>
  <c r="L254" i="8"/>
  <c r="J253" i="8"/>
  <c r="J630" i="8"/>
  <c r="J341" i="8"/>
  <c r="J414" i="8"/>
  <c r="L91" i="8"/>
  <c r="L435" i="8"/>
  <c r="L279" i="8"/>
  <c r="J281" i="8"/>
  <c r="J245" i="8"/>
  <c r="J438" i="8"/>
  <c r="L301" i="8"/>
  <c r="L166" i="8"/>
  <c r="L670" i="8"/>
  <c r="J493" i="8"/>
  <c r="J190" i="8"/>
  <c r="L229" i="8"/>
  <c r="J85" i="8"/>
  <c r="J541" i="8"/>
  <c r="J496" i="8"/>
  <c r="L416" i="8"/>
  <c r="J722" i="8"/>
  <c r="L298" i="8"/>
  <c r="J53" i="8"/>
  <c r="L741" i="8"/>
  <c r="L333" i="8"/>
  <c r="L525" i="8"/>
  <c r="L685" i="8"/>
  <c r="L174" i="8"/>
  <c r="L358" i="8"/>
  <c r="L654" i="8"/>
  <c r="J468" i="8"/>
  <c r="J516" i="8"/>
  <c r="J564" i="8"/>
  <c r="J492" i="8"/>
  <c r="J679" i="8"/>
  <c r="J695" i="8"/>
  <c r="J452" i="8"/>
  <c r="J612" i="8"/>
  <c r="J700" i="8"/>
  <c r="J228" i="8"/>
  <c r="J596" i="8"/>
  <c r="J615" i="8"/>
  <c r="J664" i="8"/>
  <c r="J703" i="8"/>
  <c r="J527" i="8"/>
  <c r="J556" i="8"/>
  <c r="J580" i="8"/>
  <c r="J124" i="8"/>
  <c r="J388" i="8"/>
  <c r="J584" i="8"/>
  <c r="J668" i="8"/>
  <c r="J692" i="8"/>
  <c r="J100" i="8"/>
  <c r="J484" i="8"/>
  <c r="J591" i="8"/>
  <c r="J487" i="8"/>
  <c r="J567" i="8"/>
  <c r="J711" i="8"/>
  <c r="J372" i="8"/>
  <c r="J420" i="8"/>
  <c r="J647" i="8"/>
  <c r="J676" i="8"/>
  <c r="J544" i="8"/>
  <c r="J572" i="8"/>
  <c r="J655" i="8"/>
  <c r="J687" i="8"/>
  <c r="J548" i="8"/>
  <c r="J623" i="8"/>
  <c r="J396" i="8"/>
  <c r="J704" i="8"/>
  <c r="J348" i="8"/>
  <c r="J720" i="8"/>
  <c r="J188" i="8"/>
  <c r="J508" i="8"/>
  <c r="J436" i="8"/>
  <c r="J316" i="8"/>
  <c r="J588" i="8"/>
  <c r="J368" i="8"/>
  <c r="J665" i="8"/>
  <c r="J315" i="8"/>
  <c r="J440" i="8"/>
  <c r="J758" i="8"/>
  <c r="J107" i="8"/>
  <c r="J507" i="8"/>
  <c r="J163" i="8"/>
  <c r="J411" i="8"/>
  <c r="J201" i="8"/>
  <c r="J562" i="8"/>
  <c r="J587" i="8"/>
  <c r="J603" i="8"/>
  <c r="J619" i="8"/>
  <c r="J659" i="8"/>
  <c r="J675" i="8"/>
  <c r="J192" i="8"/>
  <c r="J112" i="8"/>
  <c r="J149" i="8"/>
  <c r="J31" i="8"/>
  <c r="J123" i="8"/>
  <c r="J387" i="8"/>
  <c r="J331" i="8"/>
  <c r="J583" i="8"/>
  <c r="J427" i="8"/>
  <c r="J449" i="8"/>
  <c r="J459" i="8"/>
  <c r="J506" i="8"/>
  <c r="J522" i="8"/>
  <c r="J547" i="8"/>
  <c r="J563" i="8"/>
  <c r="J691" i="8"/>
  <c r="J391" i="8"/>
  <c r="J95" i="8"/>
  <c r="J189" i="8"/>
  <c r="J753" i="8"/>
  <c r="J243" i="8"/>
  <c r="J403" i="8"/>
  <c r="J773" i="8"/>
  <c r="J361" i="8"/>
  <c r="J491" i="8"/>
  <c r="J523" i="8"/>
  <c r="J610" i="8"/>
  <c r="J635" i="8"/>
  <c r="J652" i="8"/>
  <c r="J152" i="8"/>
  <c r="J208" i="8"/>
  <c r="J207" i="8"/>
  <c r="J277" i="8"/>
  <c r="J488" i="8"/>
  <c r="J600" i="8"/>
  <c r="J707" i="8"/>
  <c r="J204" i="8"/>
  <c r="J347" i="8"/>
  <c r="J755" i="8"/>
  <c r="J259" i="8"/>
  <c r="J419" i="8"/>
  <c r="J765" i="8"/>
  <c r="J195" i="8"/>
  <c r="J83" i="8"/>
  <c r="J497" i="8"/>
  <c r="J579" i="8"/>
  <c r="J611" i="8"/>
  <c r="J641" i="8"/>
  <c r="J651" i="8"/>
  <c r="J667" i="8"/>
  <c r="J607" i="8"/>
  <c r="J160" i="8"/>
  <c r="J684" i="8"/>
  <c r="J317" i="8"/>
  <c r="J781" i="8"/>
  <c r="J336" i="8"/>
  <c r="J559" i="8"/>
  <c r="J371" i="8"/>
  <c r="J275" i="8"/>
  <c r="J115" i="8"/>
  <c r="J363" i="8"/>
  <c r="J451" i="8"/>
  <c r="J482" i="8"/>
  <c r="J539" i="8"/>
  <c r="J698" i="8"/>
  <c r="J168" i="8"/>
  <c r="J320" i="8"/>
  <c r="J325" i="8"/>
  <c r="J356" i="8"/>
  <c r="J743" i="8"/>
  <c r="J197" i="8"/>
  <c r="J415" i="8"/>
  <c r="J723" i="8"/>
  <c r="J292" i="8"/>
  <c r="J576" i="8"/>
  <c r="J447" i="8"/>
  <c r="J291" i="8"/>
  <c r="J70" i="8"/>
  <c r="J75" i="8"/>
  <c r="J155" i="8"/>
  <c r="J131" i="8"/>
  <c r="J379" i="8"/>
  <c r="J443" i="8"/>
  <c r="J483" i="8"/>
  <c r="J595" i="8"/>
  <c r="J627" i="8"/>
  <c r="J683" i="8"/>
  <c r="J699" i="8"/>
  <c r="J224" i="8"/>
  <c r="J609" i="8"/>
  <c r="J260" i="8"/>
  <c r="J780" i="8"/>
  <c r="J179" i="8"/>
  <c r="J132" i="8"/>
  <c r="J180" i="8"/>
  <c r="J463" i="8"/>
  <c r="J512" i="8"/>
  <c r="J540" i="8"/>
  <c r="J476" i="8"/>
  <c r="J416" i="8"/>
  <c r="J750" i="8"/>
  <c r="J671" i="8"/>
  <c r="J236" i="8"/>
  <c r="J672" i="8"/>
  <c r="J156" i="8"/>
  <c r="J283" i="8"/>
  <c r="J171" i="8"/>
  <c r="J395" i="8"/>
  <c r="J531" i="8"/>
  <c r="J643" i="8"/>
  <c r="J432" i="8"/>
  <c r="J399" i="8"/>
  <c r="J400" i="8"/>
  <c r="J701" i="8"/>
  <c r="J640" i="8"/>
  <c r="J308" i="8"/>
  <c r="J268" i="8"/>
  <c r="J712" i="8"/>
  <c r="J212" i="8"/>
  <c r="J624" i="8"/>
  <c r="J108" i="8"/>
  <c r="J608" i="8"/>
  <c r="J172" i="8"/>
  <c r="J696" i="8"/>
  <c r="J99" i="8"/>
  <c r="J299" i="8"/>
  <c r="J91" i="8"/>
  <c r="J339" i="8"/>
  <c r="J475" i="8"/>
  <c r="J515" i="8"/>
  <c r="J184" i="8"/>
  <c r="J255" i="8"/>
  <c r="J524" i="8"/>
  <c r="J714" i="8"/>
  <c r="J376" i="8"/>
  <c r="J573" i="8"/>
  <c r="J423" i="8"/>
  <c r="J648" i="8"/>
  <c r="J543" i="8"/>
  <c r="J552" i="8"/>
  <c r="J276" i="8"/>
  <c r="J196" i="8"/>
  <c r="J716" i="8"/>
  <c r="J536" i="8"/>
  <c r="J116" i="8"/>
  <c r="J581" i="8"/>
  <c r="J620" i="8"/>
  <c r="J435" i="8"/>
  <c r="J499" i="8"/>
  <c r="J220" i="8"/>
  <c r="J715" i="8"/>
  <c r="J604" i="8"/>
  <c r="J471" i="8"/>
  <c r="J519" i="8"/>
  <c r="J568" i="8"/>
  <c r="J511" i="8"/>
  <c r="J164" i="8"/>
  <c r="J456" i="8"/>
  <c r="J500" i="8"/>
  <c r="J767" i="8"/>
  <c r="J708" i="8"/>
  <c r="J300" i="8"/>
  <c r="J467" i="8"/>
  <c r="J571" i="8"/>
  <c r="J689" i="8"/>
  <c r="J167" i="8"/>
  <c r="J340" i="8"/>
  <c r="J148" i="8"/>
  <c r="J721" i="8"/>
  <c r="J412" i="8"/>
  <c r="J472" i="8"/>
  <c r="J460" i="8"/>
  <c r="J408" i="8"/>
  <c r="J455" i="8"/>
  <c r="J533" i="8"/>
  <c r="J709" i="8"/>
  <c r="J656" i="8"/>
  <c r="J628" i="8"/>
  <c r="J307" i="8"/>
  <c r="J734" i="8"/>
  <c r="J344" i="8"/>
  <c r="J244" i="8"/>
  <c r="J392" i="8"/>
  <c r="J332" i="8"/>
  <c r="J719" i="8"/>
  <c r="J252" i="8"/>
  <c r="J405" i="8"/>
  <c r="J428" i="8"/>
  <c r="J464" i="8"/>
  <c r="J448" i="8"/>
  <c r="J504" i="8"/>
  <c r="J632" i="8"/>
  <c r="J688" i="8"/>
  <c r="J532" i="8"/>
  <c r="J117" i="8"/>
  <c r="J349" i="8"/>
  <c r="J501" i="8"/>
  <c r="J677" i="8"/>
  <c r="J109" i="8"/>
  <c r="L365" i="8"/>
  <c r="L317" i="8"/>
  <c r="L102" i="8"/>
  <c r="L230" i="8"/>
  <c r="L342" i="8"/>
  <c r="L470" i="8"/>
  <c r="L582" i="8"/>
  <c r="L662" i="8"/>
  <c r="J84" i="8"/>
  <c r="J744" i="8"/>
  <c r="J728" i="8"/>
  <c r="L424" i="8"/>
  <c r="J473" i="8"/>
  <c r="J185" i="8"/>
  <c r="L197" i="8"/>
  <c r="J222" i="8"/>
  <c r="L764" i="8"/>
  <c r="L302" i="8"/>
  <c r="L205" i="8"/>
  <c r="L694" i="8"/>
  <c r="L723" i="8"/>
  <c r="J239" i="8"/>
  <c r="L545" i="8"/>
  <c r="J369" i="8"/>
  <c r="L86" i="8"/>
  <c r="J597" i="8"/>
  <c r="J549" i="8"/>
  <c r="J566" i="8"/>
  <c r="L541" i="8"/>
  <c r="L400" i="8"/>
  <c r="J555" i="8"/>
  <c r="J726" i="8"/>
  <c r="J605" i="8"/>
  <c r="J748" i="8"/>
  <c r="J741" i="8"/>
  <c r="J333" i="8"/>
  <c r="J525" i="8"/>
  <c r="J685" i="8"/>
  <c r="M685" i="8" s="1"/>
  <c r="J174" i="8"/>
  <c r="J358" i="8"/>
  <c r="M358" i="8" s="1"/>
  <c r="J654" i="8"/>
  <c r="L213" i="8"/>
  <c r="L389" i="8"/>
  <c r="L557" i="8"/>
  <c r="L717" i="8"/>
  <c r="L779" i="8"/>
  <c r="L262" i="8"/>
  <c r="L165" i="8"/>
  <c r="J365" i="8"/>
  <c r="J102" i="8"/>
  <c r="J230" i="8"/>
  <c r="J342" i="8"/>
  <c r="J470" i="8"/>
  <c r="J582" i="8"/>
  <c r="J662" i="8"/>
  <c r="J140" i="8"/>
  <c r="J528" i="8"/>
  <c r="J778" i="8"/>
  <c r="J92" i="8"/>
  <c r="L324" i="8"/>
  <c r="J284" i="8"/>
  <c r="J776" i="8"/>
  <c r="J661" i="8"/>
  <c r="L472" i="8"/>
  <c r="L459" i="8"/>
  <c r="L436" i="8"/>
  <c r="L777" i="8"/>
  <c r="L207" i="8"/>
  <c r="L296" i="8"/>
  <c r="J264" i="8"/>
  <c r="L232" i="8"/>
  <c r="L489" i="8"/>
  <c r="J157" i="8"/>
  <c r="J740" i="8"/>
  <c r="L597" i="8"/>
  <c r="L478" i="8"/>
  <c r="M478" i="8" s="1"/>
  <c r="L549" i="8"/>
  <c r="L414" i="8"/>
  <c r="J282" i="8"/>
  <c r="L684" i="8"/>
  <c r="J360" i="8"/>
  <c r="L127" i="8"/>
  <c r="J402" i="8"/>
  <c r="L281" i="8"/>
  <c r="L405" i="8"/>
  <c r="L605" i="8"/>
  <c r="J429" i="8"/>
  <c r="J302" i="8"/>
  <c r="J775" i="8"/>
  <c r="J694" i="8"/>
  <c r="J219" i="8"/>
  <c r="J551" i="8"/>
  <c r="L707" i="8"/>
  <c r="L399" i="8"/>
  <c r="J599" i="8"/>
  <c r="L508" i="8"/>
  <c r="L183" i="8"/>
  <c r="J41" i="8"/>
  <c r="J55" i="8"/>
  <c r="L157" i="8"/>
  <c r="L381" i="8"/>
  <c r="L565" i="8"/>
  <c r="L740" i="8"/>
  <c r="L222" i="8"/>
  <c r="L390" i="8"/>
  <c r="L710" i="8"/>
  <c r="L581" i="8"/>
  <c r="J213" i="8"/>
  <c r="J389" i="8"/>
  <c r="J557" i="8"/>
  <c r="J717" i="8"/>
  <c r="J509" i="8"/>
  <c r="J724" i="8"/>
  <c r="J206" i="8"/>
  <c r="J366" i="8"/>
  <c r="J542" i="8"/>
  <c r="J678" i="8"/>
  <c r="J404" i="8"/>
  <c r="J364" i="8"/>
  <c r="L171" i="8"/>
  <c r="J227" i="8"/>
  <c r="J760" i="8"/>
  <c r="L364" i="8"/>
  <c r="J431" i="8"/>
  <c r="L524" i="8"/>
  <c r="L500" i="8"/>
  <c r="J706" i="8"/>
  <c r="J319" i="8"/>
  <c r="J777" i="8"/>
  <c r="L228" i="8"/>
  <c r="J338" i="8"/>
  <c r="L266" i="8"/>
  <c r="J170" i="8"/>
  <c r="J113" i="8"/>
  <c r="L599" i="8"/>
  <c r="L386" i="8"/>
  <c r="J323" i="8"/>
  <c r="J65" i="8"/>
  <c r="L142" i="8"/>
  <c r="L270" i="8"/>
  <c r="L382" i="8"/>
  <c r="L494" i="8"/>
  <c r="L590" i="8"/>
  <c r="L686" i="8"/>
  <c r="J54" i="8"/>
  <c r="J267" i="8"/>
  <c r="J211" i="8"/>
  <c r="J187" i="8"/>
  <c r="J26" i="8"/>
  <c r="L575" i="8"/>
  <c r="L448" i="8"/>
  <c r="J746" i="8"/>
  <c r="J735" i="8"/>
  <c r="L742" i="8"/>
  <c r="J375" i="8"/>
  <c r="L722" i="8"/>
  <c r="L360" i="8"/>
  <c r="J752" i="8"/>
  <c r="J296" i="8"/>
  <c r="L264" i="8"/>
  <c r="J232" i="8"/>
  <c r="L136" i="8"/>
  <c r="L690" i="8"/>
  <c r="J618" i="8"/>
  <c r="J577" i="8"/>
  <c r="J489" i="8"/>
  <c r="J385" i="8"/>
  <c r="L393" i="8"/>
  <c r="L61" i="8"/>
  <c r="J386" i="8"/>
  <c r="L117" i="8"/>
  <c r="L349" i="8"/>
  <c r="L501" i="8"/>
  <c r="L677" i="8"/>
  <c r="J166" i="8"/>
  <c r="J350" i="8"/>
  <c r="J526" i="8"/>
  <c r="J670" i="8"/>
  <c r="J165" i="8"/>
  <c r="L413" i="8"/>
  <c r="L589" i="8"/>
  <c r="L110" i="8"/>
  <c r="L278" i="8"/>
  <c r="L454" i="8"/>
  <c r="L606" i="8"/>
  <c r="L325" i="8"/>
  <c r="J93" i="8"/>
  <c r="J229" i="8"/>
  <c r="J373" i="8"/>
  <c r="L653" i="8"/>
  <c r="L126" i="8"/>
  <c r="L286" i="8"/>
  <c r="L462" i="8"/>
  <c r="L614" i="8"/>
  <c r="J62" i="8"/>
  <c r="L754" i="8"/>
  <c r="L125" i="8"/>
  <c r="L261" i="8"/>
  <c r="J421" i="8"/>
  <c r="L65" i="8"/>
  <c r="J142" i="8"/>
  <c r="J270" i="8"/>
  <c r="J382" i="8"/>
  <c r="J494" i="8"/>
  <c r="J590" i="8"/>
  <c r="J686" i="8"/>
  <c r="J251" i="8"/>
  <c r="J203" i="8"/>
  <c r="J147" i="8"/>
  <c r="L746" i="8"/>
  <c r="J575" i="8"/>
  <c r="J424" i="8"/>
  <c r="L735" i="8"/>
  <c r="J742" i="8"/>
  <c r="L375" i="8"/>
  <c r="L384" i="8"/>
  <c r="L352" i="8"/>
  <c r="L112" i="8"/>
  <c r="L689" i="8"/>
  <c r="L770" i="8"/>
  <c r="L184" i="8"/>
  <c r="L449" i="8"/>
  <c r="L752" i="8"/>
  <c r="J769" i="8"/>
  <c r="J328" i="8"/>
  <c r="J136" i="8"/>
  <c r="L633" i="8"/>
  <c r="L586" i="8"/>
  <c r="J505" i="8"/>
  <c r="J393" i="8"/>
  <c r="J61" i="8"/>
  <c r="L558" i="8"/>
  <c r="L702" i="8"/>
  <c r="L149" i="8"/>
  <c r="L751" i="8"/>
  <c r="L237" i="8"/>
  <c r="J413" i="8"/>
  <c r="J589" i="8"/>
  <c r="J110" i="8"/>
  <c r="J278" i="8"/>
  <c r="J454" i="8"/>
  <c r="J606" i="8"/>
  <c r="L533" i="8"/>
  <c r="L133" i="8"/>
  <c r="L269" i="8"/>
  <c r="J653" i="8"/>
  <c r="J126" i="8"/>
  <c r="J286" i="8"/>
  <c r="J462" i="8"/>
  <c r="J614" i="8"/>
  <c r="L709" i="8"/>
  <c r="J754" i="8"/>
  <c r="J125" i="8"/>
  <c r="J261" i="8"/>
  <c r="L613" i="8"/>
  <c r="L771" i="8"/>
  <c r="L182" i="8"/>
  <c r="L294" i="8"/>
  <c r="L406" i="8"/>
  <c r="L518" i="8"/>
  <c r="L622" i="8"/>
  <c r="L718" i="8"/>
  <c r="J194" i="8"/>
  <c r="J639" i="8"/>
  <c r="J139" i="8"/>
  <c r="J766" i="8"/>
  <c r="J535" i="8"/>
  <c r="J64" i="8"/>
  <c r="J384" i="8"/>
  <c r="L335" i="8"/>
  <c r="J352" i="8"/>
  <c r="L160" i="8"/>
  <c r="J770" i="8"/>
  <c r="L769" i="8"/>
  <c r="J633" i="8"/>
  <c r="J586" i="8"/>
  <c r="L521" i="8"/>
  <c r="L442" i="8"/>
  <c r="L146" i="8"/>
  <c r="L90" i="8"/>
  <c r="L69" i="8"/>
  <c r="J731" i="8"/>
  <c r="J114" i="8"/>
  <c r="L757" i="8"/>
  <c r="J214" i="8"/>
  <c r="J398" i="8"/>
  <c r="J558" i="8"/>
  <c r="J702" i="8"/>
  <c r="L573" i="8"/>
  <c r="J751" i="8"/>
  <c r="J237" i="8"/>
  <c r="L621" i="8"/>
  <c r="L150" i="8"/>
  <c r="L326" i="8"/>
  <c r="L502" i="8"/>
  <c r="J133" i="8"/>
  <c r="J269" i="8"/>
  <c r="L469" i="8"/>
  <c r="L693" i="8"/>
  <c r="L158" i="8"/>
  <c r="L334" i="8"/>
  <c r="L510" i="8"/>
  <c r="L638" i="8"/>
  <c r="L781" i="8"/>
  <c r="L768" i="8"/>
  <c r="L141" i="8"/>
  <c r="L485" i="8"/>
  <c r="J613" i="8"/>
  <c r="J771" i="8"/>
  <c r="J182" i="8"/>
  <c r="J294" i="8"/>
  <c r="J406" i="8"/>
  <c r="J518" i="8"/>
  <c r="J622" i="8"/>
  <c r="J718" i="8"/>
  <c r="J178" i="8"/>
  <c r="J631" i="8"/>
  <c r="J122" i="8"/>
  <c r="L479" i="8"/>
  <c r="L439" i="8"/>
  <c r="J359" i="8"/>
  <c r="L95" i="8"/>
  <c r="J287" i="8"/>
  <c r="L705" i="8"/>
  <c r="L649" i="8"/>
  <c r="J601" i="8"/>
  <c r="L441" i="8"/>
  <c r="J146" i="8"/>
  <c r="J90" i="8"/>
  <c r="J409" i="8"/>
  <c r="J273" i="8"/>
  <c r="J186" i="8"/>
  <c r="L89" i="8"/>
  <c r="J193" i="8"/>
  <c r="L446" i="8"/>
  <c r="L598" i="8"/>
  <c r="L285" i="8"/>
  <c r="J621" i="8"/>
  <c r="J150" i="8"/>
  <c r="J326" i="8"/>
  <c r="J502" i="8"/>
  <c r="L173" i="8"/>
  <c r="L309" i="8"/>
  <c r="J469" i="8"/>
  <c r="J693" i="8"/>
  <c r="J158" i="8"/>
  <c r="J334" i="8"/>
  <c r="J510" i="8"/>
  <c r="J638" i="8"/>
  <c r="L277" i="8"/>
  <c r="J768" i="8"/>
  <c r="J141" i="8"/>
  <c r="L357" i="8"/>
  <c r="J485" i="8"/>
  <c r="L629" i="8"/>
  <c r="L94" i="8"/>
  <c r="L198" i="8"/>
  <c r="L318" i="8"/>
  <c r="L430" i="8"/>
  <c r="L550" i="8"/>
  <c r="L646" i="8"/>
  <c r="J479" i="8"/>
  <c r="J439" i="8"/>
  <c r="J351" i="8"/>
  <c r="L713" i="8"/>
  <c r="J151" i="8"/>
  <c r="L224" i="8"/>
  <c r="J68" i="8"/>
  <c r="L72" i="8"/>
  <c r="L287" i="8"/>
  <c r="L176" i="8"/>
  <c r="J705" i="8"/>
  <c r="L658" i="8"/>
  <c r="L601" i="8"/>
  <c r="J458" i="8"/>
  <c r="J225" i="8"/>
  <c r="L322" i="8"/>
  <c r="J257" i="8"/>
  <c r="L73" i="8"/>
  <c r="J89" i="8"/>
  <c r="L193" i="8"/>
  <c r="J779" i="8"/>
  <c r="J262" i="8"/>
  <c r="M262" i="8" s="1"/>
  <c r="J446" i="8"/>
  <c r="J598" i="8"/>
  <c r="J285" i="8"/>
  <c r="L493" i="8"/>
  <c r="L669" i="8"/>
  <c r="J46" i="8"/>
  <c r="L190" i="8"/>
  <c r="L374" i="8"/>
  <c r="L534" i="8"/>
  <c r="J173" i="8"/>
  <c r="J309" i="8"/>
  <c r="L509" i="8"/>
  <c r="L724" i="8"/>
  <c r="L206" i="8"/>
  <c r="L366" i="8"/>
  <c r="L542" i="8"/>
  <c r="L678" i="8"/>
  <c r="L701" i="8"/>
  <c r="L85" i="8"/>
  <c r="L181" i="8"/>
  <c r="J357" i="8"/>
  <c r="L517" i="8"/>
  <c r="J629" i="8"/>
  <c r="J94" i="8"/>
  <c r="J198" i="8"/>
  <c r="J318" i="8"/>
  <c r="J430" i="8"/>
  <c r="J550" i="8"/>
  <c r="J646" i="8"/>
  <c r="J266" i="8"/>
  <c r="L139" i="8"/>
  <c r="J560" i="8"/>
  <c r="J106" i="8"/>
  <c r="J520" i="8"/>
  <c r="L359" i="8"/>
  <c r="J407" i="8"/>
  <c r="L351" i="8"/>
  <c r="J713" i="8"/>
  <c r="L327" i="8"/>
  <c r="L68" i="8"/>
  <c r="J295" i="8"/>
  <c r="L66" i="8"/>
  <c r="L88" i="8"/>
  <c r="J72" i="8"/>
  <c r="L152" i="8"/>
  <c r="J79" i="8"/>
  <c r="J658" i="8"/>
  <c r="L546" i="8"/>
  <c r="L530" i="8"/>
  <c r="L473" i="8"/>
  <c r="L457" i="8"/>
  <c r="L170" i="8"/>
  <c r="L113" i="8"/>
  <c r="L321" i="8"/>
  <c r="L225" i="8"/>
  <c r="L185" i="8"/>
  <c r="L733" i="8"/>
  <c r="L192" i="8"/>
  <c r="J135" i="8"/>
  <c r="L737" i="8"/>
  <c r="L271" i="8"/>
  <c r="J223" i="8"/>
  <c r="J175" i="8"/>
  <c r="J111" i="8"/>
  <c r="J71" i="8"/>
  <c r="L328" i="8"/>
  <c r="J288" i="8"/>
  <c r="L256" i="8"/>
  <c r="J176" i="8"/>
  <c r="L128" i="8"/>
  <c r="L673" i="8"/>
  <c r="J657" i="8"/>
  <c r="L642" i="8"/>
  <c r="J617" i="8"/>
  <c r="L585" i="8"/>
  <c r="L570" i="8"/>
  <c r="L554" i="8"/>
  <c r="J545" i="8"/>
  <c r="J530" i="8"/>
  <c r="L514" i="8"/>
  <c r="L498" i="8"/>
  <c r="L466" i="8"/>
  <c r="J457" i="8"/>
  <c r="J441" i="8"/>
  <c r="L385" i="8"/>
  <c r="L314" i="8"/>
  <c r="J250" i="8"/>
  <c r="J162" i="8"/>
  <c r="J97" i="8"/>
  <c r="J298" i="8"/>
  <c r="L209" i="8"/>
  <c r="J762" i="8"/>
  <c r="L433" i="8"/>
  <c r="J329" i="8"/>
  <c r="L274" i="8"/>
  <c r="J69" i="8"/>
  <c r="L378" i="8"/>
  <c r="J322" i="8"/>
  <c r="L257" i="8"/>
  <c r="L153" i="8"/>
  <c r="J73" i="8"/>
  <c r="L370" i="8"/>
  <c r="L169" i="8"/>
  <c r="L74" i="8"/>
  <c r="J394" i="8"/>
  <c r="L265" i="8"/>
  <c r="L81" i="8"/>
  <c r="J367" i="8"/>
  <c r="J343" i="8"/>
  <c r="L706" i="8"/>
  <c r="J335" i="8"/>
  <c r="J66" i="8"/>
  <c r="J88" i="8"/>
  <c r="J733" i="8"/>
  <c r="J602" i="8"/>
  <c r="L231" i="8"/>
  <c r="L135" i="8"/>
  <c r="J737" i="8"/>
  <c r="J271" i="8"/>
  <c r="L223" i="8"/>
  <c r="L175" i="8"/>
  <c r="L111" i="8"/>
  <c r="L49" i="8"/>
  <c r="L288" i="8"/>
  <c r="J256" i="8"/>
  <c r="L216" i="8"/>
  <c r="J128" i="8"/>
  <c r="L682" i="8"/>
  <c r="J673" i="8"/>
  <c r="L657" i="8"/>
  <c r="J642" i="8"/>
  <c r="J626" i="8"/>
  <c r="L617" i="8"/>
  <c r="L594" i="8"/>
  <c r="J585" i="8"/>
  <c r="J570" i="8"/>
  <c r="J554" i="8"/>
  <c r="L529" i="8"/>
  <c r="J514" i="8"/>
  <c r="J498" i="8"/>
  <c r="J466" i="8"/>
  <c r="J377" i="8"/>
  <c r="J314" i="8"/>
  <c r="L234" i="8"/>
  <c r="L162" i="8"/>
  <c r="L97" i="8"/>
  <c r="L434" i="8"/>
  <c r="J209" i="8"/>
  <c r="L762" i="8"/>
  <c r="J433" i="8"/>
  <c r="L329" i="8"/>
  <c r="J274" i="8"/>
  <c r="L137" i="8"/>
  <c r="L749" i="8"/>
  <c r="J378" i="8"/>
  <c r="L305" i="8"/>
  <c r="L241" i="8"/>
  <c r="J153" i="8"/>
  <c r="L772" i="8"/>
  <c r="J370" i="8"/>
  <c r="J169" i="8"/>
  <c r="J74" i="8"/>
  <c r="J265" i="8"/>
  <c r="J161" i="8"/>
  <c r="J81" i="8"/>
  <c r="J327" i="8"/>
  <c r="J80" i="8"/>
  <c r="L320" i="8"/>
  <c r="L763" i="8"/>
  <c r="L482" i="8"/>
  <c r="J96" i="8"/>
  <c r="J761" i="8"/>
  <c r="L562" i="8"/>
  <c r="J231" i="8"/>
  <c r="J119" i="8"/>
  <c r="J311" i="8"/>
  <c r="J263" i="8"/>
  <c r="J215" i="8"/>
  <c r="L159" i="8"/>
  <c r="L103" i="8"/>
  <c r="J49" i="8"/>
  <c r="L312" i="8"/>
  <c r="L280" i="8"/>
  <c r="L248" i="8"/>
  <c r="J216" i="8"/>
  <c r="L120" i="8"/>
  <c r="J697" i="8"/>
  <c r="J682" i="8"/>
  <c r="L626" i="8"/>
  <c r="J594" i="8"/>
  <c r="J569" i="8"/>
  <c r="L553" i="8"/>
  <c r="J538" i="8"/>
  <c r="J529" i="8"/>
  <c r="L513" i="8"/>
  <c r="L481" i="8"/>
  <c r="J465" i="8"/>
  <c r="L450" i="8"/>
  <c r="L377" i="8"/>
  <c r="L306" i="8"/>
  <c r="J234" i="8"/>
  <c r="L145" i="8"/>
  <c r="J434" i="8"/>
  <c r="L345" i="8"/>
  <c r="L258" i="8"/>
  <c r="L98" i="8"/>
  <c r="L361" i="8"/>
  <c r="L313" i="8"/>
  <c r="J137" i="8"/>
  <c r="J749" i="8"/>
  <c r="J362" i="8"/>
  <c r="J305" i="8"/>
  <c r="J241" i="8"/>
  <c r="L138" i="8"/>
  <c r="J772" i="8"/>
  <c r="J417" i="8"/>
  <c r="L354" i="8"/>
  <c r="L249" i="8"/>
  <c r="L154" i="8"/>
  <c r="L233" i="8"/>
  <c r="L161" i="8"/>
  <c r="L319" i="8"/>
  <c r="J200" i="8"/>
  <c r="L80" i="8"/>
  <c r="J763" i="8"/>
  <c r="L497" i="8"/>
  <c r="L96" i="8"/>
  <c r="L761" i="8"/>
  <c r="L610" i="8"/>
  <c r="L119" i="8"/>
  <c r="L311" i="8"/>
  <c r="L263" i="8"/>
  <c r="L215" i="8"/>
  <c r="J159" i="8"/>
  <c r="J103" i="8"/>
  <c r="L40" i="8"/>
  <c r="J312" i="8"/>
  <c r="J280" i="8"/>
  <c r="J248" i="8"/>
  <c r="J120" i="8"/>
  <c r="L697" i="8"/>
  <c r="L681" i="8"/>
  <c r="J666" i="8"/>
  <c r="L650" i="8"/>
  <c r="L625" i="8"/>
  <c r="J593" i="8"/>
  <c r="J578" i="8"/>
  <c r="L569" i="8"/>
  <c r="J553" i="8"/>
  <c r="L538" i="8"/>
  <c r="J513" i="8"/>
  <c r="J481" i="8"/>
  <c r="L465" i="8"/>
  <c r="J450" i="8"/>
  <c r="J306" i="8"/>
  <c r="J217" i="8"/>
  <c r="J145" i="8"/>
  <c r="L418" i="8"/>
  <c r="J345" i="8"/>
  <c r="J258" i="8"/>
  <c r="L177" i="8"/>
  <c r="J98" i="8"/>
  <c r="J313" i="8"/>
  <c r="J121" i="8"/>
  <c r="L17" i="8"/>
  <c r="L426" i="8"/>
  <c r="L362" i="8"/>
  <c r="J289" i="8"/>
  <c r="L202" i="8"/>
  <c r="J138" i="8"/>
  <c r="J738" i="8"/>
  <c r="L417" i="8"/>
  <c r="J354" i="8"/>
  <c r="J249" i="8"/>
  <c r="J154" i="8"/>
  <c r="L756" i="8"/>
  <c r="L425" i="8"/>
  <c r="L330" i="8"/>
  <c r="J233" i="8"/>
  <c r="L130" i="8"/>
  <c r="J774" i="8"/>
  <c r="L191" i="8"/>
  <c r="L87" i="8"/>
  <c r="L303" i="8"/>
  <c r="L247" i="8"/>
  <c r="J199" i="8"/>
  <c r="L143" i="8"/>
  <c r="J40" i="8"/>
  <c r="J304" i="8"/>
  <c r="L272" i="8"/>
  <c r="L240" i="8"/>
  <c r="L144" i="8"/>
  <c r="L104" i="8"/>
  <c r="J681" i="8"/>
  <c r="L666" i="8"/>
  <c r="J650" i="8"/>
  <c r="L634" i="8"/>
  <c r="J625" i="8"/>
  <c r="L593" i="8"/>
  <c r="L578" i="8"/>
  <c r="L537" i="8"/>
  <c r="L490" i="8"/>
  <c r="L474" i="8"/>
  <c r="L346" i="8"/>
  <c r="L290" i="8"/>
  <c r="L217" i="8"/>
  <c r="J129" i="8"/>
  <c r="L759" i="8"/>
  <c r="J418" i="8"/>
  <c r="L242" i="8"/>
  <c r="J177" i="8"/>
  <c r="L82" i="8"/>
  <c r="L297" i="8"/>
  <c r="J226" i="8"/>
  <c r="L121" i="8"/>
  <c r="J17" i="8"/>
  <c r="J426" i="8"/>
  <c r="J353" i="8"/>
  <c r="L289" i="8"/>
  <c r="J202" i="8"/>
  <c r="L105" i="8"/>
  <c r="L738" i="8"/>
  <c r="L401" i="8"/>
  <c r="L337" i="8"/>
  <c r="L218" i="8"/>
  <c r="J756" i="8"/>
  <c r="J425" i="8"/>
  <c r="J330" i="8"/>
  <c r="L210" i="8"/>
  <c r="J130" i="8"/>
  <c r="L774" i="8"/>
  <c r="J191" i="8"/>
  <c r="J87" i="8"/>
  <c r="J303" i="8"/>
  <c r="J247" i="8"/>
  <c r="L199" i="8"/>
  <c r="J143" i="8"/>
  <c r="L79" i="8"/>
  <c r="L304" i="8"/>
  <c r="J272" i="8"/>
  <c r="J240" i="8"/>
  <c r="J144" i="8"/>
  <c r="J104" i="8"/>
  <c r="J690" i="8"/>
  <c r="J649" i="8"/>
  <c r="J634" i="8"/>
  <c r="L577" i="8"/>
  <c r="J546" i="8"/>
  <c r="J537" i="8"/>
  <c r="J521" i="8"/>
  <c r="L505" i="8"/>
  <c r="J490" i="8"/>
  <c r="J474" i="8"/>
  <c r="L458" i="8"/>
  <c r="J442" i="8"/>
  <c r="L402" i="8"/>
  <c r="J346" i="8"/>
  <c r="J290" i="8"/>
  <c r="L129" i="8"/>
  <c r="J759" i="8"/>
  <c r="J321" i="8"/>
  <c r="J242" i="8"/>
  <c r="J82" i="8"/>
  <c r="L369" i="8"/>
  <c r="J297" i="8"/>
  <c r="L226" i="8"/>
  <c r="L409" i="8"/>
  <c r="L353" i="8"/>
  <c r="L273" i="8"/>
  <c r="L186" i="8"/>
  <c r="J105" i="8"/>
  <c r="J401" i="8"/>
  <c r="J337" i="8"/>
  <c r="J218" i="8"/>
  <c r="L731" i="8"/>
  <c r="L410" i="8"/>
  <c r="J210" i="8"/>
  <c r="L114" i="8"/>
  <c r="L60" i="8"/>
  <c r="J60" i="8"/>
  <c r="L10" i="8"/>
  <c r="L53" i="8"/>
  <c r="L45" i="8"/>
  <c r="J10" i="8"/>
  <c r="J730" i="8"/>
  <c r="J30" i="8"/>
  <c r="L9" i="8"/>
  <c r="L29" i="8"/>
  <c r="L736" i="8"/>
  <c r="L732" i="8"/>
  <c r="J19" i="8"/>
  <c r="J23" i="8"/>
  <c r="J736" i="8"/>
  <c r="J51" i="8"/>
  <c r="J44" i="8"/>
  <c r="L39" i="8"/>
  <c r="J745" i="8"/>
  <c r="J35" i="8"/>
  <c r="J15" i="8"/>
  <c r="L739" i="8"/>
  <c r="L35" i="8"/>
  <c r="L42" i="8"/>
  <c r="L58" i="8"/>
  <c r="J67" i="8"/>
  <c r="J36" i="8"/>
  <c r="J11" i="8"/>
  <c r="M11" i="8" s="1"/>
  <c r="J8" i="8"/>
  <c r="L30" i="8"/>
  <c r="J59" i="8"/>
  <c r="L24" i="8"/>
  <c r="J4" i="8"/>
  <c r="J42" i="8"/>
  <c r="L3" i="8"/>
  <c r="L50" i="8"/>
  <c r="L38" i="8"/>
  <c r="L745" i="8"/>
  <c r="J7" i="8"/>
  <c r="L43" i="8"/>
  <c r="L34" i="8"/>
  <c r="L6" i="8"/>
  <c r="L727" i="8"/>
  <c r="L51" i="8"/>
  <c r="J58" i="8"/>
  <c r="L730" i="8"/>
  <c r="L13" i="8"/>
  <c r="J28" i="8"/>
  <c r="L27" i="8"/>
  <c r="J47" i="8"/>
  <c r="J739" i="8"/>
  <c r="J3" i="8"/>
  <c r="L57" i="8"/>
  <c r="J24" i="8"/>
  <c r="L23" i="8"/>
  <c r="L32" i="8"/>
  <c r="L36" i="8"/>
  <c r="L67" i="8"/>
  <c r="L15" i="8"/>
  <c r="J38" i="8"/>
  <c r="L54" i="8"/>
  <c r="J63" i="8"/>
  <c r="J57" i="8"/>
  <c r="L12" i="8"/>
  <c r="J33" i="8"/>
  <c r="J5" i="8"/>
  <c r="J32" i="8"/>
  <c r="J2" i="8"/>
  <c r="L19" i="8"/>
  <c r="L725" i="8"/>
  <c r="L21" i="8"/>
  <c r="L25" i="8"/>
  <c r="J725" i="8"/>
  <c r="J25" i="8"/>
  <c r="L28" i="8"/>
  <c r="L44" i="8"/>
  <c r="L748" i="8"/>
  <c r="L729" i="8"/>
  <c r="L726" i="8"/>
  <c r="J21" i="8"/>
  <c r="L59" i="8"/>
  <c r="L14" i="8"/>
  <c r="L63" i="8"/>
  <c r="J16" i="8"/>
  <c r="L48" i="8"/>
  <c r="J20" i="8"/>
  <c r="J727" i="8"/>
  <c r="J43" i="8"/>
  <c r="J729" i="8"/>
  <c r="J50" i="8"/>
  <c r="L41" i="8"/>
  <c r="L37" i="8"/>
  <c r="L55" i="8"/>
  <c r="J29" i="8"/>
  <c r="L56" i="8"/>
  <c r="L16" i="8"/>
  <c r="L4" i="8"/>
  <c r="L8" i="8"/>
  <c r="L62" i="8"/>
  <c r="J6" i="8"/>
  <c r="L20" i="8"/>
  <c r="J27" i="8"/>
  <c r="J12" i="8"/>
  <c r="L33" i="8"/>
  <c r="J37" i="8"/>
  <c r="L7" i="8"/>
  <c r="L2" i="8"/>
  <c r="J34" i="8"/>
  <c r="L5" i="8"/>
  <c r="G50" i="1"/>
  <c r="G25" i="1"/>
  <c r="G44" i="1"/>
  <c r="G41" i="1"/>
  <c r="G48" i="1"/>
  <c r="G19" i="1"/>
  <c r="G60" i="1"/>
  <c r="G4" i="1"/>
  <c r="G2" i="1"/>
  <c r="G12" i="1"/>
  <c r="G5" i="1"/>
  <c r="G34" i="1"/>
  <c r="G27" i="1"/>
  <c r="G29" i="1"/>
  <c r="G18" i="1"/>
  <c r="G46" i="1"/>
  <c r="G55" i="1"/>
  <c r="G37" i="1"/>
  <c r="G47" i="1"/>
  <c r="G40" i="1"/>
  <c r="G16" i="1"/>
  <c r="G53" i="1"/>
  <c r="G20" i="1"/>
  <c r="G51" i="1"/>
  <c r="G32" i="1"/>
  <c r="G58" i="1"/>
  <c r="G33" i="1"/>
  <c r="G22" i="1"/>
  <c r="G11" i="1"/>
  <c r="G30" i="1"/>
  <c r="G14" i="1"/>
  <c r="G28" i="1"/>
  <c r="G8" i="1"/>
  <c r="G10" i="1"/>
  <c r="G9" i="1"/>
  <c r="G45" i="1"/>
  <c r="G39" i="1"/>
  <c r="G23" i="1"/>
  <c r="G59" i="1"/>
  <c r="G3" i="1"/>
  <c r="G56" i="1"/>
  <c r="G7" i="1"/>
  <c r="G52" i="1"/>
  <c r="G24" i="1"/>
  <c r="G57" i="1"/>
  <c r="G36" i="1"/>
  <c r="G26" i="1"/>
  <c r="G17" i="1"/>
  <c r="G21" i="1"/>
  <c r="G13" i="1"/>
  <c r="G6" i="1"/>
  <c r="G54" i="1"/>
  <c r="G31" i="1"/>
  <c r="G38" i="1"/>
  <c r="G15" i="1"/>
  <c r="G42" i="1"/>
  <c r="G35" i="1"/>
  <c r="G49" i="1"/>
  <c r="G43" i="1"/>
  <c r="H50" i="1"/>
  <c r="H25" i="1"/>
  <c r="H44" i="1"/>
  <c r="H41" i="1"/>
  <c r="H48" i="1"/>
  <c r="H19" i="1"/>
  <c r="H60" i="1"/>
  <c r="H4" i="1"/>
  <c r="H2" i="1"/>
  <c r="H12" i="1"/>
  <c r="H5" i="1"/>
  <c r="H34" i="1"/>
  <c r="H27" i="1"/>
  <c r="H29" i="1"/>
  <c r="H18" i="1"/>
  <c r="H46" i="1"/>
  <c r="H55" i="1"/>
  <c r="H37" i="1"/>
  <c r="H47" i="1"/>
  <c r="H40" i="1"/>
  <c r="H16" i="1"/>
  <c r="H53" i="1"/>
  <c r="H20" i="1"/>
  <c r="H51" i="1"/>
  <c r="H32" i="1"/>
  <c r="H58" i="1"/>
  <c r="H33" i="1"/>
  <c r="H22" i="1"/>
  <c r="H11" i="1"/>
  <c r="H30" i="1"/>
  <c r="H14" i="1"/>
  <c r="H28" i="1"/>
  <c r="H8" i="1"/>
  <c r="H10" i="1"/>
  <c r="H9" i="1"/>
  <c r="H45" i="1"/>
  <c r="H39" i="1"/>
  <c r="H23" i="1"/>
  <c r="H59" i="1"/>
  <c r="H3" i="1"/>
  <c r="H56" i="1"/>
  <c r="H7" i="1"/>
  <c r="H52" i="1"/>
  <c r="H24" i="1"/>
  <c r="H57" i="1"/>
  <c r="H36" i="1"/>
  <c r="H26" i="1"/>
  <c r="H17" i="1"/>
  <c r="H21" i="1"/>
  <c r="H13" i="1"/>
  <c r="H6" i="1"/>
  <c r="H54" i="1"/>
  <c r="H31" i="1"/>
  <c r="H38" i="1"/>
  <c r="H15" i="1"/>
  <c r="H42" i="1"/>
  <c r="H35" i="1"/>
  <c r="H49" i="1"/>
  <c r="H43" i="1"/>
  <c r="F50" i="1"/>
  <c r="O50" i="1" s="1"/>
  <c r="F25" i="1"/>
  <c r="F44" i="1"/>
  <c r="F41" i="1"/>
  <c r="F48" i="1"/>
  <c r="F19" i="1"/>
  <c r="F60" i="1"/>
  <c r="F4" i="1"/>
  <c r="F2" i="1"/>
  <c r="F12" i="1"/>
  <c r="F5" i="1"/>
  <c r="F34" i="1"/>
  <c r="F27" i="1"/>
  <c r="F29" i="1"/>
  <c r="F18" i="1"/>
  <c r="F46" i="1"/>
  <c r="F55" i="1"/>
  <c r="O55" i="1" s="1"/>
  <c r="F37" i="1"/>
  <c r="F47" i="1"/>
  <c r="F40" i="1"/>
  <c r="F16" i="1"/>
  <c r="F53" i="1"/>
  <c r="F20" i="1"/>
  <c r="F51" i="1"/>
  <c r="F32" i="1"/>
  <c r="O32" i="1" s="1"/>
  <c r="F58" i="1"/>
  <c r="F33" i="1"/>
  <c r="F22" i="1"/>
  <c r="F11" i="1"/>
  <c r="F30" i="1"/>
  <c r="F14" i="1"/>
  <c r="F28" i="1"/>
  <c r="F8" i="1"/>
  <c r="O8" i="1" s="1"/>
  <c r="F10" i="1"/>
  <c r="F9" i="1"/>
  <c r="F45" i="1"/>
  <c r="F39" i="1"/>
  <c r="F23" i="1"/>
  <c r="F59" i="1"/>
  <c r="F3" i="1"/>
  <c r="F56" i="1"/>
  <c r="O56" i="1" s="1"/>
  <c r="F7" i="1"/>
  <c r="F52" i="1"/>
  <c r="F24" i="1"/>
  <c r="F57" i="1"/>
  <c r="F36" i="1"/>
  <c r="F26" i="1"/>
  <c r="F17" i="1"/>
  <c r="F21" i="1"/>
  <c r="O21" i="1" s="1"/>
  <c r="F13" i="1"/>
  <c r="F6" i="1"/>
  <c r="F54" i="1"/>
  <c r="F31" i="1"/>
  <c r="F38" i="1"/>
  <c r="F15" i="1"/>
  <c r="F42" i="1"/>
  <c r="F35" i="1"/>
  <c r="O35" i="1" s="1"/>
  <c r="F49" i="1"/>
  <c r="F43" i="1"/>
  <c r="M589" i="8" l="1"/>
  <c r="M2" i="8"/>
  <c r="M413" i="8"/>
  <c r="M606" i="8"/>
  <c r="M525" i="8"/>
  <c r="M333" i="8"/>
  <c r="M654" i="8"/>
  <c r="M421" i="8"/>
  <c r="M637" i="8"/>
  <c r="M670" i="8"/>
  <c r="M485" i="8"/>
  <c r="M605" i="8"/>
  <c r="M117" i="8"/>
  <c r="M173" i="8"/>
  <c r="M158" i="8"/>
  <c r="M350" i="8"/>
  <c r="M397" i="8"/>
  <c r="M486" i="8"/>
  <c r="M301" i="8"/>
  <c r="M261" i="8"/>
  <c r="M230" i="8"/>
  <c r="M598" i="8"/>
  <c r="M771" i="8"/>
  <c r="M222" i="8"/>
  <c r="M405" i="8"/>
  <c r="M286" i="8"/>
  <c r="M461" i="8"/>
  <c r="M414" i="8"/>
  <c r="M718" i="8"/>
  <c r="M213" i="8"/>
  <c r="M85" i="8"/>
  <c r="M717" i="8"/>
  <c r="M278" i="8"/>
  <c r="M557" i="8"/>
  <c r="M182" i="8"/>
  <c r="M221" i="8"/>
  <c r="M78" i="8"/>
  <c r="M526" i="8"/>
  <c r="M454" i="8"/>
  <c r="M565" i="8"/>
  <c r="M293" i="8"/>
  <c r="M438" i="8"/>
  <c r="M229" i="8"/>
  <c r="M549" i="8"/>
  <c r="M357" i="8"/>
  <c r="M493" i="8"/>
  <c r="M757" i="8"/>
  <c r="M686" i="8"/>
  <c r="M310" i="8"/>
  <c r="M541" i="8"/>
  <c r="M9" i="8"/>
  <c r="M437" i="8"/>
  <c r="M613" i="8"/>
  <c r="M775" i="8"/>
  <c r="M381" i="8"/>
  <c r="M76" i="8"/>
  <c r="M622" i="8"/>
  <c r="M430" i="8"/>
  <c r="M22" i="8"/>
  <c r="M494" i="8"/>
  <c r="M389" i="8"/>
  <c r="M518" i="8"/>
  <c r="M558" i="8"/>
  <c r="M365" i="8"/>
  <c r="M398" i="8"/>
  <c r="M246" i="8"/>
  <c r="M678" i="8"/>
  <c r="M573" i="8"/>
  <c r="M542" i="8"/>
  <c r="M270" i="8"/>
  <c r="M141" i="8"/>
  <c r="M581" i="8"/>
  <c r="M53" i="8"/>
  <c r="M109" i="8"/>
  <c r="M166" i="8"/>
  <c r="M741" i="8"/>
  <c r="M245" i="8"/>
  <c r="M693" i="8"/>
  <c r="M197" i="8"/>
  <c r="M781" i="8"/>
  <c r="M646" i="8"/>
  <c r="M125" i="8"/>
  <c r="M701" i="8"/>
  <c r="M133" i="8"/>
  <c r="M751" i="8"/>
  <c r="M110" i="8"/>
  <c r="M382" i="8"/>
  <c r="M740" i="8"/>
  <c r="M629" i="8"/>
  <c r="M630" i="8"/>
  <c r="M566" i="8"/>
  <c r="M189" i="8"/>
  <c r="M150" i="8"/>
  <c r="M149" i="8"/>
  <c r="M550" i="8"/>
  <c r="M754" i="8"/>
  <c r="M143" i="8"/>
  <c r="M306" i="8"/>
  <c r="M362" i="8"/>
  <c r="M562" i="8"/>
  <c r="M162" i="8"/>
  <c r="M314" i="8"/>
  <c r="M61" i="8"/>
  <c r="M392" i="8"/>
  <c r="M300" i="8"/>
  <c r="M156" i="8"/>
  <c r="M743" i="8"/>
  <c r="M641" i="8"/>
  <c r="M491" i="8"/>
  <c r="M315" i="8"/>
  <c r="M79" i="8"/>
  <c r="M225" i="8"/>
  <c r="M287" i="8"/>
  <c r="M766" i="8"/>
  <c r="M393" i="8"/>
  <c r="M662" i="8"/>
  <c r="M721" i="8"/>
  <c r="M447" i="8"/>
  <c r="M691" i="8"/>
  <c r="M508" i="8"/>
  <c r="M372" i="8"/>
  <c r="M84" i="8"/>
  <c r="M415" i="8"/>
  <c r="M499" i="8"/>
  <c r="M561" i="8"/>
  <c r="M501" i="8"/>
  <c r="M218" i="8"/>
  <c r="M120" i="8"/>
  <c r="M128" i="8"/>
  <c r="M394" i="8"/>
  <c r="M441" i="8"/>
  <c r="M113" i="8"/>
  <c r="M170" i="8"/>
  <c r="M360" i="8"/>
  <c r="M436" i="8"/>
  <c r="M344" i="8"/>
  <c r="M519" i="8"/>
  <c r="M712" i="8"/>
  <c r="M609" i="8"/>
  <c r="M347" i="8"/>
  <c r="M675" i="8"/>
  <c r="M163" i="8"/>
  <c r="M368" i="8"/>
  <c r="M615" i="8"/>
  <c r="M492" i="8"/>
  <c r="M722" i="8"/>
  <c r="M91" i="8"/>
  <c r="M540" i="8"/>
  <c r="M244" i="8"/>
  <c r="M643" i="8"/>
  <c r="M652" i="8"/>
  <c r="M714" i="8"/>
  <c r="M734" i="8"/>
  <c r="M753" i="8"/>
  <c r="M31" i="8"/>
  <c r="M574" i="8"/>
  <c r="M284" i="8"/>
  <c r="M279" i="8"/>
  <c r="M680" i="8"/>
  <c r="M503" i="8"/>
  <c r="M56" i="8"/>
  <c r="M18" i="8"/>
  <c r="M429" i="8"/>
  <c r="M509" i="8"/>
  <c r="M181" i="8"/>
  <c r="M309" i="8"/>
  <c r="M302" i="8"/>
  <c r="M190" i="8"/>
  <c r="M710" i="8"/>
  <c r="M46" i="8"/>
  <c r="M325" i="8"/>
  <c r="M477" i="8"/>
  <c r="M337" i="8"/>
  <c r="M226" i="8"/>
  <c r="M290" i="8"/>
  <c r="M521" i="8"/>
  <c r="M144" i="8"/>
  <c r="M303" i="8"/>
  <c r="M330" i="8"/>
  <c r="M105" i="8"/>
  <c r="M304" i="8"/>
  <c r="M154" i="8"/>
  <c r="M258" i="8"/>
  <c r="M625" i="8"/>
  <c r="M312" i="8"/>
  <c r="M200" i="8"/>
  <c r="M417" i="8"/>
  <c r="M137" i="8"/>
  <c r="M234" i="8"/>
  <c r="M538" i="8"/>
  <c r="M215" i="8"/>
  <c r="M81" i="8"/>
  <c r="M153" i="8"/>
  <c r="M433" i="8"/>
  <c r="M377" i="8"/>
  <c r="M216" i="8"/>
  <c r="M271" i="8"/>
  <c r="M335" i="8"/>
  <c r="M322" i="8"/>
  <c r="M298" i="8"/>
  <c r="M457" i="8"/>
  <c r="M560" i="8"/>
  <c r="M779" i="8"/>
  <c r="M458" i="8"/>
  <c r="M638" i="8"/>
  <c r="M90" i="8"/>
  <c r="M352" i="8"/>
  <c r="M639" i="8"/>
  <c r="M462" i="8"/>
  <c r="M742" i="8"/>
  <c r="M187" i="8"/>
  <c r="M431" i="8"/>
  <c r="M470" i="8"/>
  <c r="M428" i="8"/>
  <c r="M116" i="8"/>
  <c r="M648" i="8"/>
  <c r="M184" i="8"/>
  <c r="M696" i="8"/>
  <c r="M512" i="8"/>
  <c r="M224" i="8"/>
  <c r="M576" i="8"/>
  <c r="M320" i="8"/>
  <c r="M684" i="8"/>
  <c r="M204" i="8"/>
  <c r="M152" i="8"/>
  <c r="M403" i="8"/>
  <c r="M547" i="8"/>
  <c r="M659" i="8"/>
  <c r="M720" i="8"/>
  <c r="M655" i="8"/>
  <c r="M567" i="8"/>
  <c r="M596" i="8"/>
  <c r="M471" i="8"/>
  <c r="M180" i="8"/>
  <c r="M758" i="8"/>
  <c r="M460" i="8"/>
  <c r="M651" i="8"/>
  <c r="M220" i="8"/>
  <c r="M588" i="8"/>
  <c r="M75" i="8"/>
  <c r="M260" i="8"/>
  <c r="M107" i="8"/>
  <c r="M660" i="8"/>
  <c r="M422" i="8"/>
  <c r="M663" i="8"/>
  <c r="M636" i="8"/>
  <c r="M410" i="8"/>
  <c r="M773" i="8"/>
  <c r="M649" i="8"/>
  <c r="M578" i="8"/>
  <c r="M313" i="8"/>
  <c r="M763" i="8"/>
  <c r="M554" i="8"/>
  <c r="M73" i="8"/>
  <c r="M175" i="8"/>
  <c r="M122" i="8"/>
  <c r="M535" i="8"/>
  <c r="M147" i="8"/>
  <c r="M504" i="8"/>
  <c r="M511" i="8"/>
  <c r="M212" i="8"/>
  <c r="M291" i="8"/>
  <c r="M207" i="8"/>
  <c r="M201" i="8"/>
  <c r="M420" i="8"/>
  <c r="M695" i="8"/>
  <c r="M778" i="8"/>
  <c r="M127" i="8"/>
  <c r="M677" i="8"/>
  <c r="M759" i="8"/>
  <c r="M130" i="8"/>
  <c r="M240" i="8"/>
  <c r="M697" i="8"/>
  <c r="M762" i="8"/>
  <c r="M223" i="8"/>
  <c r="M446" i="8"/>
  <c r="M203" i="8"/>
  <c r="M577" i="8"/>
  <c r="M500" i="8"/>
  <c r="M448" i="8"/>
  <c r="M708" i="8"/>
  <c r="M299" i="8"/>
  <c r="M361" i="8"/>
  <c r="M665" i="8"/>
  <c r="M664" i="8"/>
  <c r="M435" i="8"/>
  <c r="M68" i="8"/>
  <c r="M139" i="8"/>
  <c r="M505" i="8"/>
  <c r="M618" i="8"/>
  <c r="M524" i="8"/>
  <c r="M533" i="8"/>
  <c r="M379" i="8"/>
  <c r="M363" i="8"/>
  <c r="M208" i="8"/>
  <c r="M188" i="8"/>
  <c r="M40" i="8"/>
  <c r="M345" i="8"/>
  <c r="M263" i="8"/>
  <c r="M161" i="8"/>
  <c r="M466" i="8"/>
  <c r="M256" i="8"/>
  <c r="M737" i="8"/>
  <c r="M74" i="8"/>
  <c r="M378" i="8"/>
  <c r="M617" i="8"/>
  <c r="M288" i="8"/>
  <c r="M135" i="8"/>
  <c r="M88" i="8"/>
  <c r="M407" i="8"/>
  <c r="M151" i="8"/>
  <c r="M510" i="8"/>
  <c r="M146" i="8"/>
  <c r="M359" i="8"/>
  <c r="M586" i="8"/>
  <c r="M194" i="8"/>
  <c r="M735" i="8"/>
  <c r="M386" i="8"/>
  <c r="M375" i="8"/>
  <c r="M211" i="8"/>
  <c r="M599" i="8"/>
  <c r="M282" i="8"/>
  <c r="M92" i="8"/>
  <c r="M342" i="8"/>
  <c r="M555" i="8"/>
  <c r="M532" i="8"/>
  <c r="M455" i="8"/>
  <c r="M167" i="8"/>
  <c r="M604" i="8"/>
  <c r="M423" i="8"/>
  <c r="M172" i="8"/>
  <c r="M308" i="8"/>
  <c r="M531" i="8"/>
  <c r="M463" i="8"/>
  <c r="M699" i="8"/>
  <c r="M292" i="8"/>
  <c r="M168" i="8"/>
  <c r="M275" i="8"/>
  <c r="M160" i="8"/>
  <c r="M707" i="8"/>
  <c r="M243" i="8"/>
  <c r="M619" i="8"/>
  <c r="M316" i="8"/>
  <c r="M348" i="8"/>
  <c r="M572" i="8"/>
  <c r="M496" i="8"/>
  <c r="M115" i="8"/>
  <c r="M196" i="8"/>
  <c r="M755" i="8"/>
  <c r="M692" i="8"/>
  <c r="M339" i="8"/>
  <c r="M679" i="8"/>
  <c r="M698" i="8"/>
  <c r="M467" i="8"/>
  <c r="M703" i="8"/>
  <c r="M387" i="8"/>
  <c r="M627" i="8"/>
  <c r="M238" i="8"/>
  <c r="M324" i="8"/>
  <c r="M235" i="8"/>
  <c r="M474" i="8"/>
  <c r="M17" i="8"/>
  <c r="M682" i="8"/>
  <c r="M658" i="8"/>
  <c r="M186" i="8"/>
  <c r="M769" i="8"/>
  <c r="M489" i="8"/>
  <c r="M706" i="8"/>
  <c r="M219" i="8"/>
  <c r="M709" i="8"/>
  <c r="M276" i="8"/>
  <c r="M482" i="8"/>
  <c r="M83" i="8"/>
  <c r="M52" i="8"/>
  <c r="M534" i="8"/>
  <c r="M616" i="8"/>
  <c r="M597" i="8"/>
  <c r="M254" i="8"/>
  <c r="M134" i="8"/>
  <c r="M129" i="8"/>
  <c r="M80" i="8"/>
  <c r="M274" i="8"/>
  <c r="M273" i="8"/>
  <c r="M728" i="8"/>
  <c r="M568" i="8"/>
  <c r="M611" i="8"/>
  <c r="M583" i="8"/>
  <c r="M522" i="8"/>
  <c r="M551" i="8"/>
  <c r="M374" i="8"/>
  <c r="M45" i="8"/>
  <c r="M373" i="8"/>
  <c r="M210" i="8"/>
  <c r="M756" i="8"/>
  <c r="M280" i="8"/>
  <c r="M529" i="8"/>
  <c r="M66" i="8"/>
  <c r="M176" i="8"/>
  <c r="M178" i="8"/>
  <c r="M251" i="8"/>
  <c r="M26" i="8"/>
  <c r="M744" i="8"/>
  <c r="M543" i="8"/>
  <c r="M563" i="8"/>
  <c r="M711" i="8"/>
  <c r="M86" i="8"/>
  <c r="M174" i="8"/>
  <c r="M318" i="8"/>
  <c r="M401" i="8"/>
  <c r="M481" i="8"/>
  <c r="M772" i="8"/>
  <c r="M142" i="8"/>
  <c r="M390" i="8"/>
  <c r="M366" i="8"/>
  <c r="M237" i="8"/>
  <c r="M768" i="8"/>
  <c r="M101" i="8"/>
  <c r="M349" i="8"/>
  <c r="M621" i="8"/>
  <c r="M724" i="8"/>
  <c r="M198" i="8"/>
  <c r="M114" i="8"/>
  <c r="M369" i="8"/>
  <c r="M546" i="8"/>
  <c r="M272" i="8"/>
  <c r="M87" i="8"/>
  <c r="M177" i="8"/>
  <c r="M354" i="8"/>
  <c r="M513" i="8"/>
  <c r="M666" i="8"/>
  <c r="M103" i="8"/>
  <c r="M761" i="8"/>
  <c r="M138" i="8"/>
  <c r="M569" i="8"/>
  <c r="M311" i="8"/>
  <c r="M265" i="8"/>
  <c r="M209" i="8"/>
  <c r="M498" i="8"/>
  <c r="M626" i="8"/>
  <c r="M343" i="8"/>
  <c r="M69" i="8"/>
  <c r="M97" i="8"/>
  <c r="M642" i="8"/>
  <c r="M473" i="8"/>
  <c r="M266" i="8"/>
  <c r="M334" i="8"/>
  <c r="M193" i="8"/>
  <c r="M633" i="8"/>
  <c r="M384" i="8"/>
  <c r="M126" i="8"/>
  <c r="M424" i="8"/>
  <c r="M232" i="8"/>
  <c r="M267" i="8"/>
  <c r="M65" i="8"/>
  <c r="M228" i="8"/>
  <c r="M760" i="8"/>
  <c r="M661" i="8"/>
  <c r="M239" i="8"/>
  <c r="M688" i="8"/>
  <c r="M307" i="8"/>
  <c r="M408" i="8"/>
  <c r="M689" i="8"/>
  <c r="M456" i="8"/>
  <c r="M715" i="8"/>
  <c r="M536" i="8"/>
  <c r="M608" i="8"/>
  <c r="M640" i="8"/>
  <c r="M395" i="8"/>
  <c r="M683" i="8"/>
  <c r="M155" i="8"/>
  <c r="M723" i="8"/>
  <c r="M607" i="8"/>
  <c r="M195" i="8"/>
  <c r="M600" i="8"/>
  <c r="M635" i="8"/>
  <c r="M506" i="8"/>
  <c r="M603" i="8"/>
  <c r="M704" i="8"/>
  <c r="M544" i="8"/>
  <c r="M591" i="8"/>
  <c r="M580" i="8"/>
  <c r="M700" i="8"/>
  <c r="M516" i="8"/>
  <c r="M341" i="8"/>
  <c r="M527" i="8"/>
  <c r="M356" i="8"/>
  <c r="M371" i="8"/>
  <c r="M476" i="8"/>
  <c r="M106" i="8"/>
  <c r="M468" i="8"/>
  <c r="M388" i="8"/>
  <c r="M427" i="8"/>
  <c r="M517" i="8"/>
  <c r="M453" i="8"/>
  <c r="M77" i="8"/>
  <c r="M131" i="8"/>
  <c r="M321" i="8"/>
  <c r="M673" i="8"/>
  <c r="M770" i="8"/>
  <c r="M399" i="8"/>
  <c r="M780" i="8"/>
  <c r="M336" i="8"/>
  <c r="M391" i="8"/>
  <c r="M515" i="8"/>
  <c r="M445" i="8"/>
  <c r="M55" i="8"/>
  <c r="M690" i="8"/>
  <c r="M248" i="8"/>
  <c r="M434" i="8"/>
  <c r="M327" i="8"/>
  <c r="M72" i="8"/>
  <c r="M620" i="8"/>
  <c r="M432" i="8"/>
  <c r="M411" i="8"/>
  <c r="M668" i="8"/>
  <c r="M444" i="8"/>
  <c r="M671" i="8"/>
  <c r="M669" i="8"/>
  <c r="M383" i="8"/>
  <c r="M206" i="8"/>
  <c r="M694" i="8"/>
  <c r="M285" i="8"/>
  <c r="M247" i="8"/>
  <c r="M289" i="8"/>
  <c r="M593" i="8"/>
  <c r="M585" i="8"/>
  <c r="M148" i="8"/>
  <c r="M255" i="8"/>
  <c r="M236" i="8"/>
  <c r="M331" i="8"/>
  <c r="M584" i="8"/>
  <c r="M294" i="8"/>
  <c r="M346" i="8"/>
  <c r="M425" i="8"/>
  <c r="M650" i="8"/>
  <c r="M249" i="8"/>
  <c r="M610" i="8"/>
  <c r="M253" i="8"/>
  <c r="M317" i="8"/>
  <c r="M502" i="8"/>
  <c r="M93" i="8"/>
  <c r="M82" i="8"/>
  <c r="M442" i="8"/>
  <c r="M191" i="8"/>
  <c r="M353" i="8"/>
  <c r="M490" i="8"/>
  <c r="M681" i="8"/>
  <c r="M199" i="8"/>
  <c r="M233" i="8"/>
  <c r="M145" i="8"/>
  <c r="M159" i="8"/>
  <c r="M96" i="8"/>
  <c r="M241" i="8"/>
  <c r="M98" i="8"/>
  <c r="M450" i="8"/>
  <c r="M594" i="8"/>
  <c r="M119" i="8"/>
  <c r="M514" i="8"/>
  <c r="M367" i="8"/>
  <c r="M657" i="8"/>
  <c r="M71" i="8"/>
  <c r="M733" i="8"/>
  <c r="M295" i="8"/>
  <c r="M705" i="8"/>
  <c r="M351" i="8"/>
  <c r="M601" i="8"/>
  <c r="M406" i="8"/>
  <c r="M731" i="8"/>
  <c r="M64" i="8"/>
  <c r="M136" i="8"/>
  <c r="M575" i="8"/>
  <c r="M323" i="8"/>
  <c r="M777" i="8"/>
  <c r="M264" i="8"/>
  <c r="M776" i="8"/>
  <c r="M102" i="8"/>
  <c r="M185" i="8"/>
  <c r="M719" i="8"/>
  <c r="M628" i="8"/>
  <c r="M571" i="8"/>
  <c r="M716" i="8"/>
  <c r="M475" i="8"/>
  <c r="M108" i="8"/>
  <c r="M171" i="8"/>
  <c r="M416" i="8"/>
  <c r="M667" i="8"/>
  <c r="M488" i="8"/>
  <c r="M459" i="8"/>
  <c r="M587" i="8"/>
  <c r="M676" i="8"/>
  <c r="M484" i="8"/>
  <c r="M556" i="8"/>
  <c r="M612" i="8"/>
  <c r="M268" i="8"/>
  <c r="M123" i="8"/>
  <c r="M548" i="8"/>
  <c r="M340" i="8"/>
  <c r="M487" i="8"/>
  <c r="M164" i="8"/>
  <c r="M644" i="8"/>
  <c r="M495" i="8"/>
  <c r="M370" i="8"/>
  <c r="M545" i="8"/>
  <c r="M520" i="8"/>
  <c r="M402" i="8"/>
  <c r="M412" i="8"/>
  <c r="M483" i="8"/>
  <c r="M259" i="8"/>
  <c r="M112" i="8"/>
  <c r="M564" i="8"/>
  <c r="M674" i="8"/>
  <c r="M592" i="8"/>
  <c r="M713" i="8"/>
  <c r="M631" i="8"/>
  <c r="M752" i="8"/>
  <c r="M364" i="8"/>
  <c r="M552" i="8"/>
  <c r="M672" i="8"/>
  <c r="M443" i="8"/>
  <c r="M192" i="8"/>
  <c r="M338" i="8"/>
  <c r="M765" i="8"/>
  <c r="M99" i="8"/>
  <c r="M396" i="8"/>
  <c r="M380" i="8"/>
  <c r="M183" i="8"/>
  <c r="M469" i="8"/>
  <c r="M205" i="8"/>
  <c r="M749" i="8"/>
  <c r="M570" i="8"/>
  <c r="M409" i="8"/>
  <c r="M614" i="8"/>
  <c r="M165" i="8"/>
  <c r="M404" i="8"/>
  <c r="M582" i="8"/>
  <c r="M464" i="8"/>
  <c r="M687" i="8"/>
  <c r="M214" i="8"/>
  <c r="M297" i="8"/>
  <c r="M537" i="8"/>
  <c r="M202" i="8"/>
  <c r="M118" i="8"/>
  <c r="M590" i="8"/>
  <c r="M764" i="8"/>
  <c r="M702" i="8"/>
  <c r="M277" i="8"/>
  <c r="M326" i="8"/>
  <c r="M157" i="8"/>
  <c r="M94" i="8"/>
  <c r="M242" i="8"/>
  <c r="M634" i="8"/>
  <c r="M774" i="8"/>
  <c r="M426" i="8"/>
  <c r="M418" i="8"/>
  <c r="M104" i="8"/>
  <c r="M738" i="8"/>
  <c r="M121" i="8"/>
  <c r="M217" i="8"/>
  <c r="M553" i="8"/>
  <c r="M497" i="8"/>
  <c r="M305" i="8"/>
  <c r="M465" i="8"/>
  <c r="M49" i="8"/>
  <c r="M231" i="8"/>
  <c r="M169" i="8"/>
  <c r="M602" i="8"/>
  <c r="M329" i="8"/>
  <c r="M250" i="8"/>
  <c r="M530" i="8"/>
  <c r="M111" i="8"/>
  <c r="M257" i="8"/>
  <c r="M439" i="8"/>
  <c r="M89" i="8"/>
  <c r="M479" i="8"/>
  <c r="M269" i="8"/>
  <c r="M653" i="8"/>
  <c r="M328" i="8"/>
  <c r="M746" i="8"/>
  <c r="M385" i="8"/>
  <c r="M296" i="8"/>
  <c r="M319" i="8"/>
  <c r="M227" i="8"/>
  <c r="M528" i="8"/>
  <c r="M632" i="8"/>
  <c r="M332" i="8"/>
  <c r="M656" i="8"/>
  <c r="M472" i="8"/>
  <c r="M376" i="8"/>
  <c r="M624" i="8"/>
  <c r="M400" i="8"/>
  <c r="M283" i="8"/>
  <c r="M179" i="8"/>
  <c r="M595" i="8"/>
  <c r="M70" i="8"/>
  <c r="M539" i="8"/>
  <c r="M559" i="8"/>
  <c r="M419" i="8"/>
  <c r="M523" i="8"/>
  <c r="M95" i="8"/>
  <c r="M449" i="8"/>
  <c r="M440" i="8"/>
  <c r="M623" i="8"/>
  <c r="M647" i="8"/>
  <c r="M100" i="8"/>
  <c r="M452" i="8"/>
  <c r="M281" i="8"/>
  <c r="M140" i="8"/>
  <c r="M767" i="8"/>
  <c r="M124" i="8"/>
  <c r="M747" i="8"/>
  <c r="M750" i="8"/>
  <c r="M252" i="8"/>
  <c r="M132" i="8"/>
  <c r="M451" i="8"/>
  <c r="M579" i="8"/>
  <c r="M645" i="8"/>
  <c r="M355" i="8"/>
  <c r="M507" i="8"/>
  <c r="M480" i="8"/>
  <c r="M48" i="8"/>
  <c r="M736" i="8"/>
  <c r="M10" i="8"/>
  <c r="M726" i="8"/>
  <c r="M748" i="8"/>
  <c r="M60" i="8"/>
  <c r="M732" i="8"/>
  <c r="M37" i="8"/>
  <c r="M29" i="8"/>
  <c r="M59" i="8"/>
  <c r="M727" i="8"/>
  <c r="M725" i="8"/>
  <c r="M63" i="8"/>
  <c r="M20" i="8"/>
  <c r="M15" i="8"/>
  <c r="M54" i="8"/>
  <c r="M3" i="8"/>
  <c r="M41" i="8"/>
  <c r="M35" i="8"/>
  <c r="M745" i="8"/>
  <c r="M50" i="8"/>
  <c r="M5" i="8"/>
  <c r="M47" i="8"/>
  <c r="M42" i="8"/>
  <c r="M30" i="8"/>
  <c r="M16" i="8"/>
  <c r="M33" i="8"/>
  <c r="M39" i="8"/>
  <c r="M4" i="8"/>
  <c r="M44" i="8"/>
  <c r="M13" i="8"/>
  <c r="M23" i="8"/>
  <c r="M43" i="8"/>
  <c r="M25" i="8"/>
  <c r="M57" i="8"/>
  <c r="M24" i="8"/>
  <c r="M7" i="8"/>
  <c r="M21" i="8"/>
  <c r="M58" i="8"/>
  <c r="M8" i="8"/>
  <c r="M12" i="8"/>
  <c r="M730" i="8"/>
  <c r="M38" i="8"/>
  <c r="M62" i="8"/>
  <c r="M27" i="8"/>
  <c r="M32" i="8"/>
  <c r="M739" i="8"/>
  <c r="M14" i="8"/>
  <c r="M36" i="8"/>
  <c r="M34" i="8"/>
  <c r="M19" i="8"/>
  <c r="M67" i="8"/>
  <c r="M6" i="8"/>
  <c r="M729" i="8"/>
  <c r="M28" i="8"/>
  <c r="M51" i="8"/>
  <c r="O18" i="1"/>
  <c r="O39" i="1"/>
  <c r="O27" i="1"/>
  <c r="O54" i="1"/>
  <c r="O40" i="1"/>
  <c r="O60" i="1"/>
  <c r="O57" i="1"/>
  <c r="O16" i="1"/>
  <c r="O24" i="1"/>
  <c r="O22" i="1"/>
  <c r="O34" i="1"/>
  <c r="O43" i="1"/>
  <c r="O6" i="1"/>
  <c r="O52" i="1"/>
  <c r="O9" i="1"/>
  <c r="O33" i="1"/>
  <c r="O47" i="1"/>
  <c r="O5" i="1"/>
  <c r="O44" i="1"/>
  <c r="O31" i="1"/>
  <c r="O11" i="1"/>
  <c r="O48" i="1"/>
  <c r="O45" i="1"/>
  <c r="O41" i="1"/>
  <c r="O49" i="1"/>
  <c r="O13" i="1"/>
  <c r="O7" i="1"/>
  <c r="O10" i="1"/>
  <c r="O58" i="1"/>
  <c r="O37" i="1"/>
  <c r="O12" i="1"/>
  <c r="O25" i="1"/>
  <c r="O51" i="1"/>
  <c r="O26" i="1"/>
  <c r="O3" i="1"/>
  <c r="O14" i="1"/>
  <c r="O46" i="1"/>
  <c r="O59" i="1"/>
  <c r="O38" i="1"/>
  <c r="O28" i="1"/>
  <c r="O4" i="1"/>
  <c r="O15" i="1"/>
  <c r="O20" i="1"/>
  <c r="O42" i="1"/>
  <c r="O36" i="1"/>
  <c r="O23" i="1"/>
  <c r="O30" i="1"/>
  <c r="O53" i="1"/>
  <c r="O29" i="1"/>
  <c r="O19" i="1"/>
  <c r="O17" i="1"/>
  <c r="I25" i="1"/>
  <c r="I11" i="1"/>
  <c r="I28" i="1"/>
  <c r="I24" i="1"/>
  <c r="I45" i="1"/>
  <c r="I22" i="1"/>
  <c r="I34" i="1"/>
  <c r="I39" i="1"/>
  <c r="I27" i="1"/>
  <c r="I52" i="1"/>
  <c r="I33" i="1"/>
  <c r="I60" i="1"/>
  <c r="I57" i="1"/>
  <c r="I16" i="1"/>
  <c r="I54" i="1"/>
  <c r="I6" i="1"/>
  <c r="I9" i="1"/>
  <c r="I42" i="1"/>
  <c r="I51" i="1"/>
  <c r="I15" i="1"/>
  <c r="I20" i="1"/>
  <c r="I17" i="1"/>
  <c r="I18" i="1"/>
  <c r="I3" i="1"/>
  <c r="I4" i="1"/>
  <c r="I14" i="1"/>
  <c r="I46" i="1"/>
  <c r="I26" i="1"/>
  <c r="I59" i="1"/>
  <c r="I29" i="1"/>
  <c r="I44" i="1"/>
  <c r="I38" i="1"/>
  <c r="I23" i="1"/>
  <c r="I19" i="1"/>
  <c r="I31" i="1"/>
  <c r="I48" i="1"/>
  <c r="I40" i="1"/>
  <c r="I41" i="1"/>
  <c r="I43" i="1"/>
  <c r="I47" i="1"/>
  <c r="I49" i="1"/>
  <c r="I13" i="1"/>
  <c r="I7" i="1"/>
  <c r="I10" i="1"/>
  <c r="I58" i="1"/>
  <c r="I37" i="1"/>
  <c r="I12" i="1"/>
  <c r="I36" i="1"/>
  <c r="I30" i="1"/>
  <c r="I53" i="1"/>
  <c r="I5" i="1"/>
  <c r="I35" i="1"/>
  <c r="I21" i="1"/>
  <c r="I56" i="1"/>
  <c r="I8" i="1"/>
  <c r="I32" i="1"/>
  <c r="I55" i="1"/>
  <c r="I50" i="1"/>
  <c r="P44" i="1" l="1"/>
  <c r="P17" i="1"/>
  <c r="P20" i="1"/>
  <c r="P50" i="1"/>
  <c r="P7" i="1"/>
  <c r="P5" i="1"/>
  <c r="P22" i="1"/>
  <c r="P14" i="1"/>
  <c r="P21" i="1"/>
  <c r="P13" i="1"/>
  <c r="P29" i="1"/>
  <c r="P33" i="1"/>
  <c r="P54" i="1"/>
  <c r="P15" i="1"/>
  <c r="P55" i="1"/>
  <c r="P49" i="1"/>
  <c r="P11" i="1"/>
  <c r="P53" i="1"/>
  <c r="P52" i="1"/>
  <c r="P39" i="1"/>
  <c r="R39" i="1" s="1"/>
  <c r="P46" i="1"/>
  <c r="P51" i="1"/>
  <c r="P25" i="1"/>
  <c r="P47" i="1"/>
  <c r="P34" i="1"/>
  <c r="P6" i="1"/>
  <c r="P30" i="1"/>
  <c r="P28" i="1"/>
  <c r="P12" i="1"/>
  <c r="P45" i="1"/>
  <c r="P16" i="1"/>
  <c r="R16" i="1" s="1"/>
  <c r="P27" i="1"/>
  <c r="P3" i="1"/>
  <c r="P9" i="1"/>
  <c r="P23" i="1"/>
  <c r="P31" i="1"/>
  <c r="P32" i="1"/>
  <c r="P37" i="1"/>
  <c r="P36" i="1"/>
  <c r="P38" i="1"/>
  <c r="P8" i="1"/>
  <c r="P56" i="1"/>
  <c r="P58" i="1"/>
  <c r="P43" i="1"/>
  <c r="P42" i="1"/>
  <c r="P57" i="1"/>
  <c r="P18" i="1"/>
  <c r="P35" i="1"/>
  <c r="P4" i="1"/>
  <c r="P10" i="1"/>
  <c r="P40" i="1"/>
  <c r="P19" i="1"/>
  <c r="R19" i="1" s="1"/>
  <c r="P48" i="1"/>
  <c r="P41" i="1"/>
  <c r="P60" i="1"/>
  <c r="P24" i="1"/>
  <c r="P59" i="1"/>
  <c r="P26" i="1"/>
  <c r="J25" i="1"/>
  <c r="J30" i="1"/>
  <c r="Q30" i="1" s="1"/>
  <c r="J32" i="1"/>
  <c r="J14" i="1"/>
  <c r="J36" i="1"/>
  <c r="J9" i="1"/>
  <c r="J56" i="1"/>
  <c r="J47" i="1"/>
  <c r="J3" i="1"/>
  <c r="J39" i="1"/>
  <c r="J21" i="1"/>
  <c r="J43" i="1"/>
  <c r="J54" i="1"/>
  <c r="Q54" i="1" s="1"/>
  <c r="J35" i="1"/>
  <c r="J41" i="1"/>
  <c r="J22" i="1"/>
  <c r="J58" i="1"/>
  <c r="Q58" i="1" s="1"/>
  <c r="J40" i="1"/>
  <c r="J45" i="1"/>
  <c r="J11" i="1"/>
  <c r="J10" i="1"/>
  <c r="J48" i="1"/>
  <c r="J26" i="1"/>
  <c r="J15" i="1"/>
  <c r="J60" i="1"/>
  <c r="J24" i="1"/>
  <c r="Q24" i="1" s="1"/>
  <c r="J13" i="1"/>
  <c r="J19" i="1"/>
  <c r="J42" i="1"/>
  <c r="J52" i="1"/>
  <c r="J8" i="1"/>
  <c r="J49" i="1"/>
  <c r="J23" i="1"/>
  <c r="J4" i="1"/>
  <c r="J27" i="1"/>
  <c r="J38" i="1"/>
  <c r="J6" i="1"/>
  <c r="J12" i="1"/>
  <c r="J44" i="1"/>
  <c r="J18" i="1"/>
  <c r="J34" i="1"/>
  <c r="J37" i="1"/>
  <c r="J29" i="1"/>
  <c r="J17" i="1"/>
  <c r="J16" i="1"/>
  <c r="J50" i="1"/>
  <c r="J5" i="1"/>
  <c r="J59" i="1"/>
  <c r="J20" i="1"/>
  <c r="J57" i="1"/>
  <c r="J55" i="1"/>
  <c r="J53" i="1"/>
  <c r="J7" i="1"/>
  <c r="J31" i="1"/>
  <c r="J46" i="1"/>
  <c r="J51" i="1"/>
  <c r="J33" i="1"/>
  <c r="J28" i="1"/>
  <c r="Q59" i="1" l="1"/>
  <c r="L53" i="1"/>
  <c r="Q53" i="1"/>
  <c r="L27" i="1"/>
  <c r="Q27" i="1"/>
  <c r="Q2" i="1"/>
  <c r="L14" i="1"/>
  <c r="Q14" i="1"/>
  <c r="L28" i="1"/>
  <c r="Q28" i="1"/>
  <c r="L37" i="1"/>
  <c r="Q37" i="1"/>
  <c r="L21" i="1"/>
  <c r="Q21" i="1"/>
  <c r="L20" i="1"/>
  <c r="Q20" i="1"/>
  <c r="L23" i="1"/>
  <c r="Q23" i="1"/>
  <c r="L40" i="1"/>
  <c r="Q40" i="1"/>
  <c r="L49" i="1"/>
  <c r="Q49" i="1"/>
  <c r="L15" i="1"/>
  <c r="Q15" i="1"/>
  <c r="L3" i="1"/>
  <c r="Q3" i="1"/>
  <c r="L46" i="1"/>
  <c r="Q46" i="1"/>
  <c r="L44" i="1"/>
  <c r="Q44" i="1"/>
  <c r="L38" i="1"/>
  <c r="Q38" i="1"/>
  <c r="L8" i="1"/>
  <c r="Q8" i="1"/>
  <c r="L26" i="1"/>
  <c r="Q26" i="1"/>
  <c r="Q22" i="1"/>
  <c r="L47" i="1"/>
  <c r="Q47" i="1"/>
  <c r="L31" i="1"/>
  <c r="Q31" i="1"/>
  <c r="L17" i="1"/>
  <c r="Q17" i="1"/>
  <c r="L19" i="1"/>
  <c r="M19" i="1" s="1"/>
  <c r="Q19" i="1"/>
  <c r="L11" i="1"/>
  <c r="Q11" i="1"/>
  <c r="L36" i="1"/>
  <c r="Q36" i="1"/>
  <c r="Q55" i="1"/>
  <c r="L29" i="1"/>
  <c r="Q29" i="1"/>
  <c r="L13" i="1"/>
  <c r="Q13" i="1"/>
  <c r="L43" i="1"/>
  <c r="Q43" i="1"/>
  <c r="L57" i="1"/>
  <c r="Q57" i="1"/>
  <c r="L4" i="1"/>
  <c r="Q4" i="1"/>
  <c r="N45" i="1"/>
  <c r="Q45" i="1"/>
  <c r="L32" i="1"/>
  <c r="Q32" i="1"/>
  <c r="L33" i="1"/>
  <c r="Q33" i="1"/>
  <c r="L34" i="1"/>
  <c r="Q34" i="1"/>
  <c r="L60" i="1"/>
  <c r="Q60" i="1"/>
  <c r="L39" i="1"/>
  <c r="Q39" i="1"/>
  <c r="L51" i="1"/>
  <c r="Q51" i="1"/>
  <c r="L18" i="1"/>
  <c r="Q18" i="1"/>
  <c r="L25" i="1"/>
  <c r="Q25" i="1"/>
  <c r="L5" i="1"/>
  <c r="Q5" i="1"/>
  <c r="L50" i="1"/>
  <c r="Q50" i="1"/>
  <c r="Q12" i="1"/>
  <c r="L52" i="1"/>
  <c r="Q52" i="1"/>
  <c r="L48" i="1"/>
  <c r="Q48" i="1"/>
  <c r="L41" i="1"/>
  <c r="M41" i="1" s="1"/>
  <c r="Q41" i="1"/>
  <c r="L56" i="1"/>
  <c r="Q56" i="1"/>
  <c r="L7" i="1"/>
  <c r="Q7" i="1"/>
  <c r="L16" i="1"/>
  <c r="M16" i="1" s="1"/>
  <c r="Q16" i="1"/>
  <c r="L6" i="1"/>
  <c r="Q6" i="1"/>
  <c r="L42" i="1"/>
  <c r="Q42" i="1"/>
  <c r="L10" i="1"/>
  <c r="Q10" i="1"/>
  <c r="L35" i="1"/>
  <c r="Q35" i="1"/>
  <c r="L9" i="1"/>
  <c r="Q9" i="1"/>
  <c r="R18" i="1"/>
  <c r="R14" i="1"/>
  <c r="R41" i="1"/>
  <c r="R57" i="1"/>
  <c r="R37" i="1"/>
  <c r="R25" i="1"/>
  <c r="R55" i="1"/>
  <c r="R22" i="1"/>
  <c r="R27" i="1"/>
  <c r="R48" i="1"/>
  <c r="R51" i="1"/>
  <c r="R43" i="1"/>
  <c r="R2" i="1"/>
  <c r="R12" i="1"/>
  <c r="R46" i="1"/>
  <c r="R54" i="1"/>
  <c r="R7" i="1"/>
  <c r="R36" i="1"/>
  <c r="R32" i="1"/>
  <c r="R40" i="1"/>
  <c r="R58" i="1"/>
  <c r="R31" i="1"/>
  <c r="R28" i="1"/>
  <c r="R33" i="1"/>
  <c r="R50" i="1"/>
  <c r="R47" i="1"/>
  <c r="R42" i="1"/>
  <c r="R5" i="1"/>
  <c r="R26" i="1"/>
  <c r="R10" i="1"/>
  <c r="R56" i="1"/>
  <c r="R23" i="1"/>
  <c r="R30" i="1"/>
  <c r="R52" i="1"/>
  <c r="R29" i="1"/>
  <c r="R20" i="1"/>
  <c r="R60" i="1"/>
  <c r="R15" i="1"/>
  <c r="R59" i="1"/>
  <c r="R4" i="1"/>
  <c r="R8" i="1"/>
  <c r="R9" i="1"/>
  <c r="R6" i="1"/>
  <c r="R53" i="1"/>
  <c r="R13" i="1"/>
  <c r="R17" i="1"/>
  <c r="R49" i="1"/>
  <c r="R45" i="1"/>
  <c r="S45" i="1" s="1"/>
  <c r="R24" i="1"/>
  <c r="R35" i="1"/>
  <c r="R38" i="1"/>
  <c r="R3" i="1"/>
  <c r="R34" i="1"/>
  <c r="R11" i="1"/>
  <c r="R21" i="1"/>
  <c r="R44" i="1"/>
  <c r="L58" i="1"/>
  <c r="L12" i="1"/>
  <c r="L55" i="1"/>
  <c r="L54" i="1"/>
  <c r="L22" i="1"/>
  <c r="L24" i="1"/>
  <c r="L59" i="1"/>
  <c r="L30" i="1"/>
  <c r="N41" i="1" l="1"/>
  <c r="S41" i="1"/>
  <c r="N16" i="1"/>
  <c r="S16" i="1"/>
  <c r="N19" i="1"/>
  <c r="S19" i="1"/>
  <c r="M36" i="1"/>
  <c r="S36" i="1" s="1"/>
  <c r="M30" i="1"/>
  <c r="M4" i="1"/>
  <c r="S4" i="1" s="1"/>
  <c r="M18" i="1"/>
  <c r="S18" i="1" s="1"/>
  <c r="M17" i="1"/>
  <c r="S17" i="1" s="1"/>
  <c r="M33" i="1"/>
  <c r="S33" i="1" s="1"/>
  <c r="M54" i="1"/>
  <c r="M48" i="1"/>
  <c r="S48" i="1" s="1"/>
  <c r="M8" i="1"/>
  <c r="S8" i="1" s="1"/>
  <c r="M5" i="1"/>
  <c r="S5" i="1" s="1"/>
  <c r="M14" i="1"/>
  <c r="S14" i="1" s="1"/>
  <c r="M55" i="1"/>
  <c r="M44" i="1"/>
  <c r="S44" i="1" s="1"/>
  <c r="M31" i="1"/>
  <c r="S31" i="1" s="1"/>
  <c r="M53" i="1"/>
  <c r="S53" i="1" s="1"/>
  <c r="M39" i="1"/>
  <c r="S39" i="1" s="1"/>
  <c r="M9" i="1"/>
  <c r="S9" i="1" s="1"/>
  <c r="M21" i="1"/>
  <c r="S21" i="1" s="1"/>
  <c r="M37" i="1"/>
  <c r="S37" i="1" s="1"/>
  <c r="M52" i="1"/>
  <c r="S52" i="1" s="1"/>
  <c r="M23" i="1"/>
  <c r="S23" i="1" s="1"/>
  <c r="M50" i="1"/>
  <c r="S50" i="1" s="1"/>
  <c r="M27" i="1"/>
  <c r="S27" i="1" s="1"/>
  <c r="M12" i="1"/>
  <c r="M15" i="1"/>
  <c r="S15" i="1" s="1"/>
  <c r="M38" i="1"/>
  <c r="S38" i="1" s="1"/>
  <c r="M43" i="1"/>
  <c r="S43" i="1" s="1"/>
  <c r="M7" i="1"/>
  <c r="S7" i="1" s="1"/>
  <c r="M51" i="1"/>
  <c r="S51" i="1" s="1"/>
  <c r="M3" i="1"/>
  <c r="S3" i="1" s="1"/>
  <c r="M22" i="1"/>
  <c r="M58" i="1"/>
  <c r="M29" i="1"/>
  <c r="S29" i="1" s="1"/>
  <c r="M34" i="1"/>
  <c r="S34" i="1" s="1"/>
  <c r="M49" i="1"/>
  <c r="S49" i="1" s="1"/>
  <c r="M46" i="1"/>
  <c r="S46" i="1" s="1"/>
  <c r="M32" i="1"/>
  <c r="S32" i="1" s="1"/>
  <c r="M42" i="1"/>
  <c r="S42" i="1" s="1"/>
  <c r="M59" i="1"/>
  <c r="M28" i="1"/>
  <c r="S28" i="1" s="1"/>
  <c r="M11" i="1"/>
  <c r="S11" i="1" s="1"/>
  <c r="M56" i="1"/>
  <c r="S56" i="1" s="1"/>
  <c r="M40" i="1"/>
  <c r="S40" i="1" s="1"/>
  <c r="M26" i="1"/>
  <c r="S26" i="1" s="1"/>
  <c r="M13" i="1"/>
  <c r="S13" i="1" s="1"/>
  <c r="M24" i="1"/>
  <c r="M10" i="1"/>
  <c r="S10" i="1" s="1"/>
  <c r="M20" i="1"/>
  <c r="S20" i="1" s="1"/>
  <c r="M6" i="1"/>
  <c r="S6" i="1" s="1"/>
  <c r="M35" i="1"/>
  <c r="S35" i="1" s="1"/>
  <c r="M57" i="1"/>
  <c r="S57" i="1" s="1"/>
  <c r="M2" i="1"/>
  <c r="M47" i="1"/>
  <c r="S47" i="1" s="1"/>
  <c r="M60" i="1"/>
  <c r="S60" i="1" s="1"/>
  <c r="M25" i="1"/>
  <c r="S25" i="1" s="1"/>
  <c r="S2" i="1" l="1"/>
  <c r="N2" i="1"/>
  <c r="N12" i="1"/>
  <c r="S12" i="1"/>
  <c r="N22" i="1"/>
  <c r="S22" i="1"/>
  <c r="N54" i="1"/>
  <c r="S54" i="1"/>
  <c r="N58" i="1"/>
  <c r="S58" i="1"/>
  <c r="N55" i="1"/>
  <c r="S55" i="1"/>
  <c r="N30" i="1"/>
  <c r="S30" i="1"/>
  <c r="N59" i="1"/>
  <c r="S59" i="1"/>
  <c r="N24" i="1"/>
  <c r="S24" i="1"/>
  <c r="N46" i="1"/>
  <c r="N38" i="1"/>
  <c r="N21" i="1"/>
  <c r="N60" i="1"/>
  <c r="N47" i="1"/>
  <c r="N51" i="1"/>
  <c r="N17" i="1"/>
  <c r="N52" i="1"/>
  <c r="N57" i="1"/>
  <c r="N49" i="1"/>
  <c r="N37" i="1"/>
  <c r="N14" i="1"/>
  <c r="N35" i="1"/>
  <c r="N56" i="1"/>
  <c r="N34" i="1"/>
  <c r="N5" i="1"/>
  <c r="N6" i="1"/>
  <c r="N11" i="1"/>
  <c r="N29" i="1"/>
  <c r="N15" i="1"/>
  <c r="N9" i="1"/>
  <c r="N8" i="1"/>
  <c r="N36" i="1"/>
  <c r="N39" i="1"/>
  <c r="N48" i="1"/>
  <c r="N13" i="1"/>
  <c r="N32" i="1"/>
  <c r="N23" i="1"/>
  <c r="N44" i="1"/>
  <c r="N26" i="1"/>
  <c r="N7" i="1"/>
  <c r="N18" i="1"/>
  <c r="N40" i="1"/>
  <c r="N43" i="1"/>
  <c r="N4" i="1"/>
  <c r="N20" i="1"/>
  <c r="N28" i="1"/>
  <c r="N25" i="1"/>
  <c r="N10" i="1"/>
  <c r="N27" i="1"/>
  <c r="N53" i="1"/>
  <c r="N42" i="1"/>
  <c r="N3" i="1"/>
  <c r="N50" i="1"/>
  <c r="N31" i="1"/>
  <c r="N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877CC1-D83A-4B39-9DAC-D6698173BE28}" keepAlive="1" name="Query - Batting 2024" description="Connection to the 'Batting 2024' query in the workbook." type="5" refreshedVersion="8" background="1" saveData="1">
    <dbPr connection="Provider=Microsoft.Mashup.OleDb.1;Data Source=$Workbook$;Location=&quot;Batting 2024&quot;;Extended Properties=&quot;&quot;" command="SELECT * FROM [Batting 2024]"/>
  </connection>
  <connection id="2" xr16:uid="{46D94D4B-7E48-4A60-9058-904CA0CCD3A6}" keepAlive="1" name="Query - Current Catcher Defense" description="Connection to the 'Current Catcher Defense' query in the workbook." type="5" refreshedVersion="8" background="1" saveData="1">
    <dbPr connection="Provider=Microsoft.Mashup.OleDb.1;Data Source=$Workbook$;Location=&quot;Current Catcher Defense&quot;;Extended Properties=&quot;&quot;" command="SELECT * FROM [Current Catcher Defense]"/>
  </connection>
  <connection id="3" xr16:uid="{7FB9C5FF-976D-48D9-8D1C-C8482412DB21}" keepAlive="1" name="Query - Statcast Era - Career" description="Connection to the 'Statcast Era - Career' query in the workbook." type="5" refreshedVersion="8" background="1" saveData="1">
    <dbPr connection="Provider=Microsoft.Mashup.OleDb.1;Data Source=$Workbook$;Location=&quot;Statcast Era - Career&quot;;Extended Properties=&quot;&quot;" command="SELECT * FROM [Statcast Era - Career]"/>
  </connection>
  <connection id="4" xr16:uid="{570C8960-E49F-4CA5-BD16-C61D0FE0F2D3}" keepAlive="1" name="Query - Statcast Era - Single Season" description="Connection to the 'Statcast Era - Single Season' query in the workbook." type="5" refreshedVersion="8" background="1" saveData="1">
    <dbPr connection="Provider=Microsoft.Mashup.OleDb.1;Data Source=$Workbook$;Location=&quot;Statcast Era - Single Season&quot;;Extended Properties=&quot;&quot;" command="SELECT * FROM [Statcast Era - Single Season]"/>
  </connection>
</connections>
</file>

<file path=xl/sharedStrings.xml><?xml version="1.0" encoding="utf-8"?>
<sst xmlns="http://schemas.openxmlformats.org/spreadsheetml/2006/main" count="14703" uniqueCount="1221">
  <si>
    <t>#</t>
  </si>
  <si>
    <t>Name</t>
  </si>
  <si>
    <t>Team</t>
  </si>
  <si>
    <t>Pos</t>
  </si>
  <si>
    <t>GG - Games Played</t>
  </si>
  <si>
    <t>GSGS - Games Started</t>
  </si>
  <si>
    <t>InnInn - Innings Played</t>
  </si>
  <si>
    <t>ThrowingThrowing - Statcast Catcher Throwing in runs above average</t>
  </si>
  <si>
    <t>BlockingBlocking - Statcast Catcher Blocking in runs above average</t>
  </si>
  <si>
    <t>FramingFraming - Statcast Catcher Framing in runs above average</t>
  </si>
  <si>
    <t>ArmArm - Statcast Arm in runs above average</t>
  </si>
  <si>
    <t>RangeRAA - Statcast Runs Above Average measuring range</t>
  </si>
  <si>
    <t>FRVFRV - Statcast Fielding Run Value in runs above average (Throwing+Blocking+Framing+Arm+RAA)</t>
  </si>
  <si>
    <t>Jose Trevino</t>
  </si>
  <si>
    <t>NYY</t>
  </si>
  <si>
    <t>C</t>
  </si>
  <si>
    <t/>
  </si>
  <si>
    <t>Alejandro Kirk</t>
  </si>
  <si>
    <t>TOR</t>
  </si>
  <si>
    <t>Patrick Bailey</t>
  </si>
  <si>
    <t>SFG</t>
  </si>
  <si>
    <t>Christian Vázquez</t>
  </si>
  <si>
    <t>MIN</t>
  </si>
  <si>
    <t>Elias Díaz</t>
  </si>
  <si>
    <t>COL</t>
  </si>
  <si>
    <t>Jake Rogers</t>
  </si>
  <si>
    <t>DET</t>
  </si>
  <si>
    <t>Carson Kelly</t>
  </si>
  <si>
    <t>Cal Raleigh</t>
  </si>
  <si>
    <t>SEA</t>
  </si>
  <si>
    <t>Bo Naylor</t>
  </si>
  <si>
    <t>CLE</t>
  </si>
  <si>
    <t>Gabriel Moreno</t>
  </si>
  <si>
    <t>ARI</t>
  </si>
  <si>
    <t>Austin Hedges</t>
  </si>
  <si>
    <t>Nick Fortes</t>
  </si>
  <si>
    <t>MIA</t>
  </si>
  <si>
    <t>Freddy Fermin</t>
  </si>
  <si>
    <t>KCR</t>
  </si>
  <si>
    <t>Kyle Higashioka</t>
  </si>
  <si>
    <t>SDP</t>
  </si>
  <si>
    <t>Yasmani Grandal</t>
  </si>
  <si>
    <t>PIT</t>
  </si>
  <si>
    <t>Willson Contreras</t>
  </si>
  <si>
    <t>STL</t>
  </si>
  <si>
    <t>Tomás Nido</t>
  </si>
  <si>
    <t>2 Tms</t>
  </si>
  <si>
    <t>Sean Murphy</t>
  </si>
  <si>
    <t>ATL</t>
  </si>
  <si>
    <t>Ben Rortvedt</t>
  </si>
  <si>
    <t>TBR</t>
  </si>
  <si>
    <t>Austin Wells</t>
  </si>
  <si>
    <t>Salvador Perez</t>
  </si>
  <si>
    <t>Reese McGuire</t>
  </si>
  <si>
    <t>BOS</t>
  </si>
  <si>
    <t>Danny Jansen</t>
  </si>
  <si>
    <t>Jonah Heim</t>
  </si>
  <si>
    <t>TEX</t>
  </si>
  <si>
    <t>Adley Rutschman</t>
  </si>
  <si>
    <t>BAL</t>
  </si>
  <si>
    <t>Travis d'Arnaud</t>
  </si>
  <si>
    <t>Austin Barnes</t>
  </si>
  <si>
    <t>LAD</t>
  </si>
  <si>
    <t>Victor Caratini</t>
  </si>
  <si>
    <t>HOU</t>
  </si>
  <si>
    <t>Alex Jackson</t>
  </si>
  <si>
    <t>Will Smith</t>
  </si>
  <si>
    <t>Pedro Pagés</t>
  </si>
  <si>
    <t>Francisco Alvarez</t>
  </si>
  <si>
    <t>NYM</t>
  </si>
  <si>
    <t>J.T. Realmuto</t>
  </si>
  <si>
    <t>PHI</t>
  </si>
  <si>
    <t>Luke Maile</t>
  </si>
  <si>
    <t>CIN</t>
  </si>
  <si>
    <t>Tyler Stephenson</t>
  </si>
  <si>
    <t>Garrett Stubbs</t>
  </si>
  <si>
    <t>Andrew Knizner</t>
  </si>
  <si>
    <t>Ryan Jeffers</t>
  </si>
  <si>
    <t>Korey Lee</t>
  </si>
  <si>
    <t>CHW</t>
  </si>
  <si>
    <t>Kyle McCann</t>
  </si>
  <si>
    <t>OAK</t>
  </si>
  <si>
    <t>Christian Bethancourt</t>
  </si>
  <si>
    <t>Tucker Barnhart</t>
  </si>
  <si>
    <t>Jacob Stallings</t>
  </si>
  <si>
    <t>Iván Herrera</t>
  </si>
  <si>
    <t>Joey Bart</t>
  </si>
  <si>
    <t>Henry Davis</t>
  </si>
  <si>
    <t>Riley Adams</t>
  </si>
  <si>
    <t>WSN</t>
  </si>
  <si>
    <t>William Contreras</t>
  </si>
  <si>
    <t>MIL</t>
  </si>
  <si>
    <t>Miguel Amaya</t>
  </si>
  <si>
    <t>CHC</t>
  </si>
  <si>
    <t>Shea Langeliers</t>
  </si>
  <si>
    <t>Martín Maldonado</t>
  </si>
  <si>
    <t>Yan Gomes</t>
  </si>
  <si>
    <t>Omar Narváez</t>
  </si>
  <si>
    <t>James McCann</t>
  </si>
  <si>
    <t>Keibert Ruiz</t>
  </si>
  <si>
    <t>Connor Wong</t>
  </si>
  <si>
    <t>Logan O'Hoppe</t>
  </si>
  <si>
    <t>LAA</t>
  </si>
  <si>
    <t>Yainer Diaz</t>
  </si>
  <si>
    <t>Luis Campusano</t>
  </si>
  <si>
    <t>5 Tms</t>
  </si>
  <si>
    <t>Buster Posey</t>
  </si>
  <si>
    <t>4 Tms</t>
  </si>
  <si>
    <t>Roberto Pérez</t>
  </si>
  <si>
    <t>3 Tms</t>
  </si>
  <si>
    <t>Tyler Flowers</t>
  </si>
  <si>
    <t>Yadier Molina</t>
  </si>
  <si>
    <t>Jeff Mathis</t>
  </si>
  <si>
    <t>6 Tms</t>
  </si>
  <si>
    <t>Manny Piña</t>
  </si>
  <si>
    <t>Max Stassi</t>
  </si>
  <si>
    <t>Russell Martin</t>
  </si>
  <si>
    <t>Mike Zunino</t>
  </si>
  <si>
    <t>Tony Wolters</t>
  </si>
  <si>
    <t>René Rivera</t>
  </si>
  <si>
    <t>10 Tms</t>
  </si>
  <si>
    <t>Cam Gallagher</t>
  </si>
  <si>
    <t>Erik Kratz</t>
  </si>
  <si>
    <t>9 Tms</t>
  </si>
  <si>
    <t>John Ryan Murphy</t>
  </si>
  <si>
    <t>Seby Zavala</t>
  </si>
  <si>
    <t>David Ross</t>
  </si>
  <si>
    <t>7 Tms</t>
  </si>
  <si>
    <t>Sandy León</t>
  </si>
  <si>
    <t>Caleb Joseph</t>
  </si>
  <si>
    <t>Miguel Montero</t>
  </si>
  <si>
    <t>Alex Avila</t>
  </si>
  <si>
    <t>Jason Castro</t>
  </si>
  <si>
    <t>Derek Norris</t>
  </si>
  <si>
    <t>Dustin Garneau</t>
  </si>
  <si>
    <t>Evan Gattis</t>
  </si>
  <si>
    <t>Chris Stewart</t>
  </si>
  <si>
    <t>8 Tms</t>
  </si>
  <si>
    <t>Carlos Pérez</t>
  </si>
  <si>
    <t>Austin Wynns</t>
  </si>
  <si>
    <t>Jose Lobaton</t>
  </si>
  <si>
    <t>Austin Romine</t>
  </si>
  <si>
    <t>Tim Federowicz</t>
  </si>
  <si>
    <t>Josh Thole</t>
  </si>
  <si>
    <t>Tony Cruz</t>
  </si>
  <si>
    <t>Brayan Peña</t>
  </si>
  <si>
    <t>Brian McCann</t>
  </si>
  <si>
    <t>Tuffy Gosewisch</t>
  </si>
  <si>
    <t>Jarrod Saltalamacchia</t>
  </si>
  <si>
    <t>Jesús Sucre</t>
  </si>
  <si>
    <t>Jett Bandy</t>
  </si>
  <si>
    <t>Michael Pérez</t>
  </si>
  <si>
    <t>Bryan Holaday</t>
  </si>
  <si>
    <t>Grayson Greiner</t>
  </si>
  <si>
    <t>Geovany Soto</t>
  </si>
  <si>
    <t>Bobby Wilson</t>
  </si>
  <si>
    <t>Chris Gimenez</t>
  </si>
  <si>
    <t>Chad Wallach</t>
  </si>
  <si>
    <t>Héctor Sánchez</t>
  </si>
  <si>
    <t>Hank Conger</t>
  </si>
  <si>
    <t>Anthony Recker</t>
  </si>
  <si>
    <t>Francisco Cervelli</t>
  </si>
  <si>
    <t>Curt Casali</t>
  </si>
  <si>
    <t>Tom Murphy</t>
  </si>
  <si>
    <t>Ryan Hanigan</t>
  </si>
  <si>
    <t>Josh Phegley</t>
  </si>
  <si>
    <t>Chris Herrmann</t>
  </si>
  <si>
    <t>A.J. Pierzynski</t>
  </si>
  <si>
    <t>Carlos Ruiz</t>
  </si>
  <si>
    <t>Dioner Navarro</t>
  </si>
  <si>
    <t>Welington Castillo</t>
  </si>
  <si>
    <t>A.J. Ellis</t>
  </si>
  <si>
    <t>Gary Sánchez</t>
  </si>
  <si>
    <t>Jorge Alfaro</t>
  </si>
  <si>
    <t>Kevin Plawecki</t>
  </si>
  <si>
    <t>Austin Nola</t>
  </si>
  <si>
    <t>Chris Iannetta</t>
  </si>
  <si>
    <t>Cameron Rupp</t>
  </si>
  <si>
    <t>Drew Butera</t>
  </si>
  <si>
    <t>Luis Torrens</t>
  </si>
  <si>
    <t>Devin Mesoraco</t>
  </si>
  <si>
    <t>Eric Haase</t>
  </si>
  <si>
    <t>Wilson Ramos</t>
  </si>
  <si>
    <t>Chance Sisco</t>
  </si>
  <si>
    <t>Kevan Smith</t>
  </si>
  <si>
    <t>Andrew Knapp</t>
  </si>
  <si>
    <t>Francisco Mejía</t>
  </si>
  <si>
    <t>Stephen Vogt</t>
  </si>
  <si>
    <t>Mitch Garver</t>
  </si>
  <si>
    <t>Nick Hundley</t>
  </si>
  <si>
    <t>Jonathan Lucroy</t>
  </si>
  <si>
    <t>Matt Wieters</t>
  </si>
  <si>
    <t>Pedro Severino</t>
  </si>
  <si>
    <t>Robinson Chirinos</t>
  </si>
  <si>
    <t>Kurt Suzuki</t>
  </si>
  <si>
    <t>Jamie Burke</t>
  </si>
  <si>
    <t>Jorge Fabregas</t>
  </si>
  <si>
    <t>Bengie Molina</t>
  </si>
  <si>
    <t>José Molina</t>
  </si>
  <si>
    <t>Rod Barajas</t>
  </si>
  <si>
    <t>Damian Miller</t>
  </si>
  <si>
    <t>Chad Moeller</t>
  </si>
  <si>
    <t>Henry Blanco</t>
  </si>
  <si>
    <t>Javy Lopez</t>
  </si>
  <si>
    <t>B.J. Surhoff</t>
  </si>
  <si>
    <t>Brook Fordyce</t>
  </si>
  <si>
    <t>Geronimo Gil</t>
  </si>
  <si>
    <t>Doug Mirabelli</t>
  </si>
  <si>
    <t>Jason Varitek</t>
  </si>
  <si>
    <t>Sandy Alomar Jr.</t>
  </si>
  <si>
    <t>Mark Johnson</t>
  </si>
  <si>
    <t>Josh Paul</t>
  </si>
  <si>
    <t>Joe Girardi</t>
  </si>
  <si>
    <t>Todd Hundley</t>
  </si>
  <si>
    <t>Robert Machado</t>
  </si>
  <si>
    <t>Adam Melhuse</t>
  </si>
  <si>
    <t>Jason LaRue</t>
  </si>
  <si>
    <t>Corky Miller</t>
  </si>
  <si>
    <t>Kelly Stinnett</t>
  </si>
  <si>
    <t>Einar Díaz</t>
  </si>
  <si>
    <t>Victor Martinez</t>
  </si>
  <si>
    <t>Eddie Pérez</t>
  </si>
  <si>
    <t>Gary Bennett</t>
  </si>
  <si>
    <t>Bobby Estalella</t>
  </si>
  <si>
    <t>Todd Zeile</t>
  </si>
  <si>
    <t>Robert Fick</t>
  </si>
  <si>
    <t>Brandon Inge</t>
  </si>
  <si>
    <t>Mitch Meluskey</t>
  </si>
  <si>
    <t>Mike Rivera</t>
  </si>
  <si>
    <t>Matt Walbeck</t>
  </si>
  <si>
    <t>Ramon Castro</t>
  </si>
  <si>
    <t>Charles Johnson</t>
  </si>
  <si>
    <t>Mike Redmond</t>
  </si>
  <si>
    <t>Brad Ausmus</t>
  </si>
  <si>
    <t>Craig Biggio</t>
  </si>
  <si>
    <t>Raul Chavez</t>
  </si>
  <si>
    <t>Gregg Zaun</t>
  </si>
  <si>
    <t>Danny Ardoin</t>
  </si>
  <si>
    <t>A.J. Hinch</t>
  </si>
  <si>
    <t>Brent Mayne</t>
  </si>
  <si>
    <t>Mike Sweeney</t>
  </si>
  <si>
    <t>Chad Kreuter</t>
  </si>
  <si>
    <t>Paul Lo Duca</t>
  </si>
  <si>
    <t>Paul Bako</t>
  </si>
  <si>
    <t>11 Tms</t>
  </si>
  <si>
    <t>Raul Casanova</t>
  </si>
  <si>
    <t>Tyler Houston</t>
  </si>
  <si>
    <t>J.P. Arencibia</t>
  </si>
  <si>
    <t>Tom Prince</t>
  </si>
  <si>
    <t>Javier Valentin</t>
  </si>
  <si>
    <t>Michael Barrett</t>
  </si>
  <si>
    <t>Sandy Martinez</t>
  </si>
  <si>
    <t>Brian Schneider</t>
  </si>
  <si>
    <t>Alberto Castillo</t>
  </si>
  <si>
    <t>Jorge Posada</t>
  </si>
  <si>
    <t>Jason Phillips</t>
  </si>
  <si>
    <t>Mike Piazza</t>
  </si>
  <si>
    <t>Vance Wilson</t>
  </si>
  <si>
    <t>Scott Hatteberg</t>
  </si>
  <si>
    <t>Ramon Hernandez</t>
  </si>
  <si>
    <t>Greg Myers</t>
  </si>
  <si>
    <t>Johnny Estrada</t>
  </si>
  <si>
    <t>Mike Lieberthal</t>
  </si>
  <si>
    <t>Todd Pratt</t>
  </si>
  <si>
    <t>Jason Kendall</t>
  </si>
  <si>
    <t>Keith Osik</t>
  </si>
  <si>
    <t>Wiki Gonzalez</t>
  </si>
  <si>
    <t>Tom Lampkin</t>
  </si>
  <si>
    <t>Pat Borders</t>
  </si>
  <si>
    <t>Ben Davis</t>
  </si>
  <si>
    <t>Dan Wilson</t>
  </si>
  <si>
    <t>Benito Santiago</t>
  </si>
  <si>
    <t>Yorvit Torrealba</t>
  </si>
  <si>
    <t>Mike DiFelice</t>
  </si>
  <si>
    <t>Eli Marrero</t>
  </si>
  <si>
    <t>Mike Matheny</t>
  </si>
  <si>
    <t>Sal Fasano</t>
  </si>
  <si>
    <t>John Flaherty</t>
  </si>
  <si>
    <t>Toby Hall</t>
  </si>
  <si>
    <t>Bill Haselman</t>
  </si>
  <si>
    <t>Ivan Rodriguez</t>
  </si>
  <si>
    <t>Darrin Fletcher</t>
  </si>
  <si>
    <t>Ken Huckaby</t>
  </si>
  <si>
    <t>Tom Wilson</t>
  </si>
  <si>
    <t>Todd Greene</t>
  </si>
  <si>
    <t>Ben Petrick</t>
  </si>
  <si>
    <t>Chris Widger</t>
  </si>
  <si>
    <t>Wil Nieves</t>
  </si>
  <si>
    <t>Josh Bard</t>
  </si>
  <si>
    <t>Kevin Cash</t>
  </si>
  <si>
    <t>Humberto Cota</t>
  </si>
  <si>
    <t>Miguel Olivo</t>
  </si>
  <si>
    <t>Tim Laker</t>
  </si>
  <si>
    <t>Gerald Laird</t>
  </si>
  <si>
    <t>Miguel Ojeda</t>
  </si>
  <si>
    <t>Humberto Quintero</t>
  </si>
  <si>
    <t>Koyie Hill</t>
  </si>
  <si>
    <t>Joe Mauer</t>
  </si>
  <si>
    <t>John Buck</t>
  </si>
  <si>
    <t>JD Closser</t>
  </si>
  <si>
    <t>Ryan Doumit</t>
  </si>
  <si>
    <t>Ronny Paulino</t>
  </si>
  <si>
    <t>Matt Treanor</t>
  </si>
  <si>
    <t>Eliezer Alfonzo</t>
  </si>
  <si>
    <t>Carlos Santana</t>
  </si>
  <si>
    <t>Mike Napoli</t>
  </si>
  <si>
    <t>Eli Whiteside</t>
  </si>
  <si>
    <t>Kelly Shoppach</t>
  </si>
  <si>
    <t>Jesus Flores</t>
  </si>
  <si>
    <t>Brett Hayes</t>
  </si>
  <si>
    <t>Chris Snyder</t>
  </si>
  <si>
    <t>John Baker</t>
  </si>
  <si>
    <t>Taylor Teagarden</t>
  </si>
  <si>
    <t>George Kottaras</t>
  </si>
  <si>
    <t>Carlos Corporán</t>
  </si>
  <si>
    <t>Kenji Johjima</t>
  </si>
  <si>
    <t>John Jaso</t>
  </si>
  <si>
    <t>Chris Coste</t>
  </si>
  <si>
    <t>J.R. Towles</t>
  </si>
  <si>
    <t>Lou Marson</t>
  </si>
  <si>
    <t>Wilin Rosario</t>
  </si>
  <si>
    <t>Rob Johnson</t>
  </si>
  <si>
    <t>Michael McKenry</t>
  </si>
  <si>
    <t>Fred Abbott</t>
  </si>
  <si>
    <t>Bert Adams</t>
  </si>
  <si>
    <t>Sam Agnew</t>
  </si>
  <si>
    <t>Eddie Ainsmith</t>
  </si>
  <si>
    <t>Gary Alexander</t>
  </si>
  <si>
    <t>Walt Alexander</t>
  </si>
  <si>
    <t>Andy Allanson</t>
  </si>
  <si>
    <t>Gary Allenson</t>
  </si>
  <si>
    <t>Nick Allen</t>
  </si>
  <si>
    <t>Jimmy Archer</t>
  </si>
  <si>
    <t>Alan Ashby</t>
  </si>
  <si>
    <t>Bill Atwood</t>
  </si>
  <si>
    <t>Earl Averill</t>
  </si>
  <si>
    <t>Joe Azcue</t>
  </si>
  <si>
    <t>Ed Bailey</t>
  </si>
  <si>
    <t>Mark Bailey</t>
  </si>
  <si>
    <t>Bill Baker</t>
  </si>
  <si>
    <t>Del Baker</t>
  </si>
  <si>
    <t>Chris Bando</t>
  </si>
  <si>
    <t>Bob Barton</t>
  </si>
  <si>
    <t>Johnny Bassler</t>
  </si>
  <si>
    <t>John Bateman</t>
  </si>
  <si>
    <t>Earl Battey</t>
  </si>
  <si>
    <t>Matt Batts</t>
  </si>
  <si>
    <t>Harry Bemis</t>
  </si>
  <si>
    <t>Johnny Bench</t>
  </si>
  <si>
    <t>Bruce Benedict</t>
  </si>
  <si>
    <t>Benny Bengough</t>
  </si>
  <si>
    <t>Lou Berberet</t>
  </si>
  <si>
    <t>Bill Bergen</t>
  </si>
  <si>
    <t>Moe Berg</t>
  </si>
  <si>
    <t>Yogi Berra</t>
  </si>
  <si>
    <t>Ray Berres</t>
  </si>
  <si>
    <t>Charlie Berry</t>
  </si>
  <si>
    <t>Claude Berry</t>
  </si>
  <si>
    <t>Damon Berryhill</t>
  </si>
  <si>
    <t>Dick Bertell</t>
  </si>
  <si>
    <t>Dann Bilardello</t>
  </si>
  <si>
    <t>Dick Billings</t>
  </si>
  <si>
    <t>Josh Billings</t>
  </si>
  <si>
    <t>Tim Blackwell</t>
  </si>
  <si>
    <t>Walter Blair</t>
  </si>
  <si>
    <t>Johnny Blanchard</t>
  </si>
  <si>
    <t>Jack Bliss</t>
  </si>
  <si>
    <t>Bruno Block</t>
  </si>
  <si>
    <t>John Boccabella</t>
  </si>
  <si>
    <t>Bruce Bochy</t>
  </si>
  <si>
    <t>Cliff Bolton</t>
  </si>
  <si>
    <t>Bob Boone</t>
  </si>
  <si>
    <t>Glenn Borgmann</t>
  </si>
  <si>
    <t>Frank Bowerman</t>
  </si>
  <si>
    <t>Scott Bradley</t>
  </si>
  <si>
    <t>Bobby Bragan</t>
  </si>
  <si>
    <t>Ron Brand</t>
  </si>
  <si>
    <t>Bob Brenly</t>
  </si>
  <si>
    <t>Roger Bresnahan</t>
  </si>
  <si>
    <t>Dick Brown</t>
  </si>
  <si>
    <t>BSN</t>
  </si>
  <si>
    <t>Earle Brucker</t>
  </si>
  <si>
    <t>PHA</t>
  </si>
  <si>
    <t>Frank Bruggy</t>
  </si>
  <si>
    <t>Mike Brumley</t>
  </si>
  <si>
    <t>WAS</t>
  </si>
  <si>
    <t>Billy Bryan</t>
  </si>
  <si>
    <t>Fritz Buelow</t>
  </si>
  <si>
    <t>Smoky Burgess</t>
  </si>
  <si>
    <t>Ed Burns</t>
  </si>
  <si>
    <t>Sal Butera</t>
  </si>
  <si>
    <t>Forrest Cady</t>
  </si>
  <si>
    <t>Hank Camelli</t>
  </si>
  <si>
    <t>Doug Camilli</t>
  </si>
  <si>
    <t>Roy Campanella</t>
  </si>
  <si>
    <t>Gilly Campbell</t>
  </si>
  <si>
    <t>Chris Cannizzaro</t>
  </si>
  <si>
    <t>Fred Carisch</t>
  </si>
  <si>
    <t>Cam Carreon</t>
  </si>
  <si>
    <t>Bill Carrigan</t>
  </si>
  <si>
    <t>Gary Carter</t>
  </si>
  <si>
    <t>Paul Casanova</t>
  </si>
  <si>
    <t>Rick Cerone</t>
  </si>
  <si>
    <t>Harry Chiti</t>
  </si>
  <si>
    <t>William Clarke</t>
  </si>
  <si>
    <t>Nig Clarke</t>
  </si>
  <si>
    <t>Tommy Clarke</t>
  </si>
  <si>
    <t>Verne Clemons</t>
  </si>
  <si>
    <t>Mickey Cochrane</t>
  </si>
  <si>
    <t>Jimmie Coker</t>
  </si>
  <si>
    <t>Choo-Choo Coleman</t>
  </si>
  <si>
    <t>Pat Collins</t>
  </si>
  <si>
    <t>Ed Connolly</t>
  </si>
  <si>
    <t>Bill Conroy</t>
  </si>
  <si>
    <t>Pat Corrales</t>
  </si>
  <si>
    <t>Vic Correll</t>
  </si>
  <si>
    <t>Clint Courtney</t>
  </si>
  <si>
    <t>Larry Cox</t>
  </si>
  <si>
    <t>Del Crandall</t>
  </si>
  <si>
    <t>Lou Criger</t>
  </si>
  <si>
    <t>Buck Crouse</t>
  </si>
  <si>
    <t>Pete Daley</t>
  </si>
  <si>
    <t>Clay Dalrymple</t>
  </si>
  <si>
    <t>Tom Daly</t>
  </si>
  <si>
    <t>Harry Danning</t>
  </si>
  <si>
    <t>NYG</t>
  </si>
  <si>
    <t>Darren Daulton</t>
  </si>
  <si>
    <t>Bob Davis</t>
  </si>
  <si>
    <t>Jody Davis</t>
  </si>
  <si>
    <t>Virgil Davis</t>
  </si>
  <si>
    <t>John DeBerry</t>
  </si>
  <si>
    <t>Steve Decker</t>
  </si>
  <si>
    <t>William DeLancey</t>
  </si>
  <si>
    <t>Rick Dempsey</t>
  </si>
  <si>
    <t>Gene Desautels</t>
  </si>
  <si>
    <t>Albert DeVormer</t>
  </si>
  <si>
    <t>Bo Diaz</t>
  </si>
  <si>
    <t>Bill Dickey</t>
  </si>
  <si>
    <t>George Dickey</t>
  </si>
  <si>
    <t>Bob Didier</t>
  </si>
  <si>
    <t>Dick Dietz</t>
  </si>
  <si>
    <t>Pickles Dillhoefer</t>
  </si>
  <si>
    <t>Leo Dixon</t>
  </si>
  <si>
    <t>CAL</t>
  </si>
  <si>
    <t>Red Dooin</t>
  </si>
  <si>
    <t>Brian Downing</t>
  </si>
  <si>
    <t>Lew Drill</t>
  </si>
  <si>
    <t>Dave Duncan</t>
  </si>
  <si>
    <t>Duffy Dyer</t>
  </si>
  <si>
    <t>Jake Early</t>
  </si>
  <si>
    <t>Ted Easterly</t>
  </si>
  <si>
    <t>Doc Edwards</t>
  </si>
  <si>
    <t>Johnny Edwards</t>
  </si>
  <si>
    <t>Tom Egan</t>
  </si>
  <si>
    <t>Rowdy Elliott</t>
  </si>
  <si>
    <t>John Ellis</t>
  </si>
  <si>
    <t>Dave Engle</t>
  </si>
  <si>
    <t>Tex Erwin</t>
  </si>
  <si>
    <t>Jim Essian</t>
  </si>
  <si>
    <t>Andy Etchebarren</t>
  </si>
  <si>
    <t>Tony Eusebio</t>
  </si>
  <si>
    <t>Al Evans</t>
  </si>
  <si>
    <t>Bill Fahey</t>
  </si>
  <si>
    <t>Duke Farrell</t>
  </si>
  <si>
    <t>Joe Ferguson</t>
  </si>
  <si>
    <t>Frank Fernandez</t>
  </si>
  <si>
    <t>Rick Ferrell</t>
  </si>
  <si>
    <t>William Fischer</t>
  </si>
  <si>
    <t>Carlton Fisk</t>
  </si>
  <si>
    <t>Ed Fitz Gerald</t>
  </si>
  <si>
    <t>Mike Fitzgerald</t>
  </si>
  <si>
    <t>Hank Foiles</t>
  </si>
  <si>
    <t>Barry Foote</t>
  </si>
  <si>
    <t>Ray Fosse</t>
  </si>
  <si>
    <t>Herman Franks</t>
  </si>
  <si>
    <t>Bill Freehan</t>
  </si>
  <si>
    <t>Jim French</t>
  </si>
  <si>
    <t>Joe Garagiola</t>
  </si>
  <si>
    <t>Bob Garbark</t>
  </si>
  <si>
    <t>Mike Garbark</t>
  </si>
  <si>
    <t>Alex Gaston</t>
  </si>
  <si>
    <t>Rich Gedman</t>
  </si>
  <si>
    <t>Bob Geren</t>
  </si>
  <si>
    <t>Patsy Gharrity</t>
  </si>
  <si>
    <t>Jake Gibbs</t>
  </si>
  <si>
    <t>Frank Gibson</t>
  </si>
  <si>
    <t>George Gibson</t>
  </si>
  <si>
    <t>Russ Gibson</t>
  </si>
  <si>
    <t>Joe Ginsberg</t>
  </si>
  <si>
    <t>Tony Giuliani</t>
  </si>
  <si>
    <t>Joe Glenn</t>
  </si>
  <si>
    <t>Jesse Gonder</t>
  </si>
  <si>
    <t>Mike Gonzalez</t>
  </si>
  <si>
    <t>Johnny Gooch</t>
  </si>
  <si>
    <t>Hank Gowdy</t>
  </si>
  <si>
    <t>Johnny Grabowski</t>
  </si>
  <si>
    <t>Earl Grace</t>
  </si>
  <si>
    <t>Mike Grady</t>
  </si>
  <si>
    <t>Peaches Graham</t>
  </si>
  <si>
    <t>Mickey Grasso</t>
  </si>
  <si>
    <t>Gene Green</t>
  </si>
  <si>
    <t>Jerry Grote</t>
  </si>
  <si>
    <t>Frank Grube</t>
  </si>
  <si>
    <t>Mike Guerra</t>
  </si>
  <si>
    <t>Brad Gulden</t>
  </si>
  <si>
    <t>Tom Haller</t>
  </si>
  <si>
    <t>Larry Haney</t>
  </si>
  <si>
    <t>Truck Hannah</t>
  </si>
  <si>
    <t>Bubbles Hargrave</t>
  </si>
  <si>
    <t>Charlie Hargreaves</t>
  </si>
  <si>
    <t>Pinky Hargrave</t>
  </si>
  <si>
    <t>Brian Harper</t>
  </si>
  <si>
    <t>Grover Hartley</t>
  </si>
  <si>
    <t>Gabby Hartnett</t>
  </si>
  <si>
    <t>Ron Hassey</t>
  </si>
  <si>
    <t>Frankie Hayes</t>
  </si>
  <si>
    <t>Ray Hayworth</t>
  </si>
  <si>
    <t>Red Hayworth</t>
  </si>
  <si>
    <t>SLB</t>
  </si>
  <si>
    <t>Fran Healy</t>
  </si>
  <si>
    <t>Mike Heath</t>
  </si>
  <si>
    <t>Jim Hegan</t>
  </si>
  <si>
    <t>Scott Hemond</t>
  </si>
  <si>
    <t>Rollie Hemsley</t>
  </si>
  <si>
    <t>Elrod Hendricks</t>
  </si>
  <si>
    <t>Butch Henline</t>
  </si>
  <si>
    <t>John Henry</t>
  </si>
  <si>
    <t>Carlos Hernandez</t>
  </si>
  <si>
    <t>Ed Herrmann</t>
  </si>
  <si>
    <t>Willard Hershberger</t>
  </si>
  <si>
    <t>Johnnie Heving</t>
  </si>
  <si>
    <t>Mike Heydon</t>
  </si>
  <si>
    <t>Jack Hiatt</t>
  </si>
  <si>
    <t>Marc Hill</t>
  </si>
  <si>
    <t>Ron Hodges</t>
  </si>
  <si>
    <t>Fred Hofmann</t>
  </si>
  <si>
    <t>Shanty Hogan</t>
  </si>
  <si>
    <t>Chris Hoiles</t>
  </si>
  <si>
    <t>Frank House</t>
  </si>
  <si>
    <t>Elston Howard</t>
  </si>
  <si>
    <t>Terry Humphrey</t>
  </si>
  <si>
    <t>Randy Hundley</t>
  </si>
  <si>
    <t>Fred Jacklitsch</t>
  </si>
  <si>
    <t>Brian Johnson</t>
  </si>
  <si>
    <t>Cliff Johnson</t>
  </si>
  <si>
    <t>Arndt Jorgens</t>
  </si>
  <si>
    <t>Duane Josephson</t>
  </si>
  <si>
    <t>Skip Jutze</t>
  </si>
  <si>
    <t>Mike Kahoe</t>
  </si>
  <si>
    <t>Ron Karkovice</t>
  </si>
  <si>
    <t>Ray Katt</t>
  </si>
  <si>
    <t>Bob Kearney</t>
  </si>
  <si>
    <t>Fred Kendall</t>
  </si>
  <si>
    <t>Terry Kennedy</t>
  </si>
  <si>
    <t>Bill Killefer</t>
  </si>
  <si>
    <t>Bruce Kimm</t>
  </si>
  <si>
    <t>Hal King</t>
  </si>
  <si>
    <t>Ed Kirkpatrick</t>
  </si>
  <si>
    <t>Malachi Kittridge</t>
  </si>
  <si>
    <t>Red Kleinow</t>
  </si>
  <si>
    <t>Johnny Kling</t>
  </si>
  <si>
    <t>Clyde Kluttz</t>
  </si>
  <si>
    <t>Randy Knorr</t>
  </si>
  <si>
    <t>Danny Kravitz</t>
  </si>
  <si>
    <t>Ernie Krueger</t>
  </si>
  <si>
    <t>Al Lakeman</t>
  </si>
  <si>
    <t>Steve Lake</t>
  </si>
  <si>
    <t>Ray Lamanno</t>
  </si>
  <si>
    <t>Grover Land</t>
  </si>
  <si>
    <t>Hobie Landrith</t>
  </si>
  <si>
    <t>Jack Lapp</t>
  </si>
  <si>
    <t>Charlie Lau</t>
  </si>
  <si>
    <t>Tim Laudner</t>
  </si>
  <si>
    <t>Michael LaValliere</t>
  </si>
  <si>
    <t>Don Leppert</t>
  </si>
  <si>
    <t>Walt Lerian</t>
  </si>
  <si>
    <t>Jesse Levis</t>
  </si>
  <si>
    <t>Jim Leyritz</t>
  </si>
  <si>
    <t>Mickey Livingston</t>
  </si>
  <si>
    <t>Paddy Livingston</t>
  </si>
  <si>
    <t>Sherm Lollar</t>
  </si>
  <si>
    <t>Ernie Lombardi</t>
  </si>
  <si>
    <t>Stan Lopata</t>
  </si>
  <si>
    <t>Al Lopez</t>
  </si>
  <si>
    <t>Barry Lyons</t>
  </si>
  <si>
    <t>Mike Macfarlane</t>
  </si>
  <si>
    <t>Ed Madjeski</t>
  </si>
  <si>
    <t>Frank Mancuso</t>
  </si>
  <si>
    <t>Gus Mancuso</t>
  </si>
  <si>
    <t>Clyde Manion</t>
  </si>
  <si>
    <t>Kirt Manwaring</t>
  </si>
  <si>
    <t>Doc Marshall</t>
  </si>
  <si>
    <t>Buck Martinez</t>
  </si>
  <si>
    <t>J.C. Martin</t>
  </si>
  <si>
    <t>John Marzano</t>
  </si>
  <si>
    <t>Phil Masi</t>
  </si>
  <si>
    <t>Jerry May</t>
  </si>
  <si>
    <t>Milt May</t>
  </si>
  <si>
    <t>Wickey McAvoy</t>
  </si>
  <si>
    <t>Lew McCarty</t>
  </si>
  <si>
    <t>Tim McCarver</t>
  </si>
  <si>
    <t>Harry McCurdy</t>
  </si>
  <si>
    <t>Ed McFarland</t>
  </si>
  <si>
    <t>Deacon McGuire</t>
  </si>
  <si>
    <t>Red McKee</t>
  </si>
  <si>
    <t>Larry McLean</t>
  </si>
  <si>
    <t>Jerry McNertney</t>
  </si>
  <si>
    <t>Bob Melvin</t>
  </si>
  <si>
    <t>Orlando Mercado</t>
  </si>
  <si>
    <t>Chief Meyers</t>
  </si>
  <si>
    <t>Otto Miller</t>
  </si>
  <si>
    <t>BRO</t>
  </si>
  <si>
    <t>Wally Millies</t>
  </si>
  <si>
    <t>George Mitterwald</t>
  </si>
  <si>
    <t>Bob Montgomery</t>
  </si>
  <si>
    <t>Charlie Moore</t>
  </si>
  <si>
    <t>Pat Moran</t>
  </si>
  <si>
    <t>Keith Moreland</t>
  </si>
  <si>
    <t>Jerry Moses</t>
  </si>
  <si>
    <t>Ray Mueller</t>
  </si>
  <si>
    <t>Thurman Munson</t>
  </si>
  <si>
    <t>Ray Murray</t>
  </si>
  <si>
    <t>Glenn Myatt</t>
  </si>
  <si>
    <t>Bill Nahorodny</t>
  </si>
  <si>
    <t>Hal Naragon</t>
  </si>
  <si>
    <t>Jerry Narron</t>
  </si>
  <si>
    <t>Tom Needham</t>
  </si>
  <si>
    <t>Cal Neeman</t>
  </si>
  <si>
    <t>Jeff Newman</t>
  </si>
  <si>
    <t>Gus Niarhos</t>
  </si>
  <si>
    <t>Steve Nicosia</t>
  </si>
  <si>
    <t>Tom Nieto</t>
  </si>
  <si>
    <t>Dave Nilsson</t>
  </si>
  <si>
    <t>Russ Nixon</t>
  </si>
  <si>
    <t>Matt Nokes</t>
  </si>
  <si>
    <t>Joe Nolan</t>
  </si>
  <si>
    <t>Les Nunamaker</t>
  </si>
  <si>
    <t>Johnny Oates</t>
  </si>
  <si>
    <t>Mike O'Berry</t>
  </si>
  <si>
    <t>Charlie O'Brien</t>
  </si>
  <si>
    <t>Jack O'Connor</t>
  </si>
  <si>
    <t>Ken O'Dea</t>
  </si>
  <si>
    <t>Bob O'Farrell</t>
  </si>
  <si>
    <t>Bruce Ogrodowski</t>
  </si>
  <si>
    <t>Gene Oliver</t>
  </si>
  <si>
    <t>Joe Oliver</t>
  </si>
  <si>
    <t>Greg Olson</t>
  </si>
  <si>
    <t>Jack O'Neill</t>
  </si>
  <si>
    <t>Mickey O'Neil</t>
  </si>
  <si>
    <t>Steve O'Neill</t>
  </si>
  <si>
    <t>John Orsino</t>
  </si>
  <si>
    <t>Junior Ortiz</t>
  </si>
  <si>
    <t>John Orton</t>
  </si>
  <si>
    <t>Ed Ott</t>
  </si>
  <si>
    <t>Larry Owen</t>
  </si>
  <si>
    <t>Mickey Owen</t>
  </si>
  <si>
    <t>Yip Owens</t>
  </si>
  <si>
    <t>Tom Padden</t>
  </si>
  <si>
    <t>Don Padgett</t>
  </si>
  <si>
    <t>Jim Pagliaroni</t>
  </si>
  <si>
    <t>Tom Pagnozzi</t>
  </si>
  <si>
    <t>Mark Parent</t>
  </si>
  <si>
    <t>Lance Parrish</t>
  </si>
  <si>
    <t>Roy Partee</t>
  </si>
  <si>
    <t>Don Pavletich</t>
  </si>
  <si>
    <t>Fred Payne</t>
  </si>
  <si>
    <t>Johnny Peacock</t>
  </si>
  <si>
    <t>Heinie Peitz</t>
  </si>
  <si>
    <t>Tony Peña</t>
  </si>
  <si>
    <t>Cy Perkins</t>
  </si>
  <si>
    <t>Geno Petralli</t>
  </si>
  <si>
    <t>Babe Phelps</t>
  </si>
  <si>
    <t>Ed Phelps</t>
  </si>
  <si>
    <t>Eddie Phillips</t>
  </si>
  <si>
    <t>Val Picinich</t>
  </si>
  <si>
    <t>Joe Pignatano</t>
  </si>
  <si>
    <t>Bill Plummer</t>
  </si>
  <si>
    <t>Biff Pocoroba</t>
  </si>
  <si>
    <t>Darrell Porter</t>
  </si>
  <si>
    <t>Doc Powers</t>
  </si>
  <si>
    <t>Johnny Pramesa</t>
  </si>
  <si>
    <t>Jim Price</t>
  </si>
  <si>
    <t>Luis Pujols</t>
  </si>
  <si>
    <t>Frankie Pytlak</t>
  </si>
  <si>
    <t>Jamie Quirk</t>
  </si>
  <si>
    <t>Dave Rader</t>
  </si>
  <si>
    <t>Merritt Ranew</t>
  </si>
  <si>
    <t>Bill Rariden</t>
  </si>
  <si>
    <t>Jeff Reed</t>
  </si>
  <si>
    <t>Tony Rensa</t>
  </si>
  <si>
    <t>Ken Retzer</t>
  </si>
  <si>
    <t>Del Rice</t>
  </si>
  <si>
    <t>Paul Richards</t>
  </si>
  <si>
    <t>Lew Ritter</t>
  </si>
  <si>
    <t>Mike Roarke</t>
  </si>
  <si>
    <t>Aaron Robinson</t>
  </si>
  <si>
    <t>Wilbert Robinson</t>
  </si>
  <si>
    <t>Buck Rodgers</t>
  </si>
  <si>
    <t>Ellie Rodriguez</t>
  </si>
  <si>
    <t>John Romano</t>
  </si>
  <si>
    <t>Phil Roof</t>
  </si>
  <si>
    <t>Buddy Rosar</t>
  </si>
  <si>
    <t>John Roseboro</t>
  </si>
  <si>
    <t>Frank Roth</t>
  </si>
  <si>
    <t>Ken Rudolph</t>
  </si>
  <si>
    <t>Muddy Ruel</t>
  </si>
  <si>
    <t>John Russell</t>
  </si>
  <si>
    <t>Jack Ryan</t>
  </si>
  <si>
    <t>Mike Ryan</t>
  </si>
  <si>
    <t>Mike Sadek</t>
  </si>
  <si>
    <t>Ed Sadowski</t>
  </si>
  <si>
    <t>Mark Salas</t>
  </si>
  <si>
    <t>Bill Salkeld</t>
  </si>
  <si>
    <t>Mike Sandlock</t>
  </si>
  <si>
    <t>Manny Sanguillen</t>
  </si>
  <si>
    <t>Nelson Santovenia</t>
  </si>
  <si>
    <t>Bill Sarni</t>
  </si>
  <si>
    <t>Mackey Sasser</t>
  </si>
  <si>
    <t>Tom Satriano</t>
  </si>
  <si>
    <t>Carl Sawatski</t>
  </si>
  <si>
    <t>Jimmie Schaffer</t>
  </si>
  <si>
    <t>Ray Schalk</t>
  </si>
  <si>
    <t>Wally Schang</t>
  </si>
  <si>
    <t>Bob Scheffing</t>
  </si>
  <si>
    <t>Admiral Schlei</t>
  </si>
  <si>
    <t>Boss Schmidt</t>
  </si>
  <si>
    <t>Bob Schmidt</t>
  </si>
  <si>
    <t>Walter Schmidt</t>
  </si>
  <si>
    <t>Ossee Schrecongost</t>
  </si>
  <si>
    <t>Bill Schroeder</t>
  </si>
  <si>
    <t>Johnny Schulte</t>
  </si>
  <si>
    <t>Mike Scioscia</t>
  </si>
  <si>
    <t>Donnie Scott</t>
  </si>
  <si>
    <t>Scott Servais</t>
  </si>
  <si>
    <t>Hank Severeid</t>
  </si>
  <si>
    <t>Luke Sewell</t>
  </si>
  <si>
    <t>Al Shaw</t>
  </si>
  <si>
    <t>Danny Sheaffer</t>
  </si>
  <si>
    <t>Merv Shea</t>
  </si>
  <si>
    <t>Norm Sherry</t>
  </si>
  <si>
    <t>Ted Simmons</t>
  </si>
  <si>
    <t>Mike Simon</t>
  </si>
  <si>
    <t>Duke Sims</t>
  </si>
  <si>
    <t>Dave Skaggs</t>
  </si>
  <si>
    <t>Joel Skinner</t>
  </si>
  <si>
    <t>Don Slaught</t>
  </si>
  <si>
    <t>Earl Smith</t>
  </si>
  <si>
    <t>Harry Smith</t>
  </si>
  <si>
    <t>Hal Smith</t>
  </si>
  <si>
    <t>Frank Snyder</t>
  </si>
  <si>
    <t>Tim Spehr</t>
  </si>
  <si>
    <t>Roy Spencer</t>
  </si>
  <si>
    <t>Tubby Spencer</t>
  </si>
  <si>
    <t>Al Spohrer</t>
  </si>
  <si>
    <t>Oscar Stanage</t>
  </si>
  <si>
    <t>Mike Stanley</t>
  </si>
  <si>
    <t>Ebba St. Claire</t>
  </si>
  <si>
    <t>John Stearns</t>
  </si>
  <si>
    <t>Terry Steinbach</t>
  </si>
  <si>
    <t>Jim Stephens</t>
  </si>
  <si>
    <t>John Stephenson</t>
  </si>
  <si>
    <t>Bob Stinson</t>
  </si>
  <si>
    <t>Gabby Street</t>
  </si>
  <si>
    <t>Ken Suarez</t>
  </si>
  <si>
    <t>Joe Sugden</t>
  </si>
  <si>
    <t>Clyde Sukeforth</t>
  </si>
  <si>
    <t>Billy Sullivan</t>
  </si>
  <si>
    <t>Haywood Sullivan</t>
  </si>
  <si>
    <t>Jim Sundberg</t>
  </si>
  <si>
    <t>George Susce</t>
  </si>
  <si>
    <t>Ed Sweeney</t>
  </si>
  <si>
    <t>Rick Sweet</t>
  </si>
  <si>
    <t>Bob Swift</t>
  </si>
  <si>
    <t>Steve Swisher</t>
  </si>
  <si>
    <t>Bennie Tate</t>
  </si>
  <si>
    <t>Eddie Taubensee</t>
  </si>
  <si>
    <t>Sammy Taylor</t>
  </si>
  <si>
    <t>Zack Taylor</t>
  </si>
  <si>
    <t>Birdie Tebbetts</t>
  </si>
  <si>
    <t>Gene Tenace</t>
  </si>
  <si>
    <t>Mickey Tettleton</t>
  </si>
  <si>
    <t>Ira Thomas</t>
  </si>
  <si>
    <t>Pinch Thomas</t>
  </si>
  <si>
    <t>Valmy Thomas</t>
  </si>
  <si>
    <t>Tim Thompson</t>
  </si>
  <si>
    <t>Bob Tillman</t>
  </si>
  <si>
    <t>Ron Tingley</t>
  </si>
  <si>
    <t>Joe Tipton</t>
  </si>
  <si>
    <t>Al Todd</t>
  </si>
  <si>
    <t>Jeff Torborg</t>
  </si>
  <si>
    <t>Joe Torre</t>
  </si>
  <si>
    <t>Walt Tragesser</t>
  </si>
  <si>
    <t>Mike Tresh</t>
  </si>
  <si>
    <t>Alex Trevino</t>
  </si>
  <si>
    <t>Gus Triandos</t>
  </si>
  <si>
    <t>Tom Turner</t>
  </si>
  <si>
    <t>Bob Uecker</t>
  </si>
  <si>
    <t>Dave Valle</t>
  </si>
  <si>
    <t>Dave Vangorder</t>
  </si>
  <si>
    <t>Ozzie Virgil</t>
  </si>
  <si>
    <t>Hal Wagner</t>
  </si>
  <si>
    <t>Roxy Walters</t>
  </si>
  <si>
    <t>Jack Warner</t>
  </si>
  <si>
    <t>Bennie Warren</t>
  </si>
  <si>
    <t>John Wathan</t>
  </si>
  <si>
    <t>Lenny Webster</t>
  </si>
  <si>
    <t>Bert Whaling</t>
  </si>
  <si>
    <t>Mack Wheat</t>
  </si>
  <si>
    <t>Sammy White</t>
  </si>
  <si>
    <t>Ernie Whitt</t>
  </si>
  <si>
    <t>Del Wilber</t>
  </si>
  <si>
    <t>Rick Wilkins</t>
  </si>
  <si>
    <t>Jerry Willard</t>
  </si>
  <si>
    <t>Dewey Williams</t>
  </si>
  <si>
    <t>Earl Williams</t>
  </si>
  <si>
    <t>Alva Williams</t>
  </si>
  <si>
    <t>Art Wilson</t>
  </si>
  <si>
    <t>Jimmie Wilson</t>
  </si>
  <si>
    <t>Red Wilson</t>
  </si>
  <si>
    <t>Ivey Wingo</t>
  </si>
  <si>
    <t>John Wockenfuss</t>
  </si>
  <si>
    <t>Larry Woodall</t>
  </si>
  <si>
    <t>Bob Wood</t>
  </si>
  <si>
    <t>Butch Wynegar</t>
  </si>
  <si>
    <t>Steve Yeager</t>
  </si>
  <si>
    <t>Rudy York</t>
  </si>
  <si>
    <t>Ned Yost</t>
  </si>
  <si>
    <t>Sal Yvars</t>
  </si>
  <si>
    <t>Chief Zimmer</t>
  </si>
  <si>
    <t>Jerry Zimmerman</t>
  </si>
  <si>
    <t>Eufemio Abreu</t>
  </si>
  <si>
    <t>CSW</t>
  </si>
  <si>
    <t>Pepper Bassett</t>
  </si>
  <si>
    <t>Jim Brown</t>
  </si>
  <si>
    <t>Larry Brown</t>
  </si>
  <si>
    <t>Mickey Casey</t>
  </si>
  <si>
    <t>Bill Cash</t>
  </si>
  <si>
    <t>PS</t>
  </si>
  <si>
    <t>Bob Clarke</t>
  </si>
  <si>
    <t>George Dixon</t>
  </si>
  <si>
    <t>Tommie Dukes</t>
  </si>
  <si>
    <t>Frank Duncan</t>
  </si>
  <si>
    <t>Mack Eggleston</t>
  </si>
  <si>
    <t>13 Tms</t>
  </si>
  <si>
    <t>José María Fernández</t>
  </si>
  <si>
    <t>Josh Gibson</t>
  </si>
  <si>
    <t>Johnny Hayes</t>
  </si>
  <si>
    <t>Willie Jones</t>
  </si>
  <si>
    <t>Dan Kennard</t>
  </si>
  <si>
    <t>Joe Lewis</t>
  </si>
  <si>
    <t>Lou Louden</t>
  </si>
  <si>
    <t>NYC</t>
  </si>
  <si>
    <t>Biz Mackey</t>
  </si>
  <si>
    <t>Mitchell Murray</t>
  </si>
  <si>
    <t>Clarence Palm</t>
  </si>
  <si>
    <t>Bill Perkins</t>
  </si>
  <si>
    <t>Bruce Petway</t>
  </si>
  <si>
    <t>DS</t>
  </si>
  <si>
    <t>Ted Radcliffe</t>
  </si>
  <si>
    <t>Leon Ruffin</t>
  </si>
  <si>
    <t>Poindexter Williams</t>
  </si>
  <si>
    <t>Season</t>
  </si>
  <si>
    <t>CHI</t>
  </si>
  <si>
    <t>NYH</t>
  </si>
  <si>
    <t>PRB</t>
  </si>
  <si>
    <t>BUF</t>
  </si>
  <si>
    <t>KCP</t>
  </si>
  <si>
    <t>BKF</t>
  </si>
  <si>
    <t>IND</t>
  </si>
  <si>
    <t>CWH</t>
  </si>
  <si>
    <t>SLT</t>
  </si>
  <si>
    <t>NWK</t>
  </si>
  <si>
    <t>Clyde McCullough</t>
  </si>
  <si>
    <t>Walker Cooper</t>
  </si>
  <si>
    <t>Andy Seminick</t>
  </si>
  <si>
    <t>Bruce Edwards</t>
  </si>
  <si>
    <t>Les Moss</t>
  </si>
  <si>
    <t>Wes Westrum</t>
  </si>
  <si>
    <t>Joe Astroth</t>
  </si>
  <si>
    <t>Toby Atwell</t>
  </si>
  <si>
    <t>KCA</t>
  </si>
  <si>
    <t>MON</t>
  </si>
  <si>
    <t>FLA</t>
  </si>
  <si>
    <t>ANA</t>
  </si>
  <si>
    <t>TBD</t>
  </si>
  <si>
    <t>BattingBatting - Park Adjusted Runs Above Average based on wOBA</t>
  </si>
  <si>
    <t>Base RunningBase Running - Base running runs above average, includes SB or CS</t>
  </si>
  <si>
    <t>FieldingFielding - Fielding Runs Above Average based on UZR (TZ before 2002)</t>
  </si>
  <si>
    <t>PositionalPositional - Positional Adjustment set at +12.5 for C, +7.5 for SS, +2.5 for 2B/3B/CF, -7.5 for RF/LF, -12.5 for 1B, -17.5 for DH</t>
  </si>
  <si>
    <t>OffenseOffense - Batting and Base Running combined (above average)</t>
  </si>
  <si>
    <t>DefenseDefense - Fielding and Positional Adjustment combined (above average)</t>
  </si>
  <si>
    <t>LeagueLeague - League adjustment to zero out wins above average</t>
  </si>
  <si>
    <t>ReplacementReplacement - Replacement Runs set at 20 runs per 600 plate apperances</t>
  </si>
  <si>
    <t>RARRAR - Runs Above Replacement (Batting + Fielding + Base Running + Replacement + Positional)</t>
  </si>
  <si>
    <t>WARWAR - Wins Above Replacement</t>
  </si>
  <si>
    <t>DollarsDollars - WAR converted to a dollar scale based on what a player would make in free agency</t>
  </si>
  <si>
    <t>Geom Mean (Defense Only)</t>
  </si>
  <si>
    <t>Total Geom Mean</t>
  </si>
  <si>
    <t>Overall Rank</t>
  </si>
  <si>
    <t>Defense Only Rank</t>
  </si>
  <si>
    <t>Blocking Rank</t>
  </si>
  <si>
    <t>Throwing Rank</t>
  </si>
  <si>
    <t>Framing Rank</t>
  </si>
  <si>
    <t>Throwing</t>
  </si>
  <si>
    <t>Blocking</t>
  </si>
  <si>
    <t>Framing</t>
  </si>
  <si>
    <t>Difference (Overall-Defense)</t>
  </si>
  <si>
    <t>Offense (Among C)</t>
  </si>
  <si>
    <t>Defensive Geom Mean (w/o Framing)</t>
  </si>
  <si>
    <t>Defensive Geom Mean (w/o Framing) Rank</t>
  </si>
  <si>
    <t>Difference</t>
  </si>
  <si>
    <t>Overall Geom Mean (w/o Framing) Rank3</t>
  </si>
  <si>
    <t>Difference Overall</t>
  </si>
  <si>
    <t>year</t>
  </si>
  <si>
    <t>Ragans, Cole</t>
  </si>
  <si>
    <t>Zerpa, Angel</t>
  </si>
  <si>
    <t>Anderson, Nick</t>
  </si>
  <si>
    <t>Singer, Brady</t>
  </si>
  <si>
    <t>Marsh, Alec</t>
  </si>
  <si>
    <t>Wacha, Michael</t>
  </si>
  <si>
    <t>Lugo, Seth</t>
  </si>
  <si>
    <t>McArthur, James</t>
  </si>
  <si>
    <t>Stratton, Chris</t>
  </si>
  <si>
    <t>Schreiber, John</t>
  </si>
  <si>
    <t>Yamamoto, Yoshinobu</t>
  </si>
  <si>
    <t>Ramírez, Yohan</t>
  </si>
  <si>
    <t>Stone, Gavin</t>
  </si>
  <si>
    <t>Grove, Michael</t>
  </si>
  <si>
    <t>Buehler, Walker</t>
  </si>
  <si>
    <t>Paxton, James</t>
  </si>
  <si>
    <t>Vesia, Alex</t>
  </si>
  <si>
    <t>Yarbrough, Ryan</t>
  </si>
  <si>
    <t>Glasnow, Tyler</t>
  </si>
  <si>
    <t>Kolek, Stephen</t>
  </si>
  <si>
    <t>Peralta, Wandy</t>
  </si>
  <si>
    <t>Darvish, Yu</t>
  </si>
  <si>
    <t>Waldron, Matt</t>
  </si>
  <si>
    <t>De Los Santos, Enyel</t>
  </si>
  <si>
    <t>Brito, Jhony</t>
  </si>
  <si>
    <t>King, Michael</t>
  </si>
  <si>
    <t>Cease, Dylan</t>
  </si>
  <si>
    <t>Musgrove, Joe</t>
  </si>
  <si>
    <t>Vásquez, Randy</t>
  </si>
  <si>
    <t>Matsui, Yuki</t>
  </si>
  <si>
    <t>Harrison, Kyle</t>
  </si>
  <si>
    <t>Snell, Blake</t>
  </si>
  <si>
    <t>Hicks, Jordan</t>
  </si>
  <si>
    <t>Rodríguez, Randy</t>
  </si>
  <si>
    <t>Webb, Logan</t>
  </si>
  <si>
    <t>Miller, Erik</t>
  </si>
  <si>
    <t>Walker, Ryan</t>
  </si>
  <si>
    <t>Winn, Keaton</t>
  </si>
  <si>
    <t>Doval, Camilo</t>
  </si>
  <si>
    <t>Rogers, Taylor</t>
  </si>
  <si>
    <t>Hjelle, Sean</t>
  </si>
  <si>
    <t>Littell, Zack</t>
  </si>
  <si>
    <t>Cleavinger, Garrett</t>
  </si>
  <si>
    <t>Alexander, Tyler</t>
  </si>
  <si>
    <t>Eflin, Zach</t>
  </si>
  <si>
    <t>Maton, Phil</t>
  </si>
  <si>
    <t>Civale, Aaron</t>
  </si>
  <si>
    <t>Pepiot, Ryan</t>
  </si>
  <si>
    <t>Armstrong, Shawn</t>
  </si>
  <si>
    <t>Adam, Jason</t>
  </si>
  <si>
    <t>Kelly, Kevin</t>
  </si>
  <si>
    <t>Devenski, Chris</t>
  </si>
  <si>
    <t>Bradley, Taj</t>
  </si>
  <si>
    <t>Suarez, José</t>
  </si>
  <si>
    <t>Detmers, Reid</t>
  </si>
  <si>
    <t>García, Luis</t>
  </si>
  <si>
    <t>Fulmer, Carson</t>
  </si>
  <si>
    <t>Soriano, José</t>
  </si>
  <si>
    <t>Moore, Matt</t>
  </si>
  <si>
    <t>Strickland, Hunter</t>
  </si>
  <si>
    <t>Canning, Griffin</t>
  </si>
  <si>
    <t>Anderson, Tyler</t>
  </si>
  <si>
    <t>Contreras, Roansy</t>
  </si>
  <si>
    <t>Sandoval, Patrick</t>
  </si>
  <si>
    <t>Gallen, Zac</t>
  </si>
  <si>
    <t>Nelson, Ryne</t>
  </si>
  <si>
    <t>Henry, Tommy</t>
  </si>
  <si>
    <t>Pfaadt, Brandon</t>
  </si>
  <si>
    <t>Cecconi, Slade</t>
  </si>
  <si>
    <t>Ginkel, Kevin</t>
  </si>
  <si>
    <t>Montgomery, Jordan</t>
  </si>
  <si>
    <t>Vieira, Thyago</t>
  </si>
  <si>
    <t>Martinez, Justin</t>
  </si>
  <si>
    <t>Jarvis, Bryce</t>
  </si>
  <si>
    <t>Elder, Bryce</t>
  </si>
  <si>
    <t>Sale, Chris</t>
  </si>
  <si>
    <t>Fried, Max</t>
  </si>
  <si>
    <t>Morton, Charlie</t>
  </si>
  <si>
    <t>Chavez, Jesse</t>
  </si>
  <si>
    <t>López, Reynaldo</t>
  </si>
  <si>
    <t>Bummer, Aaron</t>
  </si>
  <si>
    <t>Burnes, Corbin</t>
  </si>
  <si>
    <t>Akin, Keegan</t>
  </si>
  <si>
    <t>Kremer, Dean</t>
  </si>
  <si>
    <t>Irvin, Cole</t>
  </si>
  <si>
    <t>Cano, Yennier</t>
  </si>
  <si>
    <t>Rodriguez, Grayson</t>
  </si>
  <si>
    <t>Suárez, Albert</t>
  </si>
  <si>
    <t>Webb, Jacob</t>
  </si>
  <si>
    <t>Kimbrel, Craig</t>
  </si>
  <si>
    <t>Bradish, Kyle</t>
  </si>
  <si>
    <t>Weissert, Greg</t>
  </si>
  <si>
    <t>Anderson, Chase</t>
  </si>
  <si>
    <t>Crawford, Kutter</t>
  </si>
  <si>
    <t>Bernardino, Brennan</t>
  </si>
  <si>
    <t>Pivetta, Nick</t>
  </si>
  <si>
    <t>Criswell, Cooper</t>
  </si>
  <si>
    <t>Houck, Tanner</t>
  </si>
  <si>
    <t>Keller, Brad</t>
  </si>
  <si>
    <t>Winckowski, Josh</t>
  </si>
  <si>
    <t>Slaten, Justin</t>
  </si>
  <si>
    <t>Bello, Brayan</t>
  </si>
  <si>
    <t>Assad, Javier</t>
  </si>
  <si>
    <t>Wesneski, Hayden</t>
  </si>
  <si>
    <t>Hendricks, Kyle</t>
  </si>
  <si>
    <t>Wicks, Jordan</t>
  </si>
  <si>
    <t>Leiter Jr., Mark</t>
  </si>
  <si>
    <t>Brown, Ben</t>
  </si>
  <si>
    <t>Steele, Justin</t>
  </si>
  <si>
    <t>Taillon, Jameson</t>
  </si>
  <si>
    <t>Neris, Héctor</t>
  </si>
  <si>
    <t>Imanaga, Shota</t>
  </si>
  <si>
    <t>Ashcraft, Graham</t>
  </si>
  <si>
    <t>Farmer, Buck</t>
  </si>
  <si>
    <t>Montas, Frankie</t>
  </si>
  <si>
    <t>Martinez, Nick</t>
  </si>
  <si>
    <t>Lodolo, Nick</t>
  </si>
  <si>
    <t>Abbott, Andrew</t>
  </si>
  <si>
    <t>Díaz, Alexis</t>
  </si>
  <si>
    <t>Cruz, Fernando</t>
  </si>
  <si>
    <t>Suter, Brent</t>
  </si>
  <si>
    <t>Greene, Hunter</t>
  </si>
  <si>
    <t>Bibee, Tanner</t>
  </si>
  <si>
    <t>Carrasco, Carlos</t>
  </si>
  <si>
    <t>Allen, Logan</t>
  </si>
  <si>
    <t>Herrin, Tim</t>
  </si>
  <si>
    <t>McKenzie, Triston</t>
  </si>
  <si>
    <t>Smith, Cade</t>
  </si>
  <si>
    <t>Barlow, Scott</t>
  </si>
  <si>
    <t>Lively, Ben</t>
  </si>
  <si>
    <t>Avila, Pedro</t>
  </si>
  <si>
    <t>Gaddis, Hunter</t>
  </si>
  <si>
    <t>Lambert, Peter</t>
  </si>
  <si>
    <t>Quantrill, Cal</t>
  </si>
  <si>
    <t>Lawrence, Justin</t>
  </si>
  <si>
    <t>Vodnik, Victor</t>
  </si>
  <si>
    <t>Gomber, Austin</t>
  </si>
  <si>
    <t>Feltner, Ryan</t>
  </si>
  <si>
    <t>Blach, Ty</t>
  </si>
  <si>
    <t>Beeks, Jalen</t>
  </si>
  <si>
    <t>Molina, Anthony</t>
  </si>
  <si>
    <t>Hudson, Dakota</t>
  </si>
  <si>
    <t>Kinley, Tyler</t>
  </si>
  <si>
    <t>Mears, Nick</t>
  </si>
  <si>
    <t>Flexen, Chris</t>
  </si>
  <si>
    <t>Banks, Tanner</t>
  </si>
  <si>
    <t>Shuster, Jared</t>
  </si>
  <si>
    <t>Crochet, Garrett</t>
  </si>
  <si>
    <t>Leasure, Jordan</t>
  </si>
  <si>
    <t>Soroka, Michael</t>
  </si>
  <si>
    <t>Nastrini, Nick</t>
  </si>
  <si>
    <t>Fedde, Erick</t>
  </si>
  <si>
    <t>Brebbia, John</t>
  </si>
  <si>
    <t>Cannon, Jonathan</t>
  </si>
  <si>
    <t>Kopech, Michael</t>
  </si>
  <si>
    <t>Mize, Casey</t>
  </si>
  <si>
    <t>Faedo, Alex</t>
  </si>
  <si>
    <t>Flaherty, Jack</t>
  </si>
  <si>
    <t>Vest, Will</t>
  </si>
  <si>
    <t>Maeda, Kenta</t>
  </si>
  <si>
    <t>Wentz, Joey</t>
  </si>
  <si>
    <t>Olson, Reese</t>
  </si>
  <si>
    <t>Holton, Tyler</t>
  </si>
  <si>
    <t>Skubal, Tarik</t>
  </si>
  <si>
    <t>Brown, Hunter</t>
  </si>
  <si>
    <t>Martinez, Seth</t>
  </si>
  <si>
    <t>Scott, Tayler</t>
  </si>
  <si>
    <t>France, J.P.</t>
  </si>
  <si>
    <t>Abreu, Bryan</t>
  </si>
  <si>
    <t>Arrighetti, Spencer</t>
  </si>
  <si>
    <t>Blanco, Ronel</t>
  </si>
  <si>
    <t>Verlander, Justin</t>
  </si>
  <si>
    <t>Montero, Rafael</t>
  </si>
  <si>
    <t>Valdez, Framber</t>
  </si>
  <si>
    <t>Javier, Cristian</t>
  </si>
  <si>
    <t>Pressly, Ryan</t>
  </si>
  <si>
    <t>Hader, Josh</t>
  </si>
  <si>
    <t>Garrett, Braxton</t>
  </si>
  <si>
    <t>Sánchez, Sixto</t>
  </si>
  <si>
    <t>Scott, Tanner</t>
  </si>
  <si>
    <t>Weathers, Ryan</t>
  </si>
  <si>
    <t>Luzardo, Jesús</t>
  </si>
  <si>
    <t>Muñoz, Roddery</t>
  </si>
  <si>
    <t>Bender, Anthony</t>
  </si>
  <si>
    <t>Faucher, Calvin</t>
  </si>
  <si>
    <t>Nardi, Andrew</t>
  </si>
  <si>
    <t>Cronin, Declan</t>
  </si>
  <si>
    <t>Puk, A.J.</t>
  </si>
  <si>
    <t>Rogers, Trevor</t>
  </si>
  <si>
    <t>Ross, Joe</t>
  </si>
  <si>
    <t>Peguero, Elvis</t>
  </si>
  <si>
    <t>Myers, Tobias</t>
  </si>
  <si>
    <t>Milner, Hoby</t>
  </si>
  <si>
    <t>Rea, Colin</t>
  </si>
  <si>
    <t>Wilson, Bryse</t>
  </si>
  <si>
    <t>Koenig, Jared</t>
  </si>
  <si>
    <t>Peralta, Freddy</t>
  </si>
  <si>
    <t>Hudson, Bryan</t>
  </si>
  <si>
    <t>Jax, Griffin</t>
  </si>
  <si>
    <t>Ryan, Joe</t>
  </si>
  <si>
    <t>Woods Richardson, Simeon</t>
  </si>
  <si>
    <t>Varland, Louie</t>
  </si>
  <si>
    <t>López, Pablo</t>
  </si>
  <si>
    <t>Ober, Bailey</t>
  </si>
  <si>
    <t>Funderburk, Kody</t>
  </si>
  <si>
    <t>Paddack, Chris</t>
  </si>
  <si>
    <t>Sands, Cole</t>
  </si>
  <si>
    <t>Buttó, José</t>
  </si>
  <si>
    <t>Ottavino, Adam</t>
  </si>
  <si>
    <t>Quintana, Jose</t>
  </si>
  <si>
    <t>Severino, Luis</t>
  </si>
  <si>
    <t>Megill, Tylor</t>
  </si>
  <si>
    <t>Houser, Adrian</t>
  </si>
  <si>
    <t>Garrett, Reed</t>
  </si>
  <si>
    <t>Manaea, Sean</t>
  </si>
  <si>
    <t>Diekman, Jake</t>
  </si>
  <si>
    <t>Stroman, Marcus</t>
  </si>
  <si>
    <t>Gil, Luis</t>
  </si>
  <si>
    <t>Holmes, Clay</t>
  </si>
  <si>
    <t>Rodón, Carlos</t>
  </si>
  <si>
    <t>Tonkin, Michael</t>
  </si>
  <si>
    <t>Hamilton, Ian</t>
  </si>
  <si>
    <t>Weaver, Luke</t>
  </si>
  <si>
    <t>Cortes, Nestor</t>
  </si>
  <si>
    <t>Schmidt, Clarke</t>
  </si>
  <si>
    <t>Stripling, Ross</t>
  </si>
  <si>
    <t>Sears, JP</t>
  </si>
  <si>
    <t>Blackburn, Paul</t>
  </si>
  <si>
    <t>Harris, Hogan</t>
  </si>
  <si>
    <t>Estes, Joey</t>
  </si>
  <si>
    <t>Spence, Mitch</t>
  </si>
  <si>
    <t>Adams, Austin</t>
  </si>
  <si>
    <t>Miller, Mason</t>
  </si>
  <si>
    <t>Boyle, Joe</t>
  </si>
  <si>
    <t>Wood, Alex</t>
  </si>
  <si>
    <t>Suárez, Ranger</t>
  </si>
  <si>
    <t>Turnbull, Spencer</t>
  </si>
  <si>
    <t>Sánchez, Cristopher</t>
  </si>
  <si>
    <t>Alvarado, José</t>
  </si>
  <si>
    <t>Wheeler, Zack</t>
  </si>
  <si>
    <t>Walker, Taijuan</t>
  </si>
  <si>
    <t>Nola, Aaron</t>
  </si>
  <si>
    <t>Domínguez, Seranthony</t>
  </si>
  <si>
    <t>Kerkering, Orion</t>
  </si>
  <si>
    <t>Falter, Bailey</t>
  </si>
  <si>
    <t>Ortiz, Luis L.</t>
  </si>
  <si>
    <t>Holderman, Colin</t>
  </si>
  <si>
    <t>Chapman, Aroldis</t>
  </si>
  <si>
    <t>Skenes, Paul</t>
  </si>
  <si>
    <t>Pérez, Martín</t>
  </si>
  <si>
    <t>Keller, Mitch</t>
  </si>
  <si>
    <t>Priester, Quinn</t>
  </si>
  <si>
    <t>Jones, Jared</t>
  </si>
  <si>
    <t>Miller, Bryce</t>
  </si>
  <si>
    <t>Hancock, Emerson</t>
  </si>
  <si>
    <t>Baumann, Mike</t>
  </si>
  <si>
    <t>Gilbert, Logan</t>
  </si>
  <si>
    <t>Thornton, Trent</t>
  </si>
  <si>
    <t>Stanek, Ryne</t>
  </si>
  <si>
    <t>Castillo, Luis</t>
  </si>
  <si>
    <t>Kirby, George</t>
  </si>
  <si>
    <t>Muñoz, Andrés</t>
  </si>
  <si>
    <t>Gray, Sonny</t>
  </si>
  <si>
    <t>Romero, JoJo</t>
  </si>
  <si>
    <t>Liberatore, Matthew</t>
  </si>
  <si>
    <t>Helsley, Ryan</t>
  </si>
  <si>
    <t>Matz, Steven</t>
  </si>
  <si>
    <t>Pallante, Andre</t>
  </si>
  <si>
    <t>Gibson, Kyle</t>
  </si>
  <si>
    <t>Mikolas, Miles</t>
  </si>
  <si>
    <t>Lynn, Lance</t>
  </si>
  <si>
    <t>Fernandez, Ryan</t>
  </si>
  <si>
    <t>Latz, Jacob</t>
  </si>
  <si>
    <t>Dunning, Dane</t>
  </si>
  <si>
    <t>Ureña, José</t>
  </si>
  <si>
    <t>Robertson, David</t>
  </si>
  <si>
    <t>Leclerc, José</t>
  </si>
  <si>
    <t>Lorenzen, Michael</t>
  </si>
  <si>
    <t>Heaney, Andrew</t>
  </si>
  <si>
    <t>Eovaldi, Nathan</t>
  </si>
  <si>
    <t>Gray, Jon</t>
  </si>
  <si>
    <t>Yates, Kirby</t>
  </si>
  <si>
    <t>Hernández, Jonathan</t>
  </si>
  <si>
    <t>Kikuchi, Yusei</t>
  </si>
  <si>
    <t>Mayza, Tim</t>
  </si>
  <si>
    <t>Pearson, Nate</t>
  </si>
  <si>
    <t>Francis, Bowden</t>
  </si>
  <si>
    <t>Berríos, José</t>
  </si>
  <si>
    <t>Gausman, Kevin</t>
  </si>
  <si>
    <t>Bassitt, Chris</t>
  </si>
  <si>
    <t>Richards, Trevor</t>
  </si>
  <si>
    <t>Floro, Dylan</t>
  </si>
  <si>
    <t>Parker, Mitchell</t>
  </si>
  <si>
    <t>Irvin, Jake</t>
  </si>
  <si>
    <t>Gore, MacKenzie</t>
  </si>
  <si>
    <t>Corbin, Patrick</t>
  </si>
  <si>
    <t>Harvey, Hunter</t>
  </si>
  <si>
    <t>Weems, Jordan</t>
  </si>
  <si>
    <t>Williams, Trevor</t>
  </si>
  <si>
    <t>Law, Derek</t>
  </si>
  <si>
    <t>All Take Runs Saved Above Average</t>
  </si>
  <si>
    <t>Average Take Runs Saved</t>
  </si>
  <si>
    <t>All Take Runs Saved</t>
  </si>
  <si>
    <t>Shadow Region Take Runs Saved</t>
  </si>
  <si>
    <t>Average Shadow Take Runs Saved</t>
  </si>
  <si>
    <t>Shadow Take Runs Saved Above Average</t>
  </si>
  <si>
    <t>Min 1000 Innings Caught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</si>
</sst>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0" fontId="0" fillId="0" borderId="2" xfId="0" applyBorder="1"/>
    <xf numFmtId="164" fontId="0" fillId="0" borderId="0" xfId="0" applyNumberFormat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53"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numFmt numFmtId="164" formatCode="0.0"/>
      <alignment horizontal="center" vertical="bottom" textRotation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4" formatCode="0.0"/>
      <alignment horizontal="center" vertical="bottom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</border>
    </dxf>
    <dxf>
      <alignment horizontal="center" vertical="bottom" textRotation="0" wrapText="1" indent="0" justifyLastLine="0" shrinkToFit="0" readingOrder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indent="0" justifyLastLine="0" shrinkToFit="0" readingOrder="0"/>
    </dxf>
    <dxf>
      <numFmt numFmtId="164" formatCode="0.0"/>
      <alignment horizontal="center" vertical="bottom" textRotation="0" indent="0" justifyLastLine="0" shrinkToFit="0" readingOrder="0"/>
    </dxf>
    <dxf>
      <numFmt numFmtId="164" formatCode="0.0"/>
      <alignment horizontal="center" vertical="bottom" textRotation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4" formatCode="0.0"/>
      <alignment horizontal="center" vertical="bottom" textRotation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numFmt numFmtId="164" formatCode="0.0"/>
      <alignment horizontal="center" vertical="bottom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 outline="0">
        <bottom style="medium">
          <color indexed="64"/>
        </bottom>
      </border>
    </dxf>
    <dxf>
      <alignment horizontal="center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D5544285-75E5-48B1-B97C-E079DED138D1}" autoFormatId="16" applyNumberFormats="0" applyBorderFormats="0" applyFontFormats="0" applyPatternFormats="0" applyAlignmentFormats="0" applyWidthHeightFormats="0">
  <queryTableRefresh nextId="15">
    <queryTableFields count="14">
      <queryTableField id="1" name="#" tableColumnId="1"/>
      <queryTableField id="2" name="Season" tableColumnId="2"/>
      <queryTableField id="3" name="Name" tableColumnId="3"/>
      <queryTableField id="4" name="Team" tableColumnId="4"/>
      <queryTableField id="5" name="Pos" tableColumnId="5"/>
      <queryTableField id="6" name="GG - Games Played" tableColumnId="6"/>
      <queryTableField id="7" name="GSGS - Games Started" tableColumnId="7"/>
      <queryTableField id="8" name="InnInn - Innings Played" tableColumnId="8"/>
      <queryTableField id="9" name="ThrowingThrowing - Statcast Catcher Throwing in runs above average" tableColumnId="9"/>
      <queryTableField id="10" name="BlockingBlocking - Statcast Catcher Blocking in runs above average" tableColumnId="10"/>
      <queryTableField id="11" name="FramingFraming - Statcast Catcher Framing in runs above average" tableColumnId="11"/>
      <queryTableField id="12" name="ArmArm - Statcast Arm in runs above average" tableColumnId="12"/>
      <queryTableField id="13" name="RangeRAA - Statcast Runs Above Average measuring range" tableColumnId="13"/>
      <queryTableField id="14" name="FRVFRV - Statcast Fielding Run Value in runs above average (Throwing+Blocking+Framing+Arm+RAA)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B5B4AF55-45C0-4325-882F-762B4D7386F8}" autoFormatId="16" applyNumberFormats="0" applyBorderFormats="0" applyFontFormats="0" applyPatternFormats="0" applyAlignmentFormats="0" applyWidthHeightFormats="0">
  <queryTableRefresh nextId="16">
    <queryTableFields count="15">
      <queryTableField id="1" name="#" tableColumnId="1"/>
      <queryTableField id="2" name="Season" tableColumnId="2"/>
      <queryTableField id="3" name="Name" tableColumnId="3"/>
      <queryTableField id="4" name="Team" tableColumnId="4"/>
      <queryTableField id="5" name="BattingBatting - Park Adjusted Runs Above Average based on wOBA" tableColumnId="5"/>
      <queryTableField id="6" name="Base RunningBase Running - Base running runs above average, includes SB or CS" tableColumnId="6"/>
      <queryTableField id="7" name="FieldingFielding - Fielding Runs Above Average based on UZR (TZ before 2002)" tableColumnId="7"/>
      <queryTableField id="8" name="PositionalPositional - Positional Adjustment set at +12.5 for C, +7.5 for SS, +2.5 for 2B/3B/CF, -7.5 for RF/LF, -12.5 for 1B, -17.5 for DH" tableColumnId="8"/>
      <queryTableField id="9" name="OffenseOffense - Batting and Base Running combined (above average)" tableColumnId="9"/>
      <queryTableField id="10" name="DefenseDefense - Fielding and Positional Adjustment combined (above average)" tableColumnId="10"/>
      <queryTableField id="11" name="LeagueLeague - League adjustment to zero out wins above average" tableColumnId="11"/>
      <queryTableField id="12" name="ReplacementReplacement - Replacement Runs set at 20 runs per 600 plate apperances" tableColumnId="12"/>
      <queryTableField id="13" name="RARRAR - Runs Above Replacement (Batting + Fielding + Base Running + Replacement + Positional)" tableColumnId="13"/>
      <queryTableField id="14" name="WARWAR - Wins Above Replacement" tableColumnId="14"/>
      <queryTableField id="15" name="DollarsDollars - WAR converted to a dollar scale based on what a player would make in free agency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0953234-DB3F-4EF0-AC3F-DD348EFAC679}" autoFormatId="16" applyNumberFormats="0" applyBorderFormats="0" applyFontFormats="0" applyPatternFormats="0" applyAlignmentFormats="0" applyWidthHeightFormats="0">
  <queryTableRefresh nextId="14">
    <queryTableFields count="13">
      <queryTableField id="1" name="#" tableColumnId="1"/>
      <queryTableField id="2" name="Name" tableColumnId="2"/>
      <queryTableField id="3" name="Team" tableColumnId="3"/>
      <queryTableField id="4" name="Pos" tableColumnId="4"/>
      <queryTableField id="5" name="GG - Games Played" tableColumnId="5"/>
      <queryTableField id="6" name="GSGS - Games Started" tableColumnId="6"/>
      <queryTableField id="7" name="InnInn - Innings Played" tableColumnId="7"/>
      <queryTableField id="8" name="ThrowingThrowing - Statcast Catcher Throwing in runs above average" tableColumnId="8"/>
      <queryTableField id="9" name="BlockingBlocking - Statcast Catcher Blocking in runs above average" tableColumnId="9"/>
      <queryTableField id="10" name="FramingFraming - Statcast Catcher Framing in runs above average" tableColumnId="10"/>
      <queryTableField id="11" name="ArmArm - Statcast Arm in runs above average" tableColumnId="11"/>
      <queryTableField id="12" name="RangeRAA - Statcast Runs Above Average measuring range" tableColumnId="12"/>
      <queryTableField id="13" name="FRVFRV - Statcast Fielding Run Value in runs above average (Throwing+Blocking+Framing+Arm+RAA)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BAAC4E0-4968-4F55-AF94-9B1B32988292}" autoFormatId="16" applyNumberFormats="0" applyBorderFormats="0" applyFontFormats="0" applyPatternFormats="0" applyAlignmentFormats="0" applyWidthHeightFormats="0">
  <queryTableRefresh nextId="17">
    <queryTableFields count="13">
      <queryTableField id="1" name="#" tableColumnId="1"/>
      <queryTableField id="2" name="Name" tableColumnId="2"/>
      <queryTableField id="3" name="Team" tableColumnId="3"/>
      <queryTableField id="4" name="Pos" tableColumnId="4"/>
      <queryTableField id="5" name="GG - Games Played" tableColumnId="5"/>
      <queryTableField id="6" name="GSGS - Games Started" tableColumnId="6"/>
      <queryTableField id="7" name="InnInn - Innings Played" tableColumnId="7"/>
      <queryTableField id="9" name="ThrowingThrowing - Statcast Catcher Throwing in runs above average" tableColumnId="9"/>
      <queryTableField id="10" name="BlockingBlocking - Statcast Catcher Blocking in runs above average" tableColumnId="10"/>
      <queryTableField id="11" name="FramingFraming - Statcast Catcher Framing in runs above average" tableColumnId="11"/>
      <queryTableField id="13" name="ArmArm - Statcast Arm in runs above average" tableColumnId="13"/>
      <queryTableField id="14" name="RangeRAA - Statcast Runs Above Average measuring range" tableColumnId="14"/>
      <queryTableField id="16" name="FRVFRV - Statcast Fielding Run Value in runs above average (Throwing+Blocking+Framing+Arm+RAA)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6BC7BBB-CF37-4FE8-A05C-3C5565259749}" name="Statcast_Era___Single_Season" displayName="Statcast_Era___Single_Season" ref="A1:N1772" tableType="queryTable" totalsRowShown="0">
  <autoFilter ref="A1:N1772" xr:uid="{C6BC7BBB-CF37-4FE8-A05C-3C5565259749}"/>
  <tableColumns count="14">
    <tableColumn id="1" xr3:uid="{7C066E5D-4DD5-4846-B6B0-155DA766795D}" uniqueName="1" name="#" queryTableFieldId="1"/>
    <tableColumn id="2" xr3:uid="{1E35CAA2-E80A-49DF-A175-0B978A86CCE2}" uniqueName="2" name="Season" queryTableFieldId="2"/>
    <tableColumn id="3" xr3:uid="{493FE3F4-698E-4D21-8BA5-AEBED4B1DA69}" uniqueName="3" name="Name" queryTableFieldId="3" dataDxfId="52"/>
    <tableColumn id="4" xr3:uid="{98C2573F-DF83-4B4C-9841-14926EB6222E}" uniqueName="4" name="Team" queryTableFieldId="4" dataDxfId="51"/>
    <tableColumn id="5" xr3:uid="{7530ED1B-6D32-44B0-BE50-67777EB0D628}" uniqueName="5" name="Pos" queryTableFieldId="5" dataDxfId="50"/>
    <tableColumn id="6" xr3:uid="{4187717F-CACE-44F9-A01D-B0B0849A3B85}" uniqueName="6" name="GG - Games Played" queryTableFieldId="6"/>
    <tableColumn id="7" xr3:uid="{A9D0A3CD-9758-42D4-89D9-CFA53E68914A}" uniqueName="7" name="GSGS - Games Started" queryTableFieldId="7"/>
    <tableColumn id="8" xr3:uid="{DADAA7EE-B67E-40BD-9B52-E12027140B8D}" uniqueName="8" name="InnInn - Innings Played" queryTableFieldId="8"/>
    <tableColumn id="9" xr3:uid="{DACD92EE-E44E-4964-AB63-B3DF9E1E6951}" uniqueName="9" name="ThrowingThrowing - Statcast Catcher Throwing in runs above average" queryTableFieldId="9"/>
    <tableColumn id="10" xr3:uid="{5029CC65-C6BC-40B2-97C9-29AF2B357641}" uniqueName="10" name="BlockingBlocking - Statcast Catcher Blocking in runs above average" queryTableFieldId="10"/>
    <tableColumn id="11" xr3:uid="{8AE4DB84-8FC3-4CD4-89DC-69428C49768B}" uniqueName="11" name="FramingFraming - Statcast Catcher Framing in runs above average" queryTableFieldId="11"/>
    <tableColumn id="12" xr3:uid="{5AE98B2C-E2BD-453B-9F0F-93384467D9E2}" uniqueName="12" name="ArmArm - Statcast Arm in runs above average" queryTableFieldId="12" dataDxfId="49"/>
    <tableColumn id="13" xr3:uid="{BE15221F-095D-4F10-8970-AF6BD8298636}" uniqueName="13" name="RangeRAA - Statcast Runs Above Average measuring range" queryTableFieldId="13" dataDxfId="48"/>
    <tableColumn id="14" xr3:uid="{8DBEC7D2-E9DC-4F97-A0BB-CD7BD3AC5067}" uniqueName="14" name="FRVFRV - Statcast Fielding Run Value in runs above average (Throwing+Blocking+Framing+Arm+RAA)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2E9173-DEAC-428A-8266-ADC80AE77EE2}" name="Batting_2024" displayName="Batting_2024" ref="A1:O51" tableType="queryTable" totalsRowShown="0">
  <autoFilter ref="A1:O51" xr:uid="{D22E9173-DEAC-428A-8266-ADC80AE77EE2}"/>
  <tableColumns count="15">
    <tableColumn id="1" xr3:uid="{614509D5-26D3-4C6C-81A4-63BCD5E0BB86}" uniqueName="1" name="#" queryTableFieldId="1"/>
    <tableColumn id="2" xr3:uid="{CB7C175F-7799-4133-96CB-6CF4217251D3}" uniqueName="2" name="Season" queryTableFieldId="2"/>
    <tableColumn id="3" xr3:uid="{6BE99F73-E8F8-47B4-AA50-653660CE0672}" uniqueName="3" name="Name" queryTableFieldId="3" dataDxfId="47"/>
    <tableColumn id="4" xr3:uid="{7D3957EB-FD9F-4263-A22F-AE928CCDA263}" uniqueName="4" name="Team" queryTableFieldId="4" dataDxfId="46"/>
    <tableColumn id="5" xr3:uid="{F6E6BC9F-DB12-449D-A80C-F8ABFC138451}" uniqueName="5" name="BattingBatting - Park Adjusted Runs Above Average based on wOBA" queryTableFieldId="5"/>
    <tableColumn id="6" xr3:uid="{77DE069B-6D8F-4B66-AE6B-C79D80E65621}" uniqueName="6" name="Base RunningBase Running - Base running runs above average, includes SB or CS" queryTableFieldId="6"/>
    <tableColumn id="7" xr3:uid="{5A6E9330-A3C7-4175-846F-D0FE2995D775}" uniqueName="7" name="FieldingFielding - Fielding Runs Above Average based on UZR (TZ before 2002)" queryTableFieldId="7"/>
    <tableColumn id="8" xr3:uid="{9B7D6B7B-AE0A-4FA0-8C95-1FD572F35522}" uniqueName="8" name="PositionalPositional - Positional Adjustment set at +12.5 for C, +7.5 for SS, +2.5 for 2B/3B/CF, -7.5 for RF/LF, -12.5 for 1B, -17.5 for DH" queryTableFieldId="8"/>
    <tableColumn id="9" xr3:uid="{1B985551-E648-4F71-A04C-20041C3ABFCD}" uniqueName="9" name="OffenseOffense - Batting and Base Running combined (above average)" queryTableFieldId="9"/>
    <tableColumn id="10" xr3:uid="{51F24828-5582-42B7-982E-3B23C4780954}" uniqueName="10" name="DefenseDefense - Fielding and Positional Adjustment combined (above average)" queryTableFieldId="10"/>
    <tableColumn id="11" xr3:uid="{604FA3C6-1E63-4946-BE36-2C9656C3EE7D}" uniqueName="11" name="LeagueLeague - League adjustment to zero out wins above average" queryTableFieldId="11"/>
    <tableColumn id="12" xr3:uid="{41DD3680-0E02-4972-B448-24290AA5FA7E}" uniqueName="12" name="ReplacementReplacement - Replacement Runs set at 20 runs per 600 plate apperances" queryTableFieldId="12"/>
    <tableColumn id="13" xr3:uid="{663776FA-2FD9-40FB-A70A-F6A6679E44B1}" uniqueName="13" name="RARRAR - Runs Above Replacement (Batting + Fielding + Base Running + Replacement + Positional)" queryTableFieldId="13"/>
    <tableColumn id="14" xr3:uid="{BE8A0F53-C8DF-4248-B177-772C4BC0B8F1}" uniqueName="14" name="WARWAR - Wins Above Replacement" queryTableFieldId="14"/>
    <tableColumn id="15" xr3:uid="{9824F8D6-BAB2-474A-851B-D06E092F2D38}" uniqueName="15" name="DollarsDollars - WAR converted to a dollar scale based on what a player would make in free agency" queryTableField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18DA9E-DF06-4FCA-A591-9DD63AF4469D}" name="Statcast_Era___Career" displayName="Statcast_Era___Career" ref="A1:M781" tableType="queryTable" totalsRowShown="0">
  <autoFilter ref="A1:M781" xr:uid="{1F18DA9E-DF06-4FCA-A591-9DD63AF4469D}"/>
  <tableColumns count="13">
    <tableColumn id="1" xr3:uid="{4C51B16D-6661-4607-988A-3A9726174C7B}" uniqueName="1" name="#" queryTableFieldId="1"/>
    <tableColumn id="2" xr3:uid="{42C071C9-E163-468B-8B53-00AEF8F6B947}" uniqueName="2" name="Name" queryTableFieldId="2" dataDxfId="45"/>
    <tableColumn id="3" xr3:uid="{F0677D4A-ECCF-4485-B966-29E11326F134}" uniqueName="3" name="Team" queryTableFieldId="3" dataDxfId="44"/>
    <tableColumn id="4" xr3:uid="{09E0CE8F-7C9C-4924-B174-D257382CA498}" uniqueName="4" name="Pos" queryTableFieldId="4" dataDxfId="43"/>
    <tableColumn id="5" xr3:uid="{4795889A-271C-4DAC-8751-2771FDCC442F}" uniqueName="5" name="GG - Games Played" queryTableFieldId="5"/>
    <tableColumn id="6" xr3:uid="{9286EB59-4320-4547-B4EF-308014701D1A}" uniqueName="6" name="GSGS - Games Started" queryTableFieldId="6"/>
    <tableColumn id="7" xr3:uid="{CB7B6286-4C36-4295-B61C-9BF0608E48CE}" uniqueName="7" name="InnInn - Innings Played" queryTableFieldId="7"/>
    <tableColumn id="8" xr3:uid="{EDF727CD-F5D1-4C87-8418-47CC276D6230}" uniqueName="8" name="ThrowingThrowing - Statcast Catcher Throwing in runs above average" queryTableFieldId="8"/>
    <tableColumn id="9" xr3:uid="{1AF533DE-D396-49B0-9A73-CD4DE79655FF}" uniqueName="9" name="BlockingBlocking - Statcast Catcher Blocking in runs above average" queryTableFieldId="9"/>
    <tableColumn id="10" xr3:uid="{980314A5-B413-45FD-9F40-AA9F4AE9E88F}" uniqueName="10" name="FramingFraming - Statcast Catcher Framing in runs above average" queryTableFieldId="10"/>
    <tableColumn id="11" xr3:uid="{19AA8549-9116-413C-92AF-28E4372371A0}" uniqueName="11" name="ArmArm - Statcast Arm in runs above average" queryTableFieldId="11" dataDxfId="42"/>
    <tableColumn id="12" xr3:uid="{2A795B41-A3E7-4728-BE5B-2DDB284A9DA1}" uniqueName="12" name="RangeRAA - Statcast Runs Above Average measuring range" queryTableFieldId="12" dataDxfId="41"/>
    <tableColumn id="13" xr3:uid="{078263B7-FBAE-4B6B-8D41-A56317D086DC}" uniqueName="13" name="FRVFRV - Statcast Fielding Run Value in runs above average (Throwing+Blocking+Framing+Arm+RAA)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98710D-F79A-4D20-9B80-C8D0703FBC16}" name="Current_Catcher_Defense" displayName="Current_Catcher_Defense" ref="A1:M60" tableType="queryTable" totalsRowShown="0">
  <autoFilter ref="A1:M60" xr:uid="{FB98710D-F79A-4D20-9B80-C8D0703FBC16}"/>
  <tableColumns count="13">
    <tableColumn id="1" xr3:uid="{90B33C77-2E52-4BF7-B524-8760C40F328D}" uniqueName="1" name="#" queryTableFieldId="1"/>
    <tableColumn id="2" xr3:uid="{ACE77A26-87AA-46F9-80CC-00947421B11A}" uniqueName="2" name="Name" queryTableFieldId="2" dataDxfId="40"/>
    <tableColumn id="3" xr3:uid="{AC4338E0-A65B-48A7-8E1C-25EA4702ACE4}" uniqueName="3" name="Team" queryTableFieldId="3" dataDxfId="39"/>
    <tableColumn id="4" xr3:uid="{DFB589B7-BEA5-4D40-A845-1C1A731F863E}" uniqueName="4" name="Pos" queryTableFieldId="4" dataDxfId="38"/>
    <tableColumn id="5" xr3:uid="{AC70B772-AC16-4754-8C21-B5C51E1BED3F}" uniqueName="5" name="GG - Games Played" queryTableFieldId="5"/>
    <tableColumn id="6" xr3:uid="{2864F868-D4A7-4080-89FC-28EF9F9BB78C}" uniqueName="6" name="GSGS - Games Started" queryTableFieldId="6"/>
    <tableColumn id="7" xr3:uid="{078D218A-A8EC-44E8-9CF0-1446200A6F26}" uniqueName="7" name="InnInn - Innings Played" queryTableFieldId="7"/>
    <tableColumn id="9" xr3:uid="{475A206C-8A15-48CE-AFA9-10231B0C6262}" uniqueName="9" name="ThrowingThrowing - Statcast Catcher Throwing in runs above average" queryTableFieldId="9"/>
    <tableColumn id="10" xr3:uid="{CFEA257E-4206-420A-8DC1-31B65088AD21}" uniqueName="10" name="BlockingBlocking - Statcast Catcher Blocking in runs above average" queryTableFieldId="10"/>
    <tableColumn id="11" xr3:uid="{CE4D3592-9559-48C3-B76A-65DB931E1CBC}" uniqueName="11" name="FramingFraming - Statcast Catcher Framing in runs above average" queryTableFieldId="11"/>
    <tableColumn id="13" xr3:uid="{0B3E03C7-1CE8-4AE1-BF88-D3D0F09A7E21}" uniqueName="13" name="ArmArm - Statcast Arm in runs above average" queryTableFieldId="13" dataDxfId="37"/>
    <tableColumn id="14" xr3:uid="{1ABBAE96-71D7-418D-B56D-613D2A5D51FF}" uniqueName="14" name="RangeRAA - Statcast Runs Above Average measuring range" queryTableFieldId="14" dataDxfId="36"/>
    <tableColumn id="16" xr3:uid="{64192152-A59C-4984-A2BB-3516247284F3}" uniqueName="16" name="FRVFRV - Statcast Fielding Run Value in runs above average (Throwing+Blocking+Framing+Arm+RAA)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3A8CFA-A096-4DD4-BDB1-1F0B507A6A79}" name="Table5" displayName="Table5" ref="A1:S60" totalsRowShown="0" headerRowDxfId="35" headerRowBorderDxfId="34" tableBorderDxfId="33">
  <autoFilter ref="A1:S60" xr:uid="{9A3A8CFA-A096-4DD4-BDB1-1F0B507A6A79}"/>
  <sortState xmlns:xlrd2="http://schemas.microsoft.com/office/spreadsheetml/2017/richdata2" ref="A2:S60">
    <sortCondition ref="J1:J60"/>
  </sortState>
  <tableColumns count="19">
    <tableColumn id="1" xr3:uid="{86F7F3A0-72FB-4F7E-B329-C37DDAD5DDD5}" name="Name" dataDxfId="32"/>
    <tableColumn id="19" xr3:uid="{942746CC-2363-4B01-A475-A00A1BBF4011}" name="Team">
      <calculatedColumnFormula>VLOOKUP(Table5[[#This Row],[Name]], Current_Catcher_Defense[[Name]:[Team]], 2, FALSE)</calculatedColumnFormula>
    </tableColumn>
    <tableColumn id="11" xr3:uid="{6FF19ECD-B2D2-4ABD-84A5-54E6041FE0BF}" name="Throwing" dataDxfId="31">
      <calculatedColumnFormula>_xlfn.NUMBERVALUE(VLOOKUP($A2, Current_Catcher_Defense[[Name]:[FRVFRV - Statcast Fielding Run Value in runs above average (Throwing+Blocking+Framing+Arm+RAA)]], 7, FALSE))</calculatedColumnFormula>
    </tableColumn>
    <tableColumn id="12" xr3:uid="{852F10CA-F440-45A7-B33A-4F20EEED7DE4}" name="Blocking" dataDxfId="30">
      <calculatedColumnFormula>_xlfn.NUMBERVALUE(VLOOKUP($A2, Current_Catcher_Defense[[Name]:[FRVFRV - Statcast Fielding Run Value in runs above average (Throwing+Blocking+Framing+Arm+RAA)]], 8, FALSE))</calculatedColumnFormula>
    </tableColumn>
    <tableColumn id="13" xr3:uid="{CAD139DB-4ABE-42FB-B6BC-2DB07ECBD082}" name="Framing" dataDxfId="29">
      <calculatedColumnFormula>_xlfn.NUMBERVALUE(VLOOKUP($A2, Current_Catcher_Defense[[Name]:[FRVFRV - Statcast Fielding Run Value in runs above average (Throwing+Blocking+Framing+Arm+RAA)]], 9, FALSE))</calculatedColumnFormula>
    </tableColumn>
    <tableColumn id="2" xr3:uid="{A822F05B-D3A5-405E-96DF-B3CBD1EEB34A}" name="Throwing Rank" dataDxfId="28">
      <calculatedColumnFormula>_xlfn.RANK.EQ(_xlfn.NUMBERVALUE(VLOOKUP($A2, Current_Catcher_Defense[[Name]:[FRVFRV - Statcast Fielding Run Value in runs above average (Throwing+Blocking+Framing+Arm+RAA)]], 7, FALSE)), Current_Catcher_Defense[ThrowingThrowing - Statcast Catcher Throwing in runs above average], 0)</calculatedColumnFormula>
    </tableColumn>
    <tableColumn id="3" xr3:uid="{C1322997-6C28-432C-9106-9D56FCDF3754}" name="Blocking Rank" dataDxfId="27">
      <calculatedColumnFormula>_xlfn.RANK.EQ(_xlfn.NUMBERVALUE(VLOOKUP($A2, Current_Catcher_Defense[[Name]:[FRVFRV - Statcast Fielding Run Value in runs above average (Throwing+Blocking+Framing+Arm+RAA)]], 8, FALSE)), Current_Catcher_Defense[BlockingBlocking - Statcast Catcher Blocking in runs above average], 0)</calculatedColumnFormula>
    </tableColumn>
    <tableColumn id="4" xr3:uid="{9227BB2E-E994-40F1-8A95-261D835FE305}" name="Framing Rank" dataDxfId="26">
      <calculatedColumnFormula>_xlfn.RANK.EQ(_xlfn.NUMBERVALUE(VLOOKUP($A2, Current_Catcher_Defense[[Name]:[FRVFRV - Statcast Fielding Run Value in runs above average (Throwing+Blocking+Framing+Arm+RAA)]], 9, FALSE)), Current_Catcher_Defense[FramingFraming - Statcast Catcher Framing in runs above average], 0)</calculatedColumnFormula>
    </tableColumn>
    <tableColumn id="5" xr3:uid="{074C6DA7-B912-4104-B2B2-A2E54CC22256}" name="Geom Mean (Defense Only)" dataDxfId="25">
      <calculatedColumnFormula>GEOMEAN(F2:H2)</calculatedColumnFormula>
    </tableColumn>
    <tableColumn id="10" xr3:uid="{0B664978-247F-4CF8-A6A3-5106D6874B74}" name="Defense Only Rank" dataDxfId="24">
      <calculatedColumnFormula>_xlfn.RANK.EQ(Table5[[#This Row],[Geom Mean (Defense Only)]], Table5[Geom Mean (Defense Only)], 1)</calculatedColumnFormula>
    </tableColumn>
    <tableColumn id="6" xr3:uid="{092B4097-86C3-4081-9DC7-0584E2C2BCD7}" name="Offense (Among C)" dataDxfId="23">
      <calculatedColumnFormula>IFERROR(_xlfn.RANK.EQ(VLOOKUP(A2, Batting_2024[[Name]:[DollarsDollars - WAR converted to a dollar scale based on what a player would make in free agency]], 7, FALSE), Batting_2024[OffenseOffense - Batting and Base Running combined (above average)], 0), "")</calculatedColumnFormula>
    </tableColumn>
    <tableColumn id="7" xr3:uid="{EA6DA709-28F1-46F8-AAB9-25B036CD0FC0}" name="Total Geom Mean" dataDxfId="22">
      <calculatedColumnFormula>IF(Table5[[#This Row],[Offense (Among C)]]="", "N/A",IFERROR(GEOMEAN(J2,K2), ""))</calculatedColumnFormula>
    </tableColumn>
    <tableColumn id="9" xr3:uid="{0A7FEB8A-AD9E-4348-B763-78B6E07FCA4B}" name="Overall Rank" dataDxfId="21">
      <calculatedColumnFormula>IFERROR(_xlfn.RANK.EQ(Table5[[#This Row],[Total Geom Mean]],Table5[Total Geom Mean],1), "")</calculatedColumnFormula>
    </tableColumn>
    <tableColumn id="8" xr3:uid="{D3BD17B7-7519-4BD0-B598-ABA6BDDD7F00}" name="Difference (Overall-Defense)" dataDxfId="20">
      <calculatedColumnFormula>IFERROR(Table5[[#This Row],[Overall Rank]]-Table5[[#This Row],[Defense Only Rank]], "")</calculatedColumnFormula>
    </tableColumn>
    <tableColumn id="14" xr3:uid="{ABA1F692-AAEE-4605-9B4D-C711AD1DBD31}" name="Defensive Geom Mean (w/o Framing)" dataDxfId="19">
      <calculatedColumnFormula>GEOMEAN(F2:G2)</calculatedColumnFormula>
    </tableColumn>
    <tableColumn id="15" xr3:uid="{D9849A50-572D-4E93-8349-362DFB6F2897}" name="Defensive Geom Mean (w/o Framing) Rank">
      <calculatedColumnFormula>_xlfn.RANK.EQ(Table5[[#This Row],[Defensive Geom Mean (w/o Framing)]], Table5[Defensive Geom Mean (w/o Framing)], 1)</calculatedColumnFormula>
    </tableColumn>
    <tableColumn id="16" xr3:uid="{2D35F6A1-D1DD-4EC0-BE66-F414743806BC}" name="Difference">
      <calculatedColumnFormula>Table5[[#This Row],[Defense Only Rank]]-Table5[[#This Row],[Defensive Geom Mean (w/o Framing) Rank]]</calculatedColumnFormula>
    </tableColumn>
    <tableColumn id="17" xr3:uid="{5518B739-680A-4135-8C8B-A796915439FB}" name="Overall Geom Mean (w/o Framing) Rank3">
      <calculatedColumnFormula>GEOMEAN(Table5[[#This Row],[Defensive Geom Mean (w/o Framing) Rank]],Table5[[#This Row],[Offense (Among C)]])</calculatedColumnFormula>
    </tableColumn>
    <tableColumn id="18" xr3:uid="{E70F1A77-E796-4BAD-8552-66D71206D7D0}" name="Difference Overall">
      <calculatedColumnFormula>Table5[[#This Row],[Overall Rank]]-Table5[[#This Row],[Overall Geom Mean (w/o Framing) Rank3]]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393AEB3-A611-49BE-8272-9986893D3AA1}" name="Table6" displayName="Table6" ref="A1:I301" totalsRowShown="0">
  <autoFilter ref="A1:I301" xr:uid="{A393AEB3-A611-49BE-8272-9986893D3AA1}"/>
  <sortState xmlns:xlrd2="http://schemas.microsoft.com/office/spreadsheetml/2017/richdata2" ref="A2:I301">
    <sortCondition descending="1" ref="I1:I301"/>
  </sortState>
  <tableColumns count="9">
    <tableColumn id="1" xr3:uid="{164E285A-AF7F-485C-8E58-2F8D00BCB3F0}" name="year"/>
    <tableColumn id="2" xr3:uid="{0F81B544-B591-4A6F-8946-9C9FAEC4E755}" name="Name"/>
    <tableColumn id="3" xr3:uid="{257DE9F7-8030-46FA-A556-2A461A8D511F}" name="Team"/>
    <tableColumn id="4" xr3:uid="{30E08CEE-DA52-4E0D-89F6-216489E73F1A}" name="All Take Runs Saved"/>
    <tableColumn id="5" xr3:uid="{5A55027E-6E49-4802-A1F8-9E5391E6AE1D}" name="Shadow Region Take Runs Saved"/>
    <tableColumn id="6" xr3:uid="{AC4B47C2-21E4-4995-A831-FDB0A318097F}" name="Average Take Runs Saved" dataDxfId="18">
      <calculatedColumnFormula>AVERAGE(Table6[All Take Runs Saved])</calculatedColumnFormula>
    </tableColumn>
    <tableColumn id="7" xr3:uid="{E2ED43A8-9E61-4D8C-A502-04F7077FC137}" name="All Take Runs Saved Above Average" dataDxfId="17">
      <calculatedColumnFormula>Table6[[#This Row],[All Take Runs Saved]]-Table6[[#This Row],[Average Take Runs Saved]]</calculatedColumnFormula>
    </tableColumn>
    <tableColumn id="8" xr3:uid="{5199E5E8-0499-429D-823A-9BC8B7A9265D}" name="Average Shadow Take Runs Saved" dataDxfId="16">
      <calculatedColumnFormula>AVERAGE(Table6[Shadow Region Take Runs Saved])</calculatedColumnFormula>
    </tableColumn>
    <tableColumn id="9" xr3:uid="{79B2A763-8301-4C42-99E2-C4BF13EEC155}" name="Shadow Take Runs Saved Above Average" dataDxfId="15">
      <calculatedColumnFormula>Table6[[#This Row],[Shadow Region Take Runs Saved]]-Table6[[#This Row],[Average Shadow Take Runs Saved]]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9330AD2-EF10-48E4-B14E-CD7061DCBFF0}" name="Table58" displayName="Table58" ref="A1:M781" totalsRowShown="0" headerRowDxfId="14" headerRowBorderDxfId="12" tableBorderDxfId="13">
  <autoFilter ref="A1:M781" xr:uid="{9A3A8CFA-A096-4DD4-BDB1-1F0B507A6A79}"/>
  <sortState xmlns:xlrd2="http://schemas.microsoft.com/office/spreadsheetml/2017/richdata2" ref="A2:M781">
    <sortCondition ref="J1:J781"/>
  </sortState>
  <tableColumns count="13">
    <tableColumn id="1" xr3:uid="{A95C795A-EB9F-420C-BC4E-97CB3E615B87}" name="Name" dataDxfId="11"/>
    <tableColumn id="19" xr3:uid="{DBA3D093-CDFB-4B61-A723-9B77DACD4F71}" name="Team">
      <calculatedColumnFormula>VLOOKUP(Table58[[#This Row],[Name]], Current_Catcher_Defense[[Name]:[Team]], 2, FALSE)</calculatedColumnFormula>
    </tableColumn>
    <tableColumn id="11" xr3:uid="{8AAFF965-62CA-4D39-93FA-E82E2A13212E}" name="Throwing" dataDxfId="10">
      <calculatedColumnFormula>_xlfn.NUMBERVALUE(VLOOKUP($A2, Current_Catcher_Defense[[Name]:[FRVFRV - Statcast Fielding Run Value in runs above average (Throwing+Blocking+Framing+Arm+RAA)]], 7, FALSE))</calculatedColumnFormula>
    </tableColumn>
    <tableColumn id="12" xr3:uid="{C6419667-54EC-4147-BD6D-0D5C769A45C4}" name="Blocking" dataDxfId="9">
      <calculatedColumnFormula>_xlfn.NUMBERVALUE(VLOOKUP($A2, Current_Catcher_Defense[[Name]:[FRVFRV - Statcast Fielding Run Value in runs above average (Throwing+Blocking+Framing+Arm+RAA)]], 8, FALSE))</calculatedColumnFormula>
    </tableColumn>
    <tableColumn id="13" xr3:uid="{2C3EADAE-368F-45E9-97A4-A7DD1246F5E4}" name="Framing" dataDxfId="8">
      <calculatedColumnFormula>_xlfn.NUMBERVALUE(VLOOKUP($A2, Current_Catcher_Defense[[Name]:[FRVFRV - Statcast Fielding Run Value in runs above average (Throwing+Blocking+Framing+Arm+RAA)]], 9, FALSE))</calculatedColumnFormula>
    </tableColumn>
    <tableColumn id="2" xr3:uid="{AA003A6B-EA85-4B4C-8201-BD8E60E42E20}" name="Throwing Rank" dataDxfId="7">
      <calculatedColumnFormula>_xlfn.RANK.EQ(_xlfn.NUMBERVALUE(VLOOKUP($A2, Current_Catcher_Defense[[Name]:[FRVFRV - Statcast Fielding Run Value in runs above average (Throwing+Blocking+Framing+Arm+RAA)]], 7, FALSE)), Current_Catcher_Defense[ThrowingThrowing - Statcast Catcher Throwing in runs above average], 0)</calculatedColumnFormula>
    </tableColumn>
    <tableColumn id="3" xr3:uid="{CAAE391D-C3D1-46DA-8DDD-8F127F712B6E}" name="Blocking Rank" dataDxfId="6">
      <calculatedColumnFormula>_xlfn.RANK.EQ(_xlfn.NUMBERVALUE(VLOOKUP($A2, Current_Catcher_Defense[[Name]:[FRVFRV - Statcast Fielding Run Value in runs above average (Throwing+Blocking+Framing+Arm+RAA)]], 8, FALSE)), Current_Catcher_Defense[BlockingBlocking - Statcast Catcher Blocking in runs above average], 0)</calculatedColumnFormula>
    </tableColumn>
    <tableColumn id="4" xr3:uid="{2C8AFB95-6729-4F9F-A761-2A7813FCF6F4}" name="Framing Rank" dataDxfId="5">
      <calculatedColumnFormula>_xlfn.RANK.EQ(_xlfn.NUMBERVALUE(VLOOKUP($A2, Current_Catcher_Defense[[Name]:[FRVFRV - Statcast Fielding Run Value in runs above average (Throwing+Blocking+Framing+Arm+RAA)]], 9, FALSE)), Current_Catcher_Defense[FramingFraming - Statcast Catcher Framing in runs above average], 0)</calculatedColumnFormula>
    </tableColumn>
    <tableColumn id="5" xr3:uid="{72B7906F-FE75-4F26-BF83-6C7344CC0846}" name="Geom Mean (Defense Only)" dataDxfId="4">
      <calculatedColumnFormula>GEOMEAN(F2:H2)</calculatedColumnFormula>
    </tableColumn>
    <tableColumn id="10" xr3:uid="{EA619AC4-A006-4D56-8F3B-BE7725C1B789}" name="Defense Only Rank" dataDxfId="3">
      <calculatedColumnFormula>_xlfn.RANK.EQ(Table58[[#This Row],[Geom Mean (Defense Only)]], Table58[Geom Mean (Defense Only)], 1)</calculatedColumnFormula>
    </tableColumn>
    <tableColumn id="14" xr3:uid="{4A768E18-55DE-42A6-ADFF-5C70B354C332}" name="Defensive Geom Mean (w/o Framing)" dataDxfId="2">
      <calculatedColumnFormula>GEOMEAN(F2:G2)</calculatedColumnFormula>
    </tableColumn>
    <tableColumn id="15" xr3:uid="{81999D82-DDE1-4374-8BD2-86E778E95653}" name="Defensive Geom Mean (w/o Framing) Rank" dataDxfId="1">
      <calculatedColumnFormula>_xlfn.RANK.EQ(Table58[[#This Row],[Defensive Geom Mean (w/o Framing)]], Table58[Defensive Geom Mean (w/o Framing)], 1)</calculatedColumnFormula>
    </tableColumn>
    <tableColumn id="16" xr3:uid="{572B017A-7B82-4177-A47B-BD8C139475F3}" name="Difference" dataDxfId="0" dataCellStyle="Comma">
      <calculatedColumnFormula>Table58[[#This Row],[Defense Only Rank]]-Table58[[#This Row],[Defensive Geom Mean (w/o Framing) Rank]]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603C-A089-413F-9784-A1F899F5311D}">
  <dimension ref="A1:N1772"/>
  <sheetViews>
    <sheetView topLeftCell="A2" workbookViewId="0"/>
  </sheetViews>
  <sheetFormatPr defaultRowHeight="14.25" x14ac:dyDescent="0.45"/>
  <cols>
    <col min="1" max="1" width="4.73046875" bestFit="1" customWidth="1"/>
    <col min="2" max="2" width="8.796875" bestFit="1" customWidth="1"/>
    <col min="3" max="3" width="18" bestFit="1" customWidth="1"/>
    <col min="4" max="4" width="7.265625" bestFit="1" customWidth="1"/>
    <col min="5" max="5" width="5.86328125" bestFit="1" customWidth="1"/>
    <col min="6" max="6" width="18.1328125" bestFit="1" customWidth="1"/>
    <col min="7" max="7" width="20.796875" bestFit="1" customWidth="1"/>
    <col min="8" max="8" width="20.86328125" bestFit="1" customWidth="1"/>
    <col min="9" max="9" width="57.46484375" bestFit="1" customWidth="1"/>
    <col min="10" max="10" width="56.265625" bestFit="1" customWidth="1"/>
    <col min="11" max="11" width="55" bestFit="1" customWidth="1"/>
    <col min="12" max="12" width="38.6640625" bestFit="1" customWidth="1"/>
    <col min="13" max="13" width="49.33203125" bestFit="1" customWidth="1"/>
    <col min="14" max="14" width="80.53125" bestFit="1" customWidth="1"/>
  </cols>
  <sheetData>
    <row r="1" spans="1:14" x14ac:dyDescent="0.45">
      <c r="A1" t="s">
        <v>0</v>
      </c>
      <c r="B1" t="s">
        <v>861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45">
      <c r="A2">
        <v>1</v>
      </c>
      <c r="B2">
        <v>2016</v>
      </c>
      <c r="C2" t="s">
        <v>106</v>
      </c>
      <c r="D2" t="s">
        <v>20</v>
      </c>
      <c r="E2" t="s">
        <v>15</v>
      </c>
      <c r="F2">
        <v>123</v>
      </c>
      <c r="G2">
        <v>122</v>
      </c>
      <c r="H2">
        <v>1069.2</v>
      </c>
      <c r="I2">
        <v>1</v>
      </c>
      <c r="J2">
        <v>0</v>
      </c>
      <c r="K2">
        <v>31</v>
      </c>
      <c r="L2" t="s">
        <v>16</v>
      </c>
      <c r="M2" t="s">
        <v>16</v>
      </c>
      <c r="N2">
        <v>32</v>
      </c>
    </row>
    <row r="3" spans="1:14" x14ac:dyDescent="0.45">
      <c r="A3">
        <v>2</v>
      </c>
      <c r="B3">
        <v>2016</v>
      </c>
      <c r="C3" t="s">
        <v>41</v>
      </c>
      <c r="D3" t="s">
        <v>62</v>
      </c>
      <c r="E3" t="s">
        <v>15</v>
      </c>
      <c r="F3">
        <v>115</v>
      </c>
      <c r="G3">
        <v>106</v>
      </c>
      <c r="H3">
        <v>954.1</v>
      </c>
      <c r="I3">
        <v>0</v>
      </c>
      <c r="J3">
        <v>0</v>
      </c>
      <c r="K3">
        <v>26</v>
      </c>
      <c r="L3" t="s">
        <v>16</v>
      </c>
      <c r="M3" t="s">
        <v>16</v>
      </c>
      <c r="N3">
        <v>26</v>
      </c>
    </row>
    <row r="4" spans="1:14" x14ac:dyDescent="0.45">
      <c r="A4">
        <v>3</v>
      </c>
      <c r="B4">
        <v>2017</v>
      </c>
      <c r="C4" t="s">
        <v>95</v>
      </c>
      <c r="D4" t="s">
        <v>102</v>
      </c>
      <c r="E4" t="s">
        <v>15</v>
      </c>
      <c r="F4">
        <v>137</v>
      </c>
      <c r="G4">
        <v>131</v>
      </c>
      <c r="H4">
        <v>1146.0999999999999</v>
      </c>
      <c r="I4">
        <v>5</v>
      </c>
      <c r="J4">
        <v>0</v>
      </c>
      <c r="K4">
        <v>20</v>
      </c>
      <c r="L4" t="s">
        <v>16</v>
      </c>
      <c r="M4" t="s">
        <v>16</v>
      </c>
      <c r="N4">
        <v>25</v>
      </c>
    </row>
    <row r="5" spans="1:14" x14ac:dyDescent="0.45">
      <c r="A5">
        <v>4</v>
      </c>
      <c r="B5">
        <v>2019</v>
      </c>
      <c r="C5" t="s">
        <v>108</v>
      </c>
      <c r="D5" t="s">
        <v>31</v>
      </c>
      <c r="E5" t="s">
        <v>15</v>
      </c>
      <c r="F5">
        <v>118</v>
      </c>
      <c r="G5">
        <v>114</v>
      </c>
      <c r="H5">
        <v>993.2</v>
      </c>
      <c r="I5">
        <v>2</v>
      </c>
      <c r="J5">
        <v>6</v>
      </c>
      <c r="K5">
        <v>12</v>
      </c>
      <c r="L5" t="s">
        <v>16</v>
      </c>
      <c r="M5" t="s">
        <v>16</v>
      </c>
      <c r="N5">
        <v>21</v>
      </c>
    </row>
    <row r="6" spans="1:14" x14ac:dyDescent="0.45">
      <c r="A6">
        <v>5</v>
      </c>
      <c r="B6">
        <v>2019</v>
      </c>
      <c r="C6" t="s">
        <v>70</v>
      </c>
      <c r="D6" t="s">
        <v>71</v>
      </c>
      <c r="E6" t="s">
        <v>15</v>
      </c>
      <c r="F6">
        <v>133</v>
      </c>
      <c r="G6">
        <v>130</v>
      </c>
      <c r="H6">
        <v>1139.0999999999999</v>
      </c>
      <c r="I6">
        <v>10</v>
      </c>
      <c r="J6">
        <v>4</v>
      </c>
      <c r="K6">
        <v>7</v>
      </c>
      <c r="L6" t="s">
        <v>16</v>
      </c>
      <c r="M6" t="s">
        <v>16</v>
      </c>
      <c r="N6">
        <v>21</v>
      </c>
    </row>
    <row r="7" spans="1:14" x14ac:dyDescent="0.45">
      <c r="A7">
        <v>6</v>
      </c>
      <c r="B7">
        <v>2022</v>
      </c>
      <c r="C7" t="s">
        <v>13</v>
      </c>
      <c r="D7" t="s">
        <v>14</v>
      </c>
      <c r="E7" t="s">
        <v>15</v>
      </c>
      <c r="F7">
        <v>112</v>
      </c>
      <c r="G7">
        <v>89</v>
      </c>
      <c r="H7">
        <v>820.1</v>
      </c>
      <c r="I7">
        <v>1</v>
      </c>
      <c r="J7">
        <v>4</v>
      </c>
      <c r="K7">
        <v>15</v>
      </c>
      <c r="L7" t="s">
        <v>16</v>
      </c>
      <c r="M7" t="s">
        <v>16</v>
      </c>
      <c r="N7">
        <v>20</v>
      </c>
    </row>
    <row r="8" spans="1:14" x14ac:dyDescent="0.45">
      <c r="A8">
        <v>7</v>
      </c>
      <c r="B8">
        <v>2023</v>
      </c>
      <c r="C8" t="s">
        <v>19</v>
      </c>
      <c r="D8" t="s">
        <v>20</v>
      </c>
      <c r="E8" t="s">
        <v>15</v>
      </c>
      <c r="F8">
        <v>94</v>
      </c>
      <c r="G8">
        <v>84</v>
      </c>
      <c r="H8">
        <v>765.2</v>
      </c>
      <c r="I8">
        <v>4</v>
      </c>
      <c r="J8">
        <v>-2</v>
      </c>
      <c r="K8">
        <v>16</v>
      </c>
      <c r="L8" t="s">
        <v>16</v>
      </c>
      <c r="M8" t="s">
        <v>16</v>
      </c>
      <c r="N8">
        <v>18</v>
      </c>
    </row>
    <row r="9" spans="1:14" x14ac:dyDescent="0.45">
      <c r="A9">
        <v>8</v>
      </c>
      <c r="B9">
        <v>2019</v>
      </c>
      <c r="C9" t="s">
        <v>34</v>
      </c>
      <c r="D9" t="s">
        <v>40</v>
      </c>
      <c r="E9" t="s">
        <v>15</v>
      </c>
      <c r="F9">
        <v>95</v>
      </c>
      <c r="G9">
        <v>93</v>
      </c>
      <c r="H9">
        <v>813</v>
      </c>
      <c r="I9">
        <v>0</v>
      </c>
      <c r="J9">
        <v>1</v>
      </c>
      <c r="K9">
        <v>15</v>
      </c>
      <c r="L9" t="s">
        <v>16</v>
      </c>
      <c r="M9" t="s">
        <v>16</v>
      </c>
      <c r="N9">
        <v>17</v>
      </c>
    </row>
    <row r="10" spans="1:14" x14ac:dyDescent="0.45">
      <c r="A10">
        <v>9</v>
      </c>
      <c r="B10">
        <v>2018</v>
      </c>
      <c r="C10" t="s">
        <v>41</v>
      </c>
      <c r="D10" t="s">
        <v>62</v>
      </c>
      <c r="E10" t="s">
        <v>15</v>
      </c>
      <c r="F10">
        <v>135</v>
      </c>
      <c r="G10">
        <v>110</v>
      </c>
      <c r="H10">
        <v>1037.0999999999999</v>
      </c>
      <c r="I10">
        <v>1</v>
      </c>
      <c r="J10">
        <v>2</v>
      </c>
      <c r="K10">
        <v>10</v>
      </c>
      <c r="L10" t="s">
        <v>16</v>
      </c>
      <c r="M10" t="s">
        <v>16</v>
      </c>
      <c r="N10">
        <v>14</v>
      </c>
    </row>
    <row r="11" spans="1:14" x14ac:dyDescent="0.45">
      <c r="A11">
        <v>10</v>
      </c>
      <c r="B11">
        <v>2023</v>
      </c>
      <c r="C11" t="s">
        <v>47</v>
      </c>
      <c r="D11" t="s">
        <v>48</v>
      </c>
      <c r="E11" t="s">
        <v>15</v>
      </c>
      <c r="F11">
        <v>102</v>
      </c>
      <c r="G11">
        <v>98</v>
      </c>
      <c r="H11">
        <v>866</v>
      </c>
      <c r="I11">
        <v>2</v>
      </c>
      <c r="J11">
        <v>4</v>
      </c>
      <c r="K11">
        <v>7</v>
      </c>
      <c r="L11" t="s">
        <v>16</v>
      </c>
      <c r="M11" t="s">
        <v>16</v>
      </c>
      <c r="N11">
        <v>14</v>
      </c>
    </row>
    <row r="12" spans="1:14" x14ac:dyDescent="0.45">
      <c r="A12">
        <v>11</v>
      </c>
      <c r="B12">
        <v>2022</v>
      </c>
      <c r="C12" t="s">
        <v>70</v>
      </c>
      <c r="D12" t="s">
        <v>71</v>
      </c>
      <c r="E12" t="s">
        <v>15</v>
      </c>
      <c r="F12">
        <v>133</v>
      </c>
      <c r="G12">
        <v>130</v>
      </c>
      <c r="H12">
        <v>1131.2</v>
      </c>
      <c r="I12">
        <v>9</v>
      </c>
      <c r="J12">
        <v>3</v>
      </c>
      <c r="K12">
        <v>0</v>
      </c>
      <c r="L12" t="s">
        <v>16</v>
      </c>
      <c r="M12" t="s">
        <v>16</v>
      </c>
      <c r="N12">
        <v>13</v>
      </c>
    </row>
    <row r="13" spans="1:14" x14ac:dyDescent="0.45">
      <c r="A13">
        <v>12</v>
      </c>
      <c r="B13">
        <v>2016</v>
      </c>
      <c r="C13" t="s">
        <v>161</v>
      </c>
      <c r="D13" t="s">
        <v>42</v>
      </c>
      <c r="E13" t="s">
        <v>15</v>
      </c>
      <c r="F13">
        <v>95</v>
      </c>
      <c r="G13">
        <v>94</v>
      </c>
      <c r="H13">
        <v>808</v>
      </c>
      <c r="I13">
        <v>-2</v>
      </c>
      <c r="J13">
        <v>0</v>
      </c>
      <c r="K13">
        <v>14</v>
      </c>
      <c r="L13" t="s">
        <v>16</v>
      </c>
      <c r="M13" t="s">
        <v>16</v>
      </c>
      <c r="N13">
        <v>12</v>
      </c>
    </row>
    <row r="14" spans="1:14" x14ac:dyDescent="0.45">
      <c r="A14">
        <v>13</v>
      </c>
      <c r="B14">
        <v>2019</v>
      </c>
      <c r="C14" t="s">
        <v>21</v>
      </c>
      <c r="D14" t="s">
        <v>54</v>
      </c>
      <c r="E14" t="s">
        <v>15</v>
      </c>
      <c r="F14">
        <v>119</v>
      </c>
      <c r="G14">
        <v>103</v>
      </c>
      <c r="H14">
        <v>918</v>
      </c>
      <c r="I14">
        <v>2</v>
      </c>
      <c r="J14">
        <v>-2</v>
      </c>
      <c r="K14">
        <v>12</v>
      </c>
      <c r="L14" t="s">
        <v>16</v>
      </c>
      <c r="M14" t="s">
        <v>16</v>
      </c>
      <c r="N14">
        <v>12</v>
      </c>
    </row>
    <row r="15" spans="1:14" x14ac:dyDescent="0.45">
      <c r="A15">
        <v>14</v>
      </c>
      <c r="B15">
        <v>2019</v>
      </c>
      <c r="C15" t="s">
        <v>41</v>
      </c>
      <c r="D15" t="s">
        <v>91</v>
      </c>
      <c r="E15" t="s">
        <v>15</v>
      </c>
      <c r="F15">
        <v>137</v>
      </c>
      <c r="G15">
        <v>124</v>
      </c>
      <c r="H15">
        <v>1095.2</v>
      </c>
      <c r="I15">
        <v>-2</v>
      </c>
      <c r="J15">
        <v>1</v>
      </c>
      <c r="K15">
        <v>13</v>
      </c>
      <c r="L15" t="s">
        <v>16</v>
      </c>
      <c r="M15" t="s">
        <v>16</v>
      </c>
      <c r="N15">
        <v>12</v>
      </c>
    </row>
    <row r="16" spans="1:14" x14ac:dyDescent="0.45">
      <c r="A16">
        <v>15</v>
      </c>
      <c r="B16">
        <v>2021</v>
      </c>
      <c r="C16" t="s">
        <v>47</v>
      </c>
      <c r="D16" t="s">
        <v>81</v>
      </c>
      <c r="E16" t="s">
        <v>15</v>
      </c>
      <c r="F16">
        <v>112</v>
      </c>
      <c r="G16">
        <v>104</v>
      </c>
      <c r="H16">
        <v>923.1</v>
      </c>
      <c r="I16">
        <v>1</v>
      </c>
      <c r="J16">
        <v>3</v>
      </c>
      <c r="K16">
        <v>8</v>
      </c>
      <c r="L16" t="s">
        <v>16</v>
      </c>
      <c r="M16" t="s">
        <v>16</v>
      </c>
      <c r="N16">
        <v>12</v>
      </c>
    </row>
    <row r="17" spans="1:14" x14ac:dyDescent="0.45">
      <c r="A17">
        <v>16</v>
      </c>
      <c r="B17">
        <v>2023</v>
      </c>
      <c r="C17" t="s">
        <v>56</v>
      </c>
      <c r="D17" t="s">
        <v>57</v>
      </c>
      <c r="E17" t="s">
        <v>15</v>
      </c>
      <c r="F17">
        <v>124</v>
      </c>
      <c r="G17">
        <v>116</v>
      </c>
      <c r="H17">
        <v>993.1</v>
      </c>
      <c r="I17">
        <v>3</v>
      </c>
      <c r="J17">
        <v>0</v>
      </c>
      <c r="K17">
        <v>10</v>
      </c>
      <c r="L17" t="s">
        <v>16</v>
      </c>
      <c r="M17" t="s">
        <v>16</v>
      </c>
      <c r="N17">
        <v>12</v>
      </c>
    </row>
    <row r="18" spans="1:14" x14ac:dyDescent="0.45">
      <c r="A18">
        <v>17</v>
      </c>
      <c r="B18">
        <v>2016</v>
      </c>
      <c r="C18" t="s">
        <v>132</v>
      </c>
      <c r="D18" t="s">
        <v>64</v>
      </c>
      <c r="E18" t="s">
        <v>15</v>
      </c>
      <c r="F18">
        <v>111</v>
      </c>
      <c r="G18">
        <v>102</v>
      </c>
      <c r="H18">
        <v>908.2</v>
      </c>
      <c r="I18">
        <v>-1</v>
      </c>
      <c r="J18">
        <v>0</v>
      </c>
      <c r="K18">
        <v>12</v>
      </c>
      <c r="L18" t="s">
        <v>16</v>
      </c>
      <c r="M18" t="s">
        <v>16</v>
      </c>
      <c r="N18">
        <v>11</v>
      </c>
    </row>
    <row r="19" spans="1:14" x14ac:dyDescent="0.45">
      <c r="A19">
        <v>18</v>
      </c>
      <c r="B19">
        <v>2017</v>
      </c>
      <c r="C19" t="s">
        <v>96</v>
      </c>
      <c r="D19" t="s">
        <v>31</v>
      </c>
      <c r="E19" t="s">
        <v>15</v>
      </c>
      <c r="F19">
        <v>103</v>
      </c>
      <c r="G19">
        <v>96</v>
      </c>
      <c r="H19">
        <v>856</v>
      </c>
      <c r="I19">
        <v>4</v>
      </c>
      <c r="J19">
        <v>0</v>
      </c>
      <c r="K19">
        <v>6</v>
      </c>
      <c r="L19" t="s">
        <v>16</v>
      </c>
      <c r="M19" t="s">
        <v>16</v>
      </c>
      <c r="N19">
        <v>11</v>
      </c>
    </row>
    <row r="20" spans="1:14" x14ac:dyDescent="0.45">
      <c r="A20">
        <v>19</v>
      </c>
      <c r="B20">
        <v>2017</v>
      </c>
      <c r="C20" t="s">
        <v>34</v>
      </c>
      <c r="D20" t="s">
        <v>40</v>
      </c>
      <c r="E20" t="s">
        <v>15</v>
      </c>
      <c r="F20">
        <v>115</v>
      </c>
      <c r="G20">
        <v>109</v>
      </c>
      <c r="H20">
        <v>933.1</v>
      </c>
      <c r="I20">
        <v>1</v>
      </c>
      <c r="J20">
        <v>0</v>
      </c>
      <c r="K20">
        <v>10</v>
      </c>
      <c r="L20" t="s">
        <v>16</v>
      </c>
      <c r="M20" t="s">
        <v>16</v>
      </c>
      <c r="N20">
        <v>11</v>
      </c>
    </row>
    <row r="21" spans="1:14" x14ac:dyDescent="0.45">
      <c r="A21">
        <v>20</v>
      </c>
      <c r="B21">
        <v>2019</v>
      </c>
      <c r="C21" t="s">
        <v>106</v>
      </c>
      <c r="D21" t="s">
        <v>20</v>
      </c>
      <c r="E21" t="s">
        <v>15</v>
      </c>
      <c r="F21">
        <v>101</v>
      </c>
      <c r="G21">
        <v>96</v>
      </c>
      <c r="H21">
        <v>846.1</v>
      </c>
      <c r="I21">
        <v>2</v>
      </c>
      <c r="J21">
        <v>2</v>
      </c>
      <c r="K21">
        <v>7</v>
      </c>
      <c r="L21" t="s">
        <v>16</v>
      </c>
      <c r="M21" t="s">
        <v>16</v>
      </c>
      <c r="N21">
        <v>11</v>
      </c>
    </row>
    <row r="22" spans="1:14" x14ac:dyDescent="0.45">
      <c r="A22">
        <v>21</v>
      </c>
      <c r="B22">
        <v>2022</v>
      </c>
      <c r="C22" t="s">
        <v>56</v>
      </c>
      <c r="D22" t="s">
        <v>57</v>
      </c>
      <c r="E22" t="s">
        <v>15</v>
      </c>
      <c r="F22">
        <v>111</v>
      </c>
      <c r="G22">
        <v>102</v>
      </c>
      <c r="H22">
        <v>900.2</v>
      </c>
      <c r="I22">
        <v>0</v>
      </c>
      <c r="J22">
        <v>-1</v>
      </c>
      <c r="K22">
        <v>12</v>
      </c>
      <c r="L22" t="s">
        <v>16</v>
      </c>
      <c r="M22" t="s">
        <v>16</v>
      </c>
      <c r="N22">
        <v>11</v>
      </c>
    </row>
    <row r="23" spans="1:14" x14ac:dyDescent="0.45">
      <c r="A23">
        <v>22</v>
      </c>
      <c r="B23">
        <v>2022</v>
      </c>
      <c r="C23" t="s">
        <v>47</v>
      </c>
      <c r="D23" t="s">
        <v>81</v>
      </c>
      <c r="E23" t="s">
        <v>15</v>
      </c>
      <c r="F23">
        <v>116</v>
      </c>
      <c r="G23">
        <v>116</v>
      </c>
      <c r="H23">
        <v>1004</v>
      </c>
      <c r="I23">
        <v>0</v>
      </c>
      <c r="J23">
        <v>3</v>
      </c>
      <c r="K23">
        <v>8</v>
      </c>
      <c r="L23" t="s">
        <v>16</v>
      </c>
      <c r="M23" t="s">
        <v>16</v>
      </c>
      <c r="N23">
        <v>11</v>
      </c>
    </row>
    <row r="24" spans="1:14" x14ac:dyDescent="0.45">
      <c r="A24">
        <v>23</v>
      </c>
      <c r="B24">
        <v>2016</v>
      </c>
      <c r="C24" t="s">
        <v>111</v>
      </c>
      <c r="D24" t="s">
        <v>44</v>
      </c>
      <c r="E24" t="s">
        <v>15</v>
      </c>
      <c r="F24">
        <v>146</v>
      </c>
      <c r="G24">
        <v>142</v>
      </c>
      <c r="H24">
        <v>1218.0999999999999</v>
      </c>
      <c r="I24">
        <v>-1</v>
      </c>
      <c r="J24">
        <v>0</v>
      </c>
      <c r="K24">
        <v>11</v>
      </c>
      <c r="L24" t="s">
        <v>16</v>
      </c>
      <c r="M24" t="s">
        <v>16</v>
      </c>
      <c r="N24">
        <v>10</v>
      </c>
    </row>
    <row r="25" spans="1:14" x14ac:dyDescent="0.45">
      <c r="A25">
        <v>24</v>
      </c>
      <c r="B25">
        <v>2019</v>
      </c>
      <c r="C25" t="s">
        <v>55</v>
      </c>
      <c r="D25" t="s">
        <v>18</v>
      </c>
      <c r="E25" t="s">
        <v>15</v>
      </c>
      <c r="F25">
        <v>103</v>
      </c>
      <c r="G25">
        <v>94</v>
      </c>
      <c r="H25">
        <v>852.2</v>
      </c>
      <c r="I25">
        <v>1</v>
      </c>
      <c r="J25">
        <v>4</v>
      </c>
      <c r="K25">
        <v>4</v>
      </c>
      <c r="L25" t="s">
        <v>16</v>
      </c>
      <c r="M25" t="s">
        <v>16</v>
      </c>
      <c r="N25">
        <v>10</v>
      </c>
    </row>
    <row r="26" spans="1:14" x14ac:dyDescent="0.45">
      <c r="A26">
        <v>25</v>
      </c>
      <c r="B26">
        <v>2022</v>
      </c>
      <c r="C26" t="s">
        <v>45</v>
      </c>
      <c r="D26" t="s">
        <v>69</v>
      </c>
      <c r="E26" t="s">
        <v>15</v>
      </c>
      <c r="F26">
        <v>96</v>
      </c>
      <c r="G26">
        <v>86</v>
      </c>
      <c r="H26">
        <v>766.1</v>
      </c>
      <c r="I26">
        <v>1</v>
      </c>
      <c r="J26">
        <v>3</v>
      </c>
      <c r="K26">
        <v>6</v>
      </c>
      <c r="L26" t="s">
        <v>16</v>
      </c>
      <c r="M26" t="s">
        <v>16</v>
      </c>
      <c r="N26">
        <v>10</v>
      </c>
    </row>
    <row r="27" spans="1:14" x14ac:dyDescent="0.45">
      <c r="A27">
        <v>26</v>
      </c>
      <c r="B27">
        <v>2016</v>
      </c>
      <c r="C27" t="s">
        <v>116</v>
      </c>
      <c r="D27" t="s">
        <v>18</v>
      </c>
      <c r="E27" t="s">
        <v>15</v>
      </c>
      <c r="F27">
        <v>127</v>
      </c>
      <c r="G27">
        <v>119</v>
      </c>
      <c r="H27">
        <v>1069.0999999999999</v>
      </c>
      <c r="I27">
        <v>-4</v>
      </c>
      <c r="J27">
        <v>0</v>
      </c>
      <c r="K27">
        <v>13</v>
      </c>
      <c r="L27" t="s">
        <v>16</v>
      </c>
      <c r="M27" t="s">
        <v>16</v>
      </c>
      <c r="N27">
        <v>9</v>
      </c>
    </row>
    <row r="28" spans="1:14" x14ac:dyDescent="0.45">
      <c r="A28">
        <v>27</v>
      </c>
      <c r="B28">
        <v>2017</v>
      </c>
      <c r="C28" t="s">
        <v>41</v>
      </c>
      <c r="D28" t="s">
        <v>62</v>
      </c>
      <c r="E28" t="s">
        <v>15</v>
      </c>
      <c r="F28">
        <v>117</v>
      </c>
      <c r="G28">
        <v>113</v>
      </c>
      <c r="H28">
        <v>999.1</v>
      </c>
      <c r="I28">
        <v>2</v>
      </c>
      <c r="J28">
        <v>0</v>
      </c>
      <c r="K28">
        <v>7</v>
      </c>
      <c r="L28" t="s">
        <v>16</v>
      </c>
      <c r="M28" t="s">
        <v>16</v>
      </c>
      <c r="N28">
        <v>9</v>
      </c>
    </row>
    <row r="29" spans="1:14" x14ac:dyDescent="0.45">
      <c r="A29">
        <v>28</v>
      </c>
      <c r="B29">
        <v>2018</v>
      </c>
      <c r="C29" t="s">
        <v>96</v>
      </c>
      <c r="D29" t="s">
        <v>31</v>
      </c>
      <c r="E29" t="s">
        <v>15</v>
      </c>
      <c r="F29">
        <v>111</v>
      </c>
      <c r="G29">
        <v>105</v>
      </c>
      <c r="H29">
        <v>948.2</v>
      </c>
      <c r="I29">
        <v>1</v>
      </c>
      <c r="J29">
        <v>1</v>
      </c>
      <c r="K29">
        <v>7</v>
      </c>
      <c r="L29" t="s">
        <v>16</v>
      </c>
      <c r="M29" t="s">
        <v>16</v>
      </c>
      <c r="N29">
        <v>9</v>
      </c>
    </row>
    <row r="30" spans="1:14" x14ac:dyDescent="0.45">
      <c r="A30">
        <v>29</v>
      </c>
      <c r="B30">
        <v>2021</v>
      </c>
      <c r="C30" t="s">
        <v>106</v>
      </c>
      <c r="D30" t="s">
        <v>20</v>
      </c>
      <c r="E30" t="s">
        <v>15</v>
      </c>
      <c r="F30">
        <v>106</v>
      </c>
      <c r="G30">
        <v>102</v>
      </c>
      <c r="H30">
        <v>892</v>
      </c>
      <c r="I30">
        <v>1</v>
      </c>
      <c r="J30">
        <v>4</v>
      </c>
      <c r="K30">
        <v>4</v>
      </c>
      <c r="L30" t="s">
        <v>16</v>
      </c>
      <c r="M30" t="s">
        <v>16</v>
      </c>
      <c r="N30">
        <v>9</v>
      </c>
    </row>
    <row r="31" spans="1:14" x14ac:dyDescent="0.45">
      <c r="A31">
        <v>30</v>
      </c>
      <c r="B31">
        <v>2022</v>
      </c>
      <c r="C31" t="s">
        <v>60</v>
      </c>
      <c r="D31" t="s">
        <v>48</v>
      </c>
      <c r="E31" t="s">
        <v>15</v>
      </c>
      <c r="F31">
        <v>99</v>
      </c>
      <c r="G31">
        <v>99</v>
      </c>
      <c r="H31">
        <v>876.1</v>
      </c>
      <c r="I31">
        <v>-2</v>
      </c>
      <c r="J31">
        <v>0</v>
      </c>
      <c r="K31">
        <v>10</v>
      </c>
      <c r="L31" t="s">
        <v>16</v>
      </c>
      <c r="M31" t="s">
        <v>16</v>
      </c>
      <c r="N31">
        <v>9</v>
      </c>
    </row>
    <row r="32" spans="1:14" x14ac:dyDescent="0.45">
      <c r="A32">
        <v>31</v>
      </c>
      <c r="B32">
        <v>2017</v>
      </c>
      <c r="C32" t="s">
        <v>111</v>
      </c>
      <c r="D32" t="s">
        <v>44</v>
      </c>
      <c r="E32" t="s">
        <v>15</v>
      </c>
      <c r="F32">
        <v>133</v>
      </c>
      <c r="G32">
        <v>133</v>
      </c>
      <c r="H32">
        <v>1125.2</v>
      </c>
      <c r="I32">
        <v>1</v>
      </c>
      <c r="J32">
        <v>0</v>
      </c>
      <c r="K32">
        <v>7</v>
      </c>
      <c r="L32" t="s">
        <v>16</v>
      </c>
      <c r="M32" t="s">
        <v>16</v>
      </c>
      <c r="N32">
        <v>8</v>
      </c>
    </row>
    <row r="33" spans="1:14" x14ac:dyDescent="0.45">
      <c r="A33">
        <v>32</v>
      </c>
      <c r="B33">
        <v>2017</v>
      </c>
      <c r="C33" t="s">
        <v>21</v>
      </c>
      <c r="D33" t="s">
        <v>54</v>
      </c>
      <c r="E33" t="s">
        <v>15</v>
      </c>
      <c r="F33">
        <v>95</v>
      </c>
      <c r="G33">
        <v>85</v>
      </c>
      <c r="H33">
        <v>771</v>
      </c>
      <c r="I33">
        <v>5</v>
      </c>
      <c r="J33">
        <v>0</v>
      </c>
      <c r="K33">
        <v>3</v>
      </c>
      <c r="L33" t="s">
        <v>16</v>
      </c>
      <c r="M33" t="s">
        <v>16</v>
      </c>
      <c r="N33">
        <v>8</v>
      </c>
    </row>
    <row r="34" spans="1:14" x14ac:dyDescent="0.45">
      <c r="A34">
        <v>33</v>
      </c>
      <c r="B34">
        <v>2018</v>
      </c>
      <c r="C34" t="s">
        <v>173</v>
      </c>
      <c r="D34" t="s">
        <v>71</v>
      </c>
      <c r="E34" t="s">
        <v>15</v>
      </c>
      <c r="F34">
        <v>104</v>
      </c>
      <c r="G34">
        <v>98</v>
      </c>
      <c r="H34">
        <v>869</v>
      </c>
      <c r="I34">
        <v>4</v>
      </c>
      <c r="J34">
        <v>-5</v>
      </c>
      <c r="K34">
        <v>9</v>
      </c>
      <c r="L34" t="s">
        <v>16</v>
      </c>
      <c r="M34" t="s">
        <v>16</v>
      </c>
      <c r="N34">
        <v>8</v>
      </c>
    </row>
    <row r="35" spans="1:14" x14ac:dyDescent="0.45">
      <c r="A35">
        <v>34</v>
      </c>
      <c r="B35">
        <v>2018</v>
      </c>
      <c r="C35" t="s">
        <v>117</v>
      </c>
      <c r="D35" t="s">
        <v>29</v>
      </c>
      <c r="E35" t="s">
        <v>15</v>
      </c>
      <c r="F35">
        <v>111</v>
      </c>
      <c r="G35">
        <v>101</v>
      </c>
      <c r="H35">
        <v>921.2</v>
      </c>
      <c r="I35">
        <v>1</v>
      </c>
      <c r="J35">
        <v>-1</v>
      </c>
      <c r="K35">
        <v>8</v>
      </c>
      <c r="L35" t="s">
        <v>16</v>
      </c>
      <c r="M35" t="s">
        <v>16</v>
      </c>
      <c r="N35">
        <v>8</v>
      </c>
    </row>
    <row r="36" spans="1:14" x14ac:dyDescent="0.45">
      <c r="A36">
        <v>35</v>
      </c>
      <c r="B36">
        <v>2021</v>
      </c>
      <c r="C36" t="s">
        <v>96</v>
      </c>
      <c r="D36" t="s">
        <v>46</v>
      </c>
      <c r="E36" t="s">
        <v>15</v>
      </c>
      <c r="F36">
        <v>92</v>
      </c>
      <c r="G36">
        <v>90</v>
      </c>
      <c r="H36">
        <v>771.1</v>
      </c>
      <c r="I36">
        <v>4</v>
      </c>
      <c r="J36">
        <v>4</v>
      </c>
      <c r="K36">
        <v>0</v>
      </c>
      <c r="L36" t="s">
        <v>16</v>
      </c>
      <c r="M36" t="s">
        <v>16</v>
      </c>
      <c r="N36">
        <v>8</v>
      </c>
    </row>
    <row r="37" spans="1:14" x14ac:dyDescent="0.45">
      <c r="A37">
        <v>36</v>
      </c>
      <c r="B37">
        <v>2021</v>
      </c>
      <c r="C37" t="s">
        <v>83</v>
      </c>
      <c r="D37" t="s">
        <v>73</v>
      </c>
      <c r="E37" t="s">
        <v>15</v>
      </c>
      <c r="F37">
        <v>102</v>
      </c>
      <c r="G37">
        <v>97</v>
      </c>
      <c r="H37">
        <v>846</v>
      </c>
      <c r="I37">
        <v>1</v>
      </c>
      <c r="J37">
        <v>2</v>
      </c>
      <c r="K37">
        <v>5</v>
      </c>
      <c r="L37" t="s">
        <v>16</v>
      </c>
      <c r="M37" t="s">
        <v>16</v>
      </c>
      <c r="N37">
        <v>8</v>
      </c>
    </row>
    <row r="38" spans="1:14" x14ac:dyDescent="0.45">
      <c r="A38">
        <v>37</v>
      </c>
      <c r="B38">
        <v>2021</v>
      </c>
      <c r="C38" t="s">
        <v>97</v>
      </c>
      <c r="D38" t="s">
        <v>91</v>
      </c>
      <c r="E38" t="s">
        <v>15</v>
      </c>
      <c r="F38">
        <v>111</v>
      </c>
      <c r="G38">
        <v>100</v>
      </c>
      <c r="H38">
        <v>886.1</v>
      </c>
      <c r="I38">
        <v>1</v>
      </c>
      <c r="J38">
        <v>-3</v>
      </c>
      <c r="K38">
        <v>10</v>
      </c>
      <c r="L38" t="s">
        <v>16</v>
      </c>
      <c r="M38" t="s">
        <v>16</v>
      </c>
      <c r="N38">
        <v>8</v>
      </c>
    </row>
    <row r="39" spans="1:14" x14ac:dyDescent="0.45">
      <c r="A39">
        <v>38</v>
      </c>
      <c r="B39">
        <v>2022</v>
      </c>
      <c r="C39" t="s">
        <v>28</v>
      </c>
      <c r="D39" t="s">
        <v>29</v>
      </c>
      <c r="E39" t="s">
        <v>15</v>
      </c>
      <c r="F39">
        <v>115</v>
      </c>
      <c r="G39">
        <v>99</v>
      </c>
      <c r="H39">
        <v>917</v>
      </c>
      <c r="I39">
        <v>0</v>
      </c>
      <c r="J39">
        <v>0</v>
      </c>
      <c r="K39">
        <v>8</v>
      </c>
      <c r="L39" t="s">
        <v>16</v>
      </c>
      <c r="M39" t="s">
        <v>16</v>
      </c>
      <c r="N39">
        <v>8</v>
      </c>
    </row>
    <row r="40" spans="1:14" x14ac:dyDescent="0.45">
      <c r="A40">
        <v>39</v>
      </c>
      <c r="B40">
        <v>2023</v>
      </c>
      <c r="C40" t="s">
        <v>90</v>
      </c>
      <c r="D40" t="s">
        <v>91</v>
      </c>
      <c r="E40" t="s">
        <v>15</v>
      </c>
      <c r="F40">
        <v>108</v>
      </c>
      <c r="G40">
        <v>108</v>
      </c>
      <c r="H40">
        <v>942.2</v>
      </c>
      <c r="I40">
        <v>-1</v>
      </c>
      <c r="J40">
        <v>1</v>
      </c>
      <c r="K40">
        <v>7</v>
      </c>
      <c r="L40" t="s">
        <v>16</v>
      </c>
      <c r="M40" t="s">
        <v>16</v>
      </c>
      <c r="N40">
        <v>8</v>
      </c>
    </row>
    <row r="41" spans="1:14" x14ac:dyDescent="0.45">
      <c r="A41">
        <v>40</v>
      </c>
      <c r="B41">
        <v>2023</v>
      </c>
      <c r="C41" t="s">
        <v>17</v>
      </c>
      <c r="D41" t="s">
        <v>18</v>
      </c>
      <c r="E41" t="s">
        <v>15</v>
      </c>
      <c r="F41">
        <v>99</v>
      </c>
      <c r="G41">
        <v>84</v>
      </c>
      <c r="H41">
        <v>775</v>
      </c>
      <c r="I41">
        <v>-1</v>
      </c>
      <c r="J41">
        <v>4</v>
      </c>
      <c r="K41">
        <v>5</v>
      </c>
      <c r="L41" t="s">
        <v>16</v>
      </c>
      <c r="M41" t="s">
        <v>16</v>
      </c>
      <c r="N41">
        <v>8</v>
      </c>
    </row>
    <row r="42" spans="1:14" x14ac:dyDescent="0.45">
      <c r="A42">
        <v>41</v>
      </c>
      <c r="B42">
        <v>2018</v>
      </c>
      <c r="C42" t="s">
        <v>95</v>
      </c>
      <c r="D42" t="s">
        <v>46</v>
      </c>
      <c r="E42" t="s">
        <v>15</v>
      </c>
      <c r="F42">
        <v>117</v>
      </c>
      <c r="G42">
        <v>111</v>
      </c>
      <c r="H42">
        <v>967.2</v>
      </c>
      <c r="I42">
        <v>2</v>
      </c>
      <c r="J42">
        <v>2</v>
      </c>
      <c r="K42">
        <v>4</v>
      </c>
      <c r="L42" t="s">
        <v>16</v>
      </c>
      <c r="M42" t="s">
        <v>16</v>
      </c>
      <c r="N42">
        <v>7</v>
      </c>
    </row>
    <row r="43" spans="1:14" x14ac:dyDescent="0.45">
      <c r="A43">
        <v>42</v>
      </c>
      <c r="B43">
        <v>2019</v>
      </c>
      <c r="C43" t="s">
        <v>27</v>
      </c>
      <c r="D43" t="s">
        <v>33</v>
      </c>
      <c r="E43" t="s">
        <v>15</v>
      </c>
      <c r="F43">
        <v>101</v>
      </c>
      <c r="G43">
        <v>85</v>
      </c>
      <c r="H43">
        <v>785.2</v>
      </c>
      <c r="I43">
        <v>-1</v>
      </c>
      <c r="J43">
        <v>3</v>
      </c>
      <c r="K43">
        <v>5</v>
      </c>
      <c r="L43" t="s">
        <v>16</v>
      </c>
      <c r="M43" t="s">
        <v>16</v>
      </c>
      <c r="N43">
        <v>7</v>
      </c>
    </row>
    <row r="44" spans="1:14" x14ac:dyDescent="0.45">
      <c r="A44">
        <v>43</v>
      </c>
      <c r="B44">
        <v>2021</v>
      </c>
      <c r="C44" t="s">
        <v>23</v>
      </c>
      <c r="D44" t="s">
        <v>24</v>
      </c>
      <c r="E44" t="s">
        <v>15</v>
      </c>
      <c r="F44">
        <v>98</v>
      </c>
      <c r="G44">
        <v>87</v>
      </c>
      <c r="H44">
        <v>775</v>
      </c>
      <c r="I44">
        <v>3</v>
      </c>
      <c r="J44">
        <v>2</v>
      </c>
      <c r="K44">
        <v>2</v>
      </c>
      <c r="L44" t="s">
        <v>16</v>
      </c>
      <c r="M44" t="s">
        <v>16</v>
      </c>
      <c r="N44">
        <v>7</v>
      </c>
    </row>
    <row r="45" spans="1:14" x14ac:dyDescent="0.45">
      <c r="A45">
        <v>44</v>
      </c>
      <c r="B45">
        <v>2021</v>
      </c>
      <c r="C45" t="s">
        <v>70</v>
      </c>
      <c r="D45" t="s">
        <v>71</v>
      </c>
      <c r="E45" t="s">
        <v>15</v>
      </c>
      <c r="F45">
        <v>118</v>
      </c>
      <c r="G45">
        <v>112</v>
      </c>
      <c r="H45">
        <v>973</v>
      </c>
      <c r="I45">
        <v>1</v>
      </c>
      <c r="J45">
        <v>2</v>
      </c>
      <c r="K45">
        <v>4</v>
      </c>
      <c r="L45" t="s">
        <v>16</v>
      </c>
      <c r="M45" t="s">
        <v>16</v>
      </c>
      <c r="N45">
        <v>7</v>
      </c>
    </row>
    <row r="46" spans="1:14" x14ac:dyDescent="0.45">
      <c r="A46">
        <v>45</v>
      </c>
      <c r="B46">
        <v>2021</v>
      </c>
      <c r="C46" t="s">
        <v>84</v>
      </c>
      <c r="D46" t="s">
        <v>42</v>
      </c>
      <c r="E46" t="s">
        <v>15</v>
      </c>
      <c r="F46">
        <v>104</v>
      </c>
      <c r="G46">
        <v>103</v>
      </c>
      <c r="H46">
        <v>892</v>
      </c>
      <c r="I46">
        <v>0</v>
      </c>
      <c r="J46">
        <v>5</v>
      </c>
      <c r="K46">
        <v>2</v>
      </c>
      <c r="L46" t="s">
        <v>16</v>
      </c>
      <c r="M46" t="s">
        <v>16</v>
      </c>
      <c r="N46">
        <v>7</v>
      </c>
    </row>
    <row r="47" spans="1:14" x14ac:dyDescent="0.45">
      <c r="A47">
        <v>46</v>
      </c>
      <c r="B47">
        <v>2023</v>
      </c>
      <c r="C47" t="s">
        <v>25</v>
      </c>
      <c r="D47" t="s">
        <v>26</v>
      </c>
      <c r="E47" t="s">
        <v>15</v>
      </c>
      <c r="F47">
        <v>99</v>
      </c>
      <c r="G47">
        <v>94</v>
      </c>
      <c r="H47">
        <v>832.1</v>
      </c>
      <c r="I47">
        <v>0</v>
      </c>
      <c r="J47">
        <v>2</v>
      </c>
      <c r="K47">
        <v>5</v>
      </c>
      <c r="L47" t="s">
        <v>16</v>
      </c>
      <c r="M47" t="s">
        <v>16</v>
      </c>
      <c r="N47">
        <v>7</v>
      </c>
    </row>
    <row r="48" spans="1:14" x14ac:dyDescent="0.45">
      <c r="A48">
        <v>47</v>
      </c>
      <c r="B48">
        <v>2023</v>
      </c>
      <c r="C48" t="s">
        <v>28</v>
      </c>
      <c r="D48" t="s">
        <v>29</v>
      </c>
      <c r="E48" t="s">
        <v>15</v>
      </c>
      <c r="F48">
        <v>128</v>
      </c>
      <c r="G48">
        <v>114</v>
      </c>
      <c r="H48">
        <v>1038</v>
      </c>
      <c r="I48">
        <v>3</v>
      </c>
      <c r="J48">
        <v>-1</v>
      </c>
      <c r="K48">
        <v>6</v>
      </c>
      <c r="L48" t="s">
        <v>16</v>
      </c>
      <c r="M48" t="s">
        <v>16</v>
      </c>
      <c r="N48">
        <v>7</v>
      </c>
    </row>
    <row r="49" spans="1:14" x14ac:dyDescent="0.45">
      <c r="A49">
        <v>48</v>
      </c>
      <c r="B49">
        <v>2023</v>
      </c>
      <c r="C49" t="s">
        <v>32</v>
      </c>
      <c r="D49" t="s">
        <v>33</v>
      </c>
      <c r="E49" t="s">
        <v>15</v>
      </c>
      <c r="F49">
        <v>104</v>
      </c>
      <c r="G49">
        <v>94</v>
      </c>
      <c r="H49">
        <v>854</v>
      </c>
      <c r="I49">
        <v>6</v>
      </c>
      <c r="J49">
        <v>2</v>
      </c>
      <c r="K49">
        <v>-2</v>
      </c>
      <c r="L49" t="s">
        <v>16</v>
      </c>
      <c r="M49" t="s">
        <v>16</v>
      </c>
      <c r="N49">
        <v>7</v>
      </c>
    </row>
    <row r="50" spans="1:14" x14ac:dyDescent="0.45">
      <c r="A50">
        <v>49</v>
      </c>
      <c r="B50">
        <v>2023</v>
      </c>
      <c r="C50" t="s">
        <v>68</v>
      </c>
      <c r="D50" t="s">
        <v>69</v>
      </c>
      <c r="E50" t="s">
        <v>15</v>
      </c>
      <c r="F50">
        <v>108</v>
      </c>
      <c r="G50">
        <v>100</v>
      </c>
      <c r="H50">
        <v>873.2</v>
      </c>
      <c r="I50">
        <v>-2</v>
      </c>
      <c r="J50">
        <v>0</v>
      </c>
      <c r="K50">
        <v>9</v>
      </c>
      <c r="L50" t="s">
        <v>16</v>
      </c>
      <c r="M50" t="s">
        <v>16</v>
      </c>
      <c r="N50">
        <v>7</v>
      </c>
    </row>
    <row r="51" spans="1:14" x14ac:dyDescent="0.45">
      <c r="A51">
        <v>50</v>
      </c>
      <c r="B51">
        <v>2017</v>
      </c>
      <c r="C51" t="s">
        <v>117</v>
      </c>
      <c r="D51" t="s">
        <v>29</v>
      </c>
      <c r="E51" t="s">
        <v>15</v>
      </c>
      <c r="F51">
        <v>120</v>
      </c>
      <c r="G51">
        <v>112</v>
      </c>
      <c r="H51">
        <v>994</v>
      </c>
      <c r="I51">
        <v>-1</v>
      </c>
      <c r="J51">
        <v>0</v>
      </c>
      <c r="K51">
        <v>7</v>
      </c>
      <c r="L51" t="s">
        <v>16</v>
      </c>
      <c r="M51" t="s">
        <v>16</v>
      </c>
      <c r="N51">
        <v>6</v>
      </c>
    </row>
    <row r="52" spans="1:14" x14ac:dyDescent="0.45">
      <c r="A52">
        <v>51</v>
      </c>
      <c r="B52">
        <v>2016</v>
      </c>
      <c r="C52" t="s">
        <v>170</v>
      </c>
      <c r="D52" t="s">
        <v>33</v>
      </c>
      <c r="E52" t="s">
        <v>15</v>
      </c>
      <c r="F52">
        <v>107</v>
      </c>
      <c r="G52">
        <v>103</v>
      </c>
      <c r="H52">
        <v>925</v>
      </c>
      <c r="I52">
        <v>3</v>
      </c>
      <c r="J52">
        <v>0</v>
      </c>
      <c r="K52">
        <v>1</v>
      </c>
      <c r="L52" t="s">
        <v>16</v>
      </c>
      <c r="M52" t="s">
        <v>16</v>
      </c>
      <c r="N52">
        <v>5</v>
      </c>
    </row>
    <row r="53" spans="1:14" x14ac:dyDescent="0.45">
      <c r="A53">
        <v>52</v>
      </c>
      <c r="B53">
        <v>2017</v>
      </c>
      <c r="C53" t="s">
        <v>106</v>
      </c>
      <c r="D53" t="s">
        <v>20</v>
      </c>
      <c r="E53" t="s">
        <v>15</v>
      </c>
      <c r="F53">
        <v>99</v>
      </c>
      <c r="G53">
        <v>96</v>
      </c>
      <c r="H53">
        <v>826.1</v>
      </c>
      <c r="I53">
        <v>2</v>
      </c>
      <c r="J53">
        <v>0</v>
      </c>
      <c r="K53">
        <v>3</v>
      </c>
      <c r="L53" t="s">
        <v>16</v>
      </c>
      <c r="M53" t="s">
        <v>16</v>
      </c>
      <c r="N53">
        <v>5</v>
      </c>
    </row>
    <row r="54" spans="1:14" x14ac:dyDescent="0.45">
      <c r="A54">
        <v>53</v>
      </c>
      <c r="B54">
        <v>2017</v>
      </c>
      <c r="C54" t="s">
        <v>70</v>
      </c>
      <c r="D54" t="s">
        <v>36</v>
      </c>
      <c r="E54" t="s">
        <v>15</v>
      </c>
      <c r="F54">
        <v>126</v>
      </c>
      <c r="G54">
        <v>125</v>
      </c>
      <c r="H54">
        <v>1095.2</v>
      </c>
      <c r="I54">
        <v>1</v>
      </c>
      <c r="J54">
        <v>0</v>
      </c>
      <c r="K54">
        <v>3</v>
      </c>
      <c r="L54" t="s">
        <v>16</v>
      </c>
      <c r="M54" t="s">
        <v>16</v>
      </c>
      <c r="N54">
        <v>5</v>
      </c>
    </row>
    <row r="55" spans="1:14" x14ac:dyDescent="0.45">
      <c r="A55">
        <v>54</v>
      </c>
      <c r="B55">
        <v>2018</v>
      </c>
      <c r="C55" t="s">
        <v>106</v>
      </c>
      <c r="D55" t="s">
        <v>20</v>
      </c>
      <c r="E55" t="s">
        <v>15</v>
      </c>
      <c r="F55">
        <v>88</v>
      </c>
      <c r="G55">
        <v>85</v>
      </c>
      <c r="H55">
        <v>759.1</v>
      </c>
      <c r="I55">
        <v>0</v>
      </c>
      <c r="J55">
        <v>2</v>
      </c>
      <c r="K55">
        <v>3</v>
      </c>
      <c r="L55" t="s">
        <v>16</v>
      </c>
      <c r="M55" t="s">
        <v>16</v>
      </c>
      <c r="N55">
        <v>5</v>
      </c>
    </row>
    <row r="56" spans="1:14" x14ac:dyDescent="0.45">
      <c r="A56">
        <v>55</v>
      </c>
      <c r="B56">
        <v>2018</v>
      </c>
      <c r="C56" t="s">
        <v>70</v>
      </c>
      <c r="D56" t="s">
        <v>36</v>
      </c>
      <c r="E56" t="s">
        <v>15</v>
      </c>
      <c r="F56">
        <v>112</v>
      </c>
      <c r="G56">
        <v>111</v>
      </c>
      <c r="H56">
        <v>951</v>
      </c>
      <c r="I56">
        <v>0</v>
      </c>
      <c r="J56">
        <v>0</v>
      </c>
      <c r="K56">
        <v>5</v>
      </c>
      <c r="L56" t="s">
        <v>16</v>
      </c>
      <c r="M56" t="s">
        <v>16</v>
      </c>
      <c r="N56">
        <v>5</v>
      </c>
    </row>
    <row r="57" spans="1:14" x14ac:dyDescent="0.45">
      <c r="A57">
        <v>56</v>
      </c>
      <c r="B57">
        <v>2023</v>
      </c>
      <c r="C57" t="s">
        <v>35</v>
      </c>
      <c r="D57" t="s">
        <v>36</v>
      </c>
      <c r="E57" t="s">
        <v>15</v>
      </c>
      <c r="F57">
        <v>104</v>
      </c>
      <c r="G57">
        <v>85</v>
      </c>
      <c r="H57">
        <v>774</v>
      </c>
      <c r="I57">
        <v>-1</v>
      </c>
      <c r="J57">
        <v>3</v>
      </c>
      <c r="K57">
        <v>3</v>
      </c>
      <c r="L57" t="s">
        <v>16</v>
      </c>
      <c r="M57" t="s">
        <v>16</v>
      </c>
      <c r="N57">
        <v>5</v>
      </c>
    </row>
    <row r="58" spans="1:14" x14ac:dyDescent="0.45">
      <c r="A58">
        <v>57</v>
      </c>
      <c r="B58">
        <v>2021</v>
      </c>
      <c r="C58" t="s">
        <v>21</v>
      </c>
      <c r="D58" t="s">
        <v>54</v>
      </c>
      <c r="E58" t="s">
        <v>15</v>
      </c>
      <c r="F58">
        <v>132</v>
      </c>
      <c r="G58">
        <v>119</v>
      </c>
      <c r="H58">
        <v>1051.0999999999999</v>
      </c>
      <c r="I58">
        <v>2</v>
      </c>
      <c r="J58">
        <v>2</v>
      </c>
      <c r="K58">
        <v>0</v>
      </c>
      <c r="L58" t="s">
        <v>16</v>
      </c>
      <c r="M58" t="s">
        <v>16</v>
      </c>
      <c r="N58">
        <v>4</v>
      </c>
    </row>
    <row r="59" spans="1:14" x14ac:dyDescent="0.45">
      <c r="A59">
        <v>58</v>
      </c>
      <c r="B59">
        <v>2021</v>
      </c>
      <c r="C59" t="s">
        <v>117</v>
      </c>
      <c r="D59" t="s">
        <v>50</v>
      </c>
      <c r="E59" t="s">
        <v>15</v>
      </c>
      <c r="F59">
        <v>105</v>
      </c>
      <c r="G59">
        <v>97</v>
      </c>
      <c r="H59">
        <v>860.1</v>
      </c>
      <c r="I59">
        <v>-1</v>
      </c>
      <c r="J59">
        <v>-2</v>
      </c>
      <c r="K59">
        <v>7</v>
      </c>
      <c r="L59" t="s">
        <v>16</v>
      </c>
      <c r="M59" t="s">
        <v>16</v>
      </c>
      <c r="N59">
        <v>4</v>
      </c>
    </row>
    <row r="60" spans="1:14" x14ac:dyDescent="0.45">
      <c r="A60">
        <v>59</v>
      </c>
      <c r="B60">
        <v>2023</v>
      </c>
      <c r="C60" t="s">
        <v>21</v>
      </c>
      <c r="D60" t="s">
        <v>22</v>
      </c>
      <c r="E60" t="s">
        <v>15</v>
      </c>
      <c r="F60">
        <v>94</v>
      </c>
      <c r="G60">
        <v>91</v>
      </c>
      <c r="H60">
        <v>793</v>
      </c>
      <c r="I60">
        <v>0</v>
      </c>
      <c r="J60">
        <v>1</v>
      </c>
      <c r="K60">
        <v>3</v>
      </c>
      <c r="L60" t="s">
        <v>16</v>
      </c>
      <c r="M60" t="s">
        <v>16</v>
      </c>
      <c r="N60">
        <v>4</v>
      </c>
    </row>
    <row r="61" spans="1:14" x14ac:dyDescent="0.45">
      <c r="A61">
        <v>60</v>
      </c>
      <c r="B61">
        <v>2017</v>
      </c>
      <c r="C61" t="s">
        <v>60</v>
      </c>
      <c r="D61" t="s">
        <v>69</v>
      </c>
      <c r="E61" t="s">
        <v>15</v>
      </c>
      <c r="F61">
        <v>93</v>
      </c>
      <c r="G61">
        <v>88</v>
      </c>
      <c r="H61">
        <v>771.1</v>
      </c>
      <c r="I61">
        <v>-4</v>
      </c>
      <c r="J61">
        <v>0</v>
      </c>
      <c r="K61">
        <v>7</v>
      </c>
      <c r="L61" t="s">
        <v>16</v>
      </c>
      <c r="M61" t="s">
        <v>16</v>
      </c>
      <c r="N61">
        <v>3</v>
      </c>
    </row>
    <row r="62" spans="1:14" x14ac:dyDescent="0.45">
      <c r="A62">
        <v>61</v>
      </c>
      <c r="B62">
        <v>2018</v>
      </c>
      <c r="C62" t="s">
        <v>176</v>
      </c>
      <c r="D62" t="s">
        <v>24</v>
      </c>
      <c r="E62" t="s">
        <v>15</v>
      </c>
      <c r="F62">
        <v>99</v>
      </c>
      <c r="G62">
        <v>83</v>
      </c>
      <c r="H62">
        <v>753.1</v>
      </c>
      <c r="I62">
        <v>-2</v>
      </c>
      <c r="J62">
        <v>-1</v>
      </c>
      <c r="K62">
        <v>6</v>
      </c>
      <c r="L62" t="s">
        <v>16</v>
      </c>
      <c r="M62" t="s">
        <v>16</v>
      </c>
      <c r="N62">
        <v>3</v>
      </c>
    </row>
    <row r="63" spans="1:14" x14ac:dyDescent="0.45">
      <c r="A63">
        <v>62</v>
      </c>
      <c r="B63">
        <v>2019</v>
      </c>
      <c r="C63" t="s">
        <v>83</v>
      </c>
      <c r="D63" t="s">
        <v>73</v>
      </c>
      <c r="E63" t="s">
        <v>15</v>
      </c>
      <c r="F63">
        <v>102</v>
      </c>
      <c r="G63">
        <v>87</v>
      </c>
      <c r="H63">
        <v>773</v>
      </c>
      <c r="I63">
        <v>-2</v>
      </c>
      <c r="J63">
        <v>3</v>
      </c>
      <c r="K63">
        <v>2</v>
      </c>
      <c r="L63" t="s">
        <v>16</v>
      </c>
      <c r="M63" t="s">
        <v>16</v>
      </c>
      <c r="N63">
        <v>3</v>
      </c>
    </row>
    <row r="64" spans="1:14" x14ac:dyDescent="0.45">
      <c r="A64">
        <v>63</v>
      </c>
      <c r="B64">
        <v>2022</v>
      </c>
      <c r="C64" t="s">
        <v>21</v>
      </c>
      <c r="D64" t="s">
        <v>46</v>
      </c>
      <c r="E64" t="s">
        <v>15</v>
      </c>
      <c r="F64">
        <v>108</v>
      </c>
      <c r="G64">
        <v>96</v>
      </c>
      <c r="H64">
        <v>870</v>
      </c>
      <c r="I64">
        <v>-1</v>
      </c>
      <c r="J64">
        <v>1</v>
      </c>
      <c r="K64">
        <v>2</v>
      </c>
      <c r="L64" t="s">
        <v>16</v>
      </c>
      <c r="M64" t="s">
        <v>16</v>
      </c>
      <c r="N64">
        <v>3</v>
      </c>
    </row>
    <row r="65" spans="1:14" x14ac:dyDescent="0.45">
      <c r="A65">
        <v>64</v>
      </c>
      <c r="B65">
        <v>2022</v>
      </c>
      <c r="C65" t="s">
        <v>27</v>
      </c>
      <c r="D65" t="s">
        <v>33</v>
      </c>
      <c r="E65" t="s">
        <v>15</v>
      </c>
      <c r="F65">
        <v>100</v>
      </c>
      <c r="G65">
        <v>86</v>
      </c>
      <c r="H65">
        <v>772</v>
      </c>
      <c r="I65">
        <v>0</v>
      </c>
      <c r="J65">
        <v>0</v>
      </c>
      <c r="K65">
        <v>3</v>
      </c>
      <c r="L65" t="s">
        <v>16</v>
      </c>
      <c r="M65" t="s">
        <v>16</v>
      </c>
      <c r="N65">
        <v>3</v>
      </c>
    </row>
    <row r="66" spans="1:14" x14ac:dyDescent="0.45">
      <c r="A66">
        <v>65</v>
      </c>
      <c r="B66">
        <v>2016</v>
      </c>
      <c r="C66" t="s">
        <v>182</v>
      </c>
      <c r="D66" t="s">
        <v>89</v>
      </c>
      <c r="E66" t="s">
        <v>15</v>
      </c>
      <c r="F66">
        <v>128</v>
      </c>
      <c r="G66">
        <v>122</v>
      </c>
      <c r="H66">
        <v>1096.0999999999999</v>
      </c>
      <c r="I66">
        <v>1</v>
      </c>
      <c r="J66">
        <v>0</v>
      </c>
      <c r="K66">
        <v>1</v>
      </c>
      <c r="L66" t="s">
        <v>16</v>
      </c>
      <c r="M66" t="s">
        <v>16</v>
      </c>
      <c r="N66">
        <v>2</v>
      </c>
    </row>
    <row r="67" spans="1:14" x14ac:dyDescent="0.45">
      <c r="A67">
        <v>66</v>
      </c>
      <c r="B67">
        <v>2016</v>
      </c>
      <c r="C67" t="s">
        <v>133</v>
      </c>
      <c r="D67" t="s">
        <v>40</v>
      </c>
      <c r="E67" t="s">
        <v>15</v>
      </c>
      <c r="F67">
        <v>116</v>
      </c>
      <c r="G67">
        <v>113</v>
      </c>
      <c r="H67">
        <v>983</v>
      </c>
      <c r="I67">
        <v>-6</v>
      </c>
      <c r="J67">
        <v>0</v>
      </c>
      <c r="K67">
        <v>7</v>
      </c>
      <c r="L67" t="s">
        <v>16</v>
      </c>
      <c r="M67" t="s">
        <v>16</v>
      </c>
      <c r="N67">
        <v>2</v>
      </c>
    </row>
    <row r="68" spans="1:14" x14ac:dyDescent="0.45">
      <c r="A68">
        <v>67</v>
      </c>
      <c r="B68">
        <v>2016</v>
      </c>
      <c r="C68" t="s">
        <v>98</v>
      </c>
      <c r="D68" t="s">
        <v>26</v>
      </c>
      <c r="E68" t="s">
        <v>15</v>
      </c>
      <c r="F68">
        <v>99</v>
      </c>
      <c r="G68">
        <v>96</v>
      </c>
      <c r="H68">
        <v>843.2</v>
      </c>
      <c r="I68">
        <v>6</v>
      </c>
      <c r="J68">
        <v>0</v>
      </c>
      <c r="K68">
        <v>-3</v>
      </c>
      <c r="L68" t="s">
        <v>16</v>
      </c>
      <c r="M68" t="s">
        <v>16</v>
      </c>
      <c r="N68">
        <v>2</v>
      </c>
    </row>
    <row r="69" spans="1:14" x14ac:dyDescent="0.45">
      <c r="A69">
        <v>68</v>
      </c>
      <c r="B69">
        <v>2017</v>
      </c>
      <c r="C69" t="s">
        <v>172</v>
      </c>
      <c r="D69" t="s">
        <v>14</v>
      </c>
      <c r="E69" t="s">
        <v>15</v>
      </c>
      <c r="F69">
        <v>104</v>
      </c>
      <c r="G69">
        <v>99</v>
      </c>
      <c r="H69">
        <v>881</v>
      </c>
      <c r="I69">
        <v>4</v>
      </c>
      <c r="J69">
        <v>0</v>
      </c>
      <c r="K69">
        <v>-2</v>
      </c>
      <c r="L69" t="s">
        <v>16</v>
      </c>
      <c r="M69" t="s">
        <v>16</v>
      </c>
      <c r="N69">
        <v>2</v>
      </c>
    </row>
    <row r="70" spans="1:14" x14ac:dyDescent="0.45">
      <c r="A70">
        <v>69</v>
      </c>
      <c r="B70">
        <v>2019</v>
      </c>
      <c r="C70" t="s">
        <v>111</v>
      </c>
      <c r="D70" t="s">
        <v>44</v>
      </c>
      <c r="E70" t="s">
        <v>15</v>
      </c>
      <c r="F70">
        <v>111</v>
      </c>
      <c r="G70">
        <v>108</v>
      </c>
      <c r="H70">
        <v>939.1</v>
      </c>
      <c r="I70">
        <v>1</v>
      </c>
      <c r="J70">
        <v>1</v>
      </c>
      <c r="K70">
        <v>0</v>
      </c>
      <c r="L70" t="s">
        <v>16</v>
      </c>
      <c r="M70" t="s">
        <v>16</v>
      </c>
      <c r="N70">
        <v>2</v>
      </c>
    </row>
    <row r="71" spans="1:14" x14ac:dyDescent="0.45">
      <c r="A71">
        <v>70</v>
      </c>
      <c r="B71">
        <v>2019</v>
      </c>
      <c r="C71" t="s">
        <v>96</v>
      </c>
      <c r="D71" t="s">
        <v>89</v>
      </c>
      <c r="E71" t="s">
        <v>15</v>
      </c>
      <c r="F71">
        <v>93</v>
      </c>
      <c r="G71">
        <v>90</v>
      </c>
      <c r="H71">
        <v>787</v>
      </c>
      <c r="I71">
        <v>0</v>
      </c>
      <c r="J71">
        <v>1</v>
      </c>
      <c r="K71">
        <v>1</v>
      </c>
      <c r="L71" t="s">
        <v>16</v>
      </c>
      <c r="M71" t="s">
        <v>16</v>
      </c>
      <c r="N71">
        <v>2</v>
      </c>
    </row>
    <row r="72" spans="1:14" x14ac:dyDescent="0.45">
      <c r="A72">
        <v>71</v>
      </c>
      <c r="B72">
        <v>2021</v>
      </c>
      <c r="C72" t="s">
        <v>95</v>
      </c>
      <c r="D72" t="s">
        <v>64</v>
      </c>
      <c r="E72" t="s">
        <v>15</v>
      </c>
      <c r="F72">
        <v>123</v>
      </c>
      <c r="G72">
        <v>118</v>
      </c>
      <c r="H72">
        <v>1010.2</v>
      </c>
      <c r="I72">
        <v>2</v>
      </c>
      <c r="J72">
        <v>1</v>
      </c>
      <c r="K72">
        <v>-1</v>
      </c>
      <c r="L72" t="s">
        <v>16</v>
      </c>
      <c r="M72" t="s">
        <v>16</v>
      </c>
      <c r="N72">
        <v>2</v>
      </c>
    </row>
    <row r="73" spans="1:14" x14ac:dyDescent="0.45">
      <c r="A73">
        <v>72</v>
      </c>
      <c r="B73">
        <v>2021</v>
      </c>
      <c r="C73" t="s">
        <v>111</v>
      </c>
      <c r="D73" t="s">
        <v>44</v>
      </c>
      <c r="E73" t="s">
        <v>15</v>
      </c>
      <c r="F73">
        <v>118</v>
      </c>
      <c r="G73">
        <v>118</v>
      </c>
      <c r="H73">
        <v>1001.1</v>
      </c>
      <c r="I73">
        <v>4</v>
      </c>
      <c r="J73">
        <v>1</v>
      </c>
      <c r="K73">
        <v>-3</v>
      </c>
      <c r="L73" t="s">
        <v>16</v>
      </c>
      <c r="M73" t="s">
        <v>16</v>
      </c>
      <c r="N73">
        <v>2</v>
      </c>
    </row>
    <row r="74" spans="1:14" x14ac:dyDescent="0.45">
      <c r="A74">
        <v>73</v>
      </c>
      <c r="B74">
        <v>2022</v>
      </c>
      <c r="C74" t="s">
        <v>95</v>
      </c>
      <c r="D74" t="s">
        <v>64</v>
      </c>
      <c r="E74" t="s">
        <v>15</v>
      </c>
      <c r="F74">
        <v>113</v>
      </c>
      <c r="G74">
        <v>110</v>
      </c>
      <c r="H74">
        <v>948.2</v>
      </c>
      <c r="I74">
        <v>3</v>
      </c>
      <c r="J74">
        <v>0</v>
      </c>
      <c r="K74">
        <v>-1</v>
      </c>
      <c r="L74" t="s">
        <v>16</v>
      </c>
      <c r="M74" t="s">
        <v>16</v>
      </c>
      <c r="N74">
        <v>2</v>
      </c>
    </row>
    <row r="75" spans="1:14" x14ac:dyDescent="0.45">
      <c r="A75">
        <v>74</v>
      </c>
      <c r="B75">
        <v>2022</v>
      </c>
      <c r="C75" t="s">
        <v>34</v>
      </c>
      <c r="D75" t="s">
        <v>31</v>
      </c>
      <c r="E75" t="s">
        <v>15</v>
      </c>
      <c r="F75">
        <v>105</v>
      </c>
      <c r="G75">
        <v>97</v>
      </c>
      <c r="H75">
        <v>839.2</v>
      </c>
      <c r="I75">
        <v>-3</v>
      </c>
      <c r="J75">
        <v>2</v>
      </c>
      <c r="K75">
        <v>2</v>
      </c>
      <c r="L75" t="s">
        <v>16</v>
      </c>
      <c r="M75" t="s">
        <v>16</v>
      </c>
      <c r="N75">
        <v>2</v>
      </c>
    </row>
    <row r="76" spans="1:14" x14ac:dyDescent="0.45">
      <c r="A76">
        <v>75</v>
      </c>
      <c r="B76">
        <v>2017</v>
      </c>
      <c r="C76" t="s">
        <v>170</v>
      </c>
      <c r="D76" t="s">
        <v>59</v>
      </c>
      <c r="E76" t="s">
        <v>15</v>
      </c>
      <c r="F76">
        <v>88</v>
      </c>
      <c r="G76">
        <v>86</v>
      </c>
      <c r="H76">
        <v>753.1</v>
      </c>
      <c r="I76">
        <v>4</v>
      </c>
      <c r="J76">
        <v>0</v>
      </c>
      <c r="K76">
        <v>-3</v>
      </c>
      <c r="L76" t="s">
        <v>16</v>
      </c>
      <c r="M76" t="s">
        <v>16</v>
      </c>
      <c r="N76">
        <v>1</v>
      </c>
    </row>
    <row r="77" spans="1:14" x14ac:dyDescent="0.45">
      <c r="A77">
        <v>76</v>
      </c>
      <c r="B77">
        <v>2018</v>
      </c>
      <c r="C77" t="s">
        <v>98</v>
      </c>
      <c r="D77" t="s">
        <v>26</v>
      </c>
      <c r="E77" t="s">
        <v>15</v>
      </c>
      <c r="F77">
        <v>114</v>
      </c>
      <c r="G77">
        <v>112</v>
      </c>
      <c r="H77">
        <v>987.1</v>
      </c>
      <c r="I77">
        <v>2</v>
      </c>
      <c r="J77">
        <v>1</v>
      </c>
      <c r="K77">
        <v>-2</v>
      </c>
      <c r="L77" t="s">
        <v>16</v>
      </c>
      <c r="M77" t="s">
        <v>16</v>
      </c>
      <c r="N77">
        <v>1</v>
      </c>
    </row>
    <row r="78" spans="1:14" x14ac:dyDescent="0.45">
      <c r="A78">
        <v>77</v>
      </c>
      <c r="B78">
        <v>2021</v>
      </c>
      <c r="C78" t="s">
        <v>43</v>
      </c>
      <c r="D78" t="s">
        <v>93</v>
      </c>
      <c r="E78" t="s">
        <v>15</v>
      </c>
      <c r="F78">
        <v>116</v>
      </c>
      <c r="G78">
        <v>112</v>
      </c>
      <c r="H78">
        <v>935.2</v>
      </c>
      <c r="I78">
        <v>0</v>
      </c>
      <c r="J78">
        <v>2</v>
      </c>
      <c r="K78">
        <v>-1</v>
      </c>
      <c r="L78" t="s">
        <v>16</v>
      </c>
      <c r="M78" t="s">
        <v>16</v>
      </c>
      <c r="N78">
        <v>1</v>
      </c>
    </row>
    <row r="79" spans="1:14" x14ac:dyDescent="0.45">
      <c r="A79">
        <v>78</v>
      </c>
      <c r="B79">
        <v>2021</v>
      </c>
      <c r="C79" t="s">
        <v>66</v>
      </c>
      <c r="D79" t="s">
        <v>62</v>
      </c>
      <c r="E79" t="s">
        <v>15</v>
      </c>
      <c r="F79">
        <v>117</v>
      </c>
      <c r="G79">
        <v>111</v>
      </c>
      <c r="H79">
        <v>1004.2</v>
      </c>
      <c r="I79">
        <v>2</v>
      </c>
      <c r="J79">
        <v>0</v>
      </c>
      <c r="K79">
        <v>-1</v>
      </c>
      <c r="L79" t="s">
        <v>16</v>
      </c>
      <c r="M79" t="s">
        <v>16</v>
      </c>
      <c r="N79">
        <v>1</v>
      </c>
    </row>
    <row r="80" spans="1:14" x14ac:dyDescent="0.45">
      <c r="A80">
        <v>79</v>
      </c>
      <c r="B80">
        <v>2016</v>
      </c>
      <c r="C80" t="s">
        <v>146</v>
      </c>
      <c r="D80" t="s">
        <v>14</v>
      </c>
      <c r="E80" t="s">
        <v>15</v>
      </c>
      <c r="F80">
        <v>92</v>
      </c>
      <c r="G80">
        <v>86</v>
      </c>
      <c r="H80">
        <v>757</v>
      </c>
      <c r="I80">
        <v>0</v>
      </c>
      <c r="J80">
        <v>0</v>
      </c>
      <c r="K80">
        <v>0</v>
      </c>
      <c r="L80" t="s">
        <v>16</v>
      </c>
      <c r="M80" t="s">
        <v>16</v>
      </c>
      <c r="N80">
        <v>0</v>
      </c>
    </row>
    <row r="81" spans="1:14" x14ac:dyDescent="0.45">
      <c r="A81">
        <v>80</v>
      </c>
      <c r="B81">
        <v>2019</v>
      </c>
      <c r="C81" t="s">
        <v>95</v>
      </c>
      <c r="D81" t="s">
        <v>109</v>
      </c>
      <c r="E81" t="s">
        <v>15</v>
      </c>
      <c r="F81">
        <v>103</v>
      </c>
      <c r="G81">
        <v>98</v>
      </c>
      <c r="H81">
        <v>848.2</v>
      </c>
      <c r="I81">
        <v>-1</v>
      </c>
      <c r="J81">
        <v>3</v>
      </c>
      <c r="K81">
        <v>-2</v>
      </c>
      <c r="L81" t="s">
        <v>16</v>
      </c>
      <c r="M81" t="s">
        <v>16</v>
      </c>
      <c r="N81">
        <v>0</v>
      </c>
    </row>
    <row r="82" spans="1:14" x14ac:dyDescent="0.45">
      <c r="A82">
        <v>81</v>
      </c>
      <c r="B82">
        <v>2022</v>
      </c>
      <c r="C82" t="s">
        <v>83</v>
      </c>
      <c r="D82" t="s">
        <v>26</v>
      </c>
      <c r="E82" t="s">
        <v>15</v>
      </c>
      <c r="F82">
        <v>92</v>
      </c>
      <c r="G82">
        <v>90</v>
      </c>
      <c r="H82">
        <v>778</v>
      </c>
      <c r="I82">
        <v>1</v>
      </c>
      <c r="J82">
        <v>1</v>
      </c>
      <c r="K82">
        <v>-3</v>
      </c>
      <c r="L82" t="s">
        <v>16</v>
      </c>
      <c r="M82" t="s">
        <v>16</v>
      </c>
      <c r="N82">
        <v>0</v>
      </c>
    </row>
    <row r="83" spans="1:14" x14ac:dyDescent="0.45">
      <c r="A83">
        <v>82</v>
      </c>
      <c r="B83">
        <v>2022</v>
      </c>
      <c r="C83" t="s">
        <v>58</v>
      </c>
      <c r="D83" t="s">
        <v>59</v>
      </c>
      <c r="E83" t="s">
        <v>15</v>
      </c>
      <c r="F83">
        <v>93</v>
      </c>
      <c r="G83">
        <v>84</v>
      </c>
      <c r="H83">
        <v>762</v>
      </c>
      <c r="I83">
        <v>0</v>
      </c>
      <c r="J83">
        <v>0</v>
      </c>
      <c r="K83">
        <v>0</v>
      </c>
      <c r="L83" t="s">
        <v>16</v>
      </c>
      <c r="M83" t="s">
        <v>16</v>
      </c>
      <c r="N83">
        <v>0</v>
      </c>
    </row>
    <row r="84" spans="1:14" x14ac:dyDescent="0.45">
      <c r="A84">
        <v>83</v>
      </c>
      <c r="B84">
        <v>2023</v>
      </c>
      <c r="C84" t="s">
        <v>58</v>
      </c>
      <c r="D84" t="s">
        <v>59</v>
      </c>
      <c r="E84" t="s">
        <v>15</v>
      </c>
      <c r="F84">
        <v>110</v>
      </c>
      <c r="G84">
        <v>104</v>
      </c>
      <c r="H84">
        <v>934.2</v>
      </c>
      <c r="I84">
        <v>0</v>
      </c>
      <c r="J84">
        <v>0</v>
      </c>
      <c r="K84">
        <v>0</v>
      </c>
      <c r="L84" t="s">
        <v>16</v>
      </c>
      <c r="M84" t="s">
        <v>16</v>
      </c>
      <c r="N84">
        <v>0</v>
      </c>
    </row>
    <row r="85" spans="1:14" x14ac:dyDescent="0.45">
      <c r="A85">
        <v>84</v>
      </c>
      <c r="B85">
        <v>2016</v>
      </c>
      <c r="C85" t="s">
        <v>190</v>
      </c>
      <c r="D85" t="s">
        <v>46</v>
      </c>
      <c r="E85" t="s">
        <v>15</v>
      </c>
      <c r="F85">
        <v>126</v>
      </c>
      <c r="G85">
        <v>121</v>
      </c>
      <c r="H85">
        <v>1063.0999999999999</v>
      </c>
      <c r="I85">
        <v>3</v>
      </c>
      <c r="J85">
        <v>0</v>
      </c>
      <c r="K85">
        <v>-4</v>
      </c>
      <c r="L85" t="s">
        <v>16</v>
      </c>
      <c r="M85" t="s">
        <v>16</v>
      </c>
      <c r="N85">
        <v>-1</v>
      </c>
    </row>
    <row r="86" spans="1:14" x14ac:dyDescent="0.45">
      <c r="A86">
        <v>85</v>
      </c>
      <c r="B86">
        <v>2017</v>
      </c>
      <c r="C86" t="s">
        <v>114</v>
      </c>
      <c r="D86" t="s">
        <v>91</v>
      </c>
      <c r="E86" t="s">
        <v>15</v>
      </c>
      <c r="F86">
        <v>102</v>
      </c>
      <c r="G86">
        <v>83</v>
      </c>
      <c r="H86">
        <v>760.1</v>
      </c>
      <c r="I86">
        <v>4</v>
      </c>
      <c r="J86">
        <v>0</v>
      </c>
      <c r="K86">
        <v>-5</v>
      </c>
      <c r="L86" t="s">
        <v>16</v>
      </c>
      <c r="M86" t="s">
        <v>16</v>
      </c>
      <c r="N86">
        <v>-1</v>
      </c>
    </row>
    <row r="87" spans="1:14" x14ac:dyDescent="0.45">
      <c r="A87">
        <v>86</v>
      </c>
      <c r="B87">
        <v>2017</v>
      </c>
      <c r="C87" t="s">
        <v>132</v>
      </c>
      <c r="D87" t="s">
        <v>22</v>
      </c>
      <c r="E87" t="s">
        <v>15</v>
      </c>
      <c r="F87">
        <v>108</v>
      </c>
      <c r="G87">
        <v>104</v>
      </c>
      <c r="H87">
        <v>908.2</v>
      </c>
      <c r="I87">
        <v>-2</v>
      </c>
      <c r="J87">
        <v>0</v>
      </c>
      <c r="K87">
        <v>1</v>
      </c>
      <c r="L87" t="s">
        <v>16</v>
      </c>
      <c r="M87" t="s">
        <v>16</v>
      </c>
      <c r="N87">
        <v>-1</v>
      </c>
    </row>
    <row r="88" spans="1:14" x14ac:dyDescent="0.45">
      <c r="A88">
        <v>87</v>
      </c>
      <c r="B88">
        <v>2017</v>
      </c>
      <c r="C88" t="s">
        <v>43</v>
      </c>
      <c r="D88" t="s">
        <v>93</v>
      </c>
      <c r="E88" t="s">
        <v>15</v>
      </c>
      <c r="F88">
        <v>108</v>
      </c>
      <c r="G88">
        <v>91</v>
      </c>
      <c r="H88">
        <v>821.1</v>
      </c>
      <c r="I88">
        <v>2</v>
      </c>
      <c r="J88">
        <v>0</v>
      </c>
      <c r="K88">
        <v>-3</v>
      </c>
      <c r="L88" t="s">
        <v>16</v>
      </c>
      <c r="M88" t="s">
        <v>16</v>
      </c>
      <c r="N88">
        <v>-1</v>
      </c>
    </row>
    <row r="89" spans="1:14" x14ac:dyDescent="0.45">
      <c r="A89">
        <v>88</v>
      </c>
      <c r="B89">
        <v>2023</v>
      </c>
      <c r="C89" t="s">
        <v>82</v>
      </c>
      <c r="D89" t="s">
        <v>50</v>
      </c>
      <c r="E89" t="s">
        <v>15</v>
      </c>
      <c r="F89">
        <v>102</v>
      </c>
      <c r="G89">
        <v>89</v>
      </c>
      <c r="H89">
        <v>797.2</v>
      </c>
      <c r="I89">
        <v>3</v>
      </c>
      <c r="J89">
        <v>-3</v>
      </c>
      <c r="K89">
        <v>-2</v>
      </c>
      <c r="L89" t="s">
        <v>16</v>
      </c>
      <c r="M89" t="s">
        <v>16</v>
      </c>
      <c r="N89">
        <v>-1</v>
      </c>
    </row>
    <row r="90" spans="1:14" x14ac:dyDescent="0.45">
      <c r="A90">
        <v>89</v>
      </c>
      <c r="B90">
        <v>2018</v>
      </c>
      <c r="C90" t="s">
        <v>182</v>
      </c>
      <c r="D90" t="s">
        <v>46</v>
      </c>
      <c r="E90" t="s">
        <v>15</v>
      </c>
      <c r="F90">
        <v>96</v>
      </c>
      <c r="G90">
        <v>91</v>
      </c>
      <c r="H90">
        <v>794.1</v>
      </c>
      <c r="I90">
        <v>0</v>
      </c>
      <c r="J90">
        <v>1</v>
      </c>
      <c r="K90">
        <v>-3</v>
      </c>
      <c r="L90" t="s">
        <v>16</v>
      </c>
      <c r="M90" t="s">
        <v>16</v>
      </c>
      <c r="N90">
        <v>-2</v>
      </c>
    </row>
    <row r="91" spans="1:14" x14ac:dyDescent="0.45">
      <c r="A91">
        <v>90</v>
      </c>
      <c r="B91">
        <v>2019</v>
      </c>
      <c r="C91" t="s">
        <v>118</v>
      </c>
      <c r="D91" t="s">
        <v>24</v>
      </c>
      <c r="E91" t="s">
        <v>15</v>
      </c>
      <c r="F91">
        <v>112</v>
      </c>
      <c r="G91">
        <v>102</v>
      </c>
      <c r="H91">
        <v>904.1</v>
      </c>
      <c r="I91">
        <v>3</v>
      </c>
      <c r="J91">
        <v>2</v>
      </c>
      <c r="K91">
        <v>-7</v>
      </c>
      <c r="L91" t="s">
        <v>16</v>
      </c>
      <c r="M91" t="s">
        <v>16</v>
      </c>
      <c r="N91">
        <v>-2</v>
      </c>
    </row>
    <row r="92" spans="1:14" x14ac:dyDescent="0.45">
      <c r="A92">
        <v>91</v>
      </c>
      <c r="B92">
        <v>2022</v>
      </c>
      <c r="C92" t="s">
        <v>115</v>
      </c>
      <c r="D92" t="s">
        <v>102</v>
      </c>
      <c r="E92" t="s">
        <v>15</v>
      </c>
      <c r="F92">
        <v>97</v>
      </c>
      <c r="G92">
        <v>92</v>
      </c>
      <c r="H92">
        <v>829</v>
      </c>
      <c r="I92">
        <v>-2</v>
      </c>
      <c r="J92">
        <v>-1</v>
      </c>
      <c r="K92">
        <v>1</v>
      </c>
      <c r="L92" t="s">
        <v>16</v>
      </c>
      <c r="M92" t="s">
        <v>16</v>
      </c>
      <c r="N92">
        <v>-2</v>
      </c>
    </row>
    <row r="93" spans="1:14" x14ac:dyDescent="0.45">
      <c r="A93">
        <v>92</v>
      </c>
      <c r="B93">
        <v>2022</v>
      </c>
      <c r="C93" t="s">
        <v>66</v>
      </c>
      <c r="D93" t="s">
        <v>62</v>
      </c>
      <c r="E93" t="s">
        <v>15</v>
      </c>
      <c r="F93">
        <v>109</v>
      </c>
      <c r="G93">
        <v>106</v>
      </c>
      <c r="H93">
        <v>956.1</v>
      </c>
      <c r="I93">
        <v>-2</v>
      </c>
      <c r="J93">
        <v>2</v>
      </c>
      <c r="K93">
        <v>-2</v>
      </c>
      <c r="L93" t="s">
        <v>16</v>
      </c>
      <c r="M93" t="s">
        <v>16</v>
      </c>
      <c r="N93">
        <v>-2</v>
      </c>
    </row>
    <row r="94" spans="1:14" x14ac:dyDescent="0.45">
      <c r="A94">
        <v>93</v>
      </c>
      <c r="B94">
        <v>2023</v>
      </c>
      <c r="C94" t="s">
        <v>96</v>
      </c>
      <c r="D94" t="s">
        <v>93</v>
      </c>
      <c r="E94" t="s">
        <v>15</v>
      </c>
      <c r="F94">
        <v>103</v>
      </c>
      <c r="G94">
        <v>92</v>
      </c>
      <c r="H94">
        <v>821.2</v>
      </c>
      <c r="I94">
        <v>1</v>
      </c>
      <c r="J94">
        <v>1</v>
      </c>
      <c r="K94">
        <v>-3</v>
      </c>
      <c r="L94" t="s">
        <v>16</v>
      </c>
      <c r="M94" t="s">
        <v>16</v>
      </c>
      <c r="N94">
        <v>-2</v>
      </c>
    </row>
    <row r="95" spans="1:14" x14ac:dyDescent="0.45">
      <c r="A95">
        <v>94</v>
      </c>
      <c r="B95">
        <v>2016</v>
      </c>
      <c r="C95" t="s">
        <v>83</v>
      </c>
      <c r="D95" t="s">
        <v>73</v>
      </c>
      <c r="E95" t="s">
        <v>15</v>
      </c>
      <c r="F95">
        <v>108</v>
      </c>
      <c r="G95">
        <v>106</v>
      </c>
      <c r="H95">
        <v>931.2</v>
      </c>
      <c r="I95">
        <v>0</v>
      </c>
      <c r="J95">
        <v>0</v>
      </c>
      <c r="K95">
        <v>-4</v>
      </c>
      <c r="L95" t="s">
        <v>16</v>
      </c>
      <c r="M95" t="s">
        <v>16</v>
      </c>
      <c r="N95">
        <v>-3</v>
      </c>
    </row>
    <row r="96" spans="1:14" x14ac:dyDescent="0.45">
      <c r="A96">
        <v>95</v>
      </c>
      <c r="B96">
        <v>2016</v>
      </c>
      <c r="C96" t="s">
        <v>177</v>
      </c>
      <c r="D96" t="s">
        <v>71</v>
      </c>
      <c r="E96" t="s">
        <v>15</v>
      </c>
      <c r="F96">
        <v>104</v>
      </c>
      <c r="G96">
        <v>104</v>
      </c>
      <c r="H96">
        <v>911.1</v>
      </c>
      <c r="I96">
        <v>-1</v>
      </c>
      <c r="J96">
        <v>0</v>
      </c>
      <c r="K96">
        <v>-2</v>
      </c>
      <c r="L96" t="s">
        <v>16</v>
      </c>
      <c r="M96" t="s">
        <v>16</v>
      </c>
      <c r="N96">
        <v>-3</v>
      </c>
    </row>
    <row r="97" spans="1:14" x14ac:dyDescent="0.45">
      <c r="A97">
        <v>96</v>
      </c>
      <c r="B97">
        <v>2018</v>
      </c>
      <c r="C97" t="s">
        <v>111</v>
      </c>
      <c r="D97" t="s">
        <v>44</v>
      </c>
      <c r="E97" t="s">
        <v>15</v>
      </c>
      <c r="F97">
        <v>121</v>
      </c>
      <c r="G97">
        <v>120</v>
      </c>
      <c r="H97">
        <v>1017.2</v>
      </c>
      <c r="I97">
        <v>1</v>
      </c>
      <c r="J97">
        <v>0</v>
      </c>
      <c r="K97">
        <v>-4</v>
      </c>
      <c r="L97" t="s">
        <v>16</v>
      </c>
      <c r="M97" t="s">
        <v>16</v>
      </c>
      <c r="N97">
        <v>-3</v>
      </c>
    </row>
    <row r="98" spans="1:14" x14ac:dyDescent="0.45">
      <c r="A98">
        <v>97</v>
      </c>
      <c r="B98">
        <v>2021</v>
      </c>
      <c r="C98" t="s">
        <v>63</v>
      </c>
      <c r="D98" t="s">
        <v>40</v>
      </c>
      <c r="E98" t="s">
        <v>15</v>
      </c>
      <c r="F98">
        <v>101</v>
      </c>
      <c r="G98">
        <v>87</v>
      </c>
      <c r="H98">
        <v>787.1</v>
      </c>
      <c r="I98">
        <v>-1</v>
      </c>
      <c r="J98">
        <v>1</v>
      </c>
      <c r="K98">
        <v>-3</v>
      </c>
      <c r="L98" t="s">
        <v>16</v>
      </c>
      <c r="M98" t="s">
        <v>16</v>
      </c>
      <c r="N98">
        <v>-3</v>
      </c>
    </row>
    <row r="99" spans="1:14" x14ac:dyDescent="0.45">
      <c r="A99">
        <v>98</v>
      </c>
      <c r="B99">
        <v>2022</v>
      </c>
      <c r="C99" t="s">
        <v>99</v>
      </c>
      <c r="D99" t="s">
        <v>89</v>
      </c>
      <c r="E99" t="s">
        <v>15</v>
      </c>
      <c r="F99">
        <v>106</v>
      </c>
      <c r="G99">
        <v>97</v>
      </c>
      <c r="H99">
        <v>865</v>
      </c>
      <c r="I99">
        <v>0</v>
      </c>
      <c r="J99">
        <v>1</v>
      </c>
      <c r="K99">
        <v>-3</v>
      </c>
      <c r="L99" t="s">
        <v>16</v>
      </c>
      <c r="M99" t="s">
        <v>16</v>
      </c>
      <c r="N99">
        <v>-3</v>
      </c>
    </row>
    <row r="100" spans="1:14" x14ac:dyDescent="0.45">
      <c r="A100">
        <v>99</v>
      </c>
      <c r="B100">
        <v>2023</v>
      </c>
      <c r="C100" t="s">
        <v>43</v>
      </c>
      <c r="D100" t="s">
        <v>44</v>
      </c>
      <c r="E100" t="s">
        <v>15</v>
      </c>
      <c r="F100">
        <v>97</v>
      </c>
      <c r="G100">
        <v>89</v>
      </c>
      <c r="H100">
        <v>764</v>
      </c>
      <c r="I100">
        <v>3</v>
      </c>
      <c r="J100">
        <v>0</v>
      </c>
      <c r="K100">
        <v>-5</v>
      </c>
      <c r="L100" t="s">
        <v>16</v>
      </c>
      <c r="M100" t="s">
        <v>16</v>
      </c>
      <c r="N100">
        <v>-3</v>
      </c>
    </row>
    <row r="101" spans="1:14" x14ac:dyDescent="0.45">
      <c r="A101">
        <v>100</v>
      </c>
      <c r="B101">
        <v>2023</v>
      </c>
      <c r="C101" t="s">
        <v>66</v>
      </c>
      <c r="D101" t="s">
        <v>62</v>
      </c>
      <c r="E101" t="s">
        <v>15</v>
      </c>
      <c r="F101">
        <v>111</v>
      </c>
      <c r="G101">
        <v>106</v>
      </c>
      <c r="H101">
        <v>959</v>
      </c>
      <c r="I101">
        <v>-1</v>
      </c>
      <c r="J101">
        <v>1</v>
      </c>
      <c r="K101">
        <v>-3</v>
      </c>
      <c r="L101" t="s">
        <v>16</v>
      </c>
      <c r="M101" t="s">
        <v>16</v>
      </c>
      <c r="N101">
        <v>-3</v>
      </c>
    </row>
    <row r="102" spans="1:14" x14ac:dyDescent="0.45">
      <c r="A102">
        <v>101</v>
      </c>
      <c r="B102">
        <v>2023</v>
      </c>
      <c r="C102" t="s">
        <v>100</v>
      </c>
      <c r="D102" t="s">
        <v>54</v>
      </c>
      <c r="E102" t="s">
        <v>15</v>
      </c>
      <c r="F102">
        <v>121</v>
      </c>
      <c r="G102">
        <v>105</v>
      </c>
      <c r="H102">
        <v>944</v>
      </c>
      <c r="I102">
        <v>3</v>
      </c>
      <c r="J102">
        <v>-2</v>
      </c>
      <c r="K102">
        <v>-5</v>
      </c>
      <c r="L102" t="s">
        <v>16</v>
      </c>
      <c r="M102" t="s">
        <v>16</v>
      </c>
      <c r="N102">
        <v>-3</v>
      </c>
    </row>
    <row r="103" spans="1:14" x14ac:dyDescent="0.45">
      <c r="A103">
        <v>102</v>
      </c>
      <c r="B103">
        <v>2017</v>
      </c>
      <c r="C103" t="s">
        <v>146</v>
      </c>
      <c r="D103" t="s">
        <v>64</v>
      </c>
      <c r="E103" t="s">
        <v>15</v>
      </c>
      <c r="F103">
        <v>95</v>
      </c>
      <c r="G103">
        <v>94</v>
      </c>
      <c r="H103">
        <v>827.1</v>
      </c>
      <c r="I103">
        <v>-4</v>
      </c>
      <c r="J103">
        <v>0</v>
      </c>
      <c r="K103">
        <v>0</v>
      </c>
      <c r="L103" t="s">
        <v>16</v>
      </c>
      <c r="M103" t="s">
        <v>16</v>
      </c>
      <c r="N103">
        <v>-4</v>
      </c>
    </row>
    <row r="104" spans="1:14" x14ac:dyDescent="0.45">
      <c r="A104">
        <v>103</v>
      </c>
      <c r="B104">
        <v>2017</v>
      </c>
      <c r="C104" t="s">
        <v>83</v>
      </c>
      <c r="D104" t="s">
        <v>73</v>
      </c>
      <c r="E104" t="s">
        <v>15</v>
      </c>
      <c r="F104">
        <v>110</v>
      </c>
      <c r="G104">
        <v>105</v>
      </c>
      <c r="H104">
        <v>926.1</v>
      </c>
      <c r="I104">
        <v>6</v>
      </c>
      <c r="J104">
        <v>0</v>
      </c>
      <c r="K104">
        <v>-10</v>
      </c>
      <c r="L104" t="s">
        <v>16</v>
      </c>
      <c r="M104" t="s">
        <v>16</v>
      </c>
      <c r="N104">
        <v>-4</v>
      </c>
    </row>
    <row r="105" spans="1:14" x14ac:dyDescent="0.45">
      <c r="A105">
        <v>104</v>
      </c>
      <c r="B105">
        <v>2019</v>
      </c>
      <c r="C105" t="s">
        <v>43</v>
      </c>
      <c r="D105" t="s">
        <v>93</v>
      </c>
      <c r="E105" t="s">
        <v>15</v>
      </c>
      <c r="F105">
        <v>99</v>
      </c>
      <c r="G105">
        <v>92</v>
      </c>
      <c r="H105">
        <v>811.2</v>
      </c>
      <c r="I105">
        <v>-1</v>
      </c>
      <c r="J105">
        <v>1</v>
      </c>
      <c r="K105">
        <v>-4</v>
      </c>
      <c r="L105" t="s">
        <v>16</v>
      </c>
      <c r="M105" t="s">
        <v>16</v>
      </c>
      <c r="N105">
        <v>-4</v>
      </c>
    </row>
    <row r="106" spans="1:14" x14ac:dyDescent="0.45">
      <c r="A106">
        <v>105</v>
      </c>
      <c r="B106">
        <v>2021</v>
      </c>
      <c r="C106" t="s">
        <v>98</v>
      </c>
      <c r="D106" t="s">
        <v>69</v>
      </c>
      <c r="E106" t="s">
        <v>15</v>
      </c>
      <c r="F106">
        <v>107</v>
      </c>
      <c r="G106">
        <v>97</v>
      </c>
      <c r="H106">
        <v>826.1</v>
      </c>
      <c r="I106">
        <v>1</v>
      </c>
      <c r="J106">
        <v>-1</v>
      </c>
      <c r="K106">
        <v>-3</v>
      </c>
      <c r="L106" t="s">
        <v>16</v>
      </c>
      <c r="M106" t="s">
        <v>16</v>
      </c>
      <c r="N106">
        <v>-4</v>
      </c>
    </row>
    <row r="107" spans="1:14" x14ac:dyDescent="0.45">
      <c r="A107">
        <v>106</v>
      </c>
      <c r="B107">
        <v>2016</v>
      </c>
      <c r="C107" t="s">
        <v>191</v>
      </c>
      <c r="D107" t="s">
        <v>59</v>
      </c>
      <c r="E107" t="s">
        <v>15</v>
      </c>
      <c r="F107">
        <v>117</v>
      </c>
      <c r="G107">
        <v>111</v>
      </c>
      <c r="H107">
        <v>980.1</v>
      </c>
      <c r="I107">
        <v>5</v>
      </c>
      <c r="J107">
        <v>0</v>
      </c>
      <c r="K107">
        <v>-10</v>
      </c>
      <c r="L107" t="s">
        <v>16</v>
      </c>
      <c r="M107" t="s">
        <v>16</v>
      </c>
      <c r="N107">
        <v>-5</v>
      </c>
    </row>
    <row r="108" spans="1:14" x14ac:dyDescent="0.45">
      <c r="A108">
        <v>107</v>
      </c>
      <c r="B108">
        <v>2016</v>
      </c>
      <c r="C108" t="s">
        <v>194</v>
      </c>
      <c r="D108" t="s">
        <v>22</v>
      </c>
      <c r="E108" t="s">
        <v>15</v>
      </c>
      <c r="F108">
        <v>99</v>
      </c>
      <c r="G108">
        <v>92</v>
      </c>
      <c r="H108">
        <v>797</v>
      </c>
      <c r="I108">
        <v>-6</v>
      </c>
      <c r="J108">
        <v>0</v>
      </c>
      <c r="K108">
        <v>1</v>
      </c>
      <c r="L108" t="s">
        <v>16</v>
      </c>
      <c r="M108" t="s">
        <v>16</v>
      </c>
      <c r="N108">
        <v>-5</v>
      </c>
    </row>
    <row r="109" spans="1:14" x14ac:dyDescent="0.45">
      <c r="A109">
        <v>108</v>
      </c>
      <c r="B109">
        <v>2023</v>
      </c>
      <c r="C109" t="s">
        <v>23</v>
      </c>
      <c r="D109" t="s">
        <v>24</v>
      </c>
      <c r="E109" t="s">
        <v>15</v>
      </c>
      <c r="F109">
        <v>126</v>
      </c>
      <c r="G109">
        <v>116</v>
      </c>
      <c r="H109">
        <v>1004.2</v>
      </c>
      <c r="I109">
        <v>3</v>
      </c>
      <c r="J109">
        <v>1</v>
      </c>
      <c r="K109">
        <v>-8</v>
      </c>
      <c r="L109" t="s">
        <v>16</v>
      </c>
      <c r="M109" t="s">
        <v>16</v>
      </c>
      <c r="N109">
        <v>-5</v>
      </c>
    </row>
    <row r="110" spans="1:14" x14ac:dyDescent="0.45">
      <c r="A110">
        <v>109</v>
      </c>
      <c r="B110">
        <v>2018</v>
      </c>
      <c r="C110" t="s">
        <v>190</v>
      </c>
      <c r="D110" t="s">
        <v>81</v>
      </c>
      <c r="E110" t="s">
        <v>15</v>
      </c>
      <c r="F110">
        <v>125</v>
      </c>
      <c r="G110">
        <v>119</v>
      </c>
      <c r="H110">
        <v>1066.0999999999999</v>
      </c>
      <c r="I110">
        <v>-1</v>
      </c>
      <c r="J110">
        <v>-3</v>
      </c>
      <c r="K110">
        <v>-3</v>
      </c>
      <c r="L110" t="s">
        <v>16</v>
      </c>
      <c r="M110" t="s">
        <v>16</v>
      </c>
      <c r="N110">
        <v>-6</v>
      </c>
    </row>
    <row r="111" spans="1:14" x14ac:dyDescent="0.45">
      <c r="A111">
        <v>110</v>
      </c>
      <c r="B111">
        <v>2018</v>
      </c>
      <c r="C111" t="s">
        <v>43</v>
      </c>
      <c r="D111" t="s">
        <v>93</v>
      </c>
      <c r="E111" t="s">
        <v>15</v>
      </c>
      <c r="F111">
        <v>133</v>
      </c>
      <c r="G111">
        <v>123</v>
      </c>
      <c r="H111">
        <v>1109.2</v>
      </c>
      <c r="I111">
        <v>1</v>
      </c>
      <c r="J111">
        <v>4</v>
      </c>
      <c r="K111">
        <v>-10</v>
      </c>
      <c r="L111" t="s">
        <v>16</v>
      </c>
      <c r="M111" t="s">
        <v>16</v>
      </c>
      <c r="N111">
        <v>-6</v>
      </c>
    </row>
    <row r="112" spans="1:14" x14ac:dyDescent="0.45">
      <c r="A112">
        <v>111</v>
      </c>
      <c r="B112">
        <v>2019</v>
      </c>
      <c r="C112" t="s">
        <v>193</v>
      </c>
      <c r="D112" t="s">
        <v>64</v>
      </c>
      <c r="E112" t="s">
        <v>15</v>
      </c>
      <c r="F112">
        <v>112</v>
      </c>
      <c r="G112">
        <v>106</v>
      </c>
      <c r="H112">
        <v>966</v>
      </c>
      <c r="I112">
        <v>-1</v>
      </c>
      <c r="J112">
        <v>4</v>
      </c>
      <c r="K112">
        <v>-9</v>
      </c>
      <c r="L112" t="s">
        <v>16</v>
      </c>
      <c r="M112" t="s">
        <v>16</v>
      </c>
      <c r="N112">
        <v>-6</v>
      </c>
    </row>
    <row r="113" spans="1:14" x14ac:dyDescent="0.45">
      <c r="A113">
        <v>112</v>
      </c>
      <c r="B113">
        <v>2022</v>
      </c>
      <c r="C113" t="s">
        <v>23</v>
      </c>
      <c r="D113" t="s">
        <v>24</v>
      </c>
      <c r="E113" t="s">
        <v>15</v>
      </c>
      <c r="F113">
        <v>104</v>
      </c>
      <c r="G113">
        <v>94</v>
      </c>
      <c r="H113">
        <v>833.1</v>
      </c>
      <c r="I113">
        <v>1</v>
      </c>
      <c r="J113">
        <v>0</v>
      </c>
      <c r="K113">
        <v>-7</v>
      </c>
      <c r="L113" t="s">
        <v>16</v>
      </c>
      <c r="M113" t="s">
        <v>16</v>
      </c>
      <c r="N113">
        <v>-6</v>
      </c>
    </row>
    <row r="114" spans="1:14" x14ac:dyDescent="0.45">
      <c r="A114">
        <v>113</v>
      </c>
      <c r="B114">
        <v>2022</v>
      </c>
      <c r="C114" t="s">
        <v>84</v>
      </c>
      <c r="D114" t="s">
        <v>36</v>
      </c>
      <c r="E114" t="s">
        <v>15</v>
      </c>
      <c r="F114">
        <v>110</v>
      </c>
      <c r="G114">
        <v>103</v>
      </c>
      <c r="H114">
        <v>906</v>
      </c>
      <c r="I114">
        <v>-2</v>
      </c>
      <c r="J114">
        <v>2</v>
      </c>
      <c r="K114">
        <v>-7</v>
      </c>
      <c r="L114" t="s">
        <v>16</v>
      </c>
      <c r="M114" t="s">
        <v>16</v>
      </c>
      <c r="N114">
        <v>-7</v>
      </c>
    </row>
    <row r="115" spans="1:14" x14ac:dyDescent="0.45">
      <c r="A115">
        <v>114</v>
      </c>
      <c r="B115">
        <v>2016</v>
      </c>
      <c r="C115" t="s">
        <v>70</v>
      </c>
      <c r="D115" t="s">
        <v>36</v>
      </c>
      <c r="E115" t="s">
        <v>15</v>
      </c>
      <c r="F115">
        <v>129</v>
      </c>
      <c r="G115">
        <v>124</v>
      </c>
      <c r="H115">
        <v>1113</v>
      </c>
      <c r="I115">
        <v>3</v>
      </c>
      <c r="J115">
        <v>0</v>
      </c>
      <c r="K115">
        <v>-11</v>
      </c>
      <c r="L115" t="s">
        <v>16</v>
      </c>
      <c r="M115" t="s">
        <v>16</v>
      </c>
      <c r="N115">
        <v>-8</v>
      </c>
    </row>
    <row r="116" spans="1:14" x14ac:dyDescent="0.45">
      <c r="A116">
        <v>115</v>
      </c>
      <c r="B116">
        <v>2018</v>
      </c>
      <c r="C116" t="s">
        <v>52</v>
      </c>
      <c r="D116" t="s">
        <v>38</v>
      </c>
      <c r="E116" t="s">
        <v>15</v>
      </c>
      <c r="F116">
        <v>96</v>
      </c>
      <c r="G116">
        <v>96</v>
      </c>
      <c r="H116">
        <v>831</v>
      </c>
      <c r="I116">
        <v>3</v>
      </c>
      <c r="J116">
        <v>0</v>
      </c>
      <c r="K116">
        <v>-11</v>
      </c>
      <c r="L116" t="s">
        <v>16</v>
      </c>
      <c r="M116" t="s">
        <v>16</v>
      </c>
      <c r="N116">
        <v>-8</v>
      </c>
    </row>
    <row r="117" spans="1:14" x14ac:dyDescent="0.45">
      <c r="A117">
        <v>116</v>
      </c>
      <c r="B117">
        <v>2019</v>
      </c>
      <c r="C117" t="s">
        <v>173</v>
      </c>
      <c r="D117" t="s">
        <v>36</v>
      </c>
      <c r="E117" t="s">
        <v>15</v>
      </c>
      <c r="F117">
        <v>118</v>
      </c>
      <c r="G117">
        <v>112</v>
      </c>
      <c r="H117">
        <v>973</v>
      </c>
      <c r="I117">
        <v>0</v>
      </c>
      <c r="J117">
        <v>-3</v>
      </c>
      <c r="K117">
        <v>-6</v>
      </c>
      <c r="L117" t="s">
        <v>16</v>
      </c>
      <c r="M117" t="s">
        <v>16</v>
      </c>
      <c r="N117">
        <v>-8</v>
      </c>
    </row>
    <row r="118" spans="1:14" x14ac:dyDescent="0.45">
      <c r="A118">
        <v>117</v>
      </c>
      <c r="B118">
        <v>2023</v>
      </c>
      <c r="C118" t="s">
        <v>94</v>
      </c>
      <c r="D118" t="s">
        <v>81</v>
      </c>
      <c r="E118" t="s">
        <v>15</v>
      </c>
      <c r="F118">
        <v>123</v>
      </c>
      <c r="G118">
        <v>116</v>
      </c>
      <c r="H118">
        <v>1028</v>
      </c>
      <c r="I118">
        <v>4</v>
      </c>
      <c r="J118">
        <v>-3</v>
      </c>
      <c r="K118">
        <v>-8</v>
      </c>
      <c r="L118" t="s">
        <v>16</v>
      </c>
      <c r="M118" t="s">
        <v>16</v>
      </c>
      <c r="N118">
        <v>-8</v>
      </c>
    </row>
    <row r="119" spans="1:14" x14ac:dyDescent="0.45">
      <c r="A119">
        <v>118</v>
      </c>
      <c r="B119">
        <v>2019</v>
      </c>
      <c r="C119" t="s">
        <v>165</v>
      </c>
      <c r="D119" t="s">
        <v>81</v>
      </c>
      <c r="E119" t="s">
        <v>15</v>
      </c>
      <c r="F119">
        <v>106</v>
      </c>
      <c r="G119">
        <v>90</v>
      </c>
      <c r="H119">
        <v>824</v>
      </c>
      <c r="I119">
        <v>1</v>
      </c>
      <c r="J119">
        <v>-4</v>
      </c>
      <c r="K119">
        <v>-5</v>
      </c>
      <c r="L119" t="s">
        <v>16</v>
      </c>
      <c r="M119" t="s">
        <v>16</v>
      </c>
      <c r="N119">
        <v>-9</v>
      </c>
    </row>
    <row r="120" spans="1:14" x14ac:dyDescent="0.45">
      <c r="A120">
        <v>119</v>
      </c>
      <c r="B120">
        <v>2023</v>
      </c>
      <c r="C120" t="s">
        <v>70</v>
      </c>
      <c r="D120" t="s">
        <v>71</v>
      </c>
      <c r="E120" t="s">
        <v>15</v>
      </c>
      <c r="F120">
        <v>133</v>
      </c>
      <c r="G120">
        <v>130</v>
      </c>
      <c r="H120">
        <v>1142</v>
      </c>
      <c r="I120">
        <v>1</v>
      </c>
      <c r="J120">
        <v>3</v>
      </c>
      <c r="K120">
        <v>-13</v>
      </c>
      <c r="L120" t="s">
        <v>16</v>
      </c>
      <c r="M120" t="s">
        <v>16</v>
      </c>
      <c r="N120">
        <v>-9</v>
      </c>
    </row>
    <row r="121" spans="1:14" x14ac:dyDescent="0.45">
      <c r="A121">
        <v>120</v>
      </c>
      <c r="B121">
        <v>2016</v>
      </c>
      <c r="C121" t="s">
        <v>52</v>
      </c>
      <c r="D121" t="s">
        <v>38</v>
      </c>
      <c r="E121" t="s">
        <v>15</v>
      </c>
      <c r="F121">
        <v>128</v>
      </c>
      <c r="G121">
        <v>128</v>
      </c>
      <c r="H121">
        <v>1105.2</v>
      </c>
      <c r="I121">
        <v>7</v>
      </c>
      <c r="J121">
        <v>0</v>
      </c>
      <c r="K121">
        <v>-17</v>
      </c>
      <c r="L121" t="s">
        <v>16</v>
      </c>
      <c r="M121" t="s">
        <v>16</v>
      </c>
      <c r="N121">
        <v>-10</v>
      </c>
    </row>
    <row r="122" spans="1:14" x14ac:dyDescent="0.45">
      <c r="A122">
        <v>121</v>
      </c>
      <c r="B122">
        <v>2017</v>
      </c>
      <c r="C122" t="s">
        <v>52</v>
      </c>
      <c r="D122" t="s">
        <v>38</v>
      </c>
      <c r="E122" t="s">
        <v>15</v>
      </c>
      <c r="F122">
        <v>115</v>
      </c>
      <c r="G122">
        <v>113</v>
      </c>
      <c r="H122">
        <v>941.2</v>
      </c>
      <c r="I122">
        <v>3</v>
      </c>
      <c r="J122">
        <v>0</v>
      </c>
      <c r="K122">
        <v>-13</v>
      </c>
      <c r="L122" t="s">
        <v>16</v>
      </c>
      <c r="M122" t="s">
        <v>16</v>
      </c>
      <c r="N122">
        <v>-10</v>
      </c>
    </row>
    <row r="123" spans="1:14" x14ac:dyDescent="0.45">
      <c r="A123">
        <v>122</v>
      </c>
      <c r="B123">
        <v>2018</v>
      </c>
      <c r="C123" t="s">
        <v>193</v>
      </c>
      <c r="D123" t="s">
        <v>57</v>
      </c>
      <c r="E123" t="s">
        <v>15</v>
      </c>
      <c r="F123">
        <v>108</v>
      </c>
      <c r="G123">
        <v>102</v>
      </c>
      <c r="H123">
        <v>893</v>
      </c>
      <c r="I123">
        <v>-3</v>
      </c>
      <c r="J123">
        <v>3</v>
      </c>
      <c r="K123">
        <v>-10</v>
      </c>
      <c r="L123" t="s">
        <v>16</v>
      </c>
      <c r="M123" t="s">
        <v>16</v>
      </c>
      <c r="N123">
        <v>-10</v>
      </c>
    </row>
    <row r="124" spans="1:14" x14ac:dyDescent="0.45">
      <c r="A124">
        <v>123</v>
      </c>
      <c r="B124">
        <v>2017</v>
      </c>
      <c r="C124" t="s">
        <v>190</v>
      </c>
      <c r="D124" t="s">
        <v>46</v>
      </c>
      <c r="E124" t="s">
        <v>15</v>
      </c>
      <c r="F124">
        <v>110</v>
      </c>
      <c r="G124">
        <v>108</v>
      </c>
      <c r="H124">
        <v>947.2</v>
      </c>
      <c r="I124">
        <v>0</v>
      </c>
      <c r="J124">
        <v>0</v>
      </c>
      <c r="K124">
        <v>-11</v>
      </c>
      <c r="L124" t="s">
        <v>16</v>
      </c>
      <c r="M124" t="s">
        <v>16</v>
      </c>
      <c r="N124">
        <v>-11</v>
      </c>
    </row>
    <row r="125" spans="1:14" x14ac:dyDescent="0.45">
      <c r="A125">
        <v>124</v>
      </c>
      <c r="B125">
        <v>2019</v>
      </c>
      <c r="C125" t="s">
        <v>182</v>
      </c>
      <c r="D125" t="s">
        <v>69</v>
      </c>
      <c r="E125" t="s">
        <v>15</v>
      </c>
      <c r="F125">
        <v>124</v>
      </c>
      <c r="G125">
        <v>113</v>
      </c>
      <c r="H125">
        <v>1016.1</v>
      </c>
      <c r="I125">
        <v>-5</v>
      </c>
      <c r="J125">
        <v>-2</v>
      </c>
      <c r="K125">
        <v>-4</v>
      </c>
      <c r="L125" t="s">
        <v>16</v>
      </c>
      <c r="M125" t="s">
        <v>16</v>
      </c>
      <c r="N125">
        <v>-11</v>
      </c>
    </row>
    <row r="126" spans="1:14" x14ac:dyDescent="0.45">
      <c r="A126">
        <v>125</v>
      </c>
      <c r="B126">
        <v>2017</v>
      </c>
      <c r="C126" t="s">
        <v>98</v>
      </c>
      <c r="D126" t="s">
        <v>26</v>
      </c>
      <c r="E126" t="s">
        <v>15</v>
      </c>
      <c r="F126">
        <v>103</v>
      </c>
      <c r="G126">
        <v>97</v>
      </c>
      <c r="H126">
        <v>836.1</v>
      </c>
      <c r="I126">
        <v>-1</v>
      </c>
      <c r="J126">
        <v>0</v>
      </c>
      <c r="K126">
        <v>-10</v>
      </c>
      <c r="L126" t="s">
        <v>16</v>
      </c>
      <c r="M126" t="s">
        <v>16</v>
      </c>
      <c r="N126">
        <v>-12</v>
      </c>
    </row>
    <row r="127" spans="1:14" x14ac:dyDescent="0.45">
      <c r="A127">
        <v>126</v>
      </c>
      <c r="B127">
        <v>2018</v>
      </c>
      <c r="C127" t="s">
        <v>161</v>
      </c>
      <c r="D127" t="s">
        <v>42</v>
      </c>
      <c r="E127" t="s">
        <v>15</v>
      </c>
      <c r="F127">
        <v>94</v>
      </c>
      <c r="G127">
        <v>93</v>
      </c>
      <c r="H127">
        <v>793.2</v>
      </c>
      <c r="I127">
        <v>3</v>
      </c>
      <c r="J127">
        <v>-5</v>
      </c>
      <c r="K127">
        <v>-10</v>
      </c>
      <c r="L127" t="s">
        <v>16</v>
      </c>
      <c r="M127" t="s">
        <v>16</v>
      </c>
      <c r="N127">
        <v>-12</v>
      </c>
    </row>
    <row r="128" spans="1:14" x14ac:dyDescent="0.45">
      <c r="A128">
        <v>127</v>
      </c>
      <c r="B128">
        <v>2021</v>
      </c>
      <c r="C128" t="s">
        <v>172</v>
      </c>
      <c r="D128" t="s">
        <v>14</v>
      </c>
      <c r="E128" t="s">
        <v>15</v>
      </c>
      <c r="F128">
        <v>110</v>
      </c>
      <c r="G128">
        <v>100</v>
      </c>
      <c r="H128">
        <v>879.1</v>
      </c>
      <c r="I128">
        <v>-2</v>
      </c>
      <c r="J128">
        <v>-4</v>
      </c>
      <c r="K128">
        <v>-6</v>
      </c>
      <c r="L128" t="s">
        <v>16</v>
      </c>
      <c r="M128" t="s">
        <v>16</v>
      </c>
      <c r="N128">
        <v>-12</v>
      </c>
    </row>
    <row r="129" spans="1:14" x14ac:dyDescent="0.45">
      <c r="A129">
        <v>128</v>
      </c>
      <c r="B129">
        <v>2022</v>
      </c>
      <c r="C129" t="s">
        <v>175</v>
      </c>
      <c r="D129" t="s">
        <v>40</v>
      </c>
      <c r="E129" t="s">
        <v>15</v>
      </c>
      <c r="F129">
        <v>101</v>
      </c>
      <c r="G129">
        <v>94</v>
      </c>
      <c r="H129">
        <v>834.2</v>
      </c>
      <c r="I129">
        <v>-3</v>
      </c>
      <c r="J129">
        <v>0</v>
      </c>
      <c r="K129">
        <v>-9</v>
      </c>
      <c r="L129" t="s">
        <v>16</v>
      </c>
      <c r="M129" t="s">
        <v>16</v>
      </c>
      <c r="N129">
        <v>-12</v>
      </c>
    </row>
    <row r="130" spans="1:14" x14ac:dyDescent="0.45">
      <c r="A130">
        <v>129</v>
      </c>
      <c r="B130">
        <v>2016</v>
      </c>
      <c r="C130" t="s">
        <v>187</v>
      </c>
      <c r="D130" t="s">
        <v>81</v>
      </c>
      <c r="E130" t="s">
        <v>15</v>
      </c>
      <c r="F130">
        <v>113</v>
      </c>
      <c r="G130">
        <v>103</v>
      </c>
      <c r="H130">
        <v>921.1</v>
      </c>
      <c r="I130">
        <v>-1</v>
      </c>
      <c r="J130">
        <v>0</v>
      </c>
      <c r="K130">
        <v>-12</v>
      </c>
      <c r="L130" t="s">
        <v>16</v>
      </c>
      <c r="M130" t="s">
        <v>16</v>
      </c>
      <c r="N130">
        <v>-13</v>
      </c>
    </row>
    <row r="131" spans="1:14" x14ac:dyDescent="0.45">
      <c r="A131">
        <v>130</v>
      </c>
      <c r="B131">
        <v>2017</v>
      </c>
      <c r="C131" t="s">
        <v>191</v>
      </c>
      <c r="D131" t="s">
        <v>89</v>
      </c>
      <c r="E131" t="s">
        <v>15</v>
      </c>
      <c r="F131">
        <v>118</v>
      </c>
      <c r="G131">
        <v>113</v>
      </c>
      <c r="H131">
        <v>1003.2</v>
      </c>
      <c r="I131">
        <v>0</v>
      </c>
      <c r="J131">
        <v>0</v>
      </c>
      <c r="K131">
        <v>-12</v>
      </c>
      <c r="L131" t="s">
        <v>16</v>
      </c>
      <c r="M131" t="s">
        <v>16</v>
      </c>
      <c r="N131">
        <v>-13</v>
      </c>
    </row>
    <row r="132" spans="1:14" x14ac:dyDescent="0.45">
      <c r="A132">
        <v>131</v>
      </c>
      <c r="B132">
        <v>2016</v>
      </c>
      <c r="C132" t="s">
        <v>176</v>
      </c>
      <c r="D132" t="s">
        <v>29</v>
      </c>
      <c r="E132" t="s">
        <v>15</v>
      </c>
      <c r="F132">
        <v>93</v>
      </c>
      <c r="G132">
        <v>86</v>
      </c>
      <c r="H132">
        <v>776.1</v>
      </c>
      <c r="I132">
        <v>1</v>
      </c>
      <c r="J132">
        <v>0</v>
      </c>
      <c r="K132">
        <v>-14</v>
      </c>
      <c r="L132" t="s">
        <v>16</v>
      </c>
      <c r="M132" t="s">
        <v>16</v>
      </c>
      <c r="N132">
        <v>-14</v>
      </c>
    </row>
    <row r="133" spans="1:14" x14ac:dyDescent="0.45">
      <c r="A133">
        <v>132</v>
      </c>
      <c r="B133">
        <v>2019</v>
      </c>
      <c r="C133" t="s">
        <v>98</v>
      </c>
      <c r="D133" t="s">
        <v>79</v>
      </c>
      <c r="E133" t="s">
        <v>15</v>
      </c>
      <c r="F133">
        <v>106</v>
      </c>
      <c r="G133">
        <v>102</v>
      </c>
      <c r="H133">
        <v>905.1</v>
      </c>
      <c r="I133">
        <v>1</v>
      </c>
      <c r="J133">
        <v>0</v>
      </c>
      <c r="K133">
        <v>-15</v>
      </c>
      <c r="L133" t="s">
        <v>16</v>
      </c>
      <c r="M133" t="s">
        <v>16</v>
      </c>
      <c r="N133">
        <v>-15</v>
      </c>
    </row>
    <row r="134" spans="1:14" x14ac:dyDescent="0.45">
      <c r="A134">
        <v>133</v>
      </c>
      <c r="B134">
        <v>2019</v>
      </c>
      <c r="C134" t="s">
        <v>97</v>
      </c>
      <c r="D134" t="s">
        <v>29</v>
      </c>
      <c r="E134" t="s">
        <v>15</v>
      </c>
      <c r="F134">
        <v>98</v>
      </c>
      <c r="G134">
        <v>91</v>
      </c>
      <c r="H134">
        <v>815.2</v>
      </c>
      <c r="I134">
        <v>-3</v>
      </c>
      <c r="J134">
        <v>-5</v>
      </c>
      <c r="K134">
        <v>-6</v>
      </c>
      <c r="L134" t="s">
        <v>16</v>
      </c>
      <c r="M134" t="s">
        <v>16</v>
      </c>
      <c r="N134">
        <v>-15</v>
      </c>
    </row>
    <row r="135" spans="1:14" x14ac:dyDescent="0.45">
      <c r="A135">
        <v>134</v>
      </c>
      <c r="B135">
        <v>2018</v>
      </c>
      <c r="C135" t="s">
        <v>83</v>
      </c>
      <c r="D135" t="s">
        <v>73</v>
      </c>
      <c r="E135" t="s">
        <v>15</v>
      </c>
      <c r="F135">
        <v>118</v>
      </c>
      <c r="G135">
        <v>113</v>
      </c>
      <c r="H135">
        <v>991</v>
      </c>
      <c r="I135">
        <v>-2</v>
      </c>
      <c r="J135">
        <v>4</v>
      </c>
      <c r="K135">
        <v>-18</v>
      </c>
      <c r="L135" t="s">
        <v>16</v>
      </c>
      <c r="M135" t="s">
        <v>16</v>
      </c>
      <c r="N135">
        <v>-16</v>
      </c>
    </row>
    <row r="136" spans="1:14" x14ac:dyDescent="0.45">
      <c r="A136">
        <v>135</v>
      </c>
      <c r="B136">
        <v>2021</v>
      </c>
      <c r="C136" t="s">
        <v>52</v>
      </c>
      <c r="D136" t="s">
        <v>38</v>
      </c>
      <c r="E136" t="s">
        <v>15</v>
      </c>
      <c r="F136">
        <v>124</v>
      </c>
      <c r="G136">
        <v>120</v>
      </c>
      <c r="H136">
        <v>1002.2</v>
      </c>
      <c r="I136">
        <v>3</v>
      </c>
      <c r="J136">
        <v>-1</v>
      </c>
      <c r="K136">
        <v>-18</v>
      </c>
      <c r="L136" t="s">
        <v>16</v>
      </c>
      <c r="M136" t="s">
        <v>16</v>
      </c>
      <c r="N136">
        <v>-16</v>
      </c>
    </row>
    <row r="137" spans="1:14" x14ac:dyDescent="0.45">
      <c r="A137">
        <v>136</v>
      </c>
      <c r="B137">
        <v>2023</v>
      </c>
      <c r="C137" t="s">
        <v>95</v>
      </c>
      <c r="D137" t="s">
        <v>64</v>
      </c>
      <c r="E137" t="s">
        <v>15</v>
      </c>
      <c r="F137">
        <v>116</v>
      </c>
      <c r="G137">
        <v>116</v>
      </c>
      <c r="H137">
        <v>1006.2</v>
      </c>
      <c r="I137">
        <v>1</v>
      </c>
      <c r="J137">
        <v>1</v>
      </c>
      <c r="K137">
        <v>-18</v>
      </c>
      <c r="L137" t="s">
        <v>16</v>
      </c>
      <c r="M137" t="s">
        <v>16</v>
      </c>
      <c r="N137">
        <v>-16</v>
      </c>
    </row>
    <row r="138" spans="1:14" x14ac:dyDescent="0.45">
      <c r="A138">
        <v>137</v>
      </c>
      <c r="B138">
        <v>2021</v>
      </c>
      <c r="C138" t="s">
        <v>192</v>
      </c>
      <c r="D138" t="s">
        <v>59</v>
      </c>
      <c r="E138" t="s">
        <v>15</v>
      </c>
      <c r="F138">
        <v>109</v>
      </c>
      <c r="G138">
        <v>102</v>
      </c>
      <c r="H138">
        <v>883</v>
      </c>
      <c r="I138">
        <v>-2</v>
      </c>
      <c r="J138">
        <v>-6</v>
      </c>
      <c r="K138">
        <v>-10</v>
      </c>
      <c r="L138" t="s">
        <v>16</v>
      </c>
      <c r="M138" t="s">
        <v>16</v>
      </c>
      <c r="N138">
        <v>-19</v>
      </c>
    </row>
    <row r="139" spans="1:14" x14ac:dyDescent="0.45">
      <c r="A139">
        <v>138</v>
      </c>
      <c r="B139">
        <v>2023</v>
      </c>
      <c r="C139" t="s">
        <v>99</v>
      </c>
      <c r="D139" t="s">
        <v>89</v>
      </c>
      <c r="E139" t="s">
        <v>15</v>
      </c>
      <c r="F139">
        <v>117</v>
      </c>
      <c r="G139">
        <v>116</v>
      </c>
      <c r="H139">
        <v>1014.2</v>
      </c>
      <c r="I139">
        <v>-8</v>
      </c>
      <c r="J139">
        <v>-2</v>
      </c>
      <c r="K139">
        <v>-13</v>
      </c>
      <c r="L139" t="s">
        <v>16</v>
      </c>
      <c r="M139" t="s">
        <v>16</v>
      </c>
      <c r="N139">
        <v>-23</v>
      </c>
    </row>
    <row r="140" spans="1:14" x14ac:dyDescent="0.45">
      <c r="A140">
        <v>139</v>
      </c>
      <c r="B140">
        <v>1901</v>
      </c>
      <c r="C140" t="s">
        <v>404</v>
      </c>
      <c r="D140" t="s">
        <v>385</v>
      </c>
      <c r="E140" t="s">
        <v>15</v>
      </c>
      <c r="F140">
        <v>107</v>
      </c>
      <c r="L140" t="s">
        <v>16</v>
      </c>
      <c r="M140" t="s">
        <v>16</v>
      </c>
    </row>
    <row r="141" spans="1:14" x14ac:dyDescent="0.45">
      <c r="A141">
        <v>140</v>
      </c>
      <c r="B141">
        <v>1901</v>
      </c>
      <c r="C141" t="s">
        <v>558</v>
      </c>
      <c r="D141" t="s">
        <v>380</v>
      </c>
      <c r="E141" t="s">
        <v>15</v>
      </c>
      <c r="F141">
        <v>113</v>
      </c>
      <c r="L141" t="s">
        <v>16</v>
      </c>
      <c r="M141" t="s">
        <v>16</v>
      </c>
    </row>
    <row r="142" spans="1:14" x14ac:dyDescent="0.45">
      <c r="A142">
        <v>141</v>
      </c>
      <c r="B142">
        <v>1901</v>
      </c>
      <c r="C142" t="s">
        <v>679</v>
      </c>
      <c r="D142" t="s">
        <v>382</v>
      </c>
      <c r="E142" t="s">
        <v>15</v>
      </c>
      <c r="F142">
        <v>111</v>
      </c>
      <c r="L142" t="s">
        <v>16</v>
      </c>
      <c r="M142" t="s">
        <v>16</v>
      </c>
    </row>
    <row r="143" spans="1:14" x14ac:dyDescent="0.45">
      <c r="A143">
        <v>142</v>
      </c>
      <c r="B143">
        <v>1901</v>
      </c>
      <c r="C143" t="s">
        <v>766</v>
      </c>
      <c r="D143" t="s">
        <v>79</v>
      </c>
      <c r="E143" t="s">
        <v>15</v>
      </c>
      <c r="F143">
        <v>97</v>
      </c>
      <c r="L143" t="s">
        <v>16</v>
      </c>
      <c r="M143" t="s">
        <v>16</v>
      </c>
    </row>
    <row r="144" spans="1:14" x14ac:dyDescent="0.45">
      <c r="A144">
        <v>143</v>
      </c>
      <c r="B144">
        <v>1902</v>
      </c>
      <c r="C144" t="s">
        <v>373</v>
      </c>
      <c r="D144" t="s">
        <v>425</v>
      </c>
      <c r="E144" t="s">
        <v>15</v>
      </c>
      <c r="F144">
        <v>98</v>
      </c>
      <c r="L144" t="s">
        <v>16</v>
      </c>
      <c r="M144" t="s">
        <v>16</v>
      </c>
    </row>
    <row r="145" spans="1:13" x14ac:dyDescent="0.45">
      <c r="A145">
        <v>144</v>
      </c>
      <c r="B145">
        <v>1902</v>
      </c>
      <c r="C145" t="s">
        <v>560</v>
      </c>
      <c r="D145" t="s">
        <v>862</v>
      </c>
      <c r="E145" t="s">
        <v>15</v>
      </c>
      <c r="F145">
        <v>112</v>
      </c>
      <c r="L145" t="s">
        <v>16</v>
      </c>
      <c r="M145" t="s">
        <v>16</v>
      </c>
    </row>
    <row r="146" spans="1:13" x14ac:dyDescent="0.45">
      <c r="A146">
        <v>145</v>
      </c>
      <c r="B146">
        <v>1903</v>
      </c>
      <c r="C146" t="s">
        <v>419</v>
      </c>
      <c r="D146" t="s">
        <v>54</v>
      </c>
      <c r="E146" t="s">
        <v>15</v>
      </c>
      <c r="F146">
        <v>96</v>
      </c>
      <c r="L146" t="s">
        <v>16</v>
      </c>
      <c r="M146" t="s">
        <v>16</v>
      </c>
    </row>
    <row r="147" spans="1:13" x14ac:dyDescent="0.45">
      <c r="A147">
        <v>146</v>
      </c>
      <c r="B147">
        <v>1903</v>
      </c>
      <c r="C147" t="s">
        <v>560</v>
      </c>
      <c r="D147" t="s">
        <v>93</v>
      </c>
      <c r="E147" t="s">
        <v>15</v>
      </c>
      <c r="F147">
        <v>132</v>
      </c>
      <c r="L147" t="s">
        <v>16</v>
      </c>
      <c r="M147" t="s">
        <v>16</v>
      </c>
    </row>
    <row r="148" spans="1:13" x14ac:dyDescent="0.45">
      <c r="A148">
        <v>147</v>
      </c>
      <c r="B148">
        <v>1903</v>
      </c>
      <c r="C148" t="s">
        <v>616</v>
      </c>
      <c r="D148" t="s">
        <v>380</v>
      </c>
      <c r="E148" t="s">
        <v>15</v>
      </c>
      <c r="F148">
        <v>107</v>
      </c>
      <c r="L148" t="s">
        <v>16</v>
      </c>
      <c r="M148" t="s">
        <v>16</v>
      </c>
    </row>
    <row r="149" spans="1:13" x14ac:dyDescent="0.45">
      <c r="A149">
        <v>148</v>
      </c>
      <c r="B149">
        <v>1904</v>
      </c>
      <c r="C149" t="s">
        <v>419</v>
      </c>
      <c r="D149" t="s">
        <v>54</v>
      </c>
      <c r="E149" t="s">
        <v>15</v>
      </c>
      <c r="F149">
        <v>95</v>
      </c>
      <c r="L149" t="s">
        <v>16</v>
      </c>
      <c r="M149" t="s">
        <v>16</v>
      </c>
    </row>
    <row r="150" spans="1:13" x14ac:dyDescent="0.45">
      <c r="A150">
        <v>149</v>
      </c>
      <c r="B150">
        <v>1904</v>
      </c>
      <c r="C150" t="s">
        <v>444</v>
      </c>
      <c r="D150" t="s">
        <v>71</v>
      </c>
      <c r="E150" t="s">
        <v>15</v>
      </c>
      <c r="F150">
        <v>96</v>
      </c>
      <c r="L150" t="s">
        <v>16</v>
      </c>
      <c r="M150" t="s">
        <v>16</v>
      </c>
    </row>
    <row r="151" spans="1:13" x14ac:dyDescent="0.45">
      <c r="A151">
        <v>150</v>
      </c>
      <c r="B151">
        <v>1904</v>
      </c>
      <c r="C151" t="s">
        <v>560</v>
      </c>
      <c r="D151" t="s">
        <v>93</v>
      </c>
      <c r="E151" t="s">
        <v>15</v>
      </c>
      <c r="F151">
        <v>104</v>
      </c>
      <c r="L151" t="s">
        <v>16</v>
      </c>
      <c r="M151" t="s">
        <v>16</v>
      </c>
    </row>
    <row r="152" spans="1:13" x14ac:dyDescent="0.45">
      <c r="A152">
        <v>151</v>
      </c>
      <c r="B152">
        <v>1904</v>
      </c>
      <c r="C152" t="s">
        <v>603</v>
      </c>
      <c r="D152" t="s">
        <v>863</v>
      </c>
      <c r="E152" t="s">
        <v>15</v>
      </c>
      <c r="F152">
        <v>97</v>
      </c>
      <c r="L152" t="s">
        <v>16</v>
      </c>
      <c r="M152" t="s">
        <v>16</v>
      </c>
    </row>
    <row r="153" spans="1:13" x14ac:dyDescent="0.45">
      <c r="A153">
        <v>152</v>
      </c>
      <c r="B153">
        <v>1904</v>
      </c>
      <c r="C153" t="s">
        <v>766</v>
      </c>
      <c r="D153" t="s">
        <v>79</v>
      </c>
      <c r="E153" t="s">
        <v>15</v>
      </c>
      <c r="F153">
        <v>107</v>
      </c>
      <c r="L153" t="s">
        <v>16</v>
      </c>
      <c r="M153" t="s">
        <v>16</v>
      </c>
    </row>
    <row r="154" spans="1:13" x14ac:dyDescent="0.45">
      <c r="A154">
        <v>153</v>
      </c>
      <c r="B154">
        <v>1905</v>
      </c>
      <c r="C154" t="s">
        <v>419</v>
      </c>
      <c r="D154" t="s">
        <v>54</v>
      </c>
      <c r="E154" t="s">
        <v>15</v>
      </c>
      <c r="F154">
        <v>109</v>
      </c>
      <c r="L154" t="s">
        <v>16</v>
      </c>
      <c r="M154" t="s">
        <v>16</v>
      </c>
    </row>
    <row r="155" spans="1:13" x14ac:dyDescent="0.45">
      <c r="A155">
        <v>154</v>
      </c>
      <c r="B155">
        <v>1905</v>
      </c>
      <c r="C155" t="s">
        <v>444</v>
      </c>
      <c r="D155" t="s">
        <v>71</v>
      </c>
      <c r="E155" t="s">
        <v>15</v>
      </c>
      <c r="F155">
        <v>107</v>
      </c>
      <c r="L155" t="s">
        <v>16</v>
      </c>
      <c r="M155" t="s">
        <v>16</v>
      </c>
    </row>
    <row r="156" spans="1:13" x14ac:dyDescent="0.45">
      <c r="A156">
        <v>155</v>
      </c>
      <c r="B156">
        <v>1905</v>
      </c>
      <c r="C156" t="s">
        <v>560</v>
      </c>
      <c r="D156" t="s">
        <v>93</v>
      </c>
      <c r="E156" t="s">
        <v>15</v>
      </c>
      <c r="F156">
        <v>106</v>
      </c>
      <c r="L156" t="s">
        <v>16</v>
      </c>
      <c r="M156" t="s">
        <v>16</v>
      </c>
    </row>
    <row r="157" spans="1:13" x14ac:dyDescent="0.45">
      <c r="A157">
        <v>156</v>
      </c>
      <c r="B157">
        <v>1905</v>
      </c>
      <c r="C157" t="s">
        <v>728</v>
      </c>
      <c r="D157" t="s">
        <v>382</v>
      </c>
      <c r="E157" t="s">
        <v>15</v>
      </c>
      <c r="F157">
        <v>114</v>
      </c>
      <c r="L157" t="s">
        <v>16</v>
      </c>
      <c r="M157" t="s">
        <v>16</v>
      </c>
    </row>
    <row r="158" spans="1:13" x14ac:dyDescent="0.45">
      <c r="A158">
        <v>157</v>
      </c>
      <c r="B158">
        <v>1906</v>
      </c>
      <c r="C158" t="s">
        <v>352</v>
      </c>
      <c r="D158" t="s">
        <v>611</v>
      </c>
      <c r="E158" t="s">
        <v>15</v>
      </c>
      <c r="F158">
        <v>103</v>
      </c>
      <c r="L158" t="s">
        <v>16</v>
      </c>
      <c r="M158" t="s">
        <v>16</v>
      </c>
    </row>
    <row r="159" spans="1:13" x14ac:dyDescent="0.45">
      <c r="A159">
        <v>158</v>
      </c>
      <c r="B159">
        <v>1906</v>
      </c>
      <c r="C159" t="s">
        <v>444</v>
      </c>
      <c r="D159" t="s">
        <v>71</v>
      </c>
      <c r="E159" t="s">
        <v>15</v>
      </c>
      <c r="F159">
        <v>107</v>
      </c>
      <c r="L159" t="s">
        <v>16</v>
      </c>
      <c r="M159" t="s">
        <v>16</v>
      </c>
    </row>
    <row r="160" spans="1:13" x14ac:dyDescent="0.45">
      <c r="A160">
        <v>159</v>
      </c>
      <c r="B160">
        <v>1906</v>
      </c>
      <c r="C160" t="s">
        <v>559</v>
      </c>
      <c r="D160" t="s">
        <v>863</v>
      </c>
      <c r="E160" t="s">
        <v>15</v>
      </c>
      <c r="F160">
        <v>95</v>
      </c>
      <c r="L160" t="s">
        <v>16</v>
      </c>
      <c r="M160" t="s">
        <v>16</v>
      </c>
    </row>
    <row r="161" spans="1:13" x14ac:dyDescent="0.45">
      <c r="A161">
        <v>160</v>
      </c>
      <c r="B161">
        <v>1906</v>
      </c>
      <c r="C161" t="s">
        <v>560</v>
      </c>
      <c r="D161" t="s">
        <v>93</v>
      </c>
      <c r="E161" t="s">
        <v>15</v>
      </c>
      <c r="F161">
        <v>96</v>
      </c>
      <c r="L161" t="s">
        <v>16</v>
      </c>
      <c r="M161" t="s">
        <v>16</v>
      </c>
    </row>
    <row r="162" spans="1:13" x14ac:dyDescent="0.45">
      <c r="A162">
        <v>161</v>
      </c>
      <c r="B162">
        <v>1906</v>
      </c>
      <c r="C162" t="s">
        <v>766</v>
      </c>
      <c r="D162" t="s">
        <v>79</v>
      </c>
      <c r="E162" t="s">
        <v>15</v>
      </c>
      <c r="F162">
        <v>118</v>
      </c>
      <c r="L162" t="s">
        <v>16</v>
      </c>
      <c r="M162" t="s">
        <v>16</v>
      </c>
    </row>
    <row r="163" spans="1:13" x14ac:dyDescent="0.45">
      <c r="A163">
        <v>162</v>
      </c>
      <c r="B163">
        <v>1907</v>
      </c>
      <c r="C163" t="s">
        <v>378</v>
      </c>
      <c r="D163" t="s">
        <v>425</v>
      </c>
      <c r="E163" t="s">
        <v>15</v>
      </c>
      <c r="F163">
        <v>95</v>
      </c>
      <c r="L163" t="s">
        <v>16</v>
      </c>
      <c r="M163" t="s">
        <v>16</v>
      </c>
    </row>
    <row r="164" spans="1:13" x14ac:dyDescent="0.45">
      <c r="A164">
        <v>163</v>
      </c>
      <c r="B164">
        <v>1907</v>
      </c>
      <c r="C164" t="s">
        <v>405</v>
      </c>
      <c r="D164" t="s">
        <v>31</v>
      </c>
      <c r="E164" t="s">
        <v>15</v>
      </c>
      <c r="F164">
        <v>115</v>
      </c>
      <c r="L164" t="s">
        <v>16</v>
      </c>
      <c r="M164" t="s">
        <v>16</v>
      </c>
    </row>
    <row r="165" spans="1:13" x14ac:dyDescent="0.45">
      <c r="A165">
        <v>164</v>
      </c>
      <c r="B165">
        <v>1907</v>
      </c>
      <c r="C165" t="s">
        <v>444</v>
      </c>
      <c r="D165" t="s">
        <v>71</v>
      </c>
      <c r="E165" t="s">
        <v>15</v>
      </c>
      <c r="F165">
        <v>94</v>
      </c>
      <c r="L165" t="s">
        <v>16</v>
      </c>
      <c r="M165" t="s">
        <v>16</v>
      </c>
    </row>
    <row r="166" spans="1:13" x14ac:dyDescent="0.45">
      <c r="A166">
        <v>165</v>
      </c>
      <c r="B166">
        <v>1907</v>
      </c>
      <c r="C166" t="s">
        <v>486</v>
      </c>
      <c r="D166" t="s">
        <v>42</v>
      </c>
      <c r="E166" t="s">
        <v>15</v>
      </c>
      <c r="F166">
        <v>109</v>
      </c>
      <c r="L166" t="s">
        <v>16</v>
      </c>
      <c r="M166" t="s">
        <v>16</v>
      </c>
    </row>
    <row r="167" spans="1:13" x14ac:dyDescent="0.45">
      <c r="A167">
        <v>166</v>
      </c>
      <c r="B167">
        <v>1907</v>
      </c>
      <c r="C167" t="s">
        <v>560</v>
      </c>
      <c r="D167" t="s">
        <v>93</v>
      </c>
      <c r="E167" t="s">
        <v>15</v>
      </c>
      <c r="F167">
        <v>98</v>
      </c>
      <c r="L167" t="s">
        <v>16</v>
      </c>
      <c r="M167" t="s">
        <v>16</v>
      </c>
    </row>
    <row r="168" spans="1:13" x14ac:dyDescent="0.45">
      <c r="A168">
        <v>167</v>
      </c>
      <c r="B168">
        <v>1907</v>
      </c>
      <c r="C168" t="s">
        <v>725</v>
      </c>
      <c r="D168" t="s">
        <v>26</v>
      </c>
      <c r="E168" t="s">
        <v>15</v>
      </c>
      <c r="F168">
        <v>103</v>
      </c>
      <c r="L168" t="s">
        <v>16</v>
      </c>
      <c r="M168" t="s">
        <v>16</v>
      </c>
    </row>
    <row r="169" spans="1:13" x14ac:dyDescent="0.45">
      <c r="A169">
        <v>168</v>
      </c>
      <c r="B169">
        <v>1907</v>
      </c>
      <c r="C169" t="s">
        <v>728</v>
      </c>
      <c r="D169" t="s">
        <v>382</v>
      </c>
      <c r="E169" t="s">
        <v>15</v>
      </c>
      <c r="F169">
        <v>99</v>
      </c>
      <c r="L169" t="s">
        <v>16</v>
      </c>
      <c r="M169" t="s">
        <v>16</v>
      </c>
    </row>
    <row r="170" spans="1:13" x14ac:dyDescent="0.45">
      <c r="A170">
        <v>169</v>
      </c>
      <c r="B170">
        <v>1907</v>
      </c>
      <c r="C170" t="s">
        <v>766</v>
      </c>
      <c r="D170" t="s">
        <v>79</v>
      </c>
      <c r="E170" t="s">
        <v>15</v>
      </c>
      <c r="F170">
        <v>108</v>
      </c>
      <c r="L170" t="s">
        <v>16</v>
      </c>
      <c r="M170" t="s">
        <v>16</v>
      </c>
    </row>
    <row r="171" spans="1:13" x14ac:dyDescent="0.45">
      <c r="A171">
        <v>170</v>
      </c>
      <c r="B171">
        <v>1908</v>
      </c>
      <c r="C171" t="s">
        <v>352</v>
      </c>
      <c r="D171" t="s">
        <v>611</v>
      </c>
      <c r="E171" t="s">
        <v>15</v>
      </c>
      <c r="F171">
        <v>99</v>
      </c>
      <c r="L171" t="s">
        <v>16</v>
      </c>
      <c r="M171" t="s">
        <v>16</v>
      </c>
    </row>
    <row r="172" spans="1:13" x14ac:dyDescent="0.45">
      <c r="A172">
        <v>171</v>
      </c>
      <c r="B172">
        <v>1908</v>
      </c>
      <c r="C172" t="s">
        <v>378</v>
      </c>
      <c r="D172" t="s">
        <v>425</v>
      </c>
      <c r="E172" t="s">
        <v>15</v>
      </c>
      <c r="F172">
        <v>139</v>
      </c>
      <c r="L172" t="s">
        <v>16</v>
      </c>
      <c r="M172" t="s">
        <v>16</v>
      </c>
    </row>
    <row r="173" spans="1:13" x14ac:dyDescent="0.45">
      <c r="A173">
        <v>172</v>
      </c>
      <c r="B173">
        <v>1908</v>
      </c>
      <c r="C173" t="s">
        <v>444</v>
      </c>
      <c r="D173" t="s">
        <v>71</v>
      </c>
      <c r="E173" t="s">
        <v>15</v>
      </c>
      <c r="F173">
        <v>132</v>
      </c>
      <c r="L173" t="s">
        <v>16</v>
      </c>
      <c r="M173" t="s">
        <v>16</v>
      </c>
    </row>
    <row r="174" spans="1:13" x14ac:dyDescent="0.45">
      <c r="A174">
        <v>173</v>
      </c>
      <c r="B174">
        <v>1908</v>
      </c>
      <c r="C174" t="s">
        <v>486</v>
      </c>
      <c r="D174" t="s">
        <v>42</v>
      </c>
      <c r="E174" t="s">
        <v>15</v>
      </c>
      <c r="F174">
        <v>140</v>
      </c>
      <c r="L174" t="s">
        <v>16</v>
      </c>
      <c r="M174" t="s">
        <v>16</v>
      </c>
    </row>
    <row r="175" spans="1:13" x14ac:dyDescent="0.45">
      <c r="A175">
        <v>174</v>
      </c>
      <c r="B175">
        <v>1908</v>
      </c>
      <c r="C175" t="s">
        <v>560</v>
      </c>
      <c r="D175" t="s">
        <v>93</v>
      </c>
      <c r="E175" t="s">
        <v>15</v>
      </c>
      <c r="F175">
        <v>117</v>
      </c>
      <c r="L175" t="s">
        <v>16</v>
      </c>
      <c r="M175" t="s">
        <v>16</v>
      </c>
    </row>
    <row r="176" spans="1:13" x14ac:dyDescent="0.45">
      <c r="A176">
        <v>175</v>
      </c>
      <c r="B176">
        <v>1908</v>
      </c>
      <c r="C176" t="s">
        <v>725</v>
      </c>
      <c r="D176" t="s">
        <v>26</v>
      </c>
      <c r="E176" t="s">
        <v>15</v>
      </c>
      <c r="F176">
        <v>121</v>
      </c>
      <c r="L176" t="s">
        <v>16</v>
      </c>
      <c r="M176" t="s">
        <v>16</v>
      </c>
    </row>
    <row r="177" spans="1:13" x14ac:dyDescent="0.45">
      <c r="A177">
        <v>176</v>
      </c>
      <c r="B177">
        <v>1908</v>
      </c>
      <c r="C177" t="s">
        <v>762</v>
      </c>
      <c r="D177" t="s">
        <v>385</v>
      </c>
      <c r="E177" t="s">
        <v>15</v>
      </c>
      <c r="F177">
        <v>128</v>
      </c>
      <c r="L177" t="s">
        <v>16</v>
      </c>
      <c r="M177" t="s">
        <v>16</v>
      </c>
    </row>
    <row r="178" spans="1:13" x14ac:dyDescent="0.45">
      <c r="A178">
        <v>177</v>
      </c>
      <c r="B178">
        <v>1908</v>
      </c>
      <c r="C178" t="s">
        <v>766</v>
      </c>
      <c r="D178" t="s">
        <v>79</v>
      </c>
      <c r="E178" t="s">
        <v>15</v>
      </c>
      <c r="F178">
        <v>137</v>
      </c>
      <c r="L178" t="s">
        <v>16</v>
      </c>
      <c r="M178" t="s">
        <v>16</v>
      </c>
    </row>
    <row r="179" spans="1:13" x14ac:dyDescent="0.45">
      <c r="A179">
        <v>178</v>
      </c>
      <c r="B179">
        <v>1909</v>
      </c>
      <c r="C179" t="s">
        <v>352</v>
      </c>
      <c r="D179" t="s">
        <v>611</v>
      </c>
      <c r="E179" t="s">
        <v>15</v>
      </c>
      <c r="F179">
        <v>112</v>
      </c>
      <c r="L179" t="s">
        <v>16</v>
      </c>
      <c r="M179" t="s">
        <v>16</v>
      </c>
    </row>
    <row r="180" spans="1:13" x14ac:dyDescent="0.45">
      <c r="A180">
        <v>179</v>
      </c>
      <c r="B180">
        <v>1909</v>
      </c>
      <c r="C180" t="s">
        <v>444</v>
      </c>
      <c r="D180" t="s">
        <v>71</v>
      </c>
      <c r="E180" t="s">
        <v>15</v>
      </c>
      <c r="F180">
        <v>140</v>
      </c>
      <c r="L180" t="s">
        <v>16</v>
      </c>
      <c r="M180" t="s">
        <v>16</v>
      </c>
    </row>
    <row r="181" spans="1:13" x14ac:dyDescent="0.45">
      <c r="A181">
        <v>180</v>
      </c>
      <c r="B181">
        <v>1909</v>
      </c>
      <c r="C181" t="s">
        <v>486</v>
      </c>
      <c r="D181" t="s">
        <v>42</v>
      </c>
      <c r="E181" t="s">
        <v>15</v>
      </c>
      <c r="F181">
        <v>150</v>
      </c>
      <c r="L181" t="s">
        <v>16</v>
      </c>
      <c r="M181" t="s">
        <v>16</v>
      </c>
    </row>
    <row r="182" spans="1:13" x14ac:dyDescent="0.45">
      <c r="A182">
        <v>181</v>
      </c>
      <c r="B182">
        <v>1909</v>
      </c>
      <c r="C182" t="s">
        <v>605</v>
      </c>
      <c r="D182" t="s">
        <v>73</v>
      </c>
      <c r="E182" t="s">
        <v>15</v>
      </c>
      <c r="F182">
        <v>95</v>
      </c>
      <c r="L182" t="s">
        <v>16</v>
      </c>
      <c r="M182" t="s">
        <v>16</v>
      </c>
    </row>
    <row r="183" spans="1:13" x14ac:dyDescent="0.45">
      <c r="A183">
        <v>182</v>
      </c>
      <c r="B183">
        <v>1909</v>
      </c>
      <c r="C183" t="s">
        <v>762</v>
      </c>
      <c r="D183" t="s">
        <v>385</v>
      </c>
      <c r="E183" t="s">
        <v>15</v>
      </c>
      <c r="F183">
        <v>137</v>
      </c>
      <c r="L183" t="s">
        <v>16</v>
      </c>
      <c r="M183" t="s">
        <v>16</v>
      </c>
    </row>
    <row r="184" spans="1:13" x14ac:dyDescent="0.45">
      <c r="A184">
        <v>183</v>
      </c>
      <c r="B184">
        <v>1909</v>
      </c>
      <c r="C184" t="s">
        <v>766</v>
      </c>
      <c r="D184" t="s">
        <v>79</v>
      </c>
      <c r="E184" t="s">
        <v>15</v>
      </c>
      <c r="F184">
        <v>97</v>
      </c>
      <c r="L184" t="s">
        <v>16</v>
      </c>
      <c r="M184" t="s">
        <v>16</v>
      </c>
    </row>
    <row r="185" spans="1:13" x14ac:dyDescent="0.45">
      <c r="A185">
        <v>184</v>
      </c>
      <c r="B185">
        <v>1910</v>
      </c>
      <c r="C185" t="s">
        <v>399</v>
      </c>
      <c r="D185" t="s">
        <v>54</v>
      </c>
      <c r="E185" t="s">
        <v>15</v>
      </c>
      <c r="F185">
        <v>110</v>
      </c>
      <c r="L185" t="s">
        <v>16</v>
      </c>
      <c r="M185" t="s">
        <v>16</v>
      </c>
    </row>
    <row r="186" spans="1:13" x14ac:dyDescent="0.45">
      <c r="A186">
        <v>185</v>
      </c>
      <c r="B186">
        <v>1910</v>
      </c>
      <c r="C186" t="s">
        <v>486</v>
      </c>
      <c r="D186" t="s">
        <v>42</v>
      </c>
      <c r="E186" t="s">
        <v>15</v>
      </c>
      <c r="F186">
        <v>143</v>
      </c>
      <c r="L186" t="s">
        <v>16</v>
      </c>
      <c r="M186" t="s">
        <v>16</v>
      </c>
    </row>
    <row r="187" spans="1:13" x14ac:dyDescent="0.45">
      <c r="A187">
        <v>186</v>
      </c>
      <c r="B187">
        <v>1910</v>
      </c>
      <c r="C187" t="s">
        <v>605</v>
      </c>
      <c r="D187" t="s">
        <v>73</v>
      </c>
      <c r="E187" t="s">
        <v>15</v>
      </c>
      <c r="F187">
        <v>119</v>
      </c>
      <c r="L187" t="s">
        <v>16</v>
      </c>
      <c r="M187" t="s">
        <v>16</v>
      </c>
    </row>
    <row r="188" spans="1:13" x14ac:dyDescent="0.45">
      <c r="A188">
        <v>187</v>
      </c>
      <c r="B188">
        <v>1910</v>
      </c>
      <c r="C188" t="s">
        <v>609</v>
      </c>
      <c r="D188" t="s">
        <v>425</v>
      </c>
      <c r="E188" t="s">
        <v>15</v>
      </c>
      <c r="F188">
        <v>117</v>
      </c>
      <c r="L188" t="s">
        <v>16</v>
      </c>
      <c r="M188" t="s">
        <v>16</v>
      </c>
    </row>
    <row r="189" spans="1:13" x14ac:dyDescent="0.45">
      <c r="A189">
        <v>188</v>
      </c>
      <c r="B189">
        <v>1910</v>
      </c>
      <c r="C189" t="s">
        <v>759</v>
      </c>
      <c r="D189" t="s">
        <v>518</v>
      </c>
      <c r="E189" t="s">
        <v>15</v>
      </c>
      <c r="F189">
        <v>96</v>
      </c>
      <c r="L189" t="s">
        <v>16</v>
      </c>
      <c r="M189" t="s">
        <v>16</v>
      </c>
    </row>
    <row r="190" spans="1:13" x14ac:dyDescent="0.45">
      <c r="A190">
        <v>189</v>
      </c>
      <c r="B190">
        <v>1911</v>
      </c>
      <c r="C190" t="s">
        <v>332</v>
      </c>
      <c r="D190" t="s">
        <v>93</v>
      </c>
      <c r="E190" t="s">
        <v>15</v>
      </c>
      <c r="F190">
        <v>102</v>
      </c>
      <c r="L190" t="s">
        <v>16</v>
      </c>
      <c r="M190" t="s">
        <v>16</v>
      </c>
    </row>
    <row r="191" spans="1:13" x14ac:dyDescent="0.45">
      <c r="A191">
        <v>190</v>
      </c>
      <c r="B191">
        <v>1911</v>
      </c>
      <c r="C191" t="s">
        <v>486</v>
      </c>
      <c r="D191" t="s">
        <v>42</v>
      </c>
      <c r="E191" t="s">
        <v>15</v>
      </c>
      <c r="F191">
        <v>98</v>
      </c>
      <c r="L191" t="s">
        <v>16</v>
      </c>
      <c r="M191" t="s">
        <v>16</v>
      </c>
    </row>
    <row r="192" spans="1:13" x14ac:dyDescent="0.45">
      <c r="A192">
        <v>191</v>
      </c>
      <c r="B192">
        <v>1911</v>
      </c>
      <c r="C192" t="s">
        <v>560</v>
      </c>
      <c r="D192" t="s">
        <v>46</v>
      </c>
      <c r="E192" t="s">
        <v>15</v>
      </c>
      <c r="F192">
        <v>96</v>
      </c>
      <c r="L192" t="s">
        <v>16</v>
      </c>
      <c r="M192" t="s">
        <v>16</v>
      </c>
    </row>
    <row r="193" spans="1:13" x14ac:dyDescent="0.45">
      <c r="A193">
        <v>192</v>
      </c>
      <c r="B193">
        <v>1911</v>
      </c>
      <c r="C193" t="s">
        <v>605</v>
      </c>
      <c r="D193" t="s">
        <v>73</v>
      </c>
      <c r="E193" t="s">
        <v>15</v>
      </c>
      <c r="F193">
        <v>98</v>
      </c>
      <c r="L193" t="s">
        <v>16</v>
      </c>
      <c r="M193" t="s">
        <v>16</v>
      </c>
    </row>
    <row r="194" spans="1:13" x14ac:dyDescent="0.45">
      <c r="A194">
        <v>193</v>
      </c>
      <c r="B194">
        <v>1911</v>
      </c>
      <c r="C194" t="s">
        <v>609</v>
      </c>
      <c r="D194" t="s">
        <v>425</v>
      </c>
      <c r="E194" t="s">
        <v>15</v>
      </c>
      <c r="F194">
        <v>128</v>
      </c>
      <c r="L194" t="s">
        <v>16</v>
      </c>
      <c r="M194" t="s">
        <v>16</v>
      </c>
    </row>
    <row r="195" spans="1:13" x14ac:dyDescent="0.45">
      <c r="A195">
        <v>194</v>
      </c>
      <c r="B195">
        <v>1911</v>
      </c>
      <c r="C195" t="s">
        <v>754</v>
      </c>
      <c r="D195" t="s">
        <v>26</v>
      </c>
      <c r="E195" t="s">
        <v>15</v>
      </c>
      <c r="F195">
        <v>141</v>
      </c>
      <c r="L195" t="s">
        <v>16</v>
      </c>
      <c r="M195" t="s">
        <v>16</v>
      </c>
    </row>
    <row r="196" spans="1:13" x14ac:dyDescent="0.45">
      <c r="A196">
        <v>195</v>
      </c>
      <c r="B196">
        <v>1911</v>
      </c>
      <c r="C196" t="s">
        <v>781</v>
      </c>
      <c r="D196" t="s">
        <v>382</v>
      </c>
      <c r="E196" t="s">
        <v>15</v>
      </c>
      <c r="F196">
        <v>103</v>
      </c>
      <c r="L196" t="s">
        <v>16</v>
      </c>
      <c r="M196" t="s">
        <v>16</v>
      </c>
    </row>
    <row r="197" spans="1:13" x14ac:dyDescent="0.45">
      <c r="A197">
        <v>196</v>
      </c>
      <c r="B197">
        <v>1912</v>
      </c>
      <c r="C197" t="s">
        <v>332</v>
      </c>
      <c r="D197" t="s">
        <v>93</v>
      </c>
      <c r="E197" t="s">
        <v>15</v>
      </c>
      <c r="F197">
        <v>118</v>
      </c>
      <c r="L197" t="s">
        <v>16</v>
      </c>
      <c r="M197" t="s">
        <v>16</v>
      </c>
    </row>
    <row r="198" spans="1:13" x14ac:dyDescent="0.45">
      <c r="A198">
        <v>197</v>
      </c>
      <c r="B198">
        <v>1912</v>
      </c>
      <c r="C198" t="s">
        <v>486</v>
      </c>
      <c r="D198" t="s">
        <v>42</v>
      </c>
      <c r="E198" t="s">
        <v>15</v>
      </c>
      <c r="F198">
        <v>94</v>
      </c>
      <c r="L198" t="s">
        <v>16</v>
      </c>
      <c r="M198" t="s">
        <v>16</v>
      </c>
    </row>
    <row r="199" spans="1:13" x14ac:dyDescent="0.45">
      <c r="A199">
        <v>198</v>
      </c>
      <c r="B199">
        <v>1912</v>
      </c>
      <c r="C199" t="s">
        <v>605</v>
      </c>
      <c r="D199" t="s">
        <v>73</v>
      </c>
      <c r="E199" t="s">
        <v>15</v>
      </c>
      <c r="F199">
        <v>98</v>
      </c>
      <c r="L199" t="s">
        <v>16</v>
      </c>
      <c r="M199" t="s">
        <v>16</v>
      </c>
    </row>
    <row r="200" spans="1:13" x14ac:dyDescent="0.45">
      <c r="A200">
        <v>199</v>
      </c>
      <c r="B200">
        <v>1912</v>
      </c>
      <c r="C200" t="s">
        <v>609</v>
      </c>
      <c r="D200" t="s">
        <v>425</v>
      </c>
      <c r="E200" t="s">
        <v>15</v>
      </c>
      <c r="F200">
        <v>122</v>
      </c>
      <c r="L200" t="s">
        <v>16</v>
      </c>
      <c r="M200" t="s">
        <v>16</v>
      </c>
    </row>
    <row r="201" spans="1:13" x14ac:dyDescent="0.45">
      <c r="A201">
        <v>200</v>
      </c>
      <c r="B201">
        <v>1912</v>
      </c>
      <c r="C201" t="s">
        <v>610</v>
      </c>
      <c r="D201" t="s">
        <v>611</v>
      </c>
      <c r="E201" t="s">
        <v>15</v>
      </c>
      <c r="F201">
        <v>94</v>
      </c>
      <c r="L201" t="s">
        <v>16</v>
      </c>
      <c r="M201" t="s">
        <v>16</v>
      </c>
    </row>
    <row r="202" spans="1:13" x14ac:dyDescent="0.45">
      <c r="A202">
        <v>201</v>
      </c>
      <c r="B202">
        <v>1912</v>
      </c>
      <c r="C202" t="s">
        <v>754</v>
      </c>
      <c r="D202" t="s">
        <v>26</v>
      </c>
      <c r="E202" t="s">
        <v>15</v>
      </c>
      <c r="F202">
        <v>120</v>
      </c>
      <c r="L202" t="s">
        <v>16</v>
      </c>
      <c r="M202" t="s">
        <v>16</v>
      </c>
    </row>
    <row r="203" spans="1:13" x14ac:dyDescent="0.45">
      <c r="A203">
        <v>202</v>
      </c>
      <c r="B203">
        <v>1912</v>
      </c>
      <c r="C203" t="s">
        <v>770</v>
      </c>
      <c r="D203" t="s">
        <v>863</v>
      </c>
      <c r="E203" t="s">
        <v>15</v>
      </c>
      <c r="F203">
        <v>108</v>
      </c>
      <c r="L203" t="s">
        <v>16</v>
      </c>
      <c r="M203" t="s">
        <v>16</v>
      </c>
    </row>
    <row r="204" spans="1:13" x14ac:dyDescent="0.45">
      <c r="A204">
        <v>203</v>
      </c>
      <c r="B204">
        <v>1913</v>
      </c>
      <c r="C204" t="s">
        <v>325</v>
      </c>
      <c r="D204" t="s">
        <v>518</v>
      </c>
      <c r="E204" t="s">
        <v>15</v>
      </c>
      <c r="F204">
        <v>103</v>
      </c>
      <c r="L204" t="s">
        <v>16</v>
      </c>
      <c r="M204" t="s">
        <v>16</v>
      </c>
    </row>
    <row r="205" spans="1:13" x14ac:dyDescent="0.45">
      <c r="A205">
        <v>204</v>
      </c>
      <c r="B205">
        <v>1913</v>
      </c>
      <c r="C205" t="s">
        <v>332</v>
      </c>
      <c r="D205" t="s">
        <v>93</v>
      </c>
      <c r="E205" t="s">
        <v>15</v>
      </c>
      <c r="F205">
        <v>103</v>
      </c>
      <c r="L205" t="s">
        <v>16</v>
      </c>
      <c r="M205" t="s">
        <v>16</v>
      </c>
    </row>
    <row r="206" spans="1:13" x14ac:dyDescent="0.45">
      <c r="A206">
        <v>205</v>
      </c>
      <c r="B206">
        <v>1913</v>
      </c>
      <c r="C206" t="s">
        <v>406</v>
      </c>
      <c r="D206" t="s">
        <v>73</v>
      </c>
      <c r="E206" t="s">
        <v>15</v>
      </c>
      <c r="F206">
        <v>100</v>
      </c>
      <c r="L206" t="s">
        <v>16</v>
      </c>
      <c r="M206" t="s">
        <v>16</v>
      </c>
    </row>
    <row r="207" spans="1:13" x14ac:dyDescent="0.45">
      <c r="A207">
        <v>206</v>
      </c>
      <c r="B207">
        <v>1913</v>
      </c>
      <c r="C207" t="s">
        <v>526</v>
      </c>
      <c r="D207" t="s">
        <v>385</v>
      </c>
      <c r="E207" t="s">
        <v>15</v>
      </c>
      <c r="F207">
        <v>96</v>
      </c>
      <c r="L207" t="s">
        <v>16</v>
      </c>
      <c r="M207" t="s">
        <v>16</v>
      </c>
    </row>
    <row r="208" spans="1:13" x14ac:dyDescent="0.45">
      <c r="A208">
        <v>207</v>
      </c>
      <c r="B208">
        <v>1913</v>
      </c>
      <c r="C208" t="s">
        <v>554</v>
      </c>
      <c r="D208" t="s">
        <v>71</v>
      </c>
      <c r="E208" t="s">
        <v>15</v>
      </c>
      <c r="F208">
        <v>118</v>
      </c>
      <c r="L208" t="s">
        <v>16</v>
      </c>
      <c r="M208" t="s">
        <v>16</v>
      </c>
    </row>
    <row r="209" spans="1:13" x14ac:dyDescent="0.45">
      <c r="A209">
        <v>208</v>
      </c>
      <c r="B209">
        <v>1913</v>
      </c>
      <c r="C209" t="s">
        <v>609</v>
      </c>
      <c r="D209" t="s">
        <v>425</v>
      </c>
      <c r="E209" t="s">
        <v>15</v>
      </c>
      <c r="F209">
        <v>116</v>
      </c>
      <c r="L209" t="s">
        <v>16</v>
      </c>
      <c r="M209" t="s">
        <v>16</v>
      </c>
    </row>
    <row r="210" spans="1:13" x14ac:dyDescent="0.45">
      <c r="A210">
        <v>209</v>
      </c>
      <c r="B210">
        <v>1913</v>
      </c>
      <c r="C210" t="s">
        <v>610</v>
      </c>
      <c r="D210" t="s">
        <v>611</v>
      </c>
      <c r="E210" t="s">
        <v>15</v>
      </c>
      <c r="F210">
        <v>103</v>
      </c>
      <c r="L210" t="s">
        <v>16</v>
      </c>
      <c r="M210" t="s">
        <v>16</v>
      </c>
    </row>
    <row r="211" spans="1:13" x14ac:dyDescent="0.45">
      <c r="A211">
        <v>210</v>
      </c>
      <c r="B211">
        <v>1913</v>
      </c>
      <c r="C211" t="s">
        <v>721</v>
      </c>
      <c r="D211" t="s">
        <v>79</v>
      </c>
      <c r="E211" t="s">
        <v>15</v>
      </c>
      <c r="F211">
        <v>125</v>
      </c>
      <c r="L211" t="s">
        <v>16</v>
      </c>
      <c r="M211" t="s">
        <v>16</v>
      </c>
    </row>
    <row r="212" spans="1:13" x14ac:dyDescent="0.45">
      <c r="A212">
        <v>211</v>
      </c>
      <c r="B212">
        <v>1913</v>
      </c>
      <c r="C212" t="s">
        <v>770</v>
      </c>
      <c r="D212" t="s">
        <v>14</v>
      </c>
      <c r="E212" t="s">
        <v>15</v>
      </c>
      <c r="F212">
        <v>112</v>
      </c>
      <c r="L212" t="s">
        <v>16</v>
      </c>
      <c r="M212" t="s">
        <v>16</v>
      </c>
    </row>
    <row r="213" spans="1:13" x14ac:dyDescent="0.45">
      <c r="A213">
        <v>212</v>
      </c>
      <c r="B213">
        <v>1913</v>
      </c>
      <c r="C213" t="s">
        <v>819</v>
      </c>
      <c r="D213" t="s">
        <v>44</v>
      </c>
      <c r="E213" t="s">
        <v>15</v>
      </c>
      <c r="F213">
        <v>98</v>
      </c>
      <c r="L213" t="s">
        <v>16</v>
      </c>
      <c r="M213" t="s">
        <v>16</v>
      </c>
    </row>
    <row r="214" spans="1:13" x14ac:dyDescent="0.45">
      <c r="A214">
        <v>213</v>
      </c>
      <c r="B214">
        <v>1914</v>
      </c>
      <c r="C214" t="s">
        <v>325</v>
      </c>
      <c r="D214" t="s">
        <v>518</v>
      </c>
      <c r="E214" t="s">
        <v>15</v>
      </c>
      <c r="F214">
        <v>115</v>
      </c>
      <c r="L214" t="s">
        <v>16</v>
      </c>
      <c r="M214" t="s">
        <v>16</v>
      </c>
    </row>
    <row r="215" spans="1:13" x14ac:dyDescent="0.45">
      <c r="A215">
        <v>214</v>
      </c>
      <c r="B215">
        <v>1914</v>
      </c>
      <c r="C215" t="s">
        <v>357</v>
      </c>
      <c r="D215" t="s">
        <v>864</v>
      </c>
      <c r="E215" t="s">
        <v>15</v>
      </c>
      <c r="F215">
        <v>122</v>
      </c>
      <c r="L215" t="s">
        <v>16</v>
      </c>
      <c r="M215" t="s">
        <v>16</v>
      </c>
    </row>
    <row r="216" spans="1:13" x14ac:dyDescent="0.45">
      <c r="A216">
        <v>215</v>
      </c>
      <c r="B216">
        <v>1914</v>
      </c>
      <c r="C216" t="s">
        <v>364</v>
      </c>
      <c r="D216" t="s">
        <v>865</v>
      </c>
      <c r="E216" t="s">
        <v>15</v>
      </c>
      <c r="F216">
        <v>128</v>
      </c>
      <c r="L216" t="s">
        <v>16</v>
      </c>
      <c r="M216" t="s">
        <v>16</v>
      </c>
    </row>
    <row r="217" spans="1:13" x14ac:dyDescent="0.45">
      <c r="A217">
        <v>216</v>
      </c>
      <c r="B217">
        <v>1914</v>
      </c>
      <c r="C217" t="s">
        <v>406</v>
      </c>
      <c r="D217" t="s">
        <v>73</v>
      </c>
      <c r="E217" t="s">
        <v>15</v>
      </c>
      <c r="F217">
        <v>106</v>
      </c>
      <c r="L217" t="s">
        <v>16</v>
      </c>
      <c r="M217" t="s">
        <v>16</v>
      </c>
    </row>
    <row r="218" spans="1:13" x14ac:dyDescent="0.45">
      <c r="A218">
        <v>217</v>
      </c>
      <c r="B218">
        <v>1914</v>
      </c>
      <c r="C218" t="s">
        <v>450</v>
      </c>
      <c r="D218" t="s">
        <v>866</v>
      </c>
      <c r="E218" t="s">
        <v>15</v>
      </c>
      <c r="F218">
        <v>128</v>
      </c>
      <c r="L218" t="s">
        <v>16</v>
      </c>
      <c r="M218" t="s">
        <v>16</v>
      </c>
    </row>
    <row r="219" spans="1:13" x14ac:dyDescent="0.45">
      <c r="A219">
        <v>218</v>
      </c>
      <c r="B219">
        <v>1914</v>
      </c>
      <c r="C219" t="s">
        <v>486</v>
      </c>
      <c r="D219" t="s">
        <v>42</v>
      </c>
      <c r="E219" t="s">
        <v>15</v>
      </c>
      <c r="F219">
        <v>101</v>
      </c>
      <c r="L219" t="s">
        <v>16</v>
      </c>
      <c r="M219" t="s">
        <v>16</v>
      </c>
    </row>
    <row r="220" spans="1:13" x14ac:dyDescent="0.45">
      <c r="A220">
        <v>219</v>
      </c>
      <c r="B220">
        <v>1914</v>
      </c>
      <c r="C220" t="s">
        <v>494</v>
      </c>
      <c r="D220" t="s">
        <v>380</v>
      </c>
      <c r="E220" t="s">
        <v>15</v>
      </c>
      <c r="F220">
        <v>115</v>
      </c>
      <c r="L220" t="s">
        <v>16</v>
      </c>
      <c r="M220" t="s">
        <v>16</v>
      </c>
    </row>
    <row r="221" spans="1:13" x14ac:dyDescent="0.45">
      <c r="A221">
        <v>220</v>
      </c>
      <c r="B221">
        <v>1914</v>
      </c>
      <c r="C221" t="s">
        <v>542</v>
      </c>
      <c r="D221" t="s">
        <v>59</v>
      </c>
      <c r="E221" t="s">
        <v>15</v>
      </c>
      <c r="F221">
        <v>118</v>
      </c>
      <c r="L221" t="s">
        <v>16</v>
      </c>
      <c r="M221" t="s">
        <v>16</v>
      </c>
    </row>
    <row r="222" spans="1:13" x14ac:dyDescent="0.45">
      <c r="A222">
        <v>221</v>
      </c>
      <c r="B222">
        <v>1914</v>
      </c>
      <c r="C222" t="s">
        <v>568</v>
      </c>
      <c r="D222" t="s">
        <v>867</v>
      </c>
      <c r="E222" t="s">
        <v>15</v>
      </c>
      <c r="F222">
        <v>97</v>
      </c>
      <c r="L222" t="s">
        <v>16</v>
      </c>
      <c r="M222" t="s">
        <v>16</v>
      </c>
    </row>
    <row r="223" spans="1:13" x14ac:dyDescent="0.45">
      <c r="A223">
        <v>222</v>
      </c>
      <c r="B223">
        <v>1914</v>
      </c>
      <c r="C223" t="s">
        <v>609</v>
      </c>
      <c r="D223" t="s">
        <v>425</v>
      </c>
      <c r="E223" t="s">
        <v>15</v>
      </c>
      <c r="F223">
        <v>126</v>
      </c>
      <c r="L223" t="s">
        <v>16</v>
      </c>
      <c r="M223" t="s">
        <v>16</v>
      </c>
    </row>
    <row r="224" spans="1:13" x14ac:dyDescent="0.45">
      <c r="A224">
        <v>223</v>
      </c>
      <c r="B224">
        <v>1914</v>
      </c>
      <c r="C224" t="s">
        <v>687</v>
      </c>
      <c r="D224" t="s">
        <v>868</v>
      </c>
      <c r="E224" t="s">
        <v>15</v>
      </c>
      <c r="F224">
        <v>130</v>
      </c>
      <c r="L224" t="s">
        <v>16</v>
      </c>
      <c r="M224" t="s">
        <v>16</v>
      </c>
    </row>
    <row r="225" spans="1:13" x14ac:dyDescent="0.45">
      <c r="A225">
        <v>224</v>
      </c>
      <c r="B225">
        <v>1914</v>
      </c>
      <c r="C225" t="s">
        <v>721</v>
      </c>
      <c r="D225" t="s">
        <v>79</v>
      </c>
      <c r="E225" t="s">
        <v>15</v>
      </c>
      <c r="F225">
        <v>125</v>
      </c>
      <c r="L225" t="s">
        <v>16</v>
      </c>
      <c r="M225" t="s">
        <v>16</v>
      </c>
    </row>
    <row r="226" spans="1:13" x14ac:dyDescent="0.45">
      <c r="A226">
        <v>225</v>
      </c>
      <c r="B226">
        <v>1914</v>
      </c>
      <c r="C226" t="s">
        <v>722</v>
      </c>
      <c r="D226" t="s">
        <v>382</v>
      </c>
      <c r="E226" t="s">
        <v>15</v>
      </c>
      <c r="F226">
        <v>100</v>
      </c>
      <c r="L226" t="s">
        <v>16</v>
      </c>
      <c r="M226" t="s">
        <v>16</v>
      </c>
    </row>
    <row r="227" spans="1:13" x14ac:dyDescent="0.45">
      <c r="A227">
        <v>226</v>
      </c>
      <c r="B227">
        <v>1914</v>
      </c>
      <c r="C227" t="s">
        <v>749</v>
      </c>
      <c r="D227" t="s">
        <v>44</v>
      </c>
      <c r="E227" t="s">
        <v>15</v>
      </c>
      <c r="F227">
        <v>98</v>
      </c>
      <c r="L227" t="s">
        <v>16</v>
      </c>
      <c r="M227" t="s">
        <v>16</v>
      </c>
    </row>
    <row r="228" spans="1:13" x14ac:dyDescent="0.45">
      <c r="A228">
        <v>227</v>
      </c>
      <c r="B228">
        <v>1914</v>
      </c>
      <c r="C228" t="s">
        <v>754</v>
      </c>
      <c r="D228" t="s">
        <v>26</v>
      </c>
      <c r="E228" t="s">
        <v>15</v>
      </c>
      <c r="F228">
        <v>122</v>
      </c>
      <c r="L228" t="s">
        <v>16</v>
      </c>
      <c r="M228" t="s">
        <v>16</v>
      </c>
    </row>
    <row r="229" spans="1:13" x14ac:dyDescent="0.45">
      <c r="A229">
        <v>228</v>
      </c>
      <c r="B229">
        <v>1914</v>
      </c>
      <c r="C229" t="s">
        <v>816</v>
      </c>
      <c r="D229" t="s">
        <v>869</v>
      </c>
      <c r="E229" t="s">
        <v>15</v>
      </c>
      <c r="F229">
        <v>132</v>
      </c>
      <c r="L229" t="s">
        <v>16</v>
      </c>
      <c r="M229" t="s">
        <v>16</v>
      </c>
    </row>
    <row r="230" spans="1:13" x14ac:dyDescent="0.45">
      <c r="A230">
        <v>229</v>
      </c>
      <c r="B230">
        <v>1915</v>
      </c>
      <c r="C230" t="s">
        <v>325</v>
      </c>
      <c r="D230" t="s">
        <v>518</v>
      </c>
      <c r="E230" t="s">
        <v>15</v>
      </c>
      <c r="F230">
        <v>102</v>
      </c>
      <c r="L230" t="s">
        <v>16</v>
      </c>
      <c r="M230" t="s">
        <v>16</v>
      </c>
    </row>
    <row r="231" spans="1:13" x14ac:dyDescent="0.45">
      <c r="A231">
        <v>230</v>
      </c>
      <c r="B231">
        <v>1915</v>
      </c>
      <c r="C231" t="s">
        <v>357</v>
      </c>
      <c r="D231" t="s">
        <v>864</v>
      </c>
      <c r="E231" t="s">
        <v>15</v>
      </c>
      <c r="F231">
        <v>99</v>
      </c>
      <c r="L231" t="s">
        <v>16</v>
      </c>
      <c r="M231" t="s">
        <v>16</v>
      </c>
    </row>
    <row r="232" spans="1:13" x14ac:dyDescent="0.45">
      <c r="A232">
        <v>231</v>
      </c>
      <c r="B232">
        <v>1915</v>
      </c>
      <c r="C232" t="s">
        <v>364</v>
      </c>
      <c r="D232" t="s">
        <v>865</v>
      </c>
      <c r="E232" t="s">
        <v>15</v>
      </c>
      <c r="F232">
        <v>97</v>
      </c>
      <c r="L232" t="s">
        <v>16</v>
      </c>
      <c r="M232" t="s">
        <v>16</v>
      </c>
    </row>
    <row r="233" spans="1:13" x14ac:dyDescent="0.45">
      <c r="A233">
        <v>232</v>
      </c>
      <c r="B233">
        <v>1915</v>
      </c>
      <c r="C233" t="s">
        <v>486</v>
      </c>
      <c r="D233" t="s">
        <v>42</v>
      </c>
      <c r="E233" t="s">
        <v>15</v>
      </c>
      <c r="F233">
        <v>118</v>
      </c>
      <c r="L233" t="s">
        <v>16</v>
      </c>
      <c r="M233" t="s">
        <v>16</v>
      </c>
    </row>
    <row r="234" spans="1:13" x14ac:dyDescent="0.45">
      <c r="A234">
        <v>233</v>
      </c>
      <c r="B234">
        <v>1915</v>
      </c>
      <c r="C234" t="s">
        <v>494</v>
      </c>
      <c r="D234" t="s">
        <v>380</v>
      </c>
      <c r="E234" t="s">
        <v>15</v>
      </c>
      <c r="F234">
        <v>114</v>
      </c>
      <c r="L234" t="s">
        <v>16</v>
      </c>
      <c r="M234" t="s">
        <v>16</v>
      </c>
    </row>
    <row r="235" spans="1:13" x14ac:dyDescent="0.45">
      <c r="A235">
        <v>234</v>
      </c>
      <c r="B235">
        <v>1915</v>
      </c>
      <c r="C235" t="s">
        <v>512</v>
      </c>
      <c r="D235" t="s">
        <v>870</v>
      </c>
      <c r="E235" t="s">
        <v>15</v>
      </c>
      <c r="F235">
        <v>113</v>
      </c>
      <c r="L235" t="s">
        <v>16</v>
      </c>
      <c r="M235" t="s">
        <v>16</v>
      </c>
    </row>
    <row r="236" spans="1:13" x14ac:dyDescent="0.45">
      <c r="A236">
        <v>235</v>
      </c>
      <c r="B236">
        <v>1915</v>
      </c>
      <c r="C236" t="s">
        <v>526</v>
      </c>
      <c r="D236" t="s">
        <v>385</v>
      </c>
      <c r="E236" t="s">
        <v>15</v>
      </c>
      <c r="F236">
        <v>94</v>
      </c>
      <c r="L236" t="s">
        <v>16</v>
      </c>
      <c r="M236" t="s">
        <v>16</v>
      </c>
    </row>
    <row r="237" spans="1:13" x14ac:dyDescent="0.45">
      <c r="A237">
        <v>236</v>
      </c>
      <c r="B237">
        <v>1915</v>
      </c>
      <c r="C237" t="s">
        <v>554</v>
      </c>
      <c r="D237" t="s">
        <v>71</v>
      </c>
      <c r="E237" t="s">
        <v>15</v>
      </c>
      <c r="F237">
        <v>104</v>
      </c>
      <c r="L237" t="s">
        <v>16</v>
      </c>
      <c r="M237" t="s">
        <v>16</v>
      </c>
    </row>
    <row r="238" spans="1:13" x14ac:dyDescent="0.45">
      <c r="A238">
        <v>237</v>
      </c>
      <c r="B238">
        <v>1915</v>
      </c>
      <c r="C238" t="s">
        <v>609</v>
      </c>
      <c r="D238" t="s">
        <v>425</v>
      </c>
      <c r="E238" t="s">
        <v>15</v>
      </c>
      <c r="F238">
        <v>96</v>
      </c>
      <c r="L238" t="s">
        <v>16</v>
      </c>
      <c r="M238" t="s">
        <v>16</v>
      </c>
    </row>
    <row r="239" spans="1:13" x14ac:dyDescent="0.45">
      <c r="A239">
        <v>238</v>
      </c>
      <c r="B239">
        <v>1915</v>
      </c>
      <c r="C239" t="s">
        <v>649</v>
      </c>
      <c r="D239" t="s">
        <v>31</v>
      </c>
      <c r="E239" t="s">
        <v>15</v>
      </c>
      <c r="F239">
        <v>115</v>
      </c>
      <c r="L239" t="s">
        <v>16</v>
      </c>
      <c r="M239" t="s">
        <v>16</v>
      </c>
    </row>
    <row r="240" spans="1:13" x14ac:dyDescent="0.45">
      <c r="A240">
        <v>239</v>
      </c>
      <c r="B240">
        <v>1915</v>
      </c>
      <c r="C240" t="s">
        <v>656</v>
      </c>
      <c r="D240" t="s">
        <v>59</v>
      </c>
      <c r="E240" t="s">
        <v>15</v>
      </c>
      <c r="F240">
        <v>99</v>
      </c>
      <c r="L240" t="s">
        <v>16</v>
      </c>
      <c r="M240" t="s">
        <v>16</v>
      </c>
    </row>
    <row r="241" spans="1:13" x14ac:dyDescent="0.45">
      <c r="A241">
        <v>240</v>
      </c>
      <c r="B241">
        <v>1915</v>
      </c>
      <c r="C241" t="s">
        <v>687</v>
      </c>
      <c r="D241" t="s">
        <v>871</v>
      </c>
      <c r="E241" t="s">
        <v>15</v>
      </c>
      <c r="F241">
        <v>142</v>
      </c>
      <c r="L241" t="s">
        <v>16</v>
      </c>
      <c r="M241" t="s">
        <v>16</v>
      </c>
    </row>
    <row r="242" spans="1:13" x14ac:dyDescent="0.45">
      <c r="A242">
        <v>241</v>
      </c>
      <c r="B242">
        <v>1915</v>
      </c>
      <c r="C242" t="s">
        <v>721</v>
      </c>
      <c r="D242" t="s">
        <v>79</v>
      </c>
      <c r="E242" t="s">
        <v>15</v>
      </c>
      <c r="F242">
        <v>134</v>
      </c>
      <c r="L242" t="s">
        <v>16</v>
      </c>
      <c r="M242" t="s">
        <v>16</v>
      </c>
    </row>
    <row r="243" spans="1:13" x14ac:dyDescent="0.45">
      <c r="A243">
        <v>242</v>
      </c>
      <c r="B243">
        <v>1915</v>
      </c>
      <c r="C243" t="s">
        <v>749</v>
      </c>
      <c r="D243" t="s">
        <v>44</v>
      </c>
      <c r="E243" t="s">
        <v>15</v>
      </c>
      <c r="F243">
        <v>142</v>
      </c>
      <c r="L243" t="s">
        <v>16</v>
      </c>
      <c r="M243" t="s">
        <v>16</v>
      </c>
    </row>
    <row r="244" spans="1:13" x14ac:dyDescent="0.45">
      <c r="A244">
        <v>243</v>
      </c>
      <c r="B244">
        <v>1915</v>
      </c>
      <c r="C244" t="s">
        <v>754</v>
      </c>
      <c r="D244" t="s">
        <v>26</v>
      </c>
      <c r="E244" t="s">
        <v>15</v>
      </c>
      <c r="F244">
        <v>100</v>
      </c>
      <c r="L244" t="s">
        <v>16</v>
      </c>
      <c r="M244" t="s">
        <v>16</v>
      </c>
    </row>
    <row r="245" spans="1:13" x14ac:dyDescent="0.45">
      <c r="A245">
        <v>244</v>
      </c>
      <c r="B245">
        <v>1915</v>
      </c>
      <c r="C245" t="s">
        <v>819</v>
      </c>
      <c r="D245" t="s">
        <v>73</v>
      </c>
      <c r="E245" t="s">
        <v>15</v>
      </c>
      <c r="F245">
        <v>98</v>
      </c>
      <c r="L245" t="s">
        <v>16</v>
      </c>
      <c r="M245" t="s">
        <v>16</v>
      </c>
    </row>
    <row r="246" spans="1:13" x14ac:dyDescent="0.45">
      <c r="A246">
        <v>245</v>
      </c>
      <c r="B246">
        <v>1916</v>
      </c>
      <c r="C246" t="s">
        <v>494</v>
      </c>
      <c r="D246" t="s">
        <v>380</v>
      </c>
      <c r="E246" t="s">
        <v>15</v>
      </c>
      <c r="F246">
        <v>116</v>
      </c>
      <c r="L246" t="s">
        <v>16</v>
      </c>
      <c r="M246" t="s">
        <v>16</v>
      </c>
    </row>
    <row r="247" spans="1:13" x14ac:dyDescent="0.45">
      <c r="A247">
        <v>246</v>
      </c>
      <c r="B247">
        <v>1916</v>
      </c>
      <c r="C247" t="s">
        <v>526</v>
      </c>
      <c r="D247" t="s">
        <v>385</v>
      </c>
      <c r="E247" t="s">
        <v>15</v>
      </c>
      <c r="F247">
        <v>116</v>
      </c>
      <c r="L247" t="s">
        <v>16</v>
      </c>
      <c r="M247" t="s">
        <v>16</v>
      </c>
    </row>
    <row r="248" spans="1:13" x14ac:dyDescent="0.45">
      <c r="A248">
        <v>247</v>
      </c>
      <c r="B248">
        <v>1916</v>
      </c>
      <c r="C248" t="s">
        <v>649</v>
      </c>
      <c r="D248" t="s">
        <v>31</v>
      </c>
      <c r="E248" t="s">
        <v>15</v>
      </c>
      <c r="F248">
        <v>128</v>
      </c>
      <c r="L248" t="s">
        <v>16</v>
      </c>
      <c r="M248" t="s">
        <v>16</v>
      </c>
    </row>
    <row r="249" spans="1:13" x14ac:dyDescent="0.45">
      <c r="A249">
        <v>248</v>
      </c>
      <c r="B249">
        <v>1916</v>
      </c>
      <c r="C249" t="s">
        <v>687</v>
      </c>
      <c r="D249" t="s">
        <v>425</v>
      </c>
      <c r="E249" t="s">
        <v>15</v>
      </c>
      <c r="F249">
        <v>119</v>
      </c>
      <c r="L249" t="s">
        <v>16</v>
      </c>
      <c r="M249" t="s">
        <v>16</v>
      </c>
    </row>
    <row r="250" spans="1:13" x14ac:dyDescent="0.45">
      <c r="A250">
        <v>249</v>
      </c>
      <c r="B250">
        <v>1916</v>
      </c>
      <c r="C250" t="s">
        <v>721</v>
      </c>
      <c r="D250" t="s">
        <v>79</v>
      </c>
      <c r="E250" t="s">
        <v>15</v>
      </c>
      <c r="F250">
        <v>124</v>
      </c>
      <c r="L250" t="s">
        <v>16</v>
      </c>
      <c r="M250" t="s">
        <v>16</v>
      </c>
    </row>
    <row r="251" spans="1:13" x14ac:dyDescent="0.45">
      <c r="A251">
        <v>250</v>
      </c>
      <c r="B251">
        <v>1916</v>
      </c>
      <c r="C251" t="s">
        <v>754</v>
      </c>
      <c r="D251" t="s">
        <v>26</v>
      </c>
      <c r="E251" t="s">
        <v>15</v>
      </c>
      <c r="F251">
        <v>94</v>
      </c>
      <c r="L251" t="s">
        <v>16</v>
      </c>
      <c r="M251" t="s">
        <v>16</v>
      </c>
    </row>
    <row r="252" spans="1:13" x14ac:dyDescent="0.45">
      <c r="A252">
        <v>251</v>
      </c>
      <c r="B252">
        <v>1916</v>
      </c>
      <c r="C252" t="s">
        <v>819</v>
      </c>
      <c r="D252" t="s">
        <v>73</v>
      </c>
      <c r="E252" t="s">
        <v>15</v>
      </c>
      <c r="F252">
        <v>107</v>
      </c>
      <c r="L252" t="s">
        <v>16</v>
      </c>
      <c r="M252" t="s">
        <v>16</v>
      </c>
    </row>
    <row r="253" spans="1:13" x14ac:dyDescent="0.45">
      <c r="A253">
        <v>252</v>
      </c>
      <c r="B253">
        <v>1917</v>
      </c>
      <c r="C253" t="s">
        <v>326</v>
      </c>
      <c r="D253" t="s">
        <v>385</v>
      </c>
      <c r="E253" t="s">
        <v>15</v>
      </c>
      <c r="F253">
        <v>119</v>
      </c>
      <c r="L253" t="s">
        <v>16</v>
      </c>
      <c r="M253" t="s">
        <v>16</v>
      </c>
    </row>
    <row r="254" spans="1:13" x14ac:dyDescent="0.45">
      <c r="A254">
        <v>253</v>
      </c>
      <c r="B254">
        <v>1917</v>
      </c>
      <c r="C254" t="s">
        <v>554</v>
      </c>
      <c r="D254" t="s">
        <v>71</v>
      </c>
      <c r="E254" t="s">
        <v>15</v>
      </c>
      <c r="F254">
        <v>120</v>
      </c>
      <c r="L254" t="s">
        <v>16</v>
      </c>
      <c r="M254" t="s">
        <v>16</v>
      </c>
    </row>
    <row r="255" spans="1:13" x14ac:dyDescent="0.45">
      <c r="A255">
        <v>254</v>
      </c>
      <c r="B255">
        <v>1917</v>
      </c>
      <c r="C255" t="s">
        <v>649</v>
      </c>
      <c r="D255" t="s">
        <v>31</v>
      </c>
      <c r="E255" t="s">
        <v>15</v>
      </c>
      <c r="F255">
        <v>127</v>
      </c>
      <c r="L255" t="s">
        <v>16</v>
      </c>
      <c r="M255" t="s">
        <v>16</v>
      </c>
    </row>
    <row r="256" spans="1:13" x14ac:dyDescent="0.45">
      <c r="A256">
        <v>255</v>
      </c>
      <c r="B256">
        <v>1917</v>
      </c>
      <c r="C256" t="s">
        <v>687</v>
      </c>
      <c r="D256" t="s">
        <v>425</v>
      </c>
      <c r="E256" t="s">
        <v>15</v>
      </c>
      <c r="F256">
        <v>100</v>
      </c>
      <c r="L256" t="s">
        <v>16</v>
      </c>
      <c r="M256" t="s">
        <v>16</v>
      </c>
    </row>
    <row r="257" spans="1:13" x14ac:dyDescent="0.45">
      <c r="A257">
        <v>256</v>
      </c>
      <c r="B257">
        <v>1917</v>
      </c>
      <c r="C257" t="s">
        <v>721</v>
      </c>
      <c r="D257" t="s">
        <v>79</v>
      </c>
      <c r="E257" t="s">
        <v>15</v>
      </c>
      <c r="F257">
        <v>139</v>
      </c>
      <c r="L257" t="s">
        <v>16</v>
      </c>
      <c r="M257" t="s">
        <v>16</v>
      </c>
    </row>
    <row r="258" spans="1:13" x14ac:dyDescent="0.45">
      <c r="A258">
        <v>257</v>
      </c>
      <c r="B258">
        <v>1917</v>
      </c>
      <c r="C258" t="s">
        <v>734</v>
      </c>
      <c r="D258" t="s">
        <v>518</v>
      </c>
      <c r="E258" t="s">
        <v>15</v>
      </c>
      <c r="F258">
        <v>139</v>
      </c>
      <c r="L258" t="s">
        <v>16</v>
      </c>
      <c r="M258" t="s">
        <v>16</v>
      </c>
    </row>
    <row r="259" spans="1:13" x14ac:dyDescent="0.45">
      <c r="A259">
        <v>258</v>
      </c>
      <c r="B259">
        <v>1917</v>
      </c>
      <c r="C259" t="s">
        <v>749</v>
      </c>
      <c r="D259" t="s">
        <v>44</v>
      </c>
      <c r="E259" t="s">
        <v>15</v>
      </c>
      <c r="F259">
        <v>94</v>
      </c>
      <c r="L259" t="s">
        <v>16</v>
      </c>
      <c r="M259" t="s">
        <v>16</v>
      </c>
    </row>
    <row r="260" spans="1:13" x14ac:dyDescent="0.45">
      <c r="A260">
        <v>259</v>
      </c>
      <c r="B260">
        <v>1917</v>
      </c>
      <c r="C260" t="s">
        <v>754</v>
      </c>
      <c r="D260" t="s">
        <v>26</v>
      </c>
      <c r="E260" t="s">
        <v>15</v>
      </c>
      <c r="F260">
        <v>95</v>
      </c>
      <c r="L260" t="s">
        <v>16</v>
      </c>
      <c r="M260" t="s">
        <v>16</v>
      </c>
    </row>
    <row r="261" spans="1:13" x14ac:dyDescent="0.45">
      <c r="A261">
        <v>260</v>
      </c>
      <c r="B261">
        <v>1917</v>
      </c>
      <c r="C261" t="s">
        <v>791</v>
      </c>
      <c r="D261" t="s">
        <v>380</v>
      </c>
      <c r="E261" t="s">
        <v>15</v>
      </c>
      <c r="F261">
        <v>94</v>
      </c>
      <c r="L261" t="s">
        <v>16</v>
      </c>
      <c r="M261" t="s">
        <v>16</v>
      </c>
    </row>
    <row r="262" spans="1:13" x14ac:dyDescent="0.45">
      <c r="A262">
        <v>261</v>
      </c>
      <c r="B262">
        <v>1917</v>
      </c>
      <c r="C262" t="s">
        <v>819</v>
      </c>
      <c r="D262" t="s">
        <v>73</v>
      </c>
      <c r="E262" t="s">
        <v>15</v>
      </c>
      <c r="F262">
        <v>120</v>
      </c>
      <c r="L262" t="s">
        <v>16</v>
      </c>
      <c r="M262" t="s">
        <v>16</v>
      </c>
    </row>
    <row r="263" spans="1:13" x14ac:dyDescent="0.45">
      <c r="A263">
        <v>262</v>
      </c>
      <c r="B263">
        <v>1918</v>
      </c>
      <c r="C263" t="s">
        <v>492</v>
      </c>
      <c r="D263" t="s">
        <v>44</v>
      </c>
      <c r="E263" t="s">
        <v>15</v>
      </c>
      <c r="F263">
        <v>100</v>
      </c>
      <c r="L263" t="s">
        <v>16</v>
      </c>
      <c r="M263" t="s">
        <v>16</v>
      </c>
    </row>
    <row r="264" spans="1:13" x14ac:dyDescent="0.45">
      <c r="A264">
        <v>263</v>
      </c>
      <c r="B264">
        <v>1918</v>
      </c>
      <c r="C264" t="s">
        <v>554</v>
      </c>
      <c r="D264" t="s">
        <v>93</v>
      </c>
      <c r="E264" t="s">
        <v>15</v>
      </c>
      <c r="F264">
        <v>104</v>
      </c>
      <c r="L264" t="s">
        <v>16</v>
      </c>
      <c r="M264" t="s">
        <v>16</v>
      </c>
    </row>
    <row r="265" spans="1:13" x14ac:dyDescent="0.45">
      <c r="A265">
        <v>264</v>
      </c>
      <c r="B265">
        <v>1918</v>
      </c>
      <c r="C265" t="s">
        <v>649</v>
      </c>
      <c r="D265" t="s">
        <v>31</v>
      </c>
      <c r="E265" t="s">
        <v>15</v>
      </c>
      <c r="F265">
        <v>113</v>
      </c>
      <c r="L265" t="s">
        <v>16</v>
      </c>
      <c r="M265" t="s">
        <v>16</v>
      </c>
    </row>
    <row r="266" spans="1:13" x14ac:dyDescent="0.45">
      <c r="A266">
        <v>265</v>
      </c>
      <c r="B266">
        <v>1918</v>
      </c>
      <c r="C266" t="s">
        <v>721</v>
      </c>
      <c r="D266" t="s">
        <v>79</v>
      </c>
      <c r="E266" t="s">
        <v>15</v>
      </c>
      <c r="F266">
        <v>106</v>
      </c>
      <c r="L266" t="s">
        <v>16</v>
      </c>
      <c r="M266" t="s">
        <v>16</v>
      </c>
    </row>
    <row r="267" spans="1:13" x14ac:dyDescent="0.45">
      <c r="A267">
        <v>266</v>
      </c>
      <c r="B267">
        <v>1918</v>
      </c>
      <c r="C267" t="s">
        <v>727</v>
      </c>
      <c r="D267" t="s">
        <v>42</v>
      </c>
      <c r="E267" t="s">
        <v>15</v>
      </c>
      <c r="F267">
        <v>104</v>
      </c>
      <c r="L267" t="s">
        <v>16</v>
      </c>
      <c r="M267" t="s">
        <v>16</v>
      </c>
    </row>
    <row r="268" spans="1:13" x14ac:dyDescent="0.45">
      <c r="A268">
        <v>267</v>
      </c>
      <c r="B268">
        <v>1919</v>
      </c>
      <c r="C268" t="s">
        <v>326</v>
      </c>
      <c r="D268" t="s">
        <v>26</v>
      </c>
      <c r="E268" t="s">
        <v>15</v>
      </c>
      <c r="F268">
        <v>106</v>
      </c>
      <c r="L268" t="s">
        <v>16</v>
      </c>
      <c r="M268" t="s">
        <v>16</v>
      </c>
    </row>
    <row r="269" spans="1:13" x14ac:dyDescent="0.45">
      <c r="A269">
        <v>268</v>
      </c>
      <c r="B269">
        <v>1919</v>
      </c>
      <c r="C269" t="s">
        <v>554</v>
      </c>
      <c r="D269" t="s">
        <v>93</v>
      </c>
      <c r="E269" t="s">
        <v>15</v>
      </c>
      <c r="F269">
        <v>100</v>
      </c>
      <c r="L269" t="s">
        <v>16</v>
      </c>
      <c r="M269" t="s">
        <v>16</v>
      </c>
    </row>
    <row r="270" spans="1:13" x14ac:dyDescent="0.45">
      <c r="A270">
        <v>269</v>
      </c>
      <c r="B270">
        <v>1919</v>
      </c>
      <c r="C270" t="s">
        <v>649</v>
      </c>
      <c r="D270" t="s">
        <v>31</v>
      </c>
      <c r="E270" t="s">
        <v>15</v>
      </c>
      <c r="F270">
        <v>123</v>
      </c>
      <c r="L270" t="s">
        <v>16</v>
      </c>
      <c r="M270" t="s">
        <v>16</v>
      </c>
    </row>
    <row r="271" spans="1:13" x14ac:dyDescent="0.45">
      <c r="A271">
        <v>270</v>
      </c>
      <c r="B271">
        <v>1919</v>
      </c>
      <c r="C271" t="s">
        <v>721</v>
      </c>
      <c r="D271" t="s">
        <v>79</v>
      </c>
      <c r="E271" t="s">
        <v>15</v>
      </c>
      <c r="F271">
        <v>129</v>
      </c>
      <c r="L271" t="s">
        <v>16</v>
      </c>
      <c r="M271" t="s">
        <v>16</v>
      </c>
    </row>
    <row r="272" spans="1:13" x14ac:dyDescent="0.45">
      <c r="A272">
        <v>271</v>
      </c>
      <c r="B272">
        <v>1919</v>
      </c>
      <c r="C272" t="s">
        <v>722</v>
      </c>
      <c r="D272" t="s">
        <v>54</v>
      </c>
      <c r="E272" t="s">
        <v>15</v>
      </c>
      <c r="F272">
        <v>103</v>
      </c>
      <c r="L272" t="s">
        <v>16</v>
      </c>
      <c r="M272" t="s">
        <v>16</v>
      </c>
    </row>
    <row r="273" spans="1:13" x14ac:dyDescent="0.45">
      <c r="A273">
        <v>272</v>
      </c>
      <c r="B273">
        <v>1919</v>
      </c>
      <c r="C273" t="s">
        <v>734</v>
      </c>
      <c r="D273" t="s">
        <v>518</v>
      </c>
      <c r="E273" t="s">
        <v>15</v>
      </c>
      <c r="F273">
        <v>103</v>
      </c>
      <c r="L273" t="s">
        <v>16</v>
      </c>
      <c r="M273" t="s">
        <v>16</v>
      </c>
    </row>
    <row r="274" spans="1:13" x14ac:dyDescent="0.45">
      <c r="A274">
        <v>273</v>
      </c>
      <c r="B274">
        <v>1920</v>
      </c>
      <c r="C274" t="s">
        <v>407</v>
      </c>
      <c r="D274" t="s">
        <v>44</v>
      </c>
      <c r="E274" t="s">
        <v>15</v>
      </c>
      <c r="F274">
        <v>103</v>
      </c>
      <c r="L274" t="s">
        <v>16</v>
      </c>
      <c r="M274" t="s">
        <v>16</v>
      </c>
    </row>
    <row r="275" spans="1:13" x14ac:dyDescent="0.45">
      <c r="A275">
        <v>274</v>
      </c>
      <c r="B275">
        <v>1920</v>
      </c>
      <c r="C275" t="s">
        <v>483</v>
      </c>
      <c r="D275" t="s">
        <v>385</v>
      </c>
      <c r="E275" t="s">
        <v>15</v>
      </c>
      <c r="F275">
        <v>121</v>
      </c>
      <c r="L275" t="s">
        <v>16</v>
      </c>
      <c r="M275" t="s">
        <v>16</v>
      </c>
    </row>
    <row r="276" spans="1:13" x14ac:dyDescent="0.45">
      <c r="A276">
        <v>275</v>
      </c>
      <c r="B276">
        <v>1920</v>
      </c>
      <c r="C276" t="s">
        <v>648</v>
      </c>
      <c r="D276" t="s">
        <v>380</v>
      </c>
      <c r="E276" t="s">
        <v>15</v>
      </c>
      <c r="F276">
        <v>105</v>
      </c>
      <c r="L276" t="s">
        <v>16</v>
      </c>
      <c r="M276" t="s">
        <v>16</v>
      </c>
    </row>
    <row r="277" spans="1:13" x14ac:dyDescent="0.45">
      <c r="A277">
        <v>276</v>
      </c>
      <c r="B277">
        <v>1920</v>
      </c>
      <c r="C277" t="s">
        <v>649</v>
      </c>
      <c r="D277" t="s">
        <v>31</v>
      </c>
      <c r="E277" t="s">
        <v>15</v>
      </c>
      <c r="F277">
        <v>148</v>
      </c>
      <c r="L277" t="s">
        <v>16</v>
      </c>
      <c r="M277" t="s">
        <v>16</v>
      </c>
    </row>
    <row r="278" spans="1:13" x14ac:dyDescent="0.45">
      <c r="A278">
        <v>277</v>
      </c>
      <c r="B278">
        <v>1920</v>
      </c>
      <c r="C278" t="s">
        <v>669</v>
      </c>
      <c r="D278" t="s">
        <v>382</v>
      </c>
      <c r="E278" t="s">
        <v>15</v>
      </c>
      <c r="F278">
        <v>146</v>
      </c>
      <c r="L278" t="s">
        <v>16</v>
      </c>
      <c r="M278" t="s">
        <v>16</v>
      </c>
    </row>
    <row r="279" spans="1:13" x14ac:dyDescent="0.45">
      <c r="A279">
        <v>278</v>
      </c>
      <c r="B279">
        <v>1920</v>
      </c>
      <c r="C279" t="s">
        <v>721</v>
      </c>
      <c r="D279" t="s">
        <v>79</v>
      </c>
      <c r="E279" t="s">
        <v>15</v>
      </c>
      <c r="F279">
        <v>151</v>
      </c>
      <c r="L279" t="s">
        <v>16</v>
      </c>
      <c r="M279" t="s">
        <v>16</v>
      </c>
    </row>
    <row r="280" spans="1:13" x14ac:dyDescent="0.45">
      <c r="A280">
        <v>279</v>
      </c>
      <c r="B280">
        <v>1920</v>
      </c>
      <c r="C280" t="s">
        <v>734</v>
      </c>
      <c r="D280" t="s">
        <v>518</v>
      </c>
      <c r="E280" t="s">
        <v>15</v>
      </c>
      <c r="F280">
        <v>117</v>
      </c>
      <c r="L280" t="s">
        <v>16</v>
      </c>
      <c r="M280" t="s">
        <v>16</v>
      </c>
    </row>
    <row r="281" spans="1:13" x14ac:dyDescent="0.45">
      <c r="A281">
        <v>280</v>
      </c>
      <c r="B281">
        <v>1920</v>
      </c>
      <c r="C281" t="s">
        <v>819</v>
      </c>
      <c r="D281" t="s">
        <v>73</v>
      </c>
      <c r="E281" t="s">
        <v>15</v>
      </c>
      <c r="F281">
        <v>107</v>
      </c>
      <c r="L281" t="s">
        <v>16</v>
      </c>
      <c r="M281" t="s">
        <v>16</v>
      </c>
    </row>
    <row r="282" spans="1:13" x14ac:dyDescent="0.45">
      <c r="A282">
        <v>281</v>
      </c>
      <c r="B282">
        <v>1921</v>
      </c>
      <c r="C282" t="s">
        <v>343</v>
      </c>
      <c r="D282" t="s">
        <v>26</v>
      </c>
      <c r="E282" t="s">
        <v>15</v>
      </c>
      <c r="F282">
        <v>114</v>
      </c>
      <c r="L282" t="s">
        <v>16</v>
      </c>
      <c r="M282" t="s">
        <v>16</v>
      </c>
    </row>
    <row r="283" spans="1:13" x14ac:dyDescent="0.45">
      <c r="A283">
        <v>282</v>
      </c>
      <c r="B283">
        <v>1921</v>
      </c>
      <c r="C283" t="s">
        <v>407</v>
      </c>
      <c r="D283" t="s">
        <v>44</v>
      </c>
      <c r="E283" t="s">
        <v>15</v>
      </c>
      <c r="F283">
        <v>107</v>
      </c>
      <c r="L283" t="s">
        <v>16</v>
      </c>
      <c r="M283" t="s">
        <v>16</v>
      </c>
    </row>
    <row r="284" spans="1:13" x14ac:dyDescent="0.45">
      <c r="A284">
        <v>283</v>
      </c>
      <c r="B284">
        <v>1921</v>
      </c>
      <c r="C284" t="s">
        <v>483</v>
      </c>
      <c r="D284" t="s">
        <v>385</v>
      </c>
      <c r="E284" t="s">
        <v>15</v>
      </c>
      <c r="F284">
        <v>115</v>
      </c>
      <c r="L284" t="s">
        <v>16</v>
      </c>
      <c r="M284" t="s">
        <v>16</v>
      </c>
    </row>
    <row r="285" spans="1:13" x14ac:dyDescent="0.45">
      <c r="A285">
        <v>284</v>
      </c>
      <c r="B285">
        <v>1921</v>
      </c>
      <c r="C285" t="s">
        <v>648</v>
      </c>
      <c r="D285" t="s">
        <v>380</v>
      </c>
      <c r="E285" t="s">
        <v>15</v>
      </c>
      <c r="F285">
        <v>95</v>
      </c>
      <c r="L285" t="s">
        <v>16</v>
      </c>
      <c r="M285" t="s">
        <v>16</v>
      </c>
    </row>
    <row r="286" spans="1:13" x14ac:dyDescent="0.45">
      <c r="A286">
        <v>285</v>
      </c>
      <c r="B286">
        <v>1921</v>
      </c>
      <c r="C286" t="s">
        <v>649</v>
      </c>
      <c r="D286" t="s">
        <v>31</v>
      </c>
      <c r="E286" t="s">
        <v>15</v>
      </c>
      <c r="F286">
        <v>105</v>
      </c>
      <c r="L286" t="s">
        <v>16</v>
      </c>
      <c r="M286" t="s">
        <v>16</v>
      </c>
    </row>
    <row r="287" spans="1:13" x14ac:dyDescent="0.45">
      <c r="A287">
        <v>286</v>
      </c>
      <c r="B287">
        <v>1921</v>
      </c>
      <c r="C287" t="s">
        <v>669</v>
      </c>
      <c r="D287" t="s">
        <v>382</v>
      </c>
      <c r="E287" t="s">
        <v>15</v>
      </c>
      <c r="F287">
        <v>141</v>
      </c>
      <c r="L287" t="s">
        <v>16</v>
      </c>
      <c r="M287" t="s">
        <v>16</v>
      </c>
    </row>
    <row r="288" spans="1:13" x14ac:dyDescent="0.45">
      <c r="A288">
        <v>287</v>
      </c>
      <c r="B288">
        <v>1921</v>
      </c>
      <c r="C288" t="s">
        <v>705</v>
      </c>
      <c r="D288" t="s">
        <v>54</v>
      </c>
      <c r="E288" t="s">
        <v>15</v>
      </c>
      <c r="F288">
        <v>109</v>
      </c>
      <c r="L288" t="s">
        <v>16</v>
      </c>
      <c r="M288" t="s">
        <v>16</v>
      </c>
    </row>
    <row r="289" spans="1:13" x14ac:dyDescent="0.45">
      <c r="A289">
        <v>288</v>
      </c>
      <c r="B289">
        <v>1921</v>
      </c>
      <c r="C289" t="s">
        <v>721</v>
      </c>
      <c r="D289" t="s">
        <v>79</v>
      </c>
      <c r="E289" t="s">
        <v>15</v>
      </c>
      <c r="F289">
        <v>126</v>
      </c>
      <c r="L289" t="s">
        <v>16</v>
      </c>
      <c r="M289" t="s">
        <v>16</v>
      </c>
    </row>
    <row r="290" spans="1:13" x14ac:dyDescent="0.45">
      <c r="A290">
        <v>289</v>
      </c>
      <c r="B290">
        <v>1921</v>
      </c>
      <c r="C290" t="s">
        <v>722</v>
      </c>
      <c r="D290" t="s">
        <v>14</v>
      </c>
      <c r="E290" t="s">
        <v>15</v>
      </c>
      <c r="F290">
        <v>132</v>
      </c>
      <c r="L290" t="s">
        <v>16</v>
      </c>
      <c r="M290" t="s">
        <v>16</v>
      </c>
    </row>
    <row r="291" spans="1:13" x14ac:dyDescent="0.45">
      <c r="A291">
        <v>290</v>
      </c>
      <c r="B291">
        <v>1921</v>
      </c>
      <c r="C291" t="s">
        <v>727</v>
      </c>
      <c r="D291" t="s">
        <v>42</v>
      </c>
      <c r="E291" t="s">
        <v>15</v>
      </c>
      <c r="F291">
        <v>111</v>
      </c>
      <c r="L291" t="s">
        <v>16</v>
      </c>
      <c r="M291" t="s">
        <v>16</v>
      </c>
    </row>
    <row r="292" spans="1:13" x14ac:dyDescent="0.45">
      <c r="A292">
        <v>291</v>
      </c>
      <c r="B292">
        <v>1921</v>
      </c>
      <c r="C292" t="s">
        <v>734</v>
      </c>
      <c r="D292" t="s">
        <v>518</v>
      </c>
      <c r="E292" t="s">
        <v>15</v>
      </c>
      <c r="F292">
        <v>126</v>
      </c>
      <c r="L292" t="s">
        <v>16</v>
      </c>
      <c r="M292" t="s">
        <v>16</v>
      </c>
    </row>
    <row r="293" spans="1:13" x14ac:dyDescent="0.45">
      <c r="A293">
        <v>292</v>
      </c>
      <c r="B293">
        <v>1921</v>
      </c>
      <c r="C293" t="s">
        <v>749</v>
      </c>
      <c r="D293" t="s">
        <v>425</v>
      </c>
      <c r="E293" t="s">
        <v>15</v>
      </c>
      <c r="F293">
        <v>101</v>
      </c>
      <c r="L293" t="s">
        <v>16</v>
      </c>
      <c r="M293" t="s">
        <v>16</v>
      </c>
    </row>
    <row r="294" spans="1:13" x14ac:dyDescent="0.45">
      <c r="A294">
        <v>293</v>
      </c>
      <c r="B294">
        <v>1922</v>
      </c>
      <c r="C294" t="s">
        <v>326</v>
      </c>
      <c r="D294" t="s">
        <v>44</v>
      </c>
      <c r="E294" t="s">
        <v>15</v>
      </c>
      <c r="F294">
        <v>116</v>
      </c>
      <c r="L294" t="s">
        <v>16</v>
      </c>
      <c r="M294" t="s">
        <v>16</v>
      </c>
    </row>
    <row r="295" spans="1:13" x14ac:dyDescent="0.45">
      <c r="A295">
        <v>294</v>
      </c>
      <c r="B295">
        <v>1922</v>
      </c>
      <c r="C295" t="s">
        <v>343</v>
      </c>
      <c r="D295" t="s">
        <v>26</v>
      </c>
      <c r="E295" t="s">
        <v>15</v>
      </c>
      <c r="F295">
        <v>118</v>
      </c>
      <c r="L295" t="s">
        <v>16</v>
      </c>
      <c r="M295" t="s">
        <v>16</v>
      </c>
    </row>
    <row r="296" spans="1:13" x14ac:dyDescent="0.45">
      <c r="A296">
        <v>295</v>
      </c>
      <c r="B296">
        <v>1922</v>
      </c>
      <c r="C296" t="s">
        <v>493</v>
      </c>
      <c r="D296" t="s">
        <v>42</v>
      </c>
      <c r="E296" t="s">
        <v>15</v>
      </c>
      <c r="F296">
        <v>103</v>
      </c>
      <c r="L296" t="s">
        <v>16</v>
      </c>
      <c r="M296" t="s">
        <v>16</v>
      </c>
    </row>
    <row r="297" spans="1:13" x14ac:dyDescent="0.45">
      <c r="A297">
        <v>296</v>
      </c>
      <c r="B297">
        <v>1922</v>
      </c>
      <c r="C297" t="s">
        <v>525</v>
      </c>
      <c r="D297" t="s">
        <v>71</v>
      </c>
      <c r="E297" t="s">
        <v>15</v>
      </c>
      <c r="F297">
        <v>119</v>
      </c>
      <c r="L297" t="s">
        <v>16</v>
      </c>
      <c r="M297" t="s">
        <v>16</v>
      </c>
    </row>
    <row r="298" spans="1:13" x14ac:dyDescent="0.45">
      <c r="A298">
        <v>297</v>
      </c>
      <c r="B298">
        <v>1922</v>
      </c>
      <c r="C298" t="s">
        <v>642</v>
      </c>
      <c r="D298" t="s">
        <v>93</v>
      </c>
      <c r="E298" t="s">
        <v>15</v>
      </c>
      <c r="F298">
        <v>125</v>
      </c>
      <c r="L298" t="s">
        <v>16</v>
      </c>
      <c r="M298" t="s">
        <v>16</v>
      </c>
    </row>
    <row r="299" spans="1:13" x14ac:dyDescent="0.45">
      <c r="A299">
        <v>298</v>
      </c>
      <c r="B299">
        <v>1922</v>
      </c>
      <c r="C299" t="s">
        <v>649</v>
      </c>
      <c r="D299" t="s">
        <v>31</v>
      </c>
      <c r="E299" t="s">
        <v>15</v>
      </c>
      <c r="F299">
        <v>130</v>
      </c>
      <c r="L299" t="s">
        <v>16</v>
      </c>
      <c r="M299" t="s">
        <v>16</v>
      </c>
    </row>
    <row r="300" spans="1:13" x14ac:dyDescent="0.45">
      <c r="A300">
        <v>299</v>
      </c>
      <c r="B300">
        <v>1922</v>
      </c>
      <c r="C300" t="s">
        <v>669</v>
      </c>
      <c r="D300" t="s">
        <v>382</v>
      </c>
      <c r="E300" t="s">
        <v>15</v>
      </c>
      <c r="F300">
        <v>141</v>
      </c>
      <c r="L300" t="s">
        <v>16</v>
      </c>
      <c r="M300" t="s">
        <v>16</v>
      </c>
    </row>
    <row r="301" spans="1:13" x14ac:dyDescent="0.45">
      <c r="A301">
        <v>300</v>
      </c>
      <c r="B301">
        <v>1922</v>
      </c>
      <c r="C301" t="s">
        <v>705</v>
      </c>
      <c r="D301" t="s">
        <v>54</v>
      </c>
      <c r="E301" t="s">
        <v>15</v>
      </c>
      <c r="F301">
        <v>112</v>
      </c>
      <c r="L301" t="s">
        <v>16</v>
      </c>
      <c r="M301" t="s">
        <v>16</v>
      </c>
    </row>
    <row r="302" spans="1:13" x14ac:dyDescent="0.45">
      <c r="A302">
        <v>301</v>
      </c>
      <c r="B302">
        <v>1922</v>
      </c>
      <c r="C302" t="s">
        <v>721</v>
      </c>
      <c r="D302" t="s">
        <v>79</v>
      </c>
      <c r="E302" t="s">
        <v>15</v>
      </c>
      <c r="F302">
        <v>142</v>
      </c>
      <c r="L302" t="s">
        <v>16</v>
      </c>
      <c r="M302" t="s">
        <v>16</v>
      </c>
    </row>
    <row r="303" spans="1:13" x14ac:dyDescent="0.45">
      <c r="A303">
        <v>302</v>
      </c>
      <c r="B303">
        <v>1922</v>
      </c>
      <c r="C303" t="s">
        <v>722</v>
      </c>
      <c r="D303" t="s">
        <v>14</v>
      </c>
      <c r="E303" t="s">
        <v>15</v>
      </c>
      <c r="F303">
        <v>119</v>
      </c>
      <c r="L303" t="s">
        <v>16</v>
      </c>
      <c r="M303" t="s">
        <v>16</v>
      </c>
    </row>
    <row r="304" spans="1:13" x14ac:dyDescent="0.45">
      <c r="A304">
        <v>303</v>
      </c>
      <c r="B304">
        <v>1922</v>
      </c>
      <c r="C304" t="s">
        <v>734</v>
      </c>
      <c r="D304" t="s">
        <v>518</v>
      </c>
      <c r="E304" t="s">
        <v>15</v>
      </c>
      <c r="F304">
        <v>133</v>
      </c>
      <c r="L304" t="s">
        <v>16</v>
      </c>
      <c r="M304" t="s">
        <v>16</v>
      </c>
    </row>
    <row r="305" spans="1:13" x14ac:dyDescent="0.45">
      <c r="A305">
        <v>304</v>
      </c>
      <c r="B305">
        <v>1922</v>
      </c>
      <c r="C305" t="s">
        <v>749</v>
      </c>
      <c r="D305" t="s">
        <v>425</v>
      </c>
      <c r="E305" t="s">
        <v>15</v>
      </c>
      <c r="F305">
        <v>97</v>
      </c>
      <c r="L305" t="s">
        <v>16</v>
      </c>
      <c r="M305" t="s">
        <v>16</v>
      </c>
    </row>
    <row r="306" spans="1:13" x14ac:dyDescent="0.45">
      <c r="A306">
        <v>305</v>
      </c>
      <c r="B306">
        <v>1923</v>
      </c>
      <c r="C306" t="s">
        <v>343</v>
      </c>
      <c r="D306" t="s">
        <v>26</v>
      </c>
      <c r="E306" t="s">
        <v>15</v>
      </c>
      <c r="F306">
        <v>128</v>
      </c>
      <c r="L306" t="s">
        <v>16</v>
      </c>
      <c r="M306" t="s">
        <v>16</v>
      </c>
    </row>
    <row r="307" spans="1:13" x14ac:dyDescent="0.45">
      <c r="A307">
        <v>306</v>
      </c>
      <c r="B307">
        <v>1923</v>
      </c>
      <c r="C307" t="s">
        <v>508</v>
      </c>
      <c r="D307" t="s">
        <v>73</v>
      </c>
      <c r="E307" t="s">
        <v>15</v>
      </c>
      <c r="F307">
        <v>109</v>
      </c>
      <c r="L307" t="s">
        <v>16</v>
      </c>
      <c r="M307" t="s">
        <v>16</v>
      </c>
    </row>
    <row r="308" spans="1:13" x14ac:dyDescent="0.45">
      <c r="A308">
        <v>307</v>
      </c>
      <c r="B308">
        <v>1923</v>
      </c>
      <c r="C308" t="s">
        <v>525</v>
      </c>
      <c r="D308" t="s">
        <v>71</v>
      </c>
      <c r="E308" t="s">
        <v>15</v>
      </c>
      <c r="F308">
        <v>96</v>
      </c>
      <c r="L308" t="s">
        <v>16</v>
      </c>
      <c r="M308" t="s">
        <v>16</v>
      </c>
    </row>
    <row r="309" spans="1:13" x14ac:dyDescent="0.45">
      <c r="A309">
        <v>308</v>
      </c>
      <c r="B309">
        <v>1923</v>
      </c>
      <c r="C309" t="s">
        <v>642</v>
      </c>
      <c r="D309" t="s">
        <v>93</v>
      </c>
      <c r="E309" t="s">
        <v>15</v>
      </c>
      <c r="F309">
        <v>124</v>
      </c>
      <c r="L309" t="s">
        <v>16</v>
      </c>
      <c r="M309" t="s">
        <v>16</v>
      </c>
    </row>
    <row r="310" spans="1:13" x14ac:dyDescent="0.45">
      <c r="A310">
        <v>309</v>
      </c>
      <c r="B310">
        <v>1923</v>
      </c>
      <c r="C310" t="s">
        <v>648</v>
      </c>
      <c r="D310" t="s">
        <v>380</v>
      </c>
      <c r="E310" t="s">
        <v>15</v>
      </c>
      <c r="F310">
        <v>95</v>
      </c>
      <c r="L310" t="s">
        <v>16</v>
      </c>
      <c r="M310" t="s">
        <v>16</v>
      </c>
    </row>
    <row r="311" spans="1:13" x14ac:dyDescent="0.45">
      <c r="A311">
        <v>310</v>
      </c>
      <c r="B311">
        <v>1923</v>
      </c>
      <c r="C311" t="s">
        <v>649</v>
      </c>
      <c r="D311" t="s">
        <v>31</v>
      </c>
      <c r="E311" t="s">
        <v>15</v>
      </c>
      <c r="F311">
        <v>111</v>
      </c>
      <c r="L311" t="s">
        <v>16</v>
      </c>
      <c r="M311" t="s">
        <v>16</v>
      </c>
    </row>
    <row r="312" spans="1:13" x14ac:dyDescent="0.45">
      <c r="A312">
        <v>311</v>
      </c>
      <c r="B312">
        <v>1923</v>
      </c>
      <c r="C312" t="s">
        <v>669</v>
      </c>
      <c r="D312" t="s">
        <v>382</v>
      </c>
      <c r="E312" t="s">
        <v>15</v>
      </c>
      <c r="F312">
        <v>137</v>
      </c>
      <c r="L312" t="s">
        <v>16</v>
      </c>
      <c r="M312" t="s">
        <v>16</v>
      </c>
    </row>
    <row r="313" spans="1:13" x14ac:dyDescent="0.45">
      <c r="A313">
        <v>312</v>
      </c>
      <c r="B313">
        <v>1923</v>
      </c>
      <c r="C313" t="s">
        <v>705</v>
      </c>
      <c r="D313" t="s">
        <v>385</v>
      </c>
      <c r="E313" t="s">
        <v>15</v>
      </c>
      <c r="F313">
        <v>133</v>
      </c>
      <c r="L313" t="s">
        <v>16</v>
      </c>
      <c r="M313" t="s">
        <v>16</v>
      </c>
    </row>
    <row r="314" spans="1:13" x14ac:dyDescent="0.45">
      <c r="A314">
        <v>313</v>
      </c>
      <c r="B314">
        <v>1923</v>
      </c>
      <c r="C314" t="s">
        <v>721</v>
      </c>
      <c r="D314" t="s">
        <v>79</v>
      </c>
      <c r="E314" t="s">
        <v>15</v>
      </c>
      <c r="F314">
        <v>121</v>
      </c>
      <c r="L314" t="s">
        <v>16</v>
      </c>
      <c r="M314" t="s">
        <v>16</v>
      </c>
    </row>
    <row r="315" spans="1:13" x14ac:dyDescent="0.45">
      <c r="A315">
        <v>314</v>
      </c>
      <c r="B315">
        <v>1923</v>
      </c>
      <c r="C315" t="s">
        <v>727</v>
      </c>
      <c r="D315" t="s">
        <v>42</v>
      </c>
      <c r="E315" t="s">
        <v>15</v>
      </c>
      <c r="F315">
        <v>96</v>
      </c>
      <c r="L315" t="s">
        <v>16</v>
      </c>
      <c r="M315" t="s">
        <v>16</v>
      </c>
    </row>
    <row r="316" spans="1:13" x14ac:dyDescent="0.45">
      <c r="A316">
        <v>315</v>
      </c>
      <c r="B316">
        <v>1923</v>
      </c>
      <c r="C316" t="s">
        <v>734</v>
      </c>
      <c r="D316" t="s">
        <v>518</v>
      </c>
      <c r="E316" t="s">
        <v>15</v>
      </c>
      <c r="F316">
        <v>116</v>
      </c>
      <c r="L316" t="s">
        <v>16</v>
      </c>
      <c r="M316" t="s">
        <v>16</v>
      </c>
    </row>
    <row r="317" spans="1:13" x14ac:dyDescent="0.45">
      <c r="A317">
        <v>316</v>
      </c>
      <c r="B317">
        <v>1923</v>
      </c>
      <c r="C317" t="s">
        <v>749</v>
      </c>
      <c r="D317" t="s">
        <v>425</v>
      </c>
      <c r="E317" t="s">
        <v>15</v>
      </c>
      <c r="F317">
        <v>112</v>
      </c>
      <c r="L317" t="s">
        <v>16</v>
      </c>
      <c r="M317" t="s">
        <v>16</v>
      </c>
    </row>
    <row r="318" spans="1:13" x14ac:dyDescent="0.45">
      <c r="A318">
        <v>317</v>
      </c>
      <c r="B318">
        <v>1924</v>
      </c>
      <c r="C318" t="s">
        <v>343</v>
      </c>
      <c r="D318" t="s">
        <v>26</v>
      </c>
      <c r="E318" t="s">
        <v>15</v>
      </c>
      <c r="F318">
        <v>122</v>
      </c>
      <c r="L318" t="s">
        <v>16</v>
      </c>
      <c r="M318" t="s">
        <v>16</v>
      </c>
    </row>
    <row r="319" spans="1:13" x14ac:dyDescent="0.45">
      <c r="A319">
        <v>318</v>
      </c>
      <c r="B319">
        <v>1924</v>
      </c>
      <c r="C319" t="s">
        <v>492</v>
      </c>
      <c r="D319" t="s">
        <v>44</v>
      </c>
      <c r="E319" t="s">
        <v>15</v>
      </c>
      <c r="F319">
        <v>119</v>
      </c>
      <c r="L319" t="s">
        <v>16</v>
      </c>
      <c r="M319" t="s">
        <v>16</v>
      </c>
    </row>
    <row r="320" spans="1:13" x14ac:dyDescent="0.45">
      <c r="A320">
        <v>319</v>
      </c>
      <c r="B320">
        <v>1924</v>
      </c>
      <c r="C320" t="s">
        <v>513</v>
      </c>
      <c r="D320" t="s">
        <v>93</v>
      </c>
      <c r="E320" t="s">
        <v>15</v>
      </c>
      <c r="F320">
        <v>105</v>
      </c>
      <c r="L320" t="s">
        <v>16</v>
      </c>
      <c r="M320" t="s">
        <v>16</v>
      </c>
    </row>
    <row r="321" spans="1:13" x14ac:dyDescent="0.45">
      <c r="A321">
        <v>320</v>
      </c>
      <c r="B321">
        <v>1924</v>
      </c>
      <c r="C321" t="s">
        <v>622</v>
      </c>
      <c r="D321" t="s">
        <v>31</v>
      </c>
      <c r="E321" t="s">
        <v>15</v>
      </c>
      <c r="F321">
        <v>95</v>
      </c>
      <c r="L321" t="s">
        <v>16</v>
      </c>
      <c r="M321" t="s">
        <v>16</v>
      </c>
    </row>
    <row r="322" spans="1:13" x14ac:dyDescent="0.45">
      <c r="A322">
        <v>321</v>
      </c>
      <c r="B322">
        <v>1924</v>
      </c>
      <c r="C322" t="s">
        <v>648</v>
      </c>
      <c r="D322" t="s">
        <v>380</v>
      </c>
      <c r="E322" t="s">
        <v>15</v>
      </c>
      <c r="F322">
        <v>106</v>
      </c>
      <c r="L322" t="s">
        <v>16</v>
      </c>
      <c r="M322" t="s">
        <v>16</v>
      </c>
    </row>
    <row r="323" spans="1:13" x14ac:dyDescent="0.45">
      <c r="A323">
        <v>322</v>
      </c>
      <c r="B323">
        <v>1924</v>
      </c>
      <c r="C323" t="s">
        <v>669</v>
      </c>
      <c r="D323" t="s">
        <v>382</v>
      </c>
      <c r="E323" t="s">
        <v>15</v>
      </c>
      <c r="F323">
        <v>128</v>
      </c>
      <c r="L323" t="s">
        <v>16</v>
      </c>
      <c r="M323" t="s">
        <v>16</v>
      </c>
    </row>
    <row r="324" spans="1:13" x14ac:dyDescent="0.45">
      <c r="A324">
        <v>323</v>
      </c>
      <c r="B324">
        <v>1924</v>
      </c>
      <c r="C324" t="s">
        <v>705</v>
      </c>
      <c r="D324" t="s">
        <v>385</v>
      </c>
      <c r="E324" t="s">
        <v>15</v>
      </c>
      <c r="F324">
        <v>147</v>
      </c>
      <c r="L324" t="s">
        <v>16</v>
      </c>
      <c r="M324" t="s">
        <v>16</v>
      </c>
    </row>
    <row r="325" spans="1:13" x14ac:dyDescent="0.45">
      <c r="A325">
        <v>324</v>
      </c>
      <c r="B325">
        <v>1924</v>
      </c>
      <c r="C325" t="s">
        <v>722</v>
      </c>
      <c r="D325" t="s">
        <v>14</v>
      </c>
      <c r="E325" t="s">
        <v>15</v>
      </c>
      <c r="F325">
        <v>108</v>
      </c>
      <c r="L325" t="s">
        <v>16</v>
      </c>
      <c r="M325" t="s">
        <v>16</v>
      </c>
    </row>
    <row r="326" spans="1:13" x14ac:dyDescent="0.45">
      <c r="A326">
        <v>325</v>
      </c>
      <c r="B326">
        <v>1924</v>
      </c>
      <c r="C326" t="s">
        <v>734</v>
      </c>
      <c r="D326" t="s">
        <v>518</v>
      </c>
      <c r="E326" t="s">
        <v>15</v>
      </c>
      <c r="F326">
        <v>130</v>
      </c>
      <c r="L326" t="s">
        <v>16</v>
      </c>
      <c r="M326" t="s">
        <v>16</v>
      </c>
    </row>
    <row r="327" spans="1:13" x14ac:dyDescent="0.45">
      <c r="A327">
        <v>326</v>
      </c>
      <c r="B327">
        <v>1924</v>
      </c>
      <c r="C327" t="s">
        <v>749</v>
      </c>
      <c r="D327" t="s">
        <v>425</v>
      </c>
      <c r="E327" t="s">
        <v>15</v>
      </c>
      <c r="F327">
        <v>110</v>
      </c>
      <c r="L327" t="s">
        <v>16</v>
      </c>
      <c r="M327" t="s">
        <v>16</v>
      </c>
    </row>
    <row r="328" spans="1:13" x14ac:dyDescent="0.45">
      <c r="A328">
        <v>327</v>
      </c>
      <c r="B328">
        <v>1925</v>
      </c>
      <c r="C328" t="s">
        <v>343</v>
      </c>
      <c r="D328" t="s">
        <v>26</v>
      </c>
      <c r="E328" t="s">
        <v>15</v>
      </c>
      <c r="F328">
        <v>118</v>
      </c>
      <c r="L328" t="s">
        <v>16</v>
      </c>
      <c r="M328" t="s">
        <v>16</v>
      </c>
    </row>
    <row r="329" spans="1:13" x14ac:dyDescent="0.45">
      <c r="A329">
        <v>328</v>
      </c>
      <c r="B329">
        <v>1925</v>
      </c>
      <c r="C329" t="s">
        <v>350</v>
      </c>
      <c r="D329" t="s">
        <v>14</v>
      </c>
      <c r="E329" t="s">
        <v>15</v>
      </c>
      <c r="F329">
        <v>94</v>
      </c>
      <c r="L329" t="s">
        <v>16</v>
      </c>
      <c r="M329" t="s">
        <v>16</v>
      </c>
    </row>
    <row r="330" spans="1:13" x14ac:dyDescent="0.45">
      <c r="A330">
        <v>329</v>
      </c>
      <c r="B330">
        <v>1925</v>
      </c>
      <c r="C330" t="s">
        <v>408</v>
      </c>
      <c r="D330" t="s">
        <v>382</v>
      </c>
      <c r="E330" t="s">
        <v>15</v>
      </c>
      <c r="F330">
        <v>133</v>
      </c>
      <c r="L330" t="s">
        <v>16</v>
      </c>
      <c r="M330" t="s">
        <v>16</v>
      </c>
    </row>
    <row r="331" spans="1:13" x14ac:dyDescent="0.45">
      <c r="A331">
        <v>330</v>
      </c>
      <c r="B331">
        <v>1925</v>
      </c>
      <c r="C331" t="s">
        <v>513</v>
      </c>
      <c r="D331" t="s">
        <v>93</v>
      </c>
      <c r="E331" t="s">
        <v>15</v>
      </c>
      <c r="F331">
        <v>110</v>
      </c>
      <c r="L331" t="s">
        <v>16</v>
      </c>
      <c r="M331" t="s">
        <v>16</v>
      </c>
    </row>
    <row r="332" spans="1:13" x14ac:dyDescent="0.45">
      <c r="A332">
        <v>331</v>
      </c>
      <c r="B332">
        <v>1925</v>
      </c>
      <c r="C332" t="s">
        <v>622</v>
      </c>
      <c r="D332" t="s">
        <v>31</v>
      </c>
      <c r="E332" t="s">
        <v>15</v>
      </c>
      <c r="F332">
        <v>98</v>
      </c>
      <c r="L332" t="s">
        <v>16</v>
      </c>
      <c r="M332" t="s">
        <v>16</v>
      </c>
    </row>
    <row r="333" spans="1:13" x14ac:dyDescent="0.45">
      <c r="A333">
        <v>332</v>
      </c>
      <c r="B333">
        <v>1925</v>
      </c>
      <c r="C333" t="s">
        <v>642</v>
      </c>
      <c r="D333" t="s">
        <v>46</v>
      </c>
      <c r="E333" t="s">
        <v>15</v>
      </c>
      <c r="F333">
        <v>95</v>
      </c>
      <c r="L333" t="s">
        <v>16</v>
      </c>
      <c r="M333" t="s">
        <v>16</v>
      </c>
    </row>
    <row r="334" spans="1:13" x14ac:dyDescent="0.45">
      <c r="A334">
        <v>333</v>
      </c>
      <c r="B334">
        <v>1925</v>
      </c>
      <c r="C334" t="s">
        <v>705</v>
      </c>
      <c r="D334" t="s">
        <v>385</v>
      </c>
      <c r="E334" t="s">
        <v>15</v>
      </c>
      <c r="F334">
        <v>126</v>
      </c>
      <c r="L334" t="s">
        <v>16</v>
      </c>
      <c r="M334" t="s">
        <v>16</v>
      </c>
    </row>
    <row r="335" spans="1:13" x14ac:dyDescent="0.45">
      <c r="A335">
        <v>334</v>
      </c>
      <c r="B335">
        <v>1925</v>
      </c>
      <c r="C335" t="s">
        <v>721</v>
      </c>
      <c r="D335" t="s">
        <v>79</v>
      </c>
      <c r="E335" t="s">
        <v>15</v>
      </c>
      <c r="F335">
        <v>125</v>
      </c>
      <c r="L335" t="s">
        <v>16</v>
      </c>
      <c r="M335" t="s">
        <v>16</v>
      </c>
    </row>
    <row r="336" spans="1:13" x14ac:dyDescent="0.45">
      <c r="A336">
        <v>335</v>
      </c>
      <c r="B336">
        <v>1925</v>
      </c>
      <c r="C336" t="s">
        <v>746</v>
      </c>
      <c r="D336" t="s">
        <v>42</v>
      </c>
      <c r="E336" t="s">
        <v>15</v>
      </c>
      <c r="F336">
        <v>96</v>
      </c>
      <c r="L336" t="s">
        <v>16</v>
      </c>
      <c r="M336" t="s">
        <v>16</v>
      </c>
    </row>
    <row r="337" spans="1:13" x14ac:dyDescent="0.45">
      <c r="A337">
        <v>336</v>
      </c>
      <c r="B337">
        <v>1925</v>
      </c>
      <c r="C337" t="s">
        <v>749</v>
      </c>
      <c r="D337" t="s">
        <v>425</v>
      </c>
      <c r="E337" t="s">
        <v>15</v>
      </c>
      <c r="F337">
        <v>96</v>
      </c>
      <c r="L337" t="s">
        <v>16</v>
      </c>
      <c r="M337" t="s">
        <v>16</v>
      </c>
    </row>
    <row r="338" spans="1:13" x14ac:dyDescent="0.45">
      <c r="A338">
        <v>337</v>
      </c>
      <c r="B338">
        <v>1925</v>
      </c>
      <c r="C338" t="s">
        <v>777</v>
      </c>
      <c r="D338" t="s">
        <v>611</v>
      </c>
      <c r="E338" t="s">
        <v>15</v>
      </c>
      <c r="F338">
        <v>96</v>
      </c>
      <c r="L338" t="s">
        <v>16</v>
      </c>
      <c r="M338" t="s">
        <v>16</v>
      </c>
    </row>
    <row r="339" spans="1:13" x14ac:dyDescent="0.45">
      <c r="A339">
        <v>338</v>
      </c>
      <c r="B339">
        <v>1926</v>
      </c>
      <c r="C339" t="s">
        <v>408</v>
      </c>
      <c r="D339" t="s">
        <v>382</v>
      </c>
      <c r="E339" t="s">
        <v>15</v>
      </c>
      <c r="F339">
        <v>115</v>
      </c>
      <c r="L339" t="s">
        <v>16</v>
      </c>
      <c r="M339" t="s">
        <v>16</v>
      </c>
    </row>
    <row r="340" spans="1:13" x14ac:dyDescent="0.45">
      <c r="A340">
        <v>339</v>
      </c>
      <c r="B340">
        <v>1926</v>
      </c>
      <c r="C340" t="s">
        <v>411</v>
      </c>
      <c r="D340" t="s">
        <v>14</v>
      </c>
      <c r="E340" t="s">
        <v>15</v>
      </c>
      <c r="F340">
        <v>100</v>
      </c>
      <c r="L340" t="s">
        <v>16</v>
      </c>
      <c r="M340" t="s">
        <v>16</v>
      </c>
    </row>
    <row r="341" spans="1:13" x14ac:dyDescent="0.45">
      <c r="A341">
        <v>340</v>
      </c>
      <c r="B341">
        <v>1926</v>
      </c>
      <c r="C341" t="s">
        <v>480</v>
      </c>
      <c r="D341" t="s">
        <v>54</v>
      </c>
      <c r="E341" t="s">
        <v>15</v>
      </c>
      <c r="F341">
        <v>98</v>
      </c>
      <c r="L341" t="s">
        <v>16</v>
      </c>
      <c r="M341" t="s">
        <v>16</v>
      </c>
    </row>
    <row r="342" spans="1:13" x14ac:dyDescent="0.45">
      <c r="A342">
        <v>341</v>
      </c>
      <c r="B342">
        <v>1926</v>
      </c>
      <c r="C342" t="s">
        <v>642</v>
      </c>
      <c r="D342" t="s">
        <v>44</v>
      </c>
      <c r="E342" t="s">
        <v>15</v>
      </c>
      <c r="F342">
        <v>146</v>
      </c>
      <c r="L342" t="s">
        <v>16</v>
      </c>
      <c r="M342" t="s">
        <v>16</v>
      </c>
    </row>
    <row r="343" spans="1:13" x14ac:dyDescent="0.45">
      <c r="A343">
        <v>342</v>
      </c>
      <c r="B343">
        <v>1926</v>
      </c>
      <c r="C343" t="s">
        <v>705</v>
      </c>
      <c r="D343" t="s">
        <v>385</v>
      </c>
      <c r="E343" t="s">
        <v>15</v>
      </c>
      <c r="F343">
        <v>117</v>
      </c>
      <c r="L343" t="s">
        <v>16</v>
      </c>
      <c r="M343" t="s">
        <v>16</v>
      </c>
    </row>
    <row r="344" spans="1:13" x14ac:dyDescent="0.45">
      <c r="A344">
        <v>343</v>
      </c>
      <c r="B344">
        <v>1926</v>
      </c>
      <c r="C344" t="s">
        <v>735</v>
      </c>
      <c r="D344" t="s">
        <v>31</v>
      </c>
      <c r="E344" t="s">
        <v>15</v>
      </c>
      <c r="F344">
        <v>125</v>
      </c>
      <c r="L344" t="s">
        <v>16</v>
      </c>
      <c r="M344" t="s">
        <v>16</v>
      </c>
    </row>
    <row r="345" spans="1:13" x14ac:dyDescent="0.45">
      <c r="A345">
        <v>344</v>
      </c>
      <c r="B345">
        <v>1926</v>
      </c>
      <c r="C345" t="s">
        <v>746</v>
      </c>
      <c r="D345" t="s">
        <v>42</v>
      </c>
      <c r="E345" t="s">
        <v>15</v>
      </c>
      <c r="F345">
        <v>98</v>
      </c>
      <c r="L345" t="s">
        <v>16</v>
      </c>
      <c r="M345" t="s">
        <v>16</v>
      </c>
    </row>
    <row r="346" spans="1:13" x14ac:dyDescent="0.45">
      <c r="A346">
        <v>345</v>
      </c>
      <c r="B346">
        <v>1926</v>
      </c>
      <c r="C346" t="s">
        <v>777</v>
      </c>
      <c r="D346" t="s">
        <v>380</v>
      </c>
      <c r="E346" t="s">
        <v>15</v>
      </c>
      <c r="F346">
        <v>123</v>
      </c>
      <c r="L346" t="s">
        <v>16</v>
      </c>
      <c r="M346" t="s">
        <v>16</v>
      </c>
    </row>
    <row r="347" spans="1:13" x14ac:dyDescent="0.45">
      <c r="A347">
        <v>346</v>
      </c>
      <c r="B347">
        <v>1927</v>
      </c>
      <c r="C347" t="s">
        <v>408</v>
      </c>
      <c r="D347" t="s">
        <v>382</v>
      </c>
      <c r="E347" t="s">
        <v>15</v>
      </c>
      <c r="F347">
        <v>123</v>
      </c>
      <c r="L347" t="s">
        <v>16</v>
      </c>
      <c r="M347" t="s">
        <v>16</v>
      </c>
    </row>
    <row r="348" spans="1:13" x14ac:dyDescent="0.45">
      <c r="A348">
        <v>347</v>
      </c>
      <c r="B348">
        <v>1927</v>
      </c>
      <c r="C348" t="s">
        <v>513</v>
      </c>
      <c r="D348" t="s">
        <v>93</v>
      </c>
      <c r="E348" t="s">
        <v>15</v>
      </c>
      <c r="F348">
        <v>126</v>
      </c>
      <c r="L348" t="s">
        <v>16</v>
      </c>
      <c r="M348" t="s">
        <v>16</v>
      </c>
    </row>
    <row r="349" spans="1:13" x14ac:dyDescent="0.45">
      <c r="A349">
        <v>348</v>
      </c>
      <c r="B349">
        <v>1927</v>
      </c>
      <c r="C349" t="s">
        <v>705</v>
      </c>
      <c r="D349" t="s">
        <v>385</v>
      </c>
      <c r="E349" t="s">
        <v>15</v>
      </c>
      <c r="F349">
        <v>128</v>
      </c>
      <c r="L349" t="s">
        <v>16</v>
      </c>
      <c r="M349" t="s">
        <v>16</v>
      </c>
    </row>
    <row r="350" spans="1:13" x14ac:dyDescent="0.45">
      <c r="A350">
        <v>349</v>
      </c>
      <c r="B350">
        <v>1927</v>
      </c>
      <c r="C350" t="s">
        <v>735</v>
      </c>
      <c r="D350" t="s">
        <v>31</v>
      </c>
      <c r="E350" t="s">
        <v>15</v>
      </c>
      <c r="F350">
        <v>126</v>
      </c>
      <c r="L350" t="s">
        <v>16</v>
      </c>
      <c r="M350" t="s">
        <v>16</v>
      </c>
    </row>
    <row r="351" spans="1:13" x14ac:dyDescent="0.45">
      <c r="A351">
        <v>350</v>
      </c>
      <c r="B351">
        <v>1927</v>
      </c>
      <c r="C351" t="s">
        <v>777</v>
      </c>
      <c r="D351" t="s">
        <v>46</v>
      </c>
      <c r="E351" t="s">
        <v>15</v>
      </c>
      <c r="F351">
        <v>108</v>
      </c>
      <c r="L351" t="s">
        <v>16</v>
      </c>
      <c r="M351" t="s">
        <v>16</v>
      </c>
    </row>
    <row r="352" spans="1:13" x14ac:dyDescent="0.45">
      <c r="A352">
        <v>351</v>
      </c>
      <c r="B352">
        <v>1927</v>
      </c>
      <c r="C352" t="s">
        <v>817</v>
      </c>
      <c r="D352" t="s">
        <v>71</v>
      </c>
      <c r="E352" t="s">
        <v>15</v>
      </c>
      <c r="F352">
        <v>124</v>
      </c>
      <c r="L352" t="s">
        <v>16</v>
      </c>
      <c r="M352" t="s">
        <v>16</v>
      </c>
    </row>
    <row r="353" spans="1:13" x14ac:dyDescent="0.45">
      <c r="A353">
        <v>352</v>
      </c>
      <c r="B353">
        <v>1928</v>
      </c>
      <c r="C353" t="s">
        <v>408</v>
      </c>
      <c r="D353" t="s">
        <v>382</v>
      </c>
      <c r="E353" t="s">
        <v>15</v>
      </c>
      <c r="F353">
        <v>130</v>
      </c>
      <c r="L353" t="s">
        <v>16</v>
      </c>
      <c r="M353" t="s">
        <v>16</v>
      </c>
    </row>
    <row r="354" spans="1:13" x14ac:dyDescent="0.45">
      <c r="A354">
        <v>353</v>
      </c>
      <c r="B354">
        <v>1928</v>
      </c>
      <c r="C354" t="s">
        <v>509</v>
      </c>
      <c r="D354" t="s">
        <v>46</v>
      </c>
      <c r="E354" t="s">
        <v>15</v>
      </c>
      <c r="F354">
        <v>97</v>
      </c>
      <c r="L354" t="s">
        <v>16</v>
      </c>
      <c r="M354" t="s">
        <v>16</v>
      </c>
    </row>
    <row r="355" spans="1:13" x14ac:dyDescent="0.45">
      <c r="A355">
        <v>354</v>
      </c>
      <c r="B355">
        <v>1928</v>
      </c>
      <c r="C355" t="s">
        <v>513</v>
      </c>
      <c r="D355" t="s">
        <v>93</v>
      </c>
      <c r="E355" t="s">
        <v>15</v>
      </c>
      <c r="F355">
        <v>118</v>
      </c>
      <c r="L355" t="s">
        <v>16</v>
      </c>
      <c r="M355" t="s">
        <v>16</v>
      </c>
    </row>
    <row r="356" spans="1:13" x14ac:dyDescent="0.45">
      <c r="A356">
        <v>355</v>
      </c>
      <c r="B356">
        <v>1928</v>
      </c>
      <c r="C356" t="s">
        <v>536</v>
      </c>
      <c r="D356" t="s">
        <v>425</v>
      </c>
      <c r="E356" t="s">
        <v>15</v>
      </c>
      <c r="F356">
        <v>124</v>
      </c>
      <c r="L356" t="s">
        <v>16</v>
      </c>
      <c r="M356" t="s">
        <v>16</v>
      </c>
    </row>
    <row r="357" spans="1:13" x14ac:dyDescent="0.45">
      <c r="A357">
        <v>356</v>
      </c>
      <c r="B357">
        <v>1928</v>
      </c>
      <c r="C357" t="s">
        <v>705</v>
      </c>
      <c r="D357" t="s">
        <v>385</v>
      </c>
      <c r="E357" t="s">
        <v>15</v>
      </c>
      <c r="F357">
        <v>101</v>
      </c>
      <c r="L357" t="s">
        <v>16</v>
      </c>
      <c r="M357" t="s">
        <v>16</v>
      </c>
    </row>
    <row r="358" spans="1:13" x14ac:dyDescent="0.45">
      <c r="A358">
        <v>357</v>
      </c>
      <c r="B358">
        <v>1928</v>
      </c>
      <c r="C358" t="s">
        <v>735</v>
      </c>
      <c r="D358" t="s">
        <v>31</v>
      </c>
      <c r="E358" t="s">
        <v>15</v>
      </c>
      <c r="F358">
        <v>118</v>
      </c>
      <c r="L358" t="s">
        <v>16</v>
      </c>
      <c r="M358" t="s">
        <v>16</v>
      </c>
    </row>
    <row r="359" spans="1:13" x14ac:dyDescent="0.45">
      <c r="A359">
        <v>358</v>
      </c>
      <c r="B359">
        <v>1928</v>
      </c>
      <c r="C359" t="s">
        <v>777</v>
      </c>
      <c r="D359" t="s">
        <v>380</v>
      </c>
      <c r="E359" t="s">
        <v>15</v>
      </c>
      <c r="F359">
        <v>124</v>
      </c>
      <c r="L359" t="s">
        <v>16</v>
      </c>
      <c r="M359" t="s">
        <v>16</v>
      </c>
    </row>
    <row r="360" spans="1:13" x14ac:dyDescent="0.45">
      <c r="A360">
        <v>359</v>
      </c>
      <c r="B360">
        <v>1928</v>
      </c>
      <c r="C360" t="s">
        <v>817</v>
      </c>
      <c r="D360" t="s">
        <v>46</v>
      </c>
      <c r="E360" t="s">
        <v>15</v>
      </c>
      <c r="F360">
        <v>140</v>
      </c>
      <c r="L360" t="s">
        <v>16</v>
      </c>
      <c r="M360" t="s">
        <v>16</v>
      </c>
    </row>
    <row r="361" spans="1:13" x14ac:dyDescent="0.45">
      <c r="A361">
        <v>360</v>
      </c>
      <c r="B361">
        <v>1929</v>
      </c>
      <c r="C361" t="s">
        <v>353</v>
      </c>
      <c r="D361" t="s">
        <v>79</v>
      </c>
      <c r="E361" t="s">
        <v>15</v>
      </c>
      <c r="F361">
        <v>106</v>
      </c>
      <c r="L361" t="s">
        <v>16</v>
      </c>
      <c r="M361" t="s">
        <v>16</v>
      </c>
    </row>
    <row r="362" spans="1:13" x14ac:dyDescent="0.45">
      <c r="A362">
        <v>361</v>
      </c>
      <c r="B362">
        <v>1929</v>
      </c>
      <c r="C362" t="s">
        <v>408</v>
      </c>
      <c r="D362" t="s">
        <v>382</v>
      </c>
      <c r="E362" t="s">
        <v>15</v>
      </c>
      <c r="F362">
        <v>135</v>
      </c>
      <c r="L362" t="s">
        <v>16</v>
      </c>
      <c r="M362" t="s">
        <v>16</v>
      </c>
    </row>
    <row r="363" spans="1:13" x14ac:dyDescent="0.45">
      <c r="A363">
        <v>362</v>
      </c>
      <c r="B363">
        <v>1929</v>
      </c>
      <c r="C363" t="s">
        <v>437</v>
      </c>
      <c r="D363" t="s">
        <v>14</v>
      </c>
      <c r="E363" t="s">
        <v>15</v>
      </c>
      <c r="F363">
        <v>127</v>
      </c>
      <c r="L363" t="s">
        <v>16</v>
      </c>
      <c r="M363" t="s">
        <v>16</v>
      </c>
    </row>
    <row r="364" spans="1:13" x14ac:dyDescent="0.45">
      <c r="A364">
        <v>363</v>
      </c>
      <c r="B364">
        <v>1929</v>
      </c>
      <c r="C364" t="s">
        <v>509</v>
      </c>
      <c r="D364" t="s">
        <v>42</v>
      </c>
      <c r="E364" t="s">
        <v>15</v>
      </c>
      <c r="F364">
        <v>101</v>
      </c>
      <c r="L364" t="s">
        <v>16</v>
      </c>
      <c r="M364" t="s">
        <v>16</v>
      </c>
    </row>
    <row r="365" spans="1:13" x14ac:dyDescent="0.45">
      <c r="A365">
        <v>364</v>
      </c>
      <c r="B365">
        <v>1929</v>
      </c>
      <c r="C365" t="s">
        <v>575</v>
      </c>
      <c r="D365" t="s">
        <v>71</v>
      </c>
      <c r="E365" t="s">
        <v>15</v>
      </c>
      <c r="F365">
        <v>103</v>
      </c>
      <c r="L365" t="s">
        <v>16</v>
      </c>
      <c r="M365" t="s">
        <v>16</v>
      </c>
    </row>
    <row r="366" spans="1:13" x14ac:dyDescent="0.45">
      <c r="A366">
        <v>365</v>
      </c>
      <c r="B366">
        <v>1929</v>
      </c>
      <c r="C366" t="s">
        <v>735</v>
      </c>
      <c r="D366" t="s">
        <v>31</v>
      </c>
      <c r="E366" t="s">
        <v>15</v>
      </c>
      <c r="F366">
        <v>124</v>
      </c>
      <c r="L366" t="s">
        <v>16</v>
      </c>
      <c r="M366" t="s">
        <v>16</v>
      </c>
    </row>
    <row r="367" spans="1:13" x14ac:dyDescent="0.45">
      <c r="A367">
        <v>366</v>
      </c>
      <c r="B367">
        <v>1929</v>
      </c>
      <c r="C367" t="s">
        <v>753</v>
      </c>
      <c r="D367" t="s">
        <v>380</v>
      </c>
      <c r="E367" t="s">
        <v>15</v>
      </c>
      <c r="F367">
        <v>109</v>
      </c>
      <c r="L367" t="s">
        <v>16</v>
      </c>
      <c r="M367" t="s">
        <v>16</v>
      </c>
    </row>
    <row r="368" spans="1:13" x14ac:dyDescent="0.45">
      <c r="A368">
        <v>367</v>
      </c>
      <c r="B368">
        <v>1929</v>
      </c>
      <c r="C368" t="s">
        <v>777</v>
      </c>
      <c r="D368" t="s">
        <v>46</v>
      </c>
      <c r="E368" t="s">
        <v>15</v>
      </c>
      <c r="F368">
        <v>95</v>
      </c>
      <c r="L368" t="s">
        <v>16</v>
      </c>
      <c r="M368" t="s">
        <v>16</v>
      </c>
    </row>
    <row r="369" spans="1:13" x14ac:dyDescent="0.45">
      <c r="A369">
        <v>368</v>
      </c>
      <c r="B369">
        <v>1929</v>
      </c>
      <c r="C369" t="s">
        <v>817</v>
      </c>
      <c r="D369" t="s">
        <v>44</v>
      </c>
      <c r="E369" t="s">
        <v>15</v>
      </c>
      <c r="F369">
        <v>119</v>
      </c>
      <c r="L369" t="s">
        <v>16</v>
      </c>
      <c r="M369" t="s">
        <v>16</v>
      </c>
    </row>
    <row r="370" spans="1:13" x14ac:dyDescent="0.45">
      <c r="A370">
        <v>369</v>
      </c>
      <c r="B370">
        <v>1930</v>
      </c>
      <c r="C370" t="s">
        <v>408</v>
      </c>
      <c r="D370" t="s">
        <v>382</v>
      </c>
      <c r="E370" t="s">
        <v>15</v>
      </c>
      <c r="F370">
        <v>130</v>
      </c>
      <c r="L370" t="s">
        <v>16</v>
      </c>
      <c r="M370" t="s">
        <v>16</v>
      </c>
    </row>
    <row r="371" spans="1:13" x14ac:dyDescent="0.45">
      <c r="A371">
        <v>370</v>
      </c>
      <c r="B371">
        <v>1930</v>
      </c>
      <c r="C371" t="s">
        <v>429</v>
      </c>
      <c r="D371" t="s">
        <v>71</v>
      </c>
      <c r="E371" t="s">
        <v>15</v>
      </c>
      <c r="F371">
        <v>96</v>
      </c>
      <c r="L371" t="s">
        <v>16</v>
      </c>
      <c r="M371" t="s">
        <v>16</v>
      </c>
    </row>
    <row r="372" spans="1:13" x14ac:dyDescent="0.45">
      <c r="A372">
        <v>371</v>
      </c>
      <c r="B372">
        <v>1930</v>
      </c>
      <c r="C372" t="s">
        <v>437</v>
      </c>
      <c r="D372" t="s">
        <v>14</v>
      </c>
      <c r="E372" t="s">
        <v>15</v>
      </c>
      <c r="F372">
        <v>101</v>
      </c>
      <c r="L372" t="s">
        <v>16</v>
      </c>
      <c r="M372" t="s">
        <v>16</v>
      </c>
    </row>
    <row r="373" spans="1:13" x14ac:dyDescent="0.45">
      <c r="A373">
        <v>372</v>
      </c>
      <c r="B373">
        <v>1930</v>
      </c>
      <c r="C373" t="s">
        <v>466</v>
      </c>
      <c r="D373" t="s">
        <v>518</v>
      </c>
      <c r="E373" t="s">
        <v>15</v>
      </c>
      <c r="F373">
        <v>101</v>
      </c>
      <c r="L373" t="s">
        <v>16</v>
      </c>
      <c r="M373" t="s">
        <v>16</v>
      </c>
    </row>
    <row r="374" spans="1:13" x14ac:dyDescent="0.45">
      <c r="A374">
        <v>373</v>
      </c>
      <c r="B374">
        <v>1930</v>
      </c>
      <c r="C374" t="s">
        <v>513</v>
      </c>
      <c r="D374" t="s">
        <v>93</v>
      </c>
      <c r="E374" t="s">
        <v>15</v>
      </c>
      <c r="F374">
        <v>136</v>
      </c>
      <c r="L374" t="s">
        <v>16</v>
      </c>
      <c r="M374" t="s">
        <v>16</v>
      </c>
    </row>
    <row r="375" spans="1:13" x14ac:dyDescent="0.45">
      <c r="A375">
        <v>374</v>
      </c>
      <c r="B375">
        <v>1930</v>
      </c>
      <c r="C375" t="s">
        <v>523</v>
      </c>
      <c r="D375" t="s">
        <v>42</v>
      </c>
      <c r="E375" t="s">
        <v>15</v>
      </c>
      <c r="F375">
        <v>98</v>
      </c>
      <c r="L375" t="s">
        <v>16</v>
      </c>
      <c r="M375" t="s">
        <v>16</v>
      </c>
    </row>
    <row r="376" spans="1:13" x14ac:dyDescent="0.45">
      <c r="A376">
        <v>375</v>
      </c>
      <c r="B376">
        <v>1930</v>
      </c>
      <c r="C376" t="s">
        <v>536</v>
      </c>
      <c r="D376" t="s">
        <v>425</v>
      </c>
      <c r="E376" t="s">
        <v>15</v>
      </c>
      <c r="F376">
        <v>96</v>
      </c>
      <c r="L376" t="s">
        <v>16</v>
      </c>
      <c r="M376" t="s">
        <v>16</v>
      </c>
    </row>
    <row r="377" spans="1:13" x14ac:dyDescent="0.45">
      <c r="A377">
        <v>376</v>
      </c>
      <c r="B377">
        <v>1930</v>
      </c>
      <c r="C377" t="s">
        <v>583</v>
      </c>
      <c r="D377" t="s">
        <v>611</v>
      </c>
      <c r="E377" t="s">
        <v>15</v>
      </c>
      <c r="F377">
        <v>126</v>
      </c>
      <c r="L377" t="s">
        <v>16</v>
      </c>
      <c r="M377" t="s">
        <v>16</v>
      </c>
    </row>
    <row r="378" spans="1:13" x14ac:dyDescent="0.45">
      <c r="A378">
        <v>377</v>
      </c>
      <c r="B378">
        <v>1930</v>
      </c>
      <c r="C378" t="s">
        <v>753</v>
      </c>
      <c r="D378" t="s">
        <v>380</v>
      </c>
      <c r="E378" t="s">
        <v>15</v>
      </c>
      <c r="F378">
        <v>108</v>
      </c>
      <c r="L378" t="s">
        <v>16</v>
      </c>
      <c r="M378" t="s">
        <v>16</v>
      </c>
    </row>
    <row r="379" spans="1:13" x14ac:dyDescent="0.45">
      <c r="A379">
        <v>378</v>
      </c>
      <c r="B379">
        <v>1930</v>
      </c>
      <c r="C379" t="s">
        <v>817</v>
      </c>
      <c r="D379" t="s">
        <v>44</v>
      </c>
      <c r="E379" t="s">
        <v>15</v>
      </c>
      <c r="F379">
        <v>99</v>
      </c>
      <c r="L379" t="s">
        <v>16</v>
      </c>
      <c r="M379" t="s">
        <v>16</v>
      </c>
    </row>
    <row r="380" spans="1:13" x14ac:dyDescent="0.45">
      <c r="A380">
        <v>379</v>
      </c>
      <c r="B380">
        <v>1931</v>
      </c>
      <c r="C380" t="s">
        <v>356</v>
      </c>
      <c r="D380" t="s">
        <v>54</v>
      </c>
      <c r="E380" t="s">
        <v>15</v>
      </c>
      <c r="F380">
        <v>102</v>
      </c>
      <c r="L380" t="s">
        <v>16</v>
      </c>
      <c r="M380" t="s">
        <v>16</v>
      </c>
    </row>
    <row r="381" spans="1:13" x14ac:dyDescent="0.45">
      <c r="A381">
        <v>380</v>
      </c>
      <c r="B381">
        <v>1931</v>
      </c>
      <c r="C381" t="s">
        <v>408</v>
      </c>
      <c r="D381" t="s">
        <v>382</v>
      </c>
      <c r="E381" t="s">
        <v>15</v>
      </c>
      <c r="F381">
        <v>117</v>
      </c>
      <c r="L381" t="s">
        <v>16</v>
      </c>
      <c r="M381" t="s">
        <v>16</v>
      </c>
    </row>
    <row r="382" spans="1:13" x14ac:dyDescent="0.45">
      <c r="A382">
        <v>381</v>
      </c>
      <c r="B382">
        <v>1931</v>
      </c>
      <c r="C382" t="s">
        <v>429</v>
      </c>
      <c r="D382" t="s">
        <v>71</v>
      </c>
      <c r="E382" t="s">
        <v>15</v>
      </c>
      <c r="F382">
        <v>114</v>
      </c>
      <c r="L382" t="s">
        <v>16</v>
      </c>
      <c r="M382" t="s">
        <v>16</v>
      </c>
    </row>
    <row r="383" spans="1:13" x14ac:dyDescent="0.45">
      <c r="A383">
        <v>382</v>
      </c>
      <c r="B383">
        <v>1931</v>
      </c>
      <c r="C383" t="s">
        <v>437</v>
      </c>
      <c r="D383" t="s">
        <v>14</v>
      </c>
      <c r="E383" t="s">
        <v>15</v>
      </c>
      <c r="F383">
        <v>125</v>
      </c>
      <c r="L383" t="s">
        <v>16</v>
      </c>
      <c r="M383" t="s">
        <v>16</v>
      </c>
    </row>
    <row r="384" spans="1:13" x14ac:dyDescent="0.45">
      <c r="A384">
        <v>383</v>
      </c>
      <c r="B384">
        <v>1931</v>
      </c>
      <c r="C384" t="s">
        <v>466</v>
      </c>
      <c r="D384" t="s">
        <v>518</v>
      </c>
      <c r="E384" t="s">
        <v>15</v>
      </c>
      <c r="F384">
        <v>108</v>
      </c>
      <c r="L384" t="s">
        <v>16</v>
      </c>
      <c r="M384" t="s">
        <v>16</v>
      </c>
    </row>
    <row r="385" spans="1:13" x14ac:dyDescent="0.45">
      <c r="A385">
        <v>384</v>
      </c>
      <c r="B385">
        <v>1931</v>
      </c>
      <c r="C385" t="s">
        <v>513</v>
      </c>
      <c r="D385" t="s">
        <v>93</v>
      </c>
      <c r="E385" t="s">
        <v>15</v>
      </c>
      <c r="F385">
        <v>105</v>
      </c>
      <c r="L385" t="s">
        <v>16</v>
      </c>
      <c r="M385" t="s">
        <v>16</v>
      </c>
    </row>
    <row r="386" spans="1:13" x14ac:dyDescent="0.45">
      <c r="A386">
        <v>385</v>
      </c>
      <c r="B386">
        <v>1931</v>
      </c>
      <c r="C386" t="s">
        <v>536</v>
      </c>
      <c r="D386" t="s">
        <v>425</v>
      </c>
      <c r="E386" t="s">
        <v>15</v>
      </c>
      <c r="F386">
        <v>113</v>
      </c>
      <c r="L386" t="s">
        <v>16</v>
      </c>
      <c r="M386" t="s">
        <v>16</v>
      </c>
    </row>
    <row r="387" spans="1:13" x14ac:dyDescent="0.45">
      <c r="A387">
        <v>386</v>
      </c>
      <c r="B387">
        <v>1931</v>
      </c>
      <c r="C387" t="s">
        <v>583</v>
      </c>
      <c r="D387" t="s">
        <v>611</v>
      </c>
      <c r="E387" t="s">
        <v>15</v>
      </c>
      <c r="F387">
        <v>105</v>
      </c>
      <c r="L387" t="s">
        <v>16</v>
      </c>
      <c r="M387" t="s">
        <v>16</v>
      </c>
    </row>
    <row r="388" spans="1:13" x14ac:dyDescent="0.45">
      <c r="A388">
        <v>387</v>
      </c>
      <c r="B388">
        <v>1931</v>
      </c>
      <c r="C388" t="s">
        <v>673</v>
      </c>
      <c r="D388" t="s">
        <v>42</v>
      </c>
      <c r="E388" t="s">
        <v>15</v>
      </c>
      <c r="F388">
        <v>103</v>
      </c>
      <c r="L388" t="s">
        <v>16</v>
      </c>
      <c r="M388" t="s">
        <v>16</v>
      </c>
    </row>
    <row r="389" spans="1:13" x14ac:dyDescent="0.45">
      <c r="A389">
        <v>388</v>
      </c>
      <c r="B389">
        <v>1931</v>
      </c>
      <c r="C389" t="s">
        <v>735</v>
      </c>
      <c r="D389" t="s">
        <v>31</v>
      </c>
      <c r="E389" t="s">
        <v>15</v>
      </c>
      <c r="F389">
        <v>104</v>
      </c>
      <c r="L389" t="s">
        <v>16</v>
      </c>
      <c r="M389" t="s">
        <v>16</v>
      </c>
    </row>
    <row r="390" spans="1:13" x14ac:dyDescent="0.45">
      <c r="A390">
        <v>389</v>
      </c>
      <c r="B390">
        <v>1931</v>
      </c>
      <c r="C390" t="s">
        <v>751</v>
      </c>
      <c r="D390" t="s">
        <v>385</v>
      </c>
      <c r="E390" t="s">
        <v>15</v>
      </c>
      <c r="F390">
        <v>145</v>
      </c>
      <c r="L390" t="s">
        <v>16</v>
      </c>
      <c r="M390" t="s">
        <v>16</v>
      </c>
    </row>
    <row r="391" spans="1:13" x14ac:dyDescent="0.45">
      <c r="A391">
        <v>390</v>
      </c>
      <c r="B391">
        <v>1931</v>
      </c>
      <c r="C391" t="s">
        <v>753</v>
      </c>
      <c r="D391" t="s">
        <v>380</v>
      </c>
      <c r="E391" t="s">
        <v>15</v>
      </c>
      <c r="F391">
        <v>111</v>
      </c>
      <c r="L391" t="s">
        <v>16</v>
      </c>
      <c r="M391" t="s">
        <v>16</v>
      </c>
    </row>
    <row r="392" spans="1:13" x14ac:dyDescent="0.45">
      <c r="A392">
        <v>391</v>
      </c>
      <c r="B392">
        <v>1931</v>
      </c>
      <c r="C392" t="s">
        <v>765</v>
      </c>
      <c r="D392" t="s">
        <v>73</v>
      </c>
      <c r="E392" t="s">
        <v>15</v>
      </c>
      <c r="F392">
        <v>106</v>
      </c>
      <c r="L392" t="s">
        <v>16</v>
      </c>
      <c r="M392" t="s">
        <v>16</v>
      </c>
    </row>
    <row r="393" spans="1:13" x14ac:dyDescent="0.45">
      <c r="A393">
        <v>392</v>
      </c>
      <c r="B393">
        <v>1931</v>
      </c>
      <c r="C393" t="s">
        <v>817</v>
      </c>
      <c r="D393" t="s">
        <v>44</v>
      </c>
      <c r="E393" t="s">
        <v>15</v>
      </c>
      <c r="F393">
        <v>110</v>
      </c>
      <c r="L393" t="s">
        <v>16</v>
      </c>
      <c r="M393" t="s">
        <v>16</v>
      </c>
    </row>
    <row r="394" spans="1:13" x14ac:dyDescent="0.45">
      <c r="A394">
        <v>393</v>
      </c>
      <c r="B394">
        <v>1932</v>
      </c>
      <c r="C394" t="s">
        <v>408</v>
      </c>
      <c r="D394" t="s">
        <v>382</v>
      </c>
      <c r="E394" t="s">
        <v>15</v>
      </c>
      <c r="F394">
        <v>137</v>
      </c>
      <c r="L394" t="s">
        <v>16</v>
      </c>
      <c r="M394" t="s">
        <v>16</v>
      </c>
    </row>
    <row r="395" spans="1:13" x14ac:dyDescent="0.45">
      <c r="A395">
        <v>394</v>
      </c>
      <c r="B395">
        <v>1932</v>
      </c>
      <c r="C395" t="s">
        <v>429</v>
      </c>
      <c r="D395" t="s">
        <v>71</v>
      </c>
      <c r="E395" t="s">
        <v>15</v>
      </c>
      <c r="F395">
        <v>120</v>
      </c>
      <c r="L395" t="s">
        <v>16</v>
      </c>
      <c r="M395" t="s">
        <v>16</v>
      </c>
    </row>
    <row r="396" spans="1:13" x14ac:dyDescent="0.45">
      <c r="A396">
        <v>395</v>
      </c>
      <c r="B396">
        <v>1932</v>
      </c>
      <c r="C396" t="s">
        <v>437</v>
      </c>
      <c r="D396" t="s">
        <v>14</v>
      </c>
      <c r="E396" t="s">
        <v>15</v>
      </c>
      <c r="F396">
        <v>108</v>
      </c>
      <c r="L396" t="s">
        <v>16</v>
      </c>
      <c r="M396" t="s">
        <v>16</v>
      </c>
    </row>
    <row r="397" spans="1:13" x14ac:dyDescent="0.45">
      <c r="A397">
        <v>396</v>
      </c>
      <c r="B397">
        <v>1932</v>
      </c>
      <c r="C397" t="s">
        <v>466</v>
      </c>
      <c r="D397" t="s">
        <v>518</v>
      </c>
      <c r="E397" t="s">
        <v>15</v>
      </c>
      <c r="F397">
        <v>120</v>
      </c>
      <c r="L397" t="s">
        <v>16</v>
      </c>
      <c r="M397" t="s">
        <v>16</v>
      </c>
    </row>
    <row r="398" spans="1:13" x14ac:dyDescent="0.45">
      <c r="A398">
        <v>397</v>
      </c>
      <c r="B398">
        <v>1932</v>
      </c>
      <c r="C398" t="s">
        <v>496</v>
      </c>
      <c r="D398" t="s">
        <v>42</v>
      </c>
      <c r="E398" t="s">
        <v>15</v>
      </c>
      <c r="F398">
        <v>114</v>
      </c>
      <c r="L398" t="s">
        <v>16</v>
      </c>
      <c r="M398" t="s">
        <v>16</v>
      </c>
    </row>
    <row r="399" spans="1:13" x14ac:dyDescent="0.45">
      <c r="A399">
        <v>398</v>
      </c>
      <c r="B399">
        <v>1932</v>
      </c>
      <c r="C399" t="s">
        <v>513</v>
      </c>
      <c r="D399" t="s">
        <v>93</v>
      </c>
      <c r="E399" t="s">
        <v>15</v>
      </c>
      <c r="F399">
        <v>117</v>
      </c>
      <c r="L399" t="s">
        <v>16</v>
      </c>
      <c r="M399" t="s">
        <v>16</v>
      </c>
    </row>
    <row r="400" spans="1:13" x14ac:dyDescent="0.45">
      <c r="A400">
        <v>399</v>
      </c>
      <c r="B400">
        <v>1932</v>
      </c>
      <c r="C400" t="s">
        <v>516</v>
      </c>
      <c r="D400" t="s">
        <v>26</v>
      </c>
      <c r="E400" t="s">
        <v>15</v>
      </c>
      <c r="F400">
        <v>106</v>
      </c>
      <c r="L400" t="s">
        <v>16</v>
      </c>
      <c r="M400" t="s">
        <v>16</v>
      </c>
    </row>
    <row r="401" spans="1:13" x14ac:dyDescent="0.45">
      <c r="A401">
        <v>400</v>
      </c>
      <c r="B401">
        <v>1932</v>
      </c>
      <c r="C401" t="s">
        <v>536</v>
      </c>
      <c r="D401" t="s">
        <v>425</v>
      </c>
      <c r="E401" t="s">
        <v>15</v>
      </c>
      <c r="F401">
        <v>136</v>
      </c>
      <c r="L401" t="s">
        <v>16</v>
      </c>
      <c r="M401" t="s">
        <v>16</v>
      </c>
    </row>
    <row r="402" spans="1:13" x14ac:dyDescent="0.45">
      <c r="A402">
        <v>401</v>
      </c>
      <c r="B402">
        <v>1932</v>
      </c>
      <c r="C402" t="s">
        <v>581</v>
      </c>
      <c r="D402" t="s">
        <v>73</v>
      </c>
      <c r="E402" t="s">
        <v>15</v>
      </c>
      <c r="F402">
        <v>110</v>
      </c>
      <c r="L402" t="s">
        <v>16</v>
      </c>
      <c r="M402" t="s">
        <v>16</v>
      </c>
    </row>
    <row r="403" spans="1:13" x14ac:dyDescent="0.45">
      <c r="A403">
        <v>402</v>
      </c>
      <c r="B403">
        <v>1932</v>
      </c>
      <c r="C403" t="s">
        <v>583</v>
      </c>
      <c r="D403" t="s">
        <v>611</v>
      </c>
      <c r="E403" t="s">
        <v>15</v>
      </c>
      <c r="F403">
        <v>125</v>
      </c>
      <c r="L403" t="s">
        <v>16</v>
      </c>
      <c r="M403" t="s">
        <v>16</v>
      </c>
    </row>
    <row r="404" spans="1:13" x14ac:dyDescent="0.45">
      <c r="A404">
        <v>403</v>
      </c>
      <c r="B404">
        <v>1932</v>
      </c>
      <c r="C404" t="s">
        <v>751</v>
      </c>
      <c r="D404" t="s">
        <v>385</v>
      </c>
      <c r="E404" t="s">
        <v>15</v>
      </c>
      <c r="F404">
        <v>98</v>
      </c>
      <c r="L404" t="s">
        <v>16</v>
      </c>
      <c r="M404" t="s">
        <v>16</v>
      </c>
    </row>
    <row r="405" spans="1:13" x14ac:dyDescent="0.45">
      <c r="A405">
        <v>404</v>
      </c>
      <c r="B405">
        <v>1932</v>
      </c>
      <c r="C405" t="s">
        <v>753</v>
      </c>
      <c r="D405" t="s">
        <v>380</v>
      </c>
      <c r="E405" t="s">
        <v>15</v>
      </c>
      <c r="F405">
        <v>100</v>
      </c>
      <c r="L405" t="s">
        <v>16</v>
      </c>
      <c r="M405" t="s">
        <v>16</v>
      </c>
    </row>
    <row r="406" spans="1:13" x14ac:dyDescent="0.45">
      <c r="A406">
        <v>405</v>
      </c>
      <c r="B406">
        <v>1933</v>
      </c>
      <c r="C406" t="s">
        <v>408</v>
      </c>
      <c r="D406" t="s">
        <v>382</v>
      </c>
      <c r="E406" t="s">
        <v>15</v>
      </c>
      <c r="F406">
        <v>128</v>
      </c>
      <c r="L406" t="s">
        <v>16</v>
      </c>
      <c r="M406" t="s">
        <v>16</v>
      </c>
    </row>
    <row r="407" spans="1:13" x14ac:dyDescent="0.45">
      <c r="A407">
        <v>406</v>
      </c>
      <c r="B407">
        <v>1933</v>
      </c>
      <c r="C407" t="s">
        <v>429</v>
      </c>
      <c r="D407" t="s">
        <v>71</v>
      </c>
      <c r="E407" t="s">
        <v>15</v>
      </c>
      <c r="F407">
        <v>132</v>
      </c>
      <c r="L407" t="s">
        <v>16</v>
      </c>
      <c r="M407" t="s">
        <v>16</v>
      </c>
    </row>
    <row r="408" spans="1:13" x14ac:dyDescent="0.45">
      <c r="A408">
        <v>407</v>
      </c>
      <c r="B408">
        <v>1933</v>
      </c>
      <c r="C408" t="s">
        <v>437</v>
      </c>
      <c r="D408" t="s">
        <v>14</v>
      </c>
      <c r="E408" t="s">
        <v>15</v>
      </c>
      <c r="F408">
        <v>127</v>
      </c>
      <c r="L408" t="s">
        <v>16</v>
      </c>
      <c r="M408" t="s">
        <v>16</v>
      </c>
    </row>
    <row r="409" spans="1:13" x14ac:dyDescent="0.45">
      <c r="A409">
        <v>408</v>
      </c>
      <c r="B409">
        <v>1933</v>
      </c>
      <c r="C409" t="s">
        <v>466</v>
      </c>
      <c r="D409" t="s">
        <v>46</v>
      </c>
      <c r="E409" t="s">
        <v>15</v>
      </c>
      <c r="F409">
        <v>137</v>
      </c>
      <c r="L409" t="s">
        <v>16</v>
      </c>
      <c r="M409" t="s">
        <v>16</v>
      </c>
    </row>
    <row r="410" spans="1:13" x14ac:dyDescent="0.45">
      <c r="A410">
        <v>409</v>
      </c>
      <c r="B410">
        <v>1933</v>
      </c>
      <c r="C410" t="s">
        <v>513</v>
      </c>
      <c r="D410" t="s">
        <v>93</v>
      </c>
      <c r="E410" t="s">
        <v>15</v>
      </c>
      <c r="F410">
        <v>140</v>
      </c>
      <c r="L410" t="s">
        <v>16</v>
      </c>
      <c r="M410" t="s">
        <v>16</v>
      </c>
    </row>
    <row r="411" spans="1:13" x14ac:dyDescent="0.45">
      <c r="A411">
        <v>410</v>
      </c>
      <c r="B411">
        <v>1933</v>
      </c>
      <c r="C411" t="s">
        <v>516</v>
      </c>
      <c r="D411" t="s">
        <v>26</v>
      </c>
      <c r="E411" t="s">
        <v>15</v>
      </c>
      <c r="F411">
        <v>133</v>
      </c>
      <c r="L411" t="s">
        <v>16</v>
      </c>
      <c r="M411" t="s">
        <v>16</v>
      </c>
    </row>
    <row r="412" spans="1:13" x14ac:dyDescent="0.45">
      <c r="A412">
        <v>411</v>
      </c>
      <c r="B412">
        <v>1933</v>
      </c>
      <c r="C412" t="s">
        <v>536</v>
      </c>
      <c r="D412" t="s">
        <v>380</v>
      </c>
      <c r="E412" t="s">
        <v>15</v>
      </c>
      <c r="F412">
        <v>95</v>
      </c>
      <c r="L412" t="s">
        <v>16</v>
      </c>
      <c r="M412" t="s">
        <v>16</v>
      </c>
    </row>
    <row r="413" spans="1:13" x14ac:dyDescent="0.45">
      <c r="A413">
        <v>412</v>
      </c>
      <c r="B413">
        <v>1933</v>
      </c>
      <c r="C413" t="s">
        <v>581</v>
      </c>
      <c r="D413" t="s">
        <v>73</v>
      </c>
      <c r="E413" t="s">
        <v>15</v>
      </c>
      <c r="F413">
        <v>95</v>
      </c>
      <c r="L413" t="s">
        <v>16</v>
      </c>
      <c r="M413" t="s">
        <v>16</v>
      </c>
    </row>
    <row r="414" spans="1:13" x14ac:dyDescent="0.45">
      <c r="A414">
        <v>413</v>
      </c>
      <c r="B414">
        <v>1933</v>
      </c>
      <c r="C414" t="s">
        <v>583</v>
      </c>
      <c r="D414" t="s">
        <v>611</v>
      </c>
      <c r="E414" t="s">
        <v>15</v>
      </c>
      <c r="F414">
        <v>124</v>
      </c>
      <c r="L414" t="s">
        <v>16</v>
      </c>
      <c r="M414" t="s">
        <v>16</v>
      </c>
    </row>
    <row r="415" spans="1:13" x14ac:dyDescent="0.45">
      <c r="A415">
        <v>414</v>
      </c>
      <c r="B415">
        <v>1933</v>
      </c>
      <c r="C415" t="s">
        <v>588</v>
      </c>
      <c r="D415" t="s">
        <v>425</v>
      </c>
      <c r="E415" t="s">
        <v>15</v>
      </c>
      <c r="F415">
        <v>142</v>
      </c>
      <c r="L415" t="s">
        <v>16</v>
      </c>
      <c r="M415" t="s">
        <v>16</v>
      </c>
    </row>
    <row r="416" spans="1:13" x14ac:dyDescent="0.45">
      <c r="A416">
        <v>415</v>
      </c>
      <c r="B416">
        <v>1933</v>
      </c>
      <c r="C416" t="s">
        <v>735</v>
      </c>
      <c r="D416" t="s">
        <v>385</v>
      </c>
      <c r="E416" t="s">
        <v>15</v>
      </c>
      <c r="F416">
        <v>141</v>
      </c>
      <c r="L416" t="s">
        <v>16</v>
      </c>
      <c r="M416" t="s">
        <v>16</v>
      </c>
    </row>
    <row r="417" spans="1:13" x14ac:dyDescent="0.45">
      <c r="A417">
        <v>416</v>
      </c>
      <c r="B417">
        <v>1933</v>
      </c>
      <c r="C417" t="s">
        <v>738</v>
      </c>
      <c r="D417" t="s">
        <v>46</v>
      </c>
      <c r="E417" t="s">
        <v>15</v>
      </c>
      <c r="F417">
        <v>101</v>
      </c>
      <c r="L417" t="s">
        <v>16</v>
      </c>
      <c r="M417" t="s">
        <v>16</v>
      </c>
    </row>
    <row r="418" spans="1:13" x14ac:dyDescent="0.45">
      <c r="A418">
        <v>417</v>
      </c>
      <c r="B418">
        <v>1933</v>
      </c>
      <c r="C418" t="s">
        <v>817</v>
      </c>
      <c r="D418" t="s">
        <v>44</v>
      </c>
      <c r="E418" t="s">
        <v>15</v>
      </c>
      <c r="F418">
        <v>107</v>
      </c>
      <c r="L418" t="s">
        <v>16</v>
      </c>
      <c r="M418" t="s">
        <v>16</v>
      </c>
    </row>
    <row r="419" spans="1:13" x14ac:dyDescent="0.45">
      <c r="A419">
        <v>418</v>
      </c>
      <c r="B419">
        <v>1934</v>
      </c>
      <c r="C419" t="s">
        <v>356</v>
      </c>
      <c r="D419" t="s">
        <v>382</v>
      </c>
      <c r="E419" t="s">
        <v>15</v>
      </c>
      <c r="F419">
        <v>99</v>
      </c>
      <c r="L419" t="s">
        <v>16</v>
      </c>
      <c r="M419" t="s">
        <v>16</v>
      </c>
    </row>
    <row r="420" spans="1:13" x14ac:dyDescent="0.45">
      <c r="A420">
        <v>419</v>
      </c>
      <c r="B420">
        <v>1934</v>
      </c>
      <c r="C420" t="s">
        <v>408</v>
      </c>
      <c r="D420" t="s">
        <v>26</v>
      </c>
      <c r="E420" t="s">
        <v>15</v>
      </c>
      <c r="F420">
        <v>124</v>
      </c>
      <c r="L420" t="s">
        <v>16</v>
      </c>
      <c r="M420" t="s">
        <v>16</v>
      </c>
    </row>
    <row r="421" spans="1:13" x14ac:dyDescent="0.45">
      <c r="A421">
        <v>420</v>
      </c>
      <c r="B421">
        <v>1934</v>
      </c>
      <c r="C421" t="s">
        <v>429</v>
      </c>
      <c r="D421" t="s">
        <v>44</v>
      </c>
      <c r="E421" t="s">
        <v>15</v>
      </c>
      <c r="F421">
        <v>94</v>
      </c>
      <c r="L421" t="s">
        <v>16</v>
      </c>
      <c r="M421" t="s">
        <v>16</v>
      </c>
    </row>
    <row r="422" spans="1:13" x14ac:dyDescent="0.45">
      <c r="A422">
        <v>421</v>
      </c>
      <c r="B422">
        <v>1934</v>
      </c>
      <c r="C422" t="s">
        <v>437</v>
      </c>
      <c r="D422" t="s">
        <v>14</v>
      </c>
      <c r="E422" t="s">
        <v>15</v>
      </c>
      <c r="F422">
        <v>104</v>
      </c>
      <c r="L422" t="s">
        <v>16</v>
      </c>
      <c r="M422" t="s">
        <v>16</v>
      </c>
    </row>
    <row r="423" spans="1:13" x14ac:dyDescent="0.45">
      <c r="A423">
        <v>422</v>
      </c>
      <c r="B423">
        <v>1934</v>
      </c>
      <c r="C423" t="s">
        <v>466</v>
      </c>
      <c r="D423" t="s">
        <v>54</v>
      </c>
      <c r="E423" t="s">
        <v>15</v>
      </c>
      <c r="F423">
        <v>128</v>
      </c>
      <c r="L423" t="s">
        <v>16</v>
      </c>
      <c r="M423" t="s">
        <v>16</v>
      </c>
    </row>
    <row r="424" spans="1:13" x14ac:dyDescent="0.45">
      <c r="A424">
        <v>423</v>
      </c>
      <c r="B424">
        <v>1934</v>
      </c>
      <c r="C424" t="s">
        <v>513</v>
      </c>
      <c r="D424" t="s">
        <v>93</v>
      </c>
      <c r="E424" t="s">
        <v>15</v>
      </c>
      <c r="F424">
        <v>129</v>
      </c>
      <c r="L424" t="s">
        <v>16</v>
      </c>
      <c r="M424" t="s">
        <v>16</v>
      </c>
    </row>
    <row r="425" spans="1:13" x14ac:dyDescent="0.45">
      <c r="A425">
        <v>424</v>
      </c>
      <c r="B425">
        <v>1934</v>
      </c>
      <c r="C425" t="s">
        <v>523</v>
      </c>
      <c r="D425" t="s">
        <v>518</v>
      </c>
      <c r="E425" t="s">
        <v>15</v>
      </c>
      <c r="F425">
        <v>114</v>
      </c>
      <c r="L425" t="s">
        <v>16</v>
      </c>
      <c r="M425" t="s">
        <v>16</v>
      </c>
    </row>
    <row r="426" spans="1:13" x14ac:dyDescent="0.45">
      <c r="A426">
        <v>425</v>
      </c>
      <c r="B426">
        <v>1934</v>
      </c>
      <c r="C426" t="s">
        <v>581</v>
      </c>
      <c r="D426" t="s">
        <v>73</v>
      </c>
      <c r="E426" t="s">
        <v>15</v>
      </c>
      <c r="F426">
        <v>111</v>
      </c>
      <c r="L426" t="s">
        <v>16</v>
      </c>
      <c r="M426" t="s">
        <v>16</v>
      </c>
    </row>
    <row r="427" spans="1:13" x14ac:dyDescent="0.45">
      <c r="A427">
        <v>426</v>
      </c>
      <c r="B427">
        <v>1934</v>
      </c>
      <c r="C427" t="s">
        <v>583</v>
      </c>
      <c r="D427" t="s">
        <v>611</v>
      </c>
      <c r="E427" t="s">
        <v>15</v>
      </c>
      <c r="F427">
        <v>137</v>
      </c>
      <c r="L427" t="s">
        <v>16</v>
      </c>
      <c r="M427" t="s">
        <v>16</v>
      </c>
    </row>
    <row r="428" spans="1:13" x14ac:dyDescent="0.45">
      <c r="A428">
        <v>427</v>
      </c>
      <c r="B428">
        <v>1934</v>
      </c>
      <c r="C428" t="s">
        <v>588</v>
      </c>
      <c r="D428" t="s">
        <v>425</v>
      </c>
      <c r="E428" t="s">
        <v>15</v>
      </c>
      <c r="F428">
        <v>122</v>
      </c>
      <c r="L428" t="s">
        <v>16</v>
      </c>
      <c r="M428" t="s">
        <v>16</v>
      </c>
    </row>
    <row r="429" spans="1:13" x14ac:dyDescent="0.45">
      <c r="A429">
        <v>428</v>
      </c>
      <c r="B429">
        <v>1934</v>
      </c>
      <c r="C429" t="s">
        <v>753</v>
      </c>
      <c r="D429" t="s">
        <v>380</v>
      </c>
      <c r="E429" t="s">
        <v>15</v>
      </c>
      <c r="F429">
        <v>98</v>
      </c>
      <c r="L429" t="s">
        <v>16</v>
      </c>
      <c r="M429" t="s">
        <v>16</v>
      </c>
    </row>
    <row r="430" spans="1:13" x14ac:dyDescent="0.45">
      <c r="A430">
        <v>429</v>
      </c>
      <c r="B430">
        <v>1935</v>
      </c>
      <c r="C430" t="s">
        <v>370</v>
      </c>
      <c r="D430" t="s">
        <v>385</v>
      </c>
      <c r="E430" t="s">
        <v>15</v>
      </c>
      <c r="F430">
        <v>106</v>
      </c>
      <c r="L430" t="s">
        <v>16</v>
      </c>
      <c r="M430" t="s">
        <v>16</v>
      </c>
    </row>
    <row r="431" spans="1:13" x14ac:dyDescent="0.45">
      <c r="A431">
        <v>430</v>
      </c>
      <c r="B431">
        <v>1935</v>
      </c>
      <c r="C431" t="s">
        <v>408</v>
      </c>
      <c r="D431" t="s">
        <v>26</v>
      </c>
      <c r="E431" t="s">
        <v>15</v>
      </c>
      <c r="F431">
        <v>110</v>
      </c>
      <c r="L431" t="s">
        <v>16</v>
      </c>
      <c r="M431" t="s">
        <v>16</v>
      </c>
    </row>
    <row r="432" spans="1:13" x14ac:dyDescent="0.45">
      <c r="A432">
        <v>431</v>
      </c>
      <c r="B432">
        <v>1935</v>
      </c>
      <c r="C432" t="s">
        <v>437</v>
      </c>
      <c r="D432" t="s">
        <v>14</v>
      </c>
      <c r="E432" t="s">
        <v>15</v>
      </c>
      <c r="F432">
        <v>118</v>
      </c>
      <c r="L432" t="s">
        <v>16</v>
      </c>
      <c r="M432" t="s">
        <v>16</v>
      </c>
    </row>
    <row r="433" spans="1:13" x14ac:dyDescent="0.45">
      <c r="A433">
        <v>432</v>
      </c>
      <c r="B433">
        <v>1935</v>
      </c>
      <c r="C433" t="s">
        <v>466</v>
      </c>
      <c r="D433" t="s">
        <v>54</v>
      </c>
      <c r="E433" t="s">
        <v>15</v>
      </c>
      <c r="F433">
        <v>131</v>
      </c>
      <c r="L433" t="s">
        <v>16</v>
      </c>
      <c r="M433" t="s">
        <v>16</v>
      </c>
    </row>
    <row r="434" spans="1:13" x14ac:dyDescent="0.45">
      <c r="A434">
        <v>433</v>
      </c>
      <c r="B434">
        <v>1935</v>
      </c>
      <c r="C434" t="s">
        <v>513</v>
      </c>
      <c r="D434" t="s">
        <v>93</v>
      </c>
      <c r="E434" t="s">
        <v>15</v>
      </c>
      <c r="F434">
        <v>110</v>
      </c>
      <c r="L434" t="s">
        <v>16</v>
      </c>
      <c r="M434" t="s">
        <v>16</v>
      </c>
    </row>
    <row r="435" spans="1:13" x14ac:dyDescent="0.45">
      <c r="A435">
        <v>434</v>
      </c>
      <c r="B435">
        <v>1935</v>
      </c>
      <c r="C435" t="s">
        <v>523</v>
      </c>
      <c r="D435" t="s">
        <v>518</v>
      </c>
      <c r="E435" t="s">
        <v>15</v>
      </c>
      <c r="F435">
        <v>141</v>
      </c>
      <c r="L435" t="s">
        <v>16</v>
      </c>
      <c r="M435" t="s">
        <v>16</v>
      </c>
    </row>
    <row r="436" spans="1:13" x14ac:dyDescent="0.45">
      <c r="A436">
        <v>435</v>
      </c>
      <c r="B436">
        <v>1935</v>
      </c>
      <c r="C436" t="s">
        <v>583</v>
      </c>
      <c r="D436" t="s">
        <v>611</v>
      </c>
      <c r="E436" t="s">
        <v>15</v>
      </c>
      <c r="F436">
        <v>126</v>
      </c>
      <c r="L436" t="s">
        <v>16</v>
      </c>
      <c r="M436" t="s">
        <v>16</v>
      </c>
    </row>
    <row r="437" spans="1:13" x14ac:dyDescent="0.45">
      <c r="A437">
        <v>436</v>
      </c>
      <c r="B437">
        <v>1935</v>
      </c>
      <c r="C437" t="s">
        <v>588</v>
      </c>
      <c r="D437" t="s">
        <v>425</v>
      </c>
      <c r="E437" t="s">
        <v>15</v>
      </c>
      <c r="F437">
        <v>126</v>
      </c>
      <c r="L437" t="s">
        <v>16</v>
      </c>
      <c r="M437" t="s">
        <v>16</v>
      </c>
    </row>
    <row r="438" spans="1:13" x14ac:dyDescent="0.45">
      <c r="A438">
        <v>437</v>
      </c>
      <c r="B438">
        <v>1935</v>
      </c>
      <c r="C438" t="s">
        <v>657</v>
      </c>
      <c r="D438" t="s">
        <v>42</v>
      </c>
      <c r="E438" t="s">
        <v>15</v>
      </c>
      <c r="F438">
        <v>94</v>
      </c>
      <c r="L438" t="s">
        <v>16</v>
      </c>
      <c r="M438" t="s">
        <v>16</v>
      </c>
    </row>
    <row r="439" spans="1:13" x14ac:dyDescent="0.45">
      <c r="A439">
        <v>438</v>
      </c>
      <c r="B439">
        <v>1935</v>
      </c>
      <c r="C439" t="s">
        <v>735</v>
      </c>
      <c r="D439" t="s">
        <v>79</v>
      </c>
      <c r="E439" t="s">
        <v>15</v>
      </c>
      <c r="F439">
        <v>112</v>
      </c>
      <c r="L439" t="s">
        <v>16</v>
      </c>
      <c r="M439" t="s">
        <v>16</v>
      </c>
    </row>
    <row r="440" spans="1:13" x14ac:dyDescent="0.45">
      <c r="A440">
        <v>439</v>
      </c>
      <c r="B440">
        <v>1936</v>
      </c>
      <c r="C440" t="s">
        <v>355</v>
      </c>
      <c r="D440" t="s">
        <v>611</v>
      </c>
      <c r="E440" t="s">
        <v>15</v>
      </c>
      <c r="F440">
        <v>105</v>
      </c>
      <c r="L440" t="s">
        <v>16</v>
      </c>
      <c r="M440" t="s">
        <v>16</v>
      </c>
    </row>
    <row r="441" spans="1:13" x14ac:dyDescent="0.45">
      <c r="A441">
        <v>440</v>
      </c>
      <c r="B441">
        <v>1936</v>
      </c>
      <c r="C441" t="s">
        <v>429</v>
      </c>
      <c r="D441" t="s">
        <v>44</v>
      </c>
      <c r="E441" t="s">
        <v>15</v>
      </c>
      <c r="F441">
        <v>103</v>
      </c>
      <c r="L441" t="s">
        <v>16</v>
      </c>
      <c r="M441" t="s">
        <v>16</v>
      </c>
    </row>
    <row r="442" spans="1:13" x14ac:dyDescent="0.45">
      <c r="A442">
        <v>441</v>
      </c>
      <c r="B442">
        <v>1936</v>
      </c>
      <c r="C442" t="s">
        <v>437</v>
      </c>
      <c r="D442" t="s">
        <v>14</v>
      </c>
      <c r="E442" t="s">
        <v>15</v>
      </c>
      <c r="F442">
        <v>107</v>
      </c>
      <c r="L442" t="s">
        <v>16</v>
      </c>
      <c r="M442" t="s">
        <v>16</v>
      </c>
    </row>
    <row r="443" spans="1:13" x14ac:dyDescent="0.45">
      <c r="A443">
        <v>442</v>
      </c>
      <c r="B443">
        <v>1936</v>
      </c>
      <c r="C443" t="s">
        <v>466</v>
      </c>
      <c r="D443" t="s">
        <v>54</v>
      </c>
      <c r="E443" t="s">
        <v>15</v>
      </c>
      <c r="F443">
        <v>121</v>
      </c>
      <c r="L443" t="s">
        <v>16</v>
      </c>
      <c r="M443" t="s">
        <v>16</v>
      </c>
    </row>
    <row r="444" spans="1:13" x14ac:dyDescent="0.45">
      <c r="A444">
        <v>443</v>
      </c>
      <c r="B444">
        <v>1936</v>
      </c>
      <c r="C444" t="s">
        <v>513</v>
      </c>
      <c r="D444" t="s">
        <v>93</v>
      </c>
      <c r="E444" t="s">
        <v>15</v>
      </c>
      <c r="F444">
        <v>114</v>
      </c>
      <c r="L444" t="s">
        <v>16</v>
      </c>
      <c r="M444" t="s">
        <v>16</v>
      </c>
    </row>
    <row r="445" spans="1:13" x14ac:dyDescent="0.45">
      <c r="A445">
        <v>444</v>
      </c>
      <c r="B445">
        <v>1936</v>
      </c>
      <c r="C445" t="s">
        <v>515</v>
      </c>
      <c r="D445" t="s">
        <v>382</v>
      </c>
      <c r="E445" t="s">
        <v>15</v>
      </c>
      <c r="F445">
        <v>143</v>
      </c>
      <c r="L445" t="s">
        <v>16</v>
      </c>
      <c r="M445" t="s">
        <v>16</v>
      </c>
    </row>
    <row r="446" spans="1:13" x14ac:dyDescent="0.45">
      <c r="A446">
        <v>445</v>
      </c>
      <c r="B446">
        <v>1936</v>
      </c>
      <c r="C446" t="s">
        <v>523</v>
      </c>
      <c r="D446" t="s">
        <v>518</v>
      </c>
      <c r="E446" t="s">
        <v>15</v>
      </c>
      <c r="F446">
        <v>114</v>
      </c>
      <c r="L446" t="s">
        <v>16</v>
      </c>
      <c r="M446" t="s">
        <v>16</v>
      </c>
    </row>
    <row r="447" spans="1:13" x14ac:dyDescent="0.45">
      <c r="A447">
        <v>446</v>
      </c>
      <c r="B447">
        <v>1936</v>
      </c>
      <c r="C447" t="s">
        <v>581</v>
      </c>
      <c r="D447" t="s">
        <v>73</v>
      </c>
      <c r="E447" t="s">
        <v>15</v>
      </c>
      <c r="F447">
        <v>105</v>
      </c>
      <c r="L447" t="s">
        <v>16</v>
      </c>
      <c r="M447" t="s">
        <v>16</v>
      </c>
    </row>
    <row r="448" spans="1:13" x14ac:dyDescent="0.45">
      <c r="A448">
        <v>447</v>
      </c>
      <c r="B448">
        <v>1936</v>
      </c>
      <c r="C448" t="s">
        <v>583</v>
      </c>
      <c r="D448" t="s">
        <v>380</v>
      </c>
      <c r="E448" t="s">
        <v>15</v>
      </c>
      <c r="F448">
        <v>127</v>
      </c>
      <c r="L448" t="s">
        <v>16</v>
      </c>
      <c r="M448" t="s">
        <v>16</v>
      </c>
    </row>
    <row r="449" spans="1:13" x14ac:dyDescent="0.45">
      <c r="A449">
        <v>448</v>
      </c>
      <c r="B449">
        <v>1936</v>
      </c>
      <c r="C449" t="s">
        <v>588</v>
      </c>
      <c r="D449" t="s">
        <v>425</v>
      </c>
      <c r="E449" t="s">
        <v>15</v>
      </c>
      <c r="F449">
        <v>138</v>
      </c>
      <c r="L449" t="s">
        <v>16</v>
      </c>
      <c r="M449" t="s">
        <v>16</v>
      </c>
    </row>
    <row r="450" spans="1:13" x14ac:dyDescent="0.45">
      <c r="A450">
        <v>449</v>
      </c>
      <c r="B450">
        <v>1936</v>
      </c>
      <c r="C450" t="s">
        <v>671</v>
      </c>
      <c r="D450" t="s">
        <v>611</v>
      </c>
      <c r="E450" t="s">
        <v>15</v>
      </c>
      <c r="F450">
        <v>98</v>
      </c>
      <c r="L450" t="s">
        <v>16</v>
      </c>
      <c r="M450" t="s">
        <v>16</v>
      </c>
    </row>
    <row r="451" spans="1:13" x14ac:dyDescent="0.45">
      <c r="A451">
        <v>450</v>
      </c>
      <c r="B451">
        <v>1936</v>
      </c>
      <c r="C451" t="s">
        <v>735</v>
      </c>
      <c r="D451" t="s">
        <v>79</v>
      </c>
      <c r="E451" t="s">
        <v>15</v>
      </c>
      <c r="F451">
        <v>126</v>
      </c>
      <c r="L451" t="s">
        <v>16</v>
      </c>
      <c r="M451" t="s">
        <v>16</v>
      </c>
    </row>
    <row r="452" spans="1:13" x14ac:dyDescent="0.45">
      <c r="A452">
        <v>451</v>
      </c>
      <c r="B452">
        <v>1937</v>
      </c>
      <c r="C452" t="s">
        <v>434</v>
      </c>
      <c r="D452" t="s">
        <v>54</v>
      </c>
      <c r="E452" t="s">
        <v>15</v>
      </c>
      <c r="F452">
        <v>94</v>
      </c>
      <c r="L452" t="s">
        <v>16</v>
      </c>
      <c r="M452" t="s">
        <v>16</v>
      </c>
    </row>
    <row r="453" spans="1:13" x14ac:dyDescent="0.45">
      <c r="A453">
        <v>452</v>
      </c>
      <c r="B453">
        <v>1937</v>
      </c>
      <c r="C453" t="s">
        <v>437</v>
      </c>
      <c r="D453" t="s">
        <v>14</v>
      </c>
      <c r="E453" t="s">
        <v>15</v>
      </c>
      <c r="F453">
        <v>137</v>
      </c>
      <c r="L453" t="s">
        <v>16</v>
      </c>
      <c r="M453" t="s">
        <v>16</v>
      </c>
    </row>
    <row r="454" spans="1:13" x14ac:dyDescent="0.45">
      <c r="A454">
        <v>453</v>
      </c>
      <c r="B454">
        <v>1937</v>
      </c>
      <c r="C454" t="s">
        <v>466</v>
      </c>
      <c r="D454" t="s">
        <v>46</v>
      </c>
      <c r="E454" t="s">
        <v>15</v>
      </c>
      <c r="F454">
        <v>102</v>
      </c>
      <c r="L454" t="s">
        <v>16</v>
      </c>
      <c r="M454" t="s">
        <v>16</v>
      </c>
    </row>
    <row r="455" spans="1:13" x14ac:dyDescent="0.45">
      <c r="A455">
        <v>454</v>
      </c>
      <c r="B455">
        <v>1937</v>
      </c>
      <c r="C455" t="s">
        <v>513</v>
      </c>
      <c r="D455" t="s">
        <v>93</v>
      </c>
      <c r="E455" t="s">
        <v>15</v>
      </c>
      <c r="F455">
        <v>103</v>
      </c>
      <c r="L455" t="s">
        <v>16</v>
      </c>
      <c r="M455" t="s">
        <v>16</v>
      </c>
    </row>
    <row r="456" spans="1:13" x14ac:dyDescent="0.45">
      <c r="A456">
        <v>455</v>
      </c>
      <c r="B456">
        <v>1937</v>
      </c>
      <c r="C456" t="s">
        <v>523</v>
      </c>
      <c r="D456" t="s">
        <v>518</v>
      </c>
      <c r="E456" t="s">
        <v>15</v>
      </c>
      <c r="F456">
        <v>94</v>
      </c>
      <c r="L456" t="s">
        <v>16</v>
      </c>
      <c r="M456" t="s">
        <v>16</v>
      </c>
    </row>
    <row r="457" spans="1:13" x14ac:dyDescent="0.45">
      <c r="A457">
        <v>456</v>
      </c>
      <c r="B457">
        <v>1937</v>
      </c>
      <c r="C457" t="s">
        <v>583</v>
      </c>
      <c r="D457" t="s">
        <v>380</v>
      </c>
      <c r="E457" t="s">
        <v>15</v>
      </c>
      <c r="F457">
        <v>102</v>
      </c>
      <c r="L457" t="s">
        <v>16</v>
      </c>
      <c r="M457" t="s">
        <v>16</v>
      </c>
    </row>
    <row r="458" spans="1:13" x14ac:dyDescent="0.45">
      <c r="A458">
        <v>457</v>
      </c>
      <c r="B458">
        <v>1937</v>
      </c>
      <c r="C458" t="s">
        <v>671</v>
      </c>
      <c r="D458" t="s">
        <v>611</v>
      </c>
      <c r="E458" t="s">
        <v>15</v>
      </c>
      <c r="F458">
        <v>111</v>
      </c>
      <c r="L458" t="s">
        <v>16</v>
      </c>
      <c r="M458" t="s">
        <v>16</v>
      </c>
    </row>
    <row r="459" spans="1:13" x14ac:dyDescent="0.45">
      <c r="A459">
        <v>458</v>
      </c>
      <c r="B459">
        <v>1937</v>
      </c>
      <c r="C459" t="s">
        <v>683</v>
      </c>
      <c r="D459" t="s">
        <v>31</v>
      </c>
      <c r="E459" t="s">
        <v>15</v>
      </c>
      <c r="F459">
        <v>115</v>
      </c>
      <c r="L459" t="s">
        <v>16</v>
      </c>
      <c r="M459" t="s">
        <v>16</v>
      </c>
    </row>
    <row r="460" spans="1:13" x14ac:dyDescent="0.45">
      <c r="A460">
        <v>459</v>
      </c>
      <c r="B460">
        <v>1937</v>
      </c>
      <c r="C460" t="s">
        <v>735</v>
      </c>
      <c r="D460" t="s">
        <v>79</v>
      </c>
      <c r="E460" t="s">
        <v>15</v>
      </c>
      <c r="F460">
        <v>118</v>
      </c>
      <c r="L460" t="s">
        <v>16</v>
      </c>
      <c r="M460" t="s">
        <v>16</v>
      </c>
    </row>
    <row r="461" spans="1:13" x14ac:dyDescent="0.45">
      <c r="A461">
        <v>460</v>
      </c>
      <c r="B461">
        <v>1937</v>
      </c>
      <c r="C461" t="s">
        <v>788</v>
      </c>
      <c r="D461" t="s">
        <v>42</v>
      </c>
      <c r="E461" t="s">
        <v>15</v>
      </c>
      <c r="F461">
        <v>128</v>
      </c>
      <c r="L461" t="s">
        <v>16</v>
      </c>
      <c r="M461" t="s">
        <v>16</v>
      </c>
    </row>
    <row r="462" spans="1:13" x14ac:dyDescent="0.45">
      <c r="A462">
        <v>461</v>
      </c>
      <c r="B462">
        <v>1938</v>
      </c>
      <c r="C462" t="s">
        <v>334</v>
      </c>
      <c r="D462" t="s">
        <v>71</v>
      </c>
      <c r="E462" t="s">
        <v>15</v>
      </c>
      <c r="F462">
        <v>94</v>
      </c>
      <c r="L462" t="s">
        <v>16</v>
      </c>
      <c r="M462" t="s">
        <v>16</v>
      </c>
    </row>
    <row r="463" spans="1:13" x14ac:dyDescent="0.45">
      <c r="A463">
        <v>462</v>
      </c>
      <c r="B463">
        <v>1938</v>
      </c>
      <c r="C463" t="s">
        <v>424</v>
      </c>
      <c r="D463" t="s">
        <v>425</v>
      </c>
      <c r="E463" t="s">
        <v>15</v>
      </c>
      <c r="F463">
        <v>114</v>
      </c>
      <c r="L463" t="s">
        <v>16</v>
      </c>
      <c r="M463" t="s">
        <v>16</v>
      </c>
    </row>
    <row r="464" spans="1:13" x14ac:dyDescent="0.45">
      <c r="A464">
        <v>463</v>
      </c>
      <c r="B464">
        <v>1938</v>
      </c>
      <c r="C464" t="s">
        <v>434</v>
      </c>
      <c r="D464" t="s">
        <v>54</v>
      </c>
      <c r="E464" t="s">
        <v>15</v>
      </c>
      <c r="F464">
        <v>108</v>
      </c>
      <c r="L464" t="s">
        <v>16</v>
      </c>
      <c r="M464" t="s">
        <v>16</v>
      </c>
    </row>
    <row r="465" spans="1:13" x14ac:dyDescent="0.45">
      <c r="A465">
        <v>464</v>
      </c>
      <c r="B465">
        <v>1938</v>
      </c>
      <c r="C465" t="s">
        <v>437</v>
      </c>
      <c r="D465" t="s">
        <v>14</v>
      </c>
      <c r="E465" t="s">
        <v>15</v>
      </c>
      <c r="F465">
        <v>126</v>
      </c>
      <c r="L465" t="s">
        <v>16</v>
      </c>
      <c r="M465" t="s">
        <v>16</v>
      </c>
    </row>
    <row r="466" spans="1:13" x14ac:dyDescent="0.45">
      <c r="A466">
        <v>465</v>
      </c>
      <c r="B466">
        <v>1938</v>
      </c>
      <c r="C466" t="s">
        <v>466</v>
      </c>
      <c r="D466" t="s">
        <v>385</v>
      </c>
      <c r="E466" t="s">
        <v>15</v>
      </c>
      <c r="F466">
        <v>131</v>
      </c>
      <c r="L466" t="s">
        <v>16</v>
      </c>
      <c r="M466" t="s">
        <v>16</v>
      </c>
    </row>
    <row r="467" spans="1:13" x14ac:dyDescent="0.45">
      <c r="A467">
        <v>466</v>
      </c>
      <c r="B467">
        <v>1938</v>
      </c>
      <c r="C467" t="s">
        <v>581</v>
      </c>
      <c r="D467" t="s">
        <v>73</v>
      </c>
      <c r="E467" t="s">
        <v>15</v>
      </c>
      <c r="F467">
        <v>123</v>
      </c>
      <c r="L467" t="s">
        <v>16</v>
      </c>
      <c r="M467" t="s">
        <v>16</v>
      </c>
    </row>
    <row r="468" spans="1:13" x14ac:dyDescent="0.45">
      <c r="A468">
        <v>467</v>
      </c>
      <c r="B468">
        <v>1938</v>
      </c>
      <c r="C468" t="s">
        <v>655</v>
      </c>
      <c r="D468" t="s">
        <v>44</v>
      </c>
      <c r="E468" t="s">
        <v>15</v>
      </c>
      <c r="F468">
        <v>116</v>
      </c>
      <c r="L468" t="s">
        <v>16</v>
      </c>
      <c r="M468" t="s">
        <v>16</v>
      </c>
    </row>
    <row r="469" spans="1:13" x14ac:dyDescent="0.45">
      <c r="A469">
        <v>468</v>
      </c>
      <c r="B469">
        <v>1938</v>
      </c>
      <c r="C469" t="s">
        <v>683</v>
      </c>
      <c r="D469" t="s">
        <v>31</v>
      </c>
      <c r="E469" t="s">
        <v>15</v>
      </c>
      <c r="F469">
        <v>99</v>
      </c>
      <c r="L469" t="s">
        <v>16</v>
      </c>
      <c r="M469" t="s">
        <v>16</v>
      </c>
    </row>
    <row r="470" spans="1:13" x14ac:dyDescent="0.45">
      <c r="A470">
        <v>469</v>
      </c>
      <c r="B470">
        <v>1938</v>
      </c>
      <c r="C470" t="s">
        <v>766</v>
      </c>
      <c r="D470" t="s">
        <v>518</v>
      </c>
      <c r="E470" t="s">
        <v>15</v>
      </c>
      <c r="F470">
        <v>99</v>
      </c>
      <c r="L470" t="s">
        <v>16</v>
      </c>
      <c r="M470" t="s">
        <v>16</v>
      </c>
    </row>
    <row r="471" spans="1:13" x14ac:dyDescent="0.45">
      <c r="A471">
        <v>470</v>
      </c>
      <c r="B471">
        <v>1938</v>
      </c>
      <c r="C471" t="s">
        <v>788</v>
      </c>
      <c r="D471" t="s">
        <v>42</v>
      </c>
      <c r="E471" t="s">
        <v>15</v>
      </c>
      <c r="F471">
        <v>132</v>
      </c>
      <c r="L471" t="s">
        <v>16</v>
      </c>
      <c r="M471" t="s">
        <v>16</v>
      </c>
    </row>
    <row r="472" spans="1:13" x14ac:dyDescent="0.45">
      <c r="A472">
        <v>471</v>
      </c>
      <c r="B472">
        <v>1938</v>
      </c>
      <c r="C472" t="s">
        <v>825</v>
      </c>
      <c r="D472" t="s">
        <v>26</v>
      </c>
      <c r="E472" t="s">
        <v>15</v>
      </c>
      <c r="F472">
        <v>116</v>
      </c>
      <c r="L472" t="s">
        <v>16</v>
      </c>
      <c r="M472" t="s">
        <v>16</v>
      </c>
    </row>
    <row r="473" spans="1:13" x14ac:dyDescent="0.45">
      <c r="A473">
        <v>472</v>
      </c>
      <c r="B473">
        <v>1939</v>
      </c>
      <c r="C473" t="s">
        <v>424</v>
      </c>
      <c r="D473" t="s">
        <v>425</v>
      </c>
      <c r="E473" t="s">
        <v>15</v>
      </c>
      <c r="F473">
        <v>132</v>
      </c>
      <c r="L473" t="s">
        <v>16</v>
      </c>
      <c r="M473" t="s">
        <v>16</v>
      </c>
    </row>
    <row r="474" spans="1:13" x14ac:dyDescent="0.45">
      <c r="A474">
        <v>473</v>
      </c>
      <c r="B474">
        <v>1939</v>
      </c>
      <c r="C474" t="s">
        <v>437</v>
      </c>
      <c r="D474" t="s">
        <v>14</v>
      </c>
      <c r="E474" t="s">
        <v>15</v>
      </c>
      <c r="F474">
        <v>126</v>
      </c>
      <c r="L474" t="s">
        <v>16</v>
      </c>
      <c r="M474" t="s">
        <v>16</v>
      </c>
    </row>
    <row r="475" spans="1:13" x14ac:dyDescent="0.45">
      <c r="A475">
        <v>474</v>
      </c>
      <c r="B475">
        <v>1939</v>
      </c>
      <c r="C475" t="s">
        <v>515</v>
      </c>
      <c r="D475" t="s">
        <v>382</v>
      </c>
      <c r="E475" t="s">
        <v>15</v>
      </c>
      <c r="F475">
        <v>114</v>
      </c>
      <c r="L475" t="s">
        <v>16</v>
      </c>
      <c r="M475" t="s">
        <v>16</v>
      </c>
    </row>
    <row r="476" spans="1:13" x14ac:dyDescent="0.45">
      <c r="A476">
        <v>475</v>
      </c>
      <c r="B476">
        <v>1939</v>
      </c>
      <c r="C476" t="s">
        <v>523</v>
      </c>
      <c r="D476" t="s">
        <v>31</v>
      </c>
      <c r="E476" t="s">
        <v>15</v>
      </c>
      <c r="F476">
        <v>106</v>
      </c>
      <c r="L476" t="s">
        <v>16</v>
      </c>
      <c r="M476" t="s">
        <v>16</v>
      </c>
    </row>
    <row r="477" spans="1:13" x14ac:dyDescent="0.45">
      <c r="A477">
        <v>476</v>
      </c>
      <c r="B477">
        <v>1939</v>
      </c>
      <c r="C477" t="s">
        <v>581</v>
      </c>
      <c r="D477" t="s">
        <v>73</v>
      </c>
      <c r="E477" t="s">
        <v>15</v>
      </c>
      <c r="F477">
        <v>120</v>
      </c>
      <c r="L477" t="s">
        <v>16</v>
      </c>
      <c r="M477" t="s">
        <v>16</v>
      </c>
    </row>
    <row r="478" spans="1:13" x14ac:dyDescent="0.45">
      <c r="A478">
        <v>477</v>
      </c>
      <c r="B478">
        <v>1939</v>
      </c>
      <c r="C478" t="s">
        <v>583</v>
      </c>
      <c r="D478" t="s">
        <v>380</v>
      </c>
      <c r="E478" t="s">
        <v>15</v>
      </c>
      <c r="F478">
        <v>129</v>
      </c>
      <c r="L478" t="s">
        <v>16</v>
      </c>
      <c r="M478" t="s">
        <v>16</v>
      </c>
    </row>
    <row r="479" spans="1:13" x14ac:dyDescent="0.45">
      <c r="A479">
        <v>478</v>
      </c>
      <c r="B479">
        <v>1939</v>
      </c>
      <c r="C479" t="s">
        <v>655</v>
      </c>
      <c r="D479" t="s">
        <v>44</v>
      </c>
      <c r="E479" t="s">
        <v>15</v>
      </c>
      <c r="F479">
        <v>126</v>
      </c>
      <c r="L479" t="s">
        <v>16</v>
      </c>
      <c r="M479" t="s">
        <v>16</v>
      </c>
    </row>
    <row r="480" spans="1:13" x14ac:dyDescent="0.45">
      <c r="A480">
        <v>479</v>
      </c>
      <c r="B480">
        <v>1939</v>
      </c>
      <c r="C480" t="s">
        <v>778</v>
      </c>
      <c r="D480" t="s">
        <v>26</v>
      </c>
      <c r="E480" t="s">
        <v>15</v>
      </c>
      <c r="F480">
        <v>100</v>
      </c>
      <c r="L480" t="s">
        <v>16</v>
      </c>
      <c r="M480" t="s">
        <v>16</v>
      </c>
    </row>
    <row r="481" spans="1:13" x14ac:dyDescent="0.45">
      <c r="A481">
        <v>480</v>
      </c>
      <c r="B481">
        <v>1939</v>
      </c>
      <c r="C481" t="s">
        <v>792</v>
      </c>
      <c r="D481" t="s">
        <v>79</v>
      </c>
      <c r="E481" t="s">
        <v>15</v>
      </c>
      <c r="F481">
        <v>119</v>
      </c>
      <c r="L481" t="s">
        <v>16</v>
      </c>
      <c r="M481" t="s">
        <v>16</v>
      </c>
    </row>
    <row r="482" spans="1:13" x14ac:dyDescent="0.45">
      <c r="A482">
        <v>481</v>
      </c>
      <c r="B482">
        <v>1940</v>
      </c>
      <c r="C482" t="s">
        <v>355</v>
      </c>
      <c r="D482" t="s">
        <v>46</v>
      </c>
      <c r="E482" t="s">
        <v>15</v>
      </c>
      <c r="F482">
        <v>106</v>
      </c>
      <c r="L482" t="s">
        <v>16</v>
      </c>
      <c r="M482" t="s">
        <v>16</v>
      </c>
    </row>
    <row r="483" spans="1:13" x14ac:dyDescent="0.45">
      <c r="A483">
        <v>482</v>
      </c>
      <c r="B483">
        <v>1940</v>
      </c>
      <c r="C483" t="s">
        <v>424</v>
      </c>
      <c r="D483" t="s">
        <v>425</v>
      </c>
      <c r="E483" t="s">
        <v>15</v>
      </c>
      <c r="F483">
        <v>131</v>
      </c>
      <c r="L483" t="s">
        <v>16</v>
      </c>
      <c r="M483" t="s">
        <v>16</v>
      </c>
    </row>
    <row r="484" spans="1:13" x14ac:dyDescent="0.45">
      <c r="A484">
        <v>483</v>
      </c>
      <c r="B484">
        <v>1940</v>
      </c>
      <c r="C484" t="s">
        <v>437</v>
      </c>
      <c r="D484" t="s">
        <v>14</v>
      </c>
      <c r="E484" t="s">
        <v>15</v>
      </c>
      <c r="F484">
        <v>102</v>
      </c>
      <c r="L484" t="s">
        <v>16</v>
      </c>
      <c r="M484" t="s">
        <v>16</v>
      </c>
    </row>
    <row r="485" spans="1:13" x14ac:dyDescent="0.45">
      <c r="A485">
        <v>484</v>
      </c>
      <c r="B485">
        <v>1940</v>
      </c>
      <c r="C485" t="s">
        <v>466</v>
      </c>
      <c r="D485" t="s">
        <v>385</v>
      </c>
      <c r="E485" t="s">
        <v>15</v>
      </c>
      <c r="F485">
        <v>99</v>
      </c>
      <c r="L485" t="s">
        <v>16</v>
      </c>
      <c r="M485" t="s">
        <v>16</v>
      </c>
    </row>
    <row r="486" spans="1:13" x14ac:dyDescent="0.45">
      <c r="A486">
        <v>485</v>
      </c>
      <c r="B486">
        <v>1940</v>
      </c>
      <c r="C486" t="s">
        <v>515</v>
      </c>
      <c r="D486" t="s">
        <v>382</v>
      </c>
      <c r="E486" t="s">
        <v>15</v>
      </c>
      <c r="F486">
        <v>134</v>
      </c>
      <c r="L486" t="s">
        <v>16</v>
      </c>
      <c r="M486" t="s">
        <v>16</v>
      </c>
    </row>
    <row r="487" spans="1:13" x14ac:dyDescent="0.45">
      <c r="A487">
        <v>486</v>
      </c>
      <c r="B487">
        <v>1940</v>
      </c>
      <c r="C487" t="s">
        <v>523</v>
      </c>
      <c r="D487" t="s">
        <v>31</v>
      </c>
      <c r="E487" t="s">
        <v>15</v>
      </c>
      <c r="F487">
        <v>117</v>
      </c>
      <c r="L487" t="s">
        <v>16</v>
      </c>
      <c r="M487" t="s">
        <v>16</v>
      </c>
    </row>
    <row r="488" spans="1:13" x14ac:dyDescent="0.45">
      <c r="A488">
        <v>487</v>
      </c>
      <c r="B488">
        <v>1940</v>
      </c>
      <c r="C488" t="s">
        <v>581</v>
      </c>
      <c r="D488" t="s">
        <v>73</v>
      </c>
      <c r="E488" t="s">
        <v>15</v>
      </c>
      <c r="F488">
        <v>101</v>
      </c>
      <c r="L488" t="s">
        <v>16</v>
      </c>
      <c r="M488" t="s">
        <v>16</v>
      </c>
    </row>
    <row r="489" spans="1:13" x14ac:dyDescent="0.45">
      <c r="A489">
        <v>488</v>
      </c>
      <c r="B489">
        <v>1940</v>
      </c>
      <c r="C489" t="s">
        <v>583</v>
      </c>
      <c r="D489" t="s">
        <v>46</v>
      </c>
      <c r="E489" t="s">
        <v>15</v>
      </c>
      <c r="F489">
        <v>95</v>
      </c>
      <c r="L489" t="s">
        <v>16</v>
      </c>
      <c r="M489" t="s">
        <v>16</v>
      </c>
    </row>
    <row r="490" spans="1:13" x14ac:dyDescent="0.45">
      <c r="A490">
        <v>489</v>
      </c>
      <c r="B490">
        <v>1940</v>
      </c>
      <c r="C490" t="s">
        <v>655</v>
      </c>
      <c r="D490" t="s">
        <v>44</v>
      </c>
      <c r="E490" t="s">
        <v>15</v>
      </c>
      <c r="F490">
        <v>113</v>
      </c>
      <c r="L490" t="s">
        <v>16</v>
      </c>
      <c r="M490" t="s">
        <v>16</v>
      </c>
    </row>
    <row r="491" spans="1:13" x14ac:dyDescent="0.45">
      <c r="A491">
        <v>490</v>
      </c>
      <c r="B491">
        <v>1940</v>
      </c>
      <c r="C491" t="s">
        <v>671</v>
      </c>
      <c r="D491" t="s">
        <v>611</v>
      </c>
      <c r="E491" t="s">
        <v>15</v>
      </c>
      <c r="F491">
        <v>99</v>
      </c>
      <c r="L491" t="s">
        <v>16</v>
      </c>
      <c r="M491" t="s">
        <v>16</v>
      </c>
    </row>
    <row r="492" spans="1:13" x14ac:dyDescent="0.45">
      <c r="A492">
        <v>491</v>
      </c>
      <c r="B492">
        <v>1940</v>
      </c>
      <c r="C492" t="s">
        <v>772</v>
      </c>
      <c r="D492" t="s">
        <v>518</v>
      </c>
      <c r="E492" t="s">
        <v>15</v>
      </c>
      <c r="F492">
        <v>128</v>
      </c>
      <c r="L492" t="s">
        <v>16</v>
      </c>
      <c r="M492" t="s">
        <v>16</v>
      </c>
    </row>
    <row r="493" spans="1:13" x14ac:dyDescent="0.45">
      <c r="A493">
        <v>492</v>
      </c>
      <c r="B493">
        <v>1940</v>
      </c>
      <c r="C493" t="s">
        <v>778</v>
      </c>
      <c r="D493" t="s">
        <v>26</v>
      </c>
      <c r="E493" t="s">
        <v>15</v>
      </c>
      <c r="F493">
        <v>107</v>
      </c>
      <c r="L493" t="s">
        <v>16</v>
      </c>
      <c r="M493" t="s">
        <v>16</v>
      </c>
    </row>
    <row r="494" spans="1:13" x14ac:dyDescent="0.45">
      <c r="A494">
        <v>493</v>
      </c>
      <c r="B494">
        <v>1940</v>
      </c>
      <c r="C494" t="s">
        <v>788</v>
      </c>
      <c r="D494" t="s">
        <v>93</v>
      </c>
      <c r="E494" t="s">
        <v>15</v>
      </c>
      <c r="F494">
        <v>104</v>
      </c>
      <c r="L494" t="s">
        <v>16</v>
      </c>
      <c r="M494" t="s">
        <v>16</v>
      </c>
    </row>
    <row r="495" spans="1:13" x14ac:dyDescent="0.45">
      <c r="A495">
        <v>494</v>
      </c>
      <c r="B495">
        <v>1940</v>
      </c>
      <c r="C495" t="s">
        <v>792</v>
      </c>
      <c r="D495" t="s">
        <v>79</v>
      </c>
      <c r="E495" t="s">
        <v>15</v>
      </c>
      <c r="F495">
        <v>135</v>
      </c>
      <c r="L495" t="s">
        <v>16</v>
      </c>
      <c r="M495" t="s">
        <v>16</v>
      </c>
    </row>
    <row r="496" spans="1:13" x14ac:dyDescent="0.45">
      <c r="A496">
        <v>495</v>
      </c>
      <c r="B496">
        <v>1940</v>
      </c>
      <c r="C496" t="s">
        <v>803</v>
      </c>
      <c r="D496" t="s">
        <v>71</v>
      </c>
      <c r="E496" t="s">
        <v>15</v>
      </c>
      <c r="F496">
        <v>97</v>
      </c>
      <c r="L496" t="s">
        <v>16</v>
      </c>
      <c r="M496" t="s">
        <v>16</v>
      </c>
    </row>
    <row r="497" spans="1:13" x14ac:dyDescent="0.45">
      <c r="A497">
        <v>496</v>
      </c>
      <c r="B497">
        <v>1941</v>
      </c>
      <c r="C497" t="s">
        <v>355</v>
      </c>
      <c r="D497" t="s">
        <v>380</v>
      </c>
      <c r="E497" t="s">
        <v>15</v>
      </c>
      <c r="F497">
        <v>120</v>
      </c>
      <c r="L497" t="s">
        <v>16</v>
      </c>
      <c r="M497" t="s">
        <v>16</v>
      </c>
    </row>
    <row r="498" spans="1:13" x14ac:dyDescent="0.45">
      <c r="A498">
        <v>497</v>
      </c>
      <c r="B498">
        <v>1941</v>
      </c>
      <c r="C498" t="s">
        <v>424</v>
      </c>
      <c r="D498" t="s">
        <v>425</v>
      </c>
      <c r="E498" t="s">
        <v>15</v>
      </c>
      <c r="F498">
        <v>116</v>
      </c>
      <c r="L498" t="s">
        <v>16</v>
      </c>
      <c r="M498" t="s">
        <v>16</v>
      </c>
    </row>
    <row r="499" spans="1:13" x14ac:dyDescent="0.45">
      <c r="A499">
        <v>498</v>
      </c>
      <c r="B499">
        <v>1941</v>
      </c>
      <c r="C499" t="s">
        <v>437</v>
      </c>
      <c r="D499" t="s">
        <v>14</v>
      </c>
      <c r="E499" t="s">
        <v>15</v>
      </c>
      <c r="F499">
        <v>104</v>
      </c>
      <c r="L499" t="s">
        <v>16</v>
      </c>
      <c r="M499" t="s">
        <v>16</v>
      </c>
    </row>
    <row r="500" spans="1:13" x14ac:dyDescent="0.45">
      <c r="A500">
        <v>499</v>
      </c>
      <c r="B500">
        <v>1941</v>
      </c>
      <c r="C500" t="s">
        <v>449</v>
      </c>
      <c r="D500" t="s">
        <v>385</v>
      </c>
      <c r="E500" t="s">
        <v>15</v>
      </c>
      <c r="F500">
        <v>100</v>
      </c>
      <c r="L500" t="s">
        <v>16</v>
      </c>
      <c r="M500" t="s">
        <v>16</v>
      </c>
    </row>
    <row r="501" spans="1:13" x14ac:dyDescent="0.45">
      <c r="A501">
        <v>500</v>
      </c>
      <c r="B501">
        <v>1941</v>
      </c>
      <c r="C501" t="s">
        <v>466</v>
      </c>
      <c r="D501" t="s">
        <v>46</v>
      </c>
      <c r="E501" t="s">
        <v>15</v>
      </c>
      <c r="F501">
        <v>119</v>
      </c>
      <c r="L501" t="s">
        <v>16</v>
      </c>
      <c r="M501" t="s">
        <v>16</v>
      </c>
    </row>
    <row r="502" spans="1:13" x14ac:dyDescent="0.45">
      <c r="A502">
        <v>501</v>
      </c>
      <c r="B502">
        <v>1941</v>
      </c>
      <c r="C502" t="s">
        <v>515</v>
      </c>
      <c r="D502" t="s">
        <v>382</v>
      </c>
      <c r="E502" t="s">
        <v>15</v>
      </c>
      <c r="F502">
        <v>123</v>
      </c>
      <c r="L502" t="s">
        <v>16</v>
      </c>
      <c r="M502" t="s">
        <v>16</v>
      </c>
    </row>
    <row r="503" spans="1:13" x14ac:dyDescent="0.45">
      <c r="A503">
        <v>502</v>
      </c>
      <c r="B503">
        <v>1941</v>
      </c>
      <c r="C503" t="s">
        <v>523</v>
      </c>
      <c r="D503" t="s">
        <v>31</v>
      </c>
      <c r="E503" t="s">
        <v>15</v>
      </c>
      <c r="F503">
        <v>96</v>
      </c>
      <c r="L503" t="s">
        <v>16</v>
      </c>
      <c r="M503" t="s">
        <v>16</v>
      </c>
    </row>
    <row r="504" spans="1:13" x14ac:dyDescent="0.45">
      <c r="A504">
        <v>503</v>
      </c>
      <c r="B504">
        <v>1941</v>
      </c>
      <c r="C504" t="s">
        <v>581</v>
      </c>
      <c r="D504" t="s">
        <v>73</v>
      </c>
      <c r="E504" t="s">
        <v>15</v>
      </c>
      <c r="F504">
        <v>116</v>
      </c>
      <c r="L504" t="s">
        <v>16</v>
      </c>
      <c r="M504" t="s">
        <v>16</v>
      </c>
    </row>
    <row r="505" spans="1:13" x14ac:dyDescent="0.45">
      <c r="A505">
        <v>504</v>
      </c>
      <c r="B505">
        <v>1941</v>
      </c>
      <c r="C505" t="s">
        <v>583</v>
      </c>
      <c r="D505" t="s">
        <v>42</v>
      </c>
      <c r="E505" t="s">
        <v>15</v>
      </c>
      <c r="F505">
        <v>114</v>
      </c>
      <c r="L505" t="s">
        <v>16</v>
      </c>
      <c r="M505" t="s">
        <v>16</v>
      </c>
    </row>
    <row r="506" spans="1:13" x14ac:dyDescent="0.45">
      <c r="A506">
        <v>505</v>
      </c>
      <c r="B506">
        <v>1941</v>
      </c>
      <c r="C506" t="s">
        <v>588</v>
      </c>
      <c r="D506" t="s">
        <v>44</v>
      </c>
      <c r="E506" t="s">
        <v>15</v>
      </c>
      <c r="F506">
        <v>105</v>
      </c>
      <c r="L506" t="s">
        <v>16</v>
      </c>
      <c r="M506" t="s">
        <v>16</v>
      </c>
    </row>
    <row r="507" spans="1:13" x14ac:dyDescent="0.45">
      <c r="A507">
        <v>506</v>
      </c>
      <c r="B507">
        <v>1941</v>
      </c>
      <c r="C507" t="s">
        <v>872</v>
      </c>
      <c r="D507" t="s">
        <v>93</v>
      </c>
      <c r="E507" t="s">
        <v>15</v>
      </c>
      <c r="F507">
        <v>119</v>
      </c>
      <c r="L507" t="s">
        <v>16</v>
      </c>
      <c r="M507" t="s">
        <v>16</v>
      </c>
    </row>
    <row r="508" spans="1:13" x14ac:dyDescent="0.45">
      <c r="A508">
        <v>507</v>
      </c>
      <c r="B508">
        <v>1941</v>
      </c>
      <c r="C508" t="s">
        <v>655</v>
      </c>
      <c r="D508" t="s">
        <v>611</v>
      </c>
      <c r="E508" t="s">
        <v>15</v>
      </c>
      <c r="F508">
        <v>128</v>
      </c>
      <c r="L508" t="s">
        <v>16</v>
      </c>
      <c r="M508" t="s">
        <v>16</v>
      </c>
    </row>
    <row r="509" spans="1:13" x14ac:dyDescent="0.45">
      <c r="A509">
        <v>508</v>
      </c>
      <c r="B509">
        <v>1941</v>
      </c>
      <c r="C509" t="s">
        <v>778</v>
      </c>
      <c r="D509" t="s">
        <v>26</v>
      </c>
      <c r="E509" t="s">
        <v>15</v>
      </c>
      <c r="F509">
        <v>98</v>
      </c>
      <c r="L509" t="s">
        <v>16</v>
      </c>
      <c r="M509" t="s">
        <v>16</v>
      </c>
    </row>
    <row r="510" spans="1:13" x14ac:dyDescent="0.45">
      <c r="A510">
        <v>509</v>
      </c>
      <c r="B510">
        <v>1941</v>
      </c>
      <c r="C510" t="s">
        <v>792</v>
      </c>
      <c r="D510" t="s">
        <v>79</v>
      </c>
      <c r="E510" t="s">
        <v>15</v>
      </c>
      <c r="F510">
        <v>115</v>
      </c>
      <c r="L510" t="s">
        <v>16</v>
      </c>
      <c r="M510" t="s">
        <v>16</v>
      </c>
    </row>
    <row r="511" spans="1:13" x14ac:dyDescent="0.45">
      <c r="A511">
        <v>510</v>
      </c>
      <c r="B511">
        <v>1941</v>
      </c>
      <c r="C511" t="s">
        <v>803</v>
      </c>
      <c r="D511" t="s">
        <v>71</v>
      </c>
      <c r="E511" t="s">
        <v>15</v>
      </c>
      <c r="F511">
        <v>110</v>
      </c>
      <c r="L511" t="s">
        <v>16</v>
      </c>
      <c r="M511" t="s">
        <v>16</v>
      </c>
    </row>
    <row r="512" spans="1:13" x14ac:dyDescent="0.45">
      <c r="A512">
        <v>511</v>
      </c>
      <c r="B512">
        <v>1942</v>
      </c>
      <c r="C512" t="s">
        <v>873</v>
      </c>
      <c r="D512" t="s">
        <v>44</v>
      </c>
      <c r="E512" t="s">
        <v>15</v>
      </c>
      <c r="F512">
        <v>115</v>
      </c>
      <c r="L512" t="s">
        <v>16</v>
      </c>
      <c r="M512" t="s">
        <v>16</v>
      </c>
    </row>
    <row r="513" spans="1:13" x14ac:dyDescent="0.45">
      <c r="A513">
        <v>512</v>
      </c>
      <c r="B513">
        <v>1942</v>
      </c>
      <c r="C513" t="s">
        <v>424</v>
      </c>
      <c r="D513" t="s">
        <v>425</v>
      </c>
      <c r="E513" t="s">
        <v>15</v>
      </c>
      <c r="F513">
        <v>116</v>
      </c>
      <c r="L513" t="s">
        <v>16</v>
      </c>
      <c r="M513" t="s">
        <v>16</v>
      </c>
    </row>
    <row r="514" spans="1:13" x14ac:dyDescent="0.45">
      <c r="A514">
        <v>513</v>
      </c>
      <c r="B514">
        <v>1942</v>
      </c>
      <c r="C514" t="s">
        <v>449</v>
      </c>
      <c r="D514" t="s">
        <v>385</v>
      </c>
      <c r="E514" t="s">
        <v>15</v>
      </c>
      <c r="F514">
        <v>98</v>
      </c>
      <c r="L514" t="s">
        <v>16</v>
      </c>
      <c r="M514" t="s">
        <v>16</v>
      </c>
    </row>
    <row r="515" spans="1:13" x14ac:dyDescent="0.45">
      <c r="A515">
        <v>514</v>
      </c>
      <c r="B515">
        <v>1942</v>
      </c>
      <c r="C515" t="s">
        <v>466</v>
      </c>
      <c r="D515" t="s">
        <v>518</v>
      </c>
      <c r="E515" t="s">
        <v>15</v>
      </c>
      <c r="F515">
        <v>95</v>
      </c>
      <c r="L515" t="s">
        <v>16</v>
      </c>
      <c r="M515" t="s">
        <v>16</v>
      </c>
    </row>
    <row r="516" spans="1:13" x14ac:dyDescent="0.45">
      <c r="A516">
        <v>515</v>
      </c>
      <c r="B516">
        <v>1942</v>
      </c>
      <c r="C516" t="s">
        <v>567</v>
      </c>
      <c r="D516" t="s">
        <v>73</v>
      </c>
      <c r="E516" t="s">
        <v>15</v>
      </c>
      <c r="F516">
        <v>104</v>
      </c>
      <c r="L516" t="s">
        <v>16</v>
      </c>
      <c r="M516" t="s">
        <v>16</v>
      </c>
    </row>
    <row r="517" spans="1:13" x14ac:dyDescent="0.45">
      <c r="A517">
        <v>516</v>
      </c>
      <c r="B517">
        <v>1942</v>
      </c>
      <c r="C517" t="s">
        <v>583</v>
      </c>
      <c r="D517" t="s">
        <v>42</v>
      </c>
      <c r="E517" t="s">
        <v>15</v>
      </c>
      <c r="F517">
        <v>99</v>
      </c>
      <c r="L517" t="s">
        <v>16</v>
      </c>
      <c r="M517" t="s">
        <v>16</v>
      </c>
    </row>
    <row r="518" spans="1:13" x14ac:dyDescent="0.45">
      <c r="A518">
        <v>517</v>
      </c>
      <c r="B518">
        <v>1942</v>
      </c>
      <c r="C518" t="s">
        <v>872</v>
      </c>
      <c r="D518" t="s">
        <v>93</v>
      </c>
      <c r="E518" t="s">
        <v>15</v>
      </c>
      <c r="F518">
        <v>97</v>
      </c>
      <c r="L518" t="s">
        <v>16</v>
      </c>
      <c r="M518" t="s">
        <v>16</v>
      </c>
    </row>
    <row r="519" spans="1:13" x14ac:dyDescent="0.45">
      <c r="A519">
        <v>518</v>
      </c>
      <c r="B519">
        <v>1942</v>
      </c>
      <c r="C519" t="s">
        <v>655</v>
      </c>
      <c r="D519" t="s">
        <v>611</v>
      </c>
      <c r="E519" t="s">
        <v>15</v>
      </c>
      <c r="F519">
        <v>133</v>
      </c>
      <c r="L519" t="s">
        <v>16</v>
      </c>
      <c r="M519" t="s">
        <v>16</v>
      </c>
    </row>
    <row r="520" spans="1:13" x14ac:dyDescent="0.45">
      <c r="A520">
        <v>519</v>
      </c>
      <c r="B520">
        <v>1942</v>
      </c>
      <c r="C520" t="s">
        <v>778</v>
      </c>
      <c r="D520" t="s">
        <v>26</v>
      </c>
      <c r="E520" t="s">
        <v>15</v>
      </c>
      <c r="F520">
        <v>97</v>
      </c>
      <c r="L520" t="s">
        <v>16</v>
      </c>
      <c r="M520" t="s">
        <v>16</v>
      </c>
    </row>
    <row r="521" spans="1:13" x14ac:dyDescent="0.45">
      <c r="A521">
        <v>520</v>
      </c>
      <c r="B521">
        <v>1942</v>
      </c>
      <c r="C521" t="s">
        <v>800</v>
      </c>
      <c r="D521" t="s">
        <v>382</v>
      </c>
      <c r="E521" t="s">
        <v>15</v>
      </c>
      <c r="F521">
        <v>94</v>
      </c>
      <c r="L521" t="s">
        <v>16</v>
      </c>
      <c r="M521" t="s">
        <v>16</v>
      </c>
    </row>
    <row r="522" spans="1:13" x14ac:dyDescent="0.45">
      <c r="A522">
        <v>521</v>
      </c>
      <c r="B522">
        <v>1943</v>
      </c>
      <c r="C522" t="s">
        <v>873</v>
      </c>
      <c r="D522" t="s">
        <v>44</v>
      </c>
      <c r="E522" t="s">
        <v>15</v>
      </c>
      <c r="F522">
        <v>112</v>
      </c>
      <c r="L522" t="s">
        <v>16</v>
      </c>
      <c r="M522" t="s">
        <v>16</v>
      </c>
    </row>
    <row r="523" spans="1:13" x14ac:dyDescent="0.45">
      <c r="A523">
        <v>522</v>
      </c>
      <c r="B523">
        <v>1943</v>
      </c>
      <c r="C523" t="s">
        <v>449</v>
      </c>
      <c r="D523" t="s">
        <v>385</v>
      </c>
      <c r="E523" t="s">
        <v>15</v>
      </c>
      <c r="F523">
        <v>122</v>
      </c>
      <c r="L523" t="s">
        <v>16</v>
      </c>
      <c r="M523" t="s">
        <v>16</v>
      </c>
    </row>
    <row r="524" spans="1:13" x14ac:dyDescent="0.45">
      <c r="A524">
        <v>523</v>
      </c>
      <c r="B524">
        <v>1943</v>
      </c>
      <c r="C524" t="s">
        <v>578</v>
      </c>
      <c r="D524" t="s">
        <v>46</v>
      </c>
      <c r="E524" t="s">
        <v>15</v>
      </c>
      <c r="F524">
        <v>115</v>
      </c>
      <c r="L524" t="s">
        <v>16</v>
      </c>
      <c r="M524" t="s">
        <v>16</v>
      </c>
    </row>
    <row r="525" spans="1:13" x14ac:dyDescent="0.45">
      <c r="A525">
        <v>524</v>
      </c>
      <c r="B525">
        <v>1943</v>
      </c>
      <c r="C525" t="s">
        <v>583</v>
      </c>
      <c r="D525" t="s">
        <v>42</v>
      </c>
      <c r="E525" t="s">
        <v>15</v>
      </c>
      <c r="F525">
        <v>116</v>
      </c>
      <c r="L525" t="s">
        <v>16</v>
      </c>
      <c r="M525" t="s">
        <v>16</v>
      </c>
    </row>
    <row r="526" spans="1:13" x14ac:dyDescent="0.45">
      <c r="A526">
        <v>525</v>
      </c>
      <c r="B526">
        <v>1943</v>
      </c>
      <c r="C526" t="s">
        <v>619</v>
      </c>
      <c r="D526" t="s">
        <v>73</v>
      </c>
      <c r="E526" t="s">
        <v>15</v>
      </c>
      <c r="F526">
        <v>140</v>
      </c>
      <c r="L526" t="s">
        <v>16</v>
      </c>
      <c r="M526" t="s">
        <v>16</v>
      </c>
    </row>
    <row r="527" spans="1:13" x14ac:dyDescent="0.45">
      <c r="A527">
        <v>526</v>
      </c>
      <c r="B527">
        <v>1943</v>
      </c>
      <c r="C527" t="s">
        <v>655</v>
      </c>
      <c r="D527" t="s">
        <v>611</v>
      </c>
      <c r="E527" t="s">
        <v>15</v>
      </c>
      <c r="F527">
        <v>100</v>
      </c>
      <c r="L527" t="s">
        <v>16</v>
      </c>
      <c r="M527" t="s">
        <v>16</v>
      </c>
    </row>
    <row r="528" spans="1:13" x14ac:dyDescent="0.45">
      <c r="A528">
        <v>527</v>
      </c>
      <c r="B528">
        <v>1943</v>
      </c>
      <c r="C528" t="s">
        <v>692</v>
      </c>
      <c r="D528" t="s">
        <v>26</v>
      </c>
      <c r="E528" t="s">
        <v>15</v>
      </c>
      <c r="F528">
        <v>100</v>
      </c>
      <c r="L528" t="s">
        <v>16</v>
      </c>
      <c r="M528" t="s">
        <v>16</v>
      </c>
    </row>
    <row r="529" spans="1:13" x14ac:dyDescent="0.45">
      <c r="A529">
        <v>528</v>
      </c>
      <c r="B529">
        <v>1943</v>
      </c>
      <c r="C529" t="s">
        <v>701</v>
      </c>
      <c r="D529" t="s">
        <v>31</v>
      </c>
      <c r="E529" t="s">
        <v>15</v>
      </c>
      <c r="F529">
        <v>114</v>
      </c>
      <c r="L529" t="s">
        <v>16</v>
      </c>
      <c r="M529" t="s">
        <v>16</v>
      </c>
    </row>
    <row r="530" spans="1:13" x14ac:dyDescent="0.45">
      <c r="A530">
        <v>529</v>
      </c>
      <c r="B530">
        <v>1943</v>
      </c>
      <c r="C530" t="s">
        <v>800</v>
      </c>
      <c r="D530" t="s">
        <v>382</v>
      </c>
      <c r="E530" t="s">
        <v>15</v>
      </c>
      <c r="F530">
        <v>99</v>
      </c>
      <c r="L530" t="s">
        <v>16</v>
      </c>
      <c r="M530" t="s">
        <v>16</v>
      </c>
    </row>
    <row r="531" spans="1:13" x14ac:dyDescent="0.45">
      <c r="A531">
        <v>530</v>
      </c>
      <c r="B531">
        <v>1944</v>
      </c>
      <c r="C531" t="s">
        <v>873</v>
      </c>
      <c r="D531" t="s">
        <v>44</v>
      </c>
      <c r="E531" t="s">
        <v>15</v>
      </c>
      <c r="F531">
        <v>97</v>
      </c>
      <c r="L531" t="s">
        <v>16</v>
      </c>
      <c r="M531" t="s">
        <v>16</v>
      </c>
    </row>
    <row r="532" spans="1:13" x14ac:dyDescent="0.45">
      <c r="A532">
        <v>531</v>
      </c>
      <c r="B532">
        <v>1944</v>
      </c>
      <c r="C532" t="s">
        <v>466</v>
      </c>
      <c r="D532" t="s">
        <v>385</v>
      </c>
      <c r="E532" t="s">
        <v>15</v>
      </c>
      <c r="F532">
        <v>96</v>
      </c>
      <c r="L532" t="s">
        <v>16</v>
      </c>
      <c r="M532" t="s">
        <v>16</v>
      </c>
    </row>
    <row r="533" spans="1:13" x14ac:dyDescent="0.45">
      <c r="A533">
        <v>532</v>
      </c>
      <c r="B533">
        <v>1944</v>
      </c>
      <c r="C533" t="s">
        <v>515</v>
      </c>
      <c r="D533" t="s">
        <v>382</v>
      </c>
      <c r="E533" t="s">
        <v>15</v>
      </c>
      <c r="F533">
        <v>155</v>
      </c>
      <c r="L533" t="s">
        <v>16</v>
      </c>
      <c r="M533" t="s">
        <v>16</v>
      </c>
    </row>
    <row r="534" spans="1:13" x14ac:dyDescent="0.45">
      <c r="A534">
        <v>533</v>
      </c>
      <c r="B534">
        <v>1944</v>
      </c>
      <c r="C534" t="s">
        <v>581</v>
      </c>
      <c r="D534" t="s">
        <v>425</v>
      </c>
      <c r="E534" t="s">
        <v>15</v>
      </c>
      <c r="F534">
        <v>100</v>
      </c>
      <c r="L534" t="s">
        <v>16</v>
      </c>
      <c r="M534" t="s">
        <v>16</v>
      </c>
    </row>
    <row r="535" spans="1:13" x14ac:dyDescent="0.45">
      <c r="A535">
        <v>534</v>
      </c>
      <c r="B535">
        <v>1944</v>
      </c>
      <c r="C535" t="s">
        <v>583</v>
      </c>
      <c r="D535" t="s">
        <v>42</v>
      </c>
      <c r="E535" t="s">
        <v>15</v>
      </c>
      <c r="F535">
        <v>115</v>
      </c>
      <c r="L535" t="s">
        <v>16</v>
      </c>
      <c r="M535" t="s">
        <v>16</v>
      </c>
    </row>
    <row r="536" spans="1:13" x14ac:dyDescent="0.45">
      <c r="A536">
        <v>535</v>
      </c>
      <c r="B536">
        <v>1944</v>
      </c>
      <c r="C536" t="s">
        <v>619</v>
      </c>
      <c r="D536" t="s">
        <v>73</v>
      </c>
      <c r="E536" t="s">
        <v>15</v>
      </c>
      <c r="F536">
        <v>155</v>
      </c>
      <c r="L536" t="s">
        <v>16</v>
      </c>
      <c r="M536" t="s">
        <v>16</v>
      </c>
    </row>
    <row r="537" spans="1:13" x14ac:dyDescent="0.45">
      <c r="A537">
        <v>536</v>
      </c>
      <c r="B537">
        <v>1944</v>
      </c>
      <c r="C537" t="s">
        <v>655</v>
      </c>
      <c r="D537" t="s">
        <v>611</v>
      </c>
      <c r="E537" t="s">
        <v>15</v>
      </c>
      <c r="F537">
        <v>125</v>
      </c>
      <c r="L537" t="s">
        <v>16</v>
      </c>
      <c r="M537" t="s">
        <v>16</v>
      </c>
    </row>
    <row r="538" spans="1:13" x14ac:dyDescent="0.45">
      <c r="A538">
        <v>537</v>
      </c>
      <c r="B538">
        <v>1944</v>
      </c>
      <c r="C538" t="s">
        <v>701</v>
      </c>
      <c r="D538" t="s">
        <v>31</v>
      </c>
      <c r="E538" t="s">
        <v>15</v>
      </c>
      <c r="F538">
        <v>98</v>
      </c>
      <c r="L538" t="s">
        <v>16</v>
      </c>
      <c r="M538" t="s">
        <v>16</v>
      </c>
    </row>
    <row r="539" spans="1:13" x14ac:dyDescent="0.45">
      <c r="A539">
        <v>538</v>
      </c>
      <c r="B539">
        <v>1945</v>
      </c>
      <c r="C539" t="s">
        <v>515</v>
      </c>
      <c r="D539" t="s">
        <v>46</v>
      </c>
      <c r="E539" t="s">
        <v>15</v>
      </c>
      <c r="F539">
        <v>151</v>
      </c>
      <c r="L539" t="s">
        <v>16</v>
      </c>
      <c r="M539" t="s">
        <v>16</v>
      </c>
    </row>
    <row r="540" spans="1:13" x14ac:dyDescent="0.45">
      <c r="A540">
        <v>539</v>
      </c>
      <c r="B540">
        <v>1945</v>
      </c>
      <c r="C540" t="s">
        <v>581</v>
      </c>
      <c r="D540" t="s">
        <v>425</v>
      </c>
      <c r="E540" t="s">
        <v>15</v>
      </c>
      <c r="F540">
        <v>96</v>
      </c>
      <c r="L540" t="s">
        <v>16</v>
      </c>
      <c r="M540" t="s">
        <v>16</v>
      </c>
    </row>
    <row r="541" spans="1:13" x14ac:dyDescent="0.45">
      <c r="A541">
        <v>540</v>
      </c>
      <c r="B541">
        <v>1945</v>
      </c>
      <c r="C541" t="s">
        <v>587</v>
      </c>
      <c r="D541" t="s">
        <v>518</v>
      </c>
      <c r="E541" t="s">
        <v>15</v>
      </c>
      <c r="F541">
        <v>115</v>
      </c>
      <c r="L541" t="s">
        <v>16</v>
      </c>
      <c r="M541" t="s">
        <v>16</v>
      </c>
    </row>
    <row r="542" spans="1:13" x14ac:dyDescent="0.45">
      <c r="A542">
        <v>541</v>
      </c>
      <c r="B542">
        <v>1945</v>
      </c>
      <c r="C542" t="s">
        <v>595</v>
      </c>
      <c r="D542" t="s">
        <v>380</v>
      </c>
      <c r="E542" t="s">
        <v>15</v>
      </c>
      <c r="F542">
        <v>95</v>
      </c>
      <c r="L542" t="s">
        <v>16</v>
      </c>
      <c r="M542" t="s">
        <v>16</v>
      </c>
    </row>
    <row r="543" spans="1:13" x14ac:dyDescent="0.45">
      <c r="A543">
        <v>542</v>
      </c>
      <c r="B543">
        <v>1945</v>
      </c>
      <c r="C543" t="s">
        <v>772</v>
      </c>
      <c r="D543" t="s">
        <v>26</v>
      </c>
      <c r="E543" t="s">
        <v>15</v>
      </c>
      <c r="F543">
        <v>94</v>
      </c>
      <c r="L543" t="s">
        <v>16</v>
      </c>
      <c r="M543" t="s">
        <v>16</v>
      </c>
    </row>
    <row r="544" spans="1:13" x14ac:dyDescent="0.45">
      <c r="A544">
        <v>543</v>
      </c>
      <c r="B544">
        <v>1945</v>
      </c>
      <c r="C544" t="s">
        <v>792</v>
      </c>
      <c r="D544" t="s">
        <v>79</v>
      </c>
      <c r="E544" t="s">
        <v>15</v>
      </c>
      <c r="F544">
        <v>150</v>
      </c>
      <c r="L544" t="s">
        <v>16</v>
      </c>
      <c r="M544" t="s">
        <v>16</v>
      </c>
    </row>
    <row r="545" spans="1:13" x14ac:dyDescent="0.45">
      <c r="A545">
        <v>544</v>
      </c>
      <c r="B545">
        <v>1946</v>
      </c>
      <c r="C545" t="s">
        <v>515</v>
      </c>
      <c r="D545" t="s">
        <v>46</v>
      </c>
      <c r="E545" t="s">
        <v>15</v>
      </c>
      <c r="F545">
        <v>102</v>
      </c>
      <c r="L545" t="s">
        <v>16</v>
      </c>
      <c r="M545" t="s">
        <v>16</v>
      </c>
    </row>
    <row r="546" spans="1:13" x14ac:dyDescent="0.45">
      <c r="A546">
        <v>545</v>
      </c>
      <c r="B546">
        <v>1946</v>
      </c>
      <c r="C546" t="s">
        <v>595</v>
      </c>
      <c r="D546" t="s">
        <v>380</v>
      </c>
      <c r="E546" t="s">
        <v>15</v>
      </c>
      <c r="F546">
        <v>124</v>
      </c>
      <c r="L546" t="s">
        <v>16</v>
      </c>
      <c r="M546" t="s">
        <v>16</v>
      </c>
    </row>
    <row r="547" spans="1:13" x14ac:dyDescent="0.45">
      <c r="A547">
        <v>546</v>
      </c>
      <c r="B547">
        <v>1946</v>
      </c>
      <c r="C547" t="s">
        <v>619</v>
      </c>
      <c r="D547" t="s">
        <v>73</v>
      </c>
      <c r="E547" t="s">
        <v>15</v>
      </c>
      <c r="F547">
        <v>100</v>
      </c>
      <c r="L547" t="s">
        <v>16</v>
      </c>
      <c r="M547" t="s">
        <v>16</v>
      </c>
    </row>
    <row r="548" spans="1:13" x14ac:dyDescent="0.45">
      <c r="A548">
        <v>547</v>
      </c>
      <c r="B548">
        <v>1946</v>
      </c>
      <c r="C548" t="s">
        <v>695</v>
      </c>
      <c r="D548" t="s">
        <v>14</v>
      </c>
      <c r="E548" t="s">
        <v>15</v>
      </c>
      <c r="F548">
        <v>95</v>
      </c>
      <c r="L548" t="s">
        <v>16</v>
      </c>
      <c r="M548" t="s">
        <v>16</v>
      </c>
    </row>
    <row r="549" spans="1:13" x14ac:dyDescent="0.45">
      <c r="A549">
        <v>548</v>
      </c>
      <c r="B549">
        <v>1946</v>
      </c>
      <c r="C549" t="s">
        <v>701</v>
      </c>
      <c r="D549" t="s">
        <v>382</v>
      </c>
      <c r="E549" t="s">
        <v>15</v>
      </c>
      <c r="F549">
        <v>117</v>
      </c>
      <c r="L549" t="s">
        <v>16</v>
      </c>
      <c r="M549" t="s">
        <v>16</v>
      </c>
    </row>
    <row r="550" spans="1:13" x14ac:dyDescent="0.45">
      <c r="A550">
        <v>549</v>
      </c>
      <c r="B550">
        <v>1946</v>
      </c>
      <c r="C550" t="s">
        <v>874</v>
      </c>
      <c r="D550" t="s">
        <v>71</v>
      </c>
      <c r="E550" t="s">
        <v>15</v>
      </c>
      <c r="F550">
        <v>118</v>
      </c>
      <c r="L550" t="s">
        <v>16</v>
      </c>
      <c r="M550" t="s">
        <v>16</v>
      </c>
    </row>
    <row r="551" spans="1:13" x14ac:dyDescent="0.45">
      <c r="A551">
        <v>550</v>
      </c>
      <c r="B551">
        <v>1946</v>
      </c>
      <c r="C551" t="s">
        <v>800</v>
      </c>
      <c r="D551" t="s">
        <v>54</v>
      </c>
      <c r="E551" t="s">
        <v>15</v>
      </c>
      <c r="F551">
        <v>116</v>
      </c>
      <c r="L551" t="s">
        <v>16</v>
      </c>
      <c r="M551" t="s">
        <v>16</v>
      </c>
    </row>
    <row r="552" spans="1:13" x14ac:dyDescent="0.45">
      <c r="A552">
        <v>551</v>
      </c>
      <c r="B552">
        <v>1947</v>
      </c>
      <c r="C552" t="s">
        <v>873</v>
      </c>
      <c r="D552" t="s">
        <v>425</v>
      </c>
      <c r="E552" t="s">
        <v>15</v>
      </c>
      <c r="F552">
        <v>132</v>
      </c>
      <c r="L552" t="s">
        <v>16</v>
      </c>
      <c r="M552" t="s">
        <v>16</v>
      </c>
    </row>
    <row r="553" spans="1:13" x14ac:dyDescent="0.45">
      <c r="A553">
        <v>552</v>
      </c>
      <c r="B553">
        <v>1947</v>
      </c>
      <c r="C553" t="s">
        <v>875</v>
      </c>
      <c r="D553" t="s">
        <v>611</v>
      </c>
      <c r="E553" t="s">
        <v>15</v>
      </c>
      <c r="F553">
        <v>128</v>
      </c>
      <c r="L553" t="s">
        <v>16</v>
      </c>
      <c r="M553" t="s">
        <v>16</v>
      </c>
    </row>
    <row r="554" spans="1:13" x14ac:dyDescent="0.45">
      <c r="A554">
        <v>553</v>
      </c>
      <c r="B554">
        <v>1947</v>
      </c>
      <c r="C554" t="s">
        <v>461</v>
      </c>
      <c r="D554" t="s">
        <v>385</v>
      </c>
      <c r="E554" t="s">
        <v>15</v>
      </c>
      <c r="F554">
        <v>94</v>
      </c>
      <c r="L554" t="s">
        <v>16</v>
      </c>
      <c r="M554" t="s">
        <v>16</v>
      </c>
    </row>
    <row r="555" spans="1:13" x14ac:dyDescent="0.45">
      <c r="A555">
        <v>554</v>
      </c>
      <c r="B555">
        <v>1947</v>
      </c>
      <c r="C555" t="s">
        <v>521</v>
      </c>
      <c r="D555" t="s">
        <v>31</v>
      </c>
      <c r="E555" t="s">
        <v>15</v>
      </c>
      <c r="F555">
        <v>133</v>
      </c>
      <c r="L555" t="s">
        <v>16</v>
      </c>
      <c r="M555" t="s">
        <v>16</v>
      </c>
    </row>
    <row r="556" spans="1:13" x14ac:dyDescent="0.45">
      <c r="A556">
        <v>555</v>
      </c>
      <c r="B556">
        <v>1947</v>
      </c>
      <c r="C556" t="s">
        <v>567</v>
      </c>
      <c r="D556" t="s">
        <v>73</v>
      </c>
      <c r="E556" t="s">
        <v>15</v>
      </c>
      <c r="F556">
        <v>109</v>
      </c>
      <c r="L556" t="s">
        <v>16</v>
      </c>
      <c r="M556" t="s">
        <v>16</v>
      </c>
    </row>
    <row r="557" spans="1:13" x14ac:dyDescent="0.45">
      <c r="A557">
        <v>556</v>
      </c>
      <c r="B557">
        <v>1947</v>
      </c>
      <c r="C557" t="s">
        <v>595</v>
      </c>
      <c r="D557" t="s">
        <v>380</v>
      </c>
      <c r="E557" t="s">
        <v>15</v>
      </c>
      <c r="F557">
        <v>123</v>
      </c>
      <c r="L557" t="s">
        <v>16</v>
      </c>
      <c r="M557" t="s">
        <v>16</v>
      </c>
    </row>
    <row r="558" spans="1:13" x14ac:dyDescent="0.45">
      <c r="A558">
        <v>557</v>
      </c>
      <c r="B558">
        <v>1947</v>
      </c>
      <c r="C558" t="s">
        <v>876</v>
      </c>
      <c r="D558" t="s">
        <v>518</v>
      </c>
      <c r="E558" t="s">
        <v>15</v>
      </c>
      <c r="F558">
        <v>96</v>
      </c>
      <c r="L558" t="s">
        <v>16</v>
      </c>
      <c r="M558" t="s">
        <v>16</v>
      </c>
    </row>
    <row r="559" spans="1:13" x14ac:dyDescent="0.45">
      <c r="A559">
        <v>558</v>
      </c>
      <c r="B559">
        <v>1947</v>
      </c>
      <c r="C559" t="s">
        <v>691</v>
      </c>
      <c r="D559" t="s">
        <v>44</v>
      </c>
      <c r="E559" t="s">
        <v>15</v>
      </c>
      <c r="F559">
        <v>94</v>
      </c>
      <c r="L559" t="s">
        <v>16</v>
      </c>
      <c r="M559" t="s">
        <v>16</v>
      </c>
    </row>
    <row r="560" spans="1:13" x14ac:dyDescent="0.45">
      <c r="A560">
        <v>559</v>
      </c>
      <c r="B560">
        <v>1947</v>
      </c>
      <c r="C560" t="s">
        <v>701</v>
      </c>
      <c r="D560" t="s">
        <v>382</v>
      </c>
      <c r="E560" t="s">
        <v>15</v>
      </c>
      <c r="F560">
        <v>102</v>
      </c>
      <c r="L560" t="s">
        <v>16</v>
      </c>
      <c r="M560" t="s">
        <v>16</v>
      </c>
    </row>
    <row r="561" spans="1:13" x14ac:dyDescent="0.45">
      <c r="A561">
        <v>560</v>
      </c>
      <c r="B561">
        <v>1947</v>
      </c>
      <c r="C561" t="s">
        <v>723</v>
      </c>
      <c r="D561" t="s">
        <v>93</v>
      </c>
      <c r="E561" t="s">
        <v>15</v>
      </c>
      <c r="F561">
        <v>97</v>
      </c>
      <c r="L561" t="s">
        <v>16</v>
      </c>
      <c r="M561" t="s">
        <v>16</v>
      </c>
    </row>
    <row r="562" spans="1:13" x14ac:dyDescent="0.45">
      <c r="A562">
        <v>561</v>
      </c>
      <c r="B562">
        <v>1947</v>
      </c>
      <c r="C562" t="s">
        <v>874</v>
      </c>
      <c r="D562" t="s">
        <v>71</v>
      </c>
      <c r="E562" t="s">
        <v>15</v>
      </c>
      <c r="F562">
        <v>107</v>
      </c>
      <c r="L562" t="s">
        <v>16</v>
      </c>
      <c r="M562" t="s">
        <v>16</v>
      </c>
    </row>
    <row r="563" spans="1:13" x14ac:dyDescent="0.45">
      <c r="A563">
        <v>562</v>
      </c>
      <c r="B563">
        <v>1947</v>
      </c>
      <c r="C563" t="s">
        <v>772</v>
      </c>
      <c r="D563" t="s">
        <v>26</v>
      </c>
      <c r="E563" t="s">
        <v>15</v>
      </c>
      <c r="F563">
        <v>97</v>
      </c>
      <c r="L563" t="s">
        <v>16</v>
      </c>
      <c r="M563" t="s">
        <v>16</v>
      </c>
    </row>
    <row r="564" spans="1:13" x14ac:dyDescent="0.45">
      <c r="A564">
        <v>563</v>
      </c>
      <c r="B564">
        <v>1947</v>
      </c>
      <c r="C564" t="s">
        <v>778</v>
      </c>
      <c r="D564" t="s">
        <v>46</v>
      </c>
      <c r="E564" t="s">
        <v>15</v>
      </c>
      <c r="F564">
        <v>109</v>
      </c>
      <c r="L564" t="s">
        <v>16</v>
      </c>
      <c r="M564" t="s">
        <v>16</v>
      </c>
    </row>
    <row r="565" spans="1:13" x14ac:dyDescent="0.45">
      <c r="A565">
        <v>564</v>
      </c>
      <c r="B565">
        <v>1948</v>
      </c>
      <c r="C565" t="s">
        <v>469</v>
      </c>
      <c r="D565" t="s">
        <v>42</v>
      </c>
      <c r="E565" t="s">
        <v>15</v>
      </c>
      <c r="F565">
        <v>96</v>
      </c>
      <c r="L565" t="s">
        <v>16</v>
      </c>
      <c r="M565" t="s">
        <v>16</v>
      </c>
    </row>
    <row r="566" spans="1:13" x14ac:dyDescent="0.45">
      <c r="A566">
        <v>565</v>
      </c>
      <c r="B566">
        <v>1948</v>
      </c>
      <c r="C566" t="s">
        <v>521</v>
      </c>
      <c r="D566" t="s">
        <v>31</v>
      </c>
      <c r="E566" t="s">
        <v>15</v>
      </c>
      <c r="F566">
        <v>142</v>
      </c>
      <c r="L566" t="s">
        <v>16</v>
      </c>
      <c r="M566" t="s">
        <v>16</v>
      </c>
    </row>
    <row r="567" spans="1:13" x14ac:dyDescent="0.45">
      <c r="A567">
        <v>566</v>
      </c>
      <c r="B567">
        <v>1948</v>
      </c>
      <c r="C567" t="s">
        <v>567</v>
      </c>
      <c r="D567" t="s">
        <v>73</v>
      </c>
      <c r="E567" t="s">
        <v>15</v>
      </c>
      <c r="F567">
        <v>125</v>
      </c>
      <c r="L567" t="s">
        <v>16</v>
      </c>
      <c r="M567" t="s">
        <v>16</v>
      </c>
    </row>
    <row r="568" spans="1:13" x14ac:dyDescent="0.45">
      <c r="A568">
        <v>567</v>
      </c>
      <c r="B568">
        <v>1948</v>
      </c>
      <c r="C568" t="s">
        <v>595</v>
      </c>
      <c r="D568" t="s">
        <v>380</v>
      </c>
      <c r="E568" t="s">
        <v>15</v>
      </c>
      <c r="F568">
        <v>109</v>
      </c>
      <c r="L568" t="s">
        <v>16</v>
      </c>
      <c r="M568" t="s">
        <v>16</v>
      </c>
    </row>
    <row r="569" spans="1:13" x14ac:dyDescent="0.45">
      <c r="A569">
        <v>568</v>
      </c>
      <c r="B569">
        <v>1948</v>
      </c>
      <c r="C569" t="s">
        <v>876</v>
      </c>
      <c r="D569" t="s">
        <v>518</v>
      </c>
      <c r="E569" t="s">
        <v>15</v>
      </c>
      <c r="F569">
        <v>103</v>
      </c>
      <c r="L569" t="s">
        <v>16</v>
      </c>
      <c r="M569" t="s">
        <v>16</v>
      </c>
    </row>
    <row r="570" spans="1:13" x14ac:dyDescent="0.45">
      <c r="A570">
        <v>569</v>
      </c>
      <c r="B570">
        <v>1948</v>
      </c>
      <c r="C570" t="s">
        <v>691</v>
      </c>
      <c r="D570" t="s">
        <v>44</v>
      </c>
      <c r="E570" t="s">
        <v>15</v>
      </c>
      <c r="F570">
        <v>99</v>
      </c>
      <c r="L570" t="s">
        <v>16</v>
      </c>
      <c r="M570" t="s">
        <v>16</v>
      </c>
    </row>
    <row r="571" spans="1:13" x14ac:dyDescent="0.45">
      <c r="A571">
        <v>570</v>
      </c>
      <c r="B571">
        <v>1948</v>
      </c>
      <c r="C571" t="s">
        <v>874</v>
      </c>
      <c r="D571" t="s">
        <v>71</v>
      </c>
      <c r="E571" t="s">
        <v>15</v>
      </c>
      <c r="F571">
        <v>124</v>
      </c>
      <c r="L571" t="s">
        <v>16</v>
      </c>
      <c r="M571" t="s">
        <v>16</v>
      </c>
    </row>
    <row r="572" spans="1:13" x14ac:dyDescent="0.45">
      <c r="A572">
        <v>571</v>
      </c>
      <c r="B572">
        <v>1948</v>
      </c>
      <c r="C572" t="s">
        <v>772</v>
      </c>
      <c r="D572" t="s">
        <v>26</v>
      </c>
      <c r="E572" t="s">
        <v>15</v>
      </c>
      <c r="F572">
        <v>112</v>
      </c>
      <c r="L572" t="s">
        <v>16</v>
      </c>
      <c r="M572" t="s">
        <v>16</v>
      </c>
    </row>
    <row r="573" spans="1:13" x14ac:dyDescent="0.45">
      <c r="A573">
        <v>572</v>
      </c>
      <c r="B573">
        <v>1948</v>
      </c>
      <c r="C573" t="s">
        <v>778</v>
      </c>
      <c r="D573" t="s">
        <v>54</v>
      </c>
      <c r="E573" t="s">
        <v>15</v>
      </c>
      <c r="F573">
        <v>126</v>
      </c>
      <c r="L573" t="s">
        <v>16</v>
      </c>
      <c r="M573" t="s">
        <v>16</v>
      </c>
    </row>
    <row r="574" spans="1:13" x14ac:dyDescent="0.45">
      <c r="A574">
        <v>573</v>
      </c>
      <c r="B574">
        <v>1949</v>
      </c>
      <c r="C574" t="s">
        <v>354</v>
      </c>
      <c r="D574" t="s">
        <v>14</v>
      </c>
      <c r="E574" t="s">
        <v>15</v>
      </c>
      <c r="F574">
        <v>109</v>
      </c>
      <c r="L574" t="s">
        <v>16</v>
      </c>
      <c r="M574" t="s">
        <v>16</v>
      </c>
    </row>
    <row r="575" spans="1:13" x14ac:dyDescent="0.45">
      <c r="A575">
        <v>574</v>
      </c>
      <c r="B575">
        <v>1949</v>
      </c>
      <c r="C575" t="s">
        <v>394</v>
      </c>
      <c r="D575" t="s">
        <v>611</v>
      </c>
      <c r="E575" t="s">
        <v>15</v>
      </c>
      <c r="F575">
        <v>127</v>
      </c>
      <c r="L575" t="s">
        <v>16</v>
      </c>
      <c r="M575" t="s">
        <v>16</v>
      </c>
    </row>
    <row r="576" spans="1:13" x14ac:dyDescent="0.45">
      <c r="A576">
        <v>575</v>
      </c>
      <c r="B576">
        <v>1949</v>
      </c>
      <c r="C576" t="s">
        <v>873</v>
      </c>
      <c r="D576" t="s">
        <v>46</v>
      </c>
      <c r="E576" t="s">
        <v>15</v>
      </c>
      <c r="F576">
        <v>117</v>
      </c>
      <c r="L576" t="s">
        <v>16</v>
      </c>
      <c r="M576" t="s">
        <v>16</v>
      </c>
    </row>
    <row r="577" spans="1:13" x14ac:dyDescent="0.45">
      <c r="A577">
        <v>576</v>
      </c>
      <c r="B577">
        <v>1949</v>
      </c>
      <c r="C577" t="s">
        <v>461</v>
      </c>
      <c r="D577" t="s">
        <v>385</v>
      </c>
      <c r="E577" t="s">
        <v>15</v>
      </c>
      <c r="F577">
        <v>107</v>
      </c>
      <c r="L577" t="s">
        <v>16</v>
      </c>
      <c r="M577" t="s">
        <v>16</v>
      </c>
    </row>
    <row r="578" spans="1:13" x14ac:dyDescent="0.45">
      <c r="A578">
        <v>577</v>
      </c>
      <c r="B578">
        <v>1949</v>
      </c>
      <c r="C578" t="s">
        <v>503</v>
      </c>
      <c r="D578" t="s">
        <v>382</v>
      </c>
      <c r="E578" t="s">
        <v>15</v>
      </c>
      <c r="F578">
        <v>95</v>
      </c>
      <c r="L578" t="s">
        <v>16</v>
      </c>
      <c r="M578" t="s">
        <v>16</v>
      </c>
    </row>
    <row r="579" spans="1:13" x14ac:dyDescent="0.45">
      <c r="A579">
        <v>578</v>
      </c>
      <c r="B579">
        <v>1949</v>
      </c>
      <c r="C579" t="s">
        <v>521</v>
      </c>
      <c r="D579" t="s">
        <v>31</v>
      </c>
      <c r="E579" t="s">
        <v>15</v>
      </c>
      <c r="F579">
        <v>152</v>
      </c>
      <c r="L579" t="s">
        <v>16</v>
      </c>
      <c r="M579" t="s">
        <v>16</v>
      </c>
    </row>
    <row r="580" spans="1:13" x14ac:dyDescent="0.45">
      <c r="A580">
        <v>579</v>
      </c>
      <c r="B580">
        <v>1949</v>
      </c>
      <c r="C580" t="s">
        <v>695</v>
      </c>
      <c r="D580" t="s">
        <v>26</v>
      </c>
      <c r="E580" t="s">
        <v>15</v>
      </c>
      <c r="F580">
        <v>108</v>
      </c>
      <c r="L580" t="s">
        <v>16</v>
      </c>
      <c r="M580" t="s">
        <v>16</v>
      </c>
    </row>
    <row r="581" spans="1:13" x14ac:dyDescent="0.45">
      <c r="A581">
        <v>580</v>
      </c>
      <c r="B581">
        <v>1949</v>
      </c>
      <c r="C581" t="s">
        <v>874</v>
      </c>
      <c r="D581" t="s">
        <v>71</v>
      </c>
      <c r="E581" t="s">
        <v>15</v>
      </c>
      <c r="F581">
        <v>98</v>
      </c>
      <c r="L581" t="s">
        <v>16</v>
      </c>
      <c r="M581" t="s">
        <v>16</v>
      </c>
    </row>
    <row r="582" spans="1:13" x14ac:dyDescent="0.45">
      <c r="A582">
        <v>581</v>
      </c>
      <c r="B582">
        <v>1949</v>
      </c>
      <c r="C582" t="s">
        <v>778</v>
      </c>
      <c r="D582" t="s">
        <v>54</v>
      </c>
      <c r="E582" t="s">
        <v>15</v>
      </c>
      <c r="F582">
        <v>118</v>
      </c>
      <c r="L582" t="s">
        <v>16</v>
      </c>
      <c r="M582" t="s">
        <v>16</v>
      </c>
    </row>
    <row r="583" spans="1:13" x14ac:dyDescent="0.45">
      <c r="A583">
        <v>582</v>
      </c>
      <c r="B583">
        <v>1950</v>
      </c>
      <c r="C583" t="s">
        <v>354</v>
      </c>
      <c r="D583" t="s">
        <v>14</v>
      </c>
      <c r="E583" t="s">
        <v>15</v>
      </c>
      <c r="F583">
        <v>148</v>
      </c>
      <c r="L583" t="s">
        <v>16</v>
      </c>
      <c r="M583" t="s">
        <v>16</v>
      </c>
    </row>
    <row r="584" spans="1:13" x14ac:dyDescent="0.45">
      <c r="A584">
        <v>583</v>
      </c>
      <c r="B584">
        <v>1950</v>
      </c>
      <c r="C584" t="s">
        <v>394</v>
      </c>
      <c r="D584" t="s">
        <v>611</v>
      </c>
      <c r="E584" t="s">
        <v>15</v>
      </c>
      <c r="F584">
        <v>123</v>
      </c>
      <c r="L584" t="s">
        <v>16</v>
      </c>
      <c r="M584" t="s">
        <v>16</v>
      </c>
    </row>
    <row r="585" spans="1:13" x14ac:dyDescent="0.45">
      <c r="A585">
        <v>584</v>
      </c>
      <c r="B585">
        <v>1950</v>
      </c>
      <c r="C585" t="s">
        <v>873</v>
      </c>
      <c r="D585" t="s">
        <v>46</v>
      </c>
      <c r="E585" t="s">
        <v>15</v>
      </c>
      <c r="F585">
        <v>101</v>
      </c>
      <c r="L585" t="s">
        <v>16</v>
      </c>
      <c r="M585" t="s">
        <v>16</v>
      </c>
    </row>
    <row r="586" spans="1:13" x14ac:dyDescent="0.45">
      <c r="A586">
        <v>585</v>
      </c>
      <c r="B586">
        <v>1950</v>
      </c>
      <c r="C586" t="s">
        <v>521</v>
      </c>
      <c r="D586" t="s">
        <v>31</v>
      </c>
      <c r="E586" t="s">
        <v>15</v>
      </c>
      <c r="F586">
        <v>129</v>
      </c>
      <c r="L586" t="s">
        <v>16</v>
      </c>
      <c r="M586" t="s">
        <v>16</v>
      </c>
    </row>
    <row r="587" spans="1:13" x14ac:dyDescent="0.45">
      <c r="A587">
        <v>586</v>
      </c>
      <c r="B587">
        <v>1950</v>
      </c>
      <c r="C587" t="s">
        <v>580</v>
      </c>
      <c r="D587" t="s">
        <v>518</v>
      </c>
      <c r="E587" t="s">
        <v>15</v>
      </c>
      <c r="F587">
        <v>109</v>
      </c>
      <c r="L587" t="s">
        <v>16</v>
      </c>
      <c r="M587" t="s">
        <v>16</v>
      </c>
    </row>
    <row r="588" spans="1:13" x14ac:dyDescent="0.45">
      <c r="A588">
        <v>587</v>
      </c>
      <c r="B588">
        <v>1950</v>
      </c>
      <c r="C588" t="s">
        <v>595</v>
      </c>
      <c r="D588" t="s">
        <v>79</v>
      </c>
      <c r="E588" t="s">
        <v>15</v>
      </c>
      <c r="F588">
        <v>114</v>
      </c>
      <c r="L588" t="s">
        <v>16</v>
      </c>
      <c r="M588" t="s">
        <v>16</v>
      </c>
    </row>
    <row r="589" spans="1:13" x14ac:dyDescent="0.45">
      <c r="A589">
        <v>588</v>
      </c>
      <c r="B589">
        <v>1950</v>
      </c>
      <c r="C589" t="s">
        <v>872</v>
      </c>
      <c r="D589" t="s">
        <v>42</v>
      </c>
      <c r="E589" t="s">
        <v>15</v>
      </c>
      <c r="F589">
        <v>100</v>
      </c>
      <c r="L589" t="s">
        <v>16</v>
      </c>
      <c r="M589" t="s">
        <v>16</v>
      </c>
    </row>
    <row r="590" spans="1:13" x14ac:dyDescent="0.45">
      <c r="A590">
        <v>589</v>
      </c>
      <c r="B590">
        <v>1950</v>
      </c>
      <c r="C590" t="s">
        <v>691</v>
      </c>
      <c r="D590" t="s">
        <v>44</v>
      </c>
      <c r="E590" t="s">
        <v>15</v>
      </c>
      <c r="F590">
        <v>130</v>
      </c>
      <c r="L590" t="s">
        <v>16</v>
      </c>
      <c r="M590" t="s">
        <v>16</v>
      </c>
    </row>
    <row r="591" spans="1:13" x14ac:dyDescent="0.45">
      <c r="A591">
        <v>590</v>
      </c>
      <c r="B591">
        <v>1950</v>
      </c>
      <c r="C591" t="s">
        <v>695</v>
      </c>
      <c r="D591" t="s">
        <v>26</v>
      </c>
      <c r="E591" t="s">
        <v>15</v>
      </c>
      <c r="F591">
        <v>103</v>
      </c>
      <c r="L591" t="s">
        <v>16</v>
      </c>
      <c r="M591" t="s">
        <v>16</v>
      </c>
    </row>
    <row r="592" spans="1:13" x14ac:dyDescent="0.45">
      <c r="A592">
        <v>591</v>
      </c>
      <c r="B592">
        <v>1950</v>
      </c>
      <c r="C592" t="s">
        <v>874</v>
      </c>
      <c r="D592" t="s">
        <v>71</v>
      </c>
      <c r="E592" t="s">
        <v>15</v>
      </c>
      <c r="F592">
        <v>124</v>
      </c>
      <c r="L592" t="s">
        <v>16</v>
      </c>
      <c r="M592" t="s">
        <v>16</v>
      </c>
    </row>
    <row r="593" spans="1:13" x14ac:dyDescent="0.45">
      <c r="A593">
        <v>592</v>
      </c>
      <c r="B593">
        <v>1950</v>
      </c>
      <c r="C593" t="s">
        <v>877</v>
      </c>
      <c r="D593" t="s">
        <v>425</v>
      </c>
      <c r="E593" t="s">
        <v>15</v>
      </c>
      <c r="F593">
        <v>139</v>
      </c>
      <c r="L593" t="s">
        <v>16</v>
      </c>
      <c r="M593" t="s">
        <v>16</v>
      </c>
    </row>
    <row r="594" spans="1:13" x14ac:dyDescent="0.45">
      <c r="A594">
        <v>593</v>
      </c>
      <c r="B594">
        <v>1951</v>
      </c>
      <c r="C594" t="s">
        <v>354</v>
      </c>
      <c r="D594" t="s">
        <v>14</v>
      </c>
      <c r="E594" t="s">
        <v>15</v>
      </c>
      <c r="F594">
        <v>141</v>
      </c>
      <c r="L594" t="s">
        <v>16</v>
      </c>
      <c r="M594" t="s">
        <v>16</v>
      </c>
    </row>
    <row r="595" spans="1:13" x14ac:dyDescent="0.45">
      <c r="A595">
        <v>594</v>
      </c>
      <c r="B595">
        <v>1951</v>
      </c>
      <c r="C595" t="s">
        <v>394</v>
      </c>
      <c r="D595" t="s">
        <v>611</v>
      </c>
      <c r="E595" t="s">
        <v>15</v>
      </c>
      <c r="F595">
        <v>140</v>
      </c>
      <c r="L595" t="s">
        <v>16</v>
      </c>
      <c r="M595" t="s">
        <v>16</v>
      </c>
    </row>
    <row r="596" spans="1:13" x14ac:dyDescent="0.45">
      <c r="A596">
        <v>595</v>
      </c>
      <c r="B596">
        <v>1951</v>
      </c>
      <c r="C596" t="s">
        <v>488</v>
      </c>
      <c r="D596" t="s">
        <v>26</v>
      </c>
      <c r="E596" t="s">
        <v>15</v>
      </c>
      <c r="F596">
        <v>95</v>
      </c>
      <c r="L596" t="s">
        <v>16</v>
      </c>
      <c r="M596" t="s">
        <v>16</v>
      </c>
    </row>
    <row r="597" spans="1:13" x14ac:dyDescent="0.45">
      <c r="A597">
        <v>596</v>
      </c>
      <c r="B597">
        <v>1951</v>
      </c>
      <c r="C597" t="s">
        <v>521</v>
      </c>
      <c r="D597" t="s">
        <v>31</v>
      </c>
      <c r="E597" t="s">
        <v>15</v>
      </c>
      <c r="F597">
        <v>129</v>
      </c>
      <c r="L597" t="s">
        <v>16</v>
      </c>
      <c r="M597" t="s">
        <v>16</v>
      </c>
    </row>
    <row r="598" spans="1:13" x14ac:dyDescent="0.45">
      <c r="A598">
        <v>597</v>
      </c>
      <c r="B598">
        <v>1951</v>
      </c>
      <c r="C598" t="s">
        <v>691</v>
      </c>
      <c r="D598" t="s">
        <v>44</v>
      </c>
      <c r="E598" t="s">
        <v>15</v>
      </c>
      <c r="F598">
        <v>120</v>
      </c>
      <c r="L598" t="s">
        <v>16</v>
      </c>
      <c r="M598" t="s">
        <v>16</v>
      </c>
    </row>
    <row r="599" spans="1:13" x14ac:dyDescent="0.45">
      <c r="A599">
        <v>598</v>
      </c>
      <c r="B599">
        <v>1951</v>
      </c>
      <c r="C599" t="s">
        <v>877</v>
      </c>
      <c r="D599" t="s">
        <v>425</v>
      </c>
      <c r="E599" t="s">
        <v>15</v>
      </c>
      <c r="F599">
        <v>122</v>
      </c>
      <c r="L599" t="s">
        <v>16</v>
      </c>
      <c r="M599" t="s">
        <v>16</v>
      </c>
    </row>
    <row r="600" spans="1:13" x14ac:dyDescent="0.45">
      <c r="A600">
        <v>599</v>
      </c>
      <c r="B600">
        <v>1952</v>
      </c>
      <c r="C600" t="s">
        <v>878</v>
      </c>
      <c r="D600" t="s">
        <v>382</v>
      </c>
      <c r="E600" t="s">
        <v>15</v>
      </c>
      <c r="F600">
        <v>102</v>
      </c>
      <c r="L600" t="s">
        <v>16</v>
      </c>
      <c r="M600" t="s">
        <v>16</v>
      </c>
    </row>
    <row r="601" spans="1:13" x14ac:dyDescent="0.45">
      <c r="A601">
        <v>600</v>
      </c>
      <c r="B601">
        <v>1952</v>
      </c>
      <c r="C601" t="s">
        <v>879</v>
      </c>
      <c r="D601" t="s">
        <v>93</v>
      </c>
      <c r="E601" t="s">
        <v>15</v>
      </c>
      <c r="F601">
        <v>101</v>
      </c>
      <c r="L601" t="s">
        <v>16</v>
      </c>
      <c r="M601" t="s">
        <v>16</v>
      </c>
    </row>
    <row r="602" spans="1:13" x14ac:dyDescent="0.45">
      <c r="A602">
        <v>601</v>
      </c>
      <c r="B602">
        <v>1952</v>
      </c>
      <c r="C602" t="s">
        <v>354</v>
      </c>
      <c r="D602" t="s">
        <v>14</v>
      </c>
      <c r="E602" t="s">
        <v>15</v>
      </c>
      <c r="F602">
        <v>140</v>
      </c>
      <c r="L602" t="s">
        <v>16</v>
      </c>
      <c r="M602" t="s">
        <v>16</v>
      </c>
    </row>
    <row r="603" spans="1:13" x14ac:dyDescent="0.45">
      <c r="A603">
        <v>602</v>
      </c>
      <c r="B603">
        <v>1952</v>
      </c>
      <c r="C603" t="s">
        <v>388</v>
      </c>
      <c r="D603" t="s">
        <v>71</v>
      </c>
      <c r="E603" t="s">
        <v>15</v>
      </c>
      <c r="F603">
        <v>104</v>
      </c>
      <c r="L603" t="s">
        <v>16</v>
      </c>
      <c r="M603" t="s">
        <v>16</v>
      </c>
    </row>
    <row r="604" spans="1:13" x14ac:dyDescent="0.45">
      <c r="A604">
        <v>603</v>
      </c>
      <c r="B604">
        <v>1952</v>
      </c>
      <c r="C604" t="s">
        <v>394</v>
      </c>
      <c r="D604" t="s">
        <v>611</v>
      </c>
      <c r="E604" t="s">
        <v>15</v>
      </c>
      <c r="F604">
        <v>122</v>
      </c>
      <c r="L604" t="s">
        <v>16</v>
      </c>
      <c r="M604" t="s">
        <v>16</v>
      </c>
    </row>
    <row r="605" spans="1:13" x14ac:dyDescent="0.45">
      <c r="A605">
        <v>604</v>
      </c>
      <c r="B605">
        <v>1952</v>
      </c>
      <c r="C605" t="s">
        <v>416</v>
      </c>
      <c r="D605" t="s">
        <v>518</v>
      </c>
      <c r="E605" t="s">
        <v>15</v>
      </c>
      <c r="F605">
        <v>113</v>
      </c>
      <c r="L605" t="s">
        <v>16</v>
      </c>
      <c r="M605" t="s">
        <v>16</v>
      </c>
    </row>
    <row r="606" spans="1:13" x14ac:dyDescent="0.45">
      <c r="A606">
        <v>605</v>
      </c>
      <c r="B606">
        <v>1952</v>
      </c>
      <c r="C606" t="s">
        <v>477</v>
      </c>
      <c r="D606" t="s">
        <v>42</v>
      </c>
      <c r="E606" t="s">
        <v>15</v>
      </c>
      <c r="F606">
        <v>105</v>
      </c>
      <c r="L606" t="s">
        <v>16</v>
      </c>
      <c r="M606" t="s">
        <v>16</v>
      </c>
    </row>
    <row r="607" spans="1:13" x14ac:dyDescent="0.45">
      <c r="A607">
        <v>606</v>
      </c>
      <c r="B607">
        <v>1952</v>
      </c>
      <c r="C607" t="s">
        <v>488</v>
      </c>
      <c r="D607" t="s">
        <v>26</v>
      </c>
      <c r="E607" t="s">
        <v>15</v>
      </c>
      <c r="F607">
        <v>101</v>
      </c>
      <c r="L607" t="s">
        <v>16</v>
      </c>
      <c r="M607" t="s">
        <v>16</v>
      </c>
    </row>
    <row r="608" spans="1:13" x14ac:dyDescent="0.45">
      <c r="A608">
        <v>607</v>
      </c>
      <c r="B608">
        <v>1952</v>
      </c>
      <c r="C608" t="s">
        <v>499</v>
      </c>
      <c r="D608" t="s">
        <v>385</v>
      </c>
      <c r="E608" t="s">
        <v>15</v>
      </c>
      <c r="F608">
        <v>114</v>
      </c>
      <c r="L608" t="s">
        <v>16</v>
      </c>
      <c r="M608" t="s">
        <v>16</v>
      </c>
    </row>
    <row r="609" spans="1:13" x14ac:dyDescent="0.45">
      <c r="A609">
        <v>608</v>
      </c>
      <c r="B609">
        <v>1952</v>
      </c>
      <c r="C609" t="s">
        <v>521</v>
      </c>
      <c r="D609" t="s">
        <v>31</v>
      </c>
      <c r="E609" t="s">
        <v>15</v>
      </c>
      <c r="F609">
        <v>107</v>
      </c>
      <c r="L609" t="s">
        <v>16</v>
      </c>
      <c r="M609" t="s">
        <v>16</v>
      </c>
    </row>
    <row r="610" spans="1:13" x14ac:dyDescent="0.45">
      <c r="A610">
        <v>609</v>
      </c>
      <c r="B610">
        <v>1952</v>
      </c>
      <c r="C610" t="s">
        <v>580</v>
      </c>
      <c r="D610" t="s">
        <v>79</v>
      </c>
      <c r="E610" t="s">
        <v>15</v>
      </c>
      <c r="F610">
        <v>120</v>
      </c>
      <c r="L610" t="s">
        <v>16</v>
      </c>
      <c r="M610" t="s">
        <v>16</v>
      </c>
    </row>
    <row r="611" spans="1:13" x14ac:dyDescent="0.45">
      <c r="A611">
        <v>610</v>
      </c>
      <c r="B611">
        <v>1952</v>
      </c>
      <c r="C611" t="s">
        <v>691</v>
      </c>
      <c r="D611" t="s">
        <v>44</v>
      </c>
      <c r="E611" t="s">
        <v>15</v>
      </c>
      <c r="F611">
        <v>147</v>
      </c>
      <c r="L611" t="s">
        <v>16</v>
      </c>
      <c r="M611" t="s">
        <v>16</v>
      </c>
    </row>
    <row r="612" spans="1:13" x14ac:dyDescent="0.45">
      <c r="A612">
        <v>611</v>
      </c>
      <c r="B612">
        <v>1952</v>
      </c>
      <c r="C612" t="s">
        <v>874</v>
      </c>
      <c r="D612" t="s">
        <v>73</v>
      </c>
      <c r="E612" t="s">
        <v>15</v>
      </c>
      <c r="F612">
        <v>99</v>
      </c>
      <c r="L612" t="s">
        <v>16</v>
      </c>
      <c r="M612" t="s">
        <v>16</v>
      </c>
    </row>
    <row r="613" spans="1:13" x14ac:dyDescent="0.45">
      <c r="A613">
        <v>612</v>
      </c>
      <c r="B613">
        <v>1952</v>
      </c>
      <c r="C613" t="s">
        <v>877</v>
      </c>
      <c r="D613" t="s">
        <v>425</v>
      </c>
      <c r="E613" t="s">
        <v>15</v>
      </c>
      <c r="F613">
        <v>112</v>
      </c>
      <c r="L613" t="s">
        <v>16</v>
      </c>
      <c r="M613" t="s">
        <v>16</v>
      </c>
    </row>
    <row r="614" spans="1:13" x14ac:dyDescent="0.45">
      <c r="A614">
        <v>613</v>
      </c>
      <c r="B614">
        <v>1952</v>
      </c>
      <c r="C614" t="s">
        <v>808</v>
      </c>
      <c r="D614" t="s">
        <v>54</v>
      </c>
      <c r="E614" t="s">
        <v>15</v>
      </c>
      <c r="F614">
        <v>110</v>
      </c>
      <c r="L614" t="s">
        <v>16</v>
      </c>
      <c r="M614" t="s">
        <v>16</v>
      </c>
    </row>
    <row r="615" spans="1:13" x14ac:dyDescent="0.45">
      <c r="A615">
        <v>614</v>
      </c>
      <c r="B615">
        <v>1953</v>
      </c>
      <c r="C615" t="s">
        <v>346</v>
      </c>
      <c r="D615" t="s">
        <v>26</v>
      </c>
      <c r="E615" t="s">
        <v>15</v>
      </c>
      <c r="F615">
        <v>103</v>
      </c>
      <c r="L615" t="s">
        <v>16</v>
      </c>
      <c r="M615" t="s">
        <v>16</v>
      </c>
    </row>
    <row r="616" spans="1:13" x14ac:dyDescent="0.45">
      <c r="A616">
        <v>615</v>
      </c>
      <c r="B616">
        <v>1953</v>
      </c>
      <c r="C616" t="s">
        <v>354</v>
      </c>
      <c r="D616" t="s">
        <v>14</v>
      </c>
      <c r="E616" t="s">
        <v>15</v>
      </c>
      <c r="F616">
        <v>133</v>
      </c>
      <c r="L616" t="s">
        <v>16</v>
      </c>
      <c r="M616" t="s">
        <v>16</v>
      </c>
    </row>
    <row r="617" spans="1:13" x14ac:dyDescent="0.45">
      <c r="A617">
        <v>616</v>
      </c>
      <c r="B617">
        <v>1953</v>
      </c>
      <c r="C617" t="s">
        <v>388</v>
      </c>
      <c r="D617" t="s">
        <v>71</v>
      </c>
      <c r="E617" t="s">
        <v>15</v>
      </c>
      <c r="F617">
        <v>95</v>
      </c>
      <c r="L617" t="s">
        <v>16</v>
      </c>
      <c r="M617" t="s">
        <v>16</v>
      </c>
    </row>
    <row r="618" spans="1:13" x14ac:dyDescent="0.45">
      <c r="A618">
        <v>617</v>
      </c>
      <c r="B618">
        <v>1953</v>
      </c>
      <c r="C618" t="s">
        <v>394</v>
      </c>
      <c r="D618" t="s">
        <v>611</v>
      </c>
      <c r="E618" t="s">
        <v>15</v>
      </c>
      <c r="F618">
        <v>140</v>
      </c>
      <c r="L618" t="s">
        <v>16</v>
      </c>
      <c r="M618" t="s">
        <v>16</v>
      </c>
    </row>
    <row r="619" spans="1:13" x14ac:dyDescent="0.45">
      <c r="A619">
        <v>618</v>
      </c>
      <c r="B619">
        <v>1953</v>
      </c>
      <c r="C619" t="s">
        <v>416</v>
      </c>
      <c r="D619" t="s">
        <v>518</v>
      </c>
      <c r="E619" t="s">
        <v>15</v>
      </c>
      <c r="F619">
        <v>103</v>
      </c>
      <c r="L619" t="s">
        <v>16</v>
      </c>
      <c r="M619" t="s">
        <v>16</v>
      </c>
    </row>
    <row r="620" spans="1:13" x14ac:dyDescent="0.45">
      <c r="A620">
        <v>619</v>
      </c>
      <c r="B620">
        <v>1953</v>
      </c>
      <c r="C620" t="s">
        <v>418</v>
      </c>
      <c r="D620" t="s">
        <v>91</v>
      </c>
      <c r="E620" t="s">
        <v>15</v>
      </c>
      <c r="F620">
        <v>108</v>
      </c>
      <c r="L620" t="s">
        <v>16</v>
      </c>
      <c r="M620" t="s">
        <v>16</v>
      </c>
    </row>
    <row r="621" spans="1:13" x14ac:dyDescent="0.45">
      <c r="A621">
        <v>620</v>
      </c>
      <c r="B621">
        <v>1953</v>
      </c>
      <c r="C621" t="s">
        <v>521</v>
      </c>
      <c r="D621" t="s">
        <v>31</v>
      </c>
      <c r="E621" t="s">
        <v>15</v>
      </c>
      <c r="F621">
        <v>106</v>
      </c>
      <c r="L621" t="s">
        <v>16</v>
      </c>
      <c r="M621" t="s">
        <v>16</v>
      </c>
    </row>
    <row r="622" spans="1:13" x14ac:dyDescent="0.45">
      <c r="A622">
        <v>621</v>
      </c>
      <c r="B622">
        <v>1953</v>
      </c>
      <c r="C622" t="s">
        <v>580</v>
      </c>
      <c r="D622" t="s">
        <v>79</v>
      </c>
      <c r="E622" t="s">
        <v>15</v>
      </c>
      <c r="F622">
        <v>107</v>
      </c>
      <c r="L622" t="s">
        <v>16</v>
      </c>
      <c r="M622" t="s">
        <v>16</v>
      </c>
    </row>
    <row r="623" spans="1:13" x14ac:dyDescent="0.45">
      <c r="A623">
        <v>622</v>
      </c>
      <c r="B623">
        <v>1953</v>
      </c>
      <c r="C623" t="s">
        <v>691</v>
      </c>
      <c r="D623" t="s">
        <v>44</v>
      </c>
      <c r="E623" t="s">
        <v>15</v>
      </c>
      <c r="F623">
        <v>135</v>
      </c>
      <c r="L623" t="s">
        <v>16</v>
      </c>
      <c r="M623" t="s">
        <v>16</v>
      </c>
    </row>
    <row r="624" spans="1:13" x14ac:dyDescent="0.45">
      <c r="A624">
        <v>623</v>
      </c>
      <c r="B624">
        <v>1953</v>
      </c>
      <c r="C624" t="s">
        <v>874</v>
      </c>
      <c r="D624" t="s">
        <v>73</v>
      </c>
      <c r="E624" t="s">
        <v>15</v>
      </c>
      <c r="F624">
        <v>112</v>
      </c>
      <c r="L624" t="s">
        <v>16</v>
      </c>
      <c r="M624" t="s">
        <v>16</v>
      </c>
    </row>
    <row r="625" spans="1:13" x14ac:dyDescent="0.45">
      <c r="A625">
        <v>624</v>
      </c>
      <c r="B625">
        <v>1953</v>
      </c>
      <c r="C625" t="s">
        <v>877</v>
      </c>
      <c r="D625" t="s">
        <v>425</v>
      </c>
      <c r="E625" t="s">
        <v>15</v>
      </c>
      <c r="F625">
        <v>106</v>
      </c>
      <c r="L625" t="s">
        <v>16</v>
      </c>
      <c r="M625" t="s">
        <v>16</v>
      </c>
    </row>
    <row r="626" spans="1:13" x14ac:dyDescent="0.45">
      <c r="A626">
        <v>625</v>
      </c>
      <c r="B626">
        <v>1953</v>
      </c>
      <c r="C626" t="s">
        <v>808</v>
      </c>
      <c r="D626" t="s">
        <v>54</v>
      </c>
      <c r="E626" t="s">
        <v>15</v>
      </c>
      <c r="F626">
        <v>131</v>
      </c>
      <c r="L626" t="s">
        <v>16</v>
      </c>
      <c r="M626" t="s">
        <v>16</v>
      </c>
    </row>
    <row r="627" spans="1:13" x14ac:dyDescent="0.45">
      <c r="A627">
        <v>626</v>
      </c>
      <c r="B627">
        <v>1954</v>
      </c>
      <c r="C627" t="s">
        <v>354</v>
      </c>
      <c r="D627" t="s">
        <v>14</v>
      </c>
      <c r="E627" t="s">
        <v>15</v>
      </c>
      <c r="F627">
        <v>149</v>
      </c>
      <c r="L627" t="s">
        <v>16</v>
      </c>
      <c r="M627" t="s">
        <v>16</v>
      </c>
    </row>
    <row r="628" spans="1:13" x14ac:dyDescent="0.45">
      <c r="A628">
        <v>627</v>
      </c>
      <c r="B628">
        <v>1954</v>
      </c>
      <c r="C628" t="s">
        <v>394</v>
      </c>
      <c r="D628" t="s">
        <v>611</v>
      </c>
      <c r="E628" t="s">
        <v>15</v>
      </c>
      <c r="F628">
        <v>111</v>
      </c>
      <c r="L628" t="s">
        <v>16</v>
      </c>
      <c r="M628" t="s">
        <v>16</v>
      </c>
    </row>
    <row r="629" spans="1:13" x14ac:dyDescent="0.45">
      <c r="A629">
        <v>628</v>
      </c>
      <c r="B629">
        <v>1954</v>
      </c>
      <c r="C629" t="s">
        <v>416</v>
      </c>
      <c r="D629" t="s">
        <v>59</v>
      </c>
      <c r="E629" t="s">
        <v>15</v>
      </c>
      <c r="F629">
        <v>111</v>
      </c>
      <c r="L629" t="s">
        <v>16</v>
      </c>
      <c r="M629" t="s">
        <v>16</v>
      </c>
    </row>
    <row r="630" spans="1:13" x14ac:dyDescent="0.45">
      <c r="A630">
        <v>629</v>
      </c>
      <c r="B630">
        <v>1954</v>
      </c>
      <c r="C630" t="s">
        <v>418</v>
      </c>
      <c r="D630" t="s">
        <v>91</v>
      </c>
      <c r="E630" t="s">
        <v>15</v>
      </c>
      <c r="F630">
        <v>136</v>
      </c>
      <c r="L630" t="s">
        <v>16</v>
      </c>
      <c r="M630" t="s">
        <v>16</v>
      </c>
    </row>
    <row r="631" spans="1:13" x14ac:dyDescent="0.45">
      <c r="A631">
        <v>630</v>
      </c>
      <c r="B631">
        <v>1954</v>
      </c>
      <c r="C631" t="s">
        <v>469</v>
      </c>
      <c r="D631" t="s">
        <v>385</v>
      </c>
      <c r="E631" t="s">
        <v>15</v>
      </c>
      <c r="F631">
        <v>107</v>
      </c>
      <c r="L631" t="s">
        <v>16</v>
      </c>
      <c r="M631" t="s">
        <v>16</v>
      </c>
    </row>
    <row r="632" spans="1:13" x14ac:dyDescent="0.45">
      <c r="A632">
        <v>631</v>
      </c>
      <c r="B632">
        <v>1954</v>
      </c>
      <c r="C632" t="s">
        <v>521</v>
      </c>
      <c r="D632" t="s">
        <v>31</v>
      </c>
      <c r="E632" t="s">
        <v>15</v>
      </c>
      <c r="F632">
        <v>137</v>
      </c>
      <c r="L632" t="s">
        <v>16</v>
      </c>
      <c r="M632" t="s">
        <v>16</v>
      </c>
    </row>
    <row r="633" spans="1:13" x14ac:dyDescent="0.45">
      <c r="A633">
        <v>632</v>
      </c>
      <c r="B633">
        <v>1954</v>
      </c>
      <c r="C633" t="s">
        <v>538</v>
      </c>
      <c r="D633" t="s">
        <v>26</v>
      </c>
      <c r="E633" t="s">
        <v>15</v>
      </c>
      <c r="F633">
        <v>107</v>
      </c>
      <c r="L633" t="s">
        <v>16</v>
      </c>
      <c r="M633" t="s">
        <v>16</v>
      </c>
    </row>
    <row r="634" spans="1:13" x14ac:dyDescent="0.45">
      <c r="A634">
        <v>633</v>
      </c>
      <c r="B634">
        <v>1954</v>
      </c>
      <c r="C634" t="s">
        <v>716</v>
      </c>
      <c r="D634" t="s">
        <v>44</v>
      </c>
      <c r="E634" t="s">
        <v>15</v>
      </c>
      <c r="F634">
        <v>118</v>
      </c>
      <c r="L634" t="s">
        <v>16</v>
      </c>
      <c r="M634" t="s">
        <v>16</v>
      </c>
    </row>
    <row r="635" spans="1:13" x14ac:dyDescent="0.45">
      <c r="A635">
        <v>634</v>
      </c>
      <c r="B635">
        <v>1954</v>
      </c>
      <c r="C635" t="s">
        <v>877</v>
      </c>
      <c r="D635" t="s">
        <v>425</v>
      </c>
      <c r="E635" t="s">
        <v>15</v>
      </c>
      <c r="F635">
        <v>98</v>
      </c>
      <c r="L635" t="s">
        <v>16</v>
      </c>
      <c r="M635" t="s">
        <v>16</v>
      </c>
    </row>
    <row r="636" spans="1:13" x14ac:dyDescent="0.45">
      <c r="A636">
        <v>635</v>
      </c>
      <c r="B636">
        <v>1954</v>
      </c>
      <c r="C636" t="s">
        <v>808</v>
      </c>
      <c r="D636" t="s">
        <v>54</v>
      </c>
      <c r="E636" t="s">
        <v>15</v>
      </c>
      <c r="F636">
        <v>133</v>
      </c>
      <c r="L636" t="s">
        <v>16</v>
      </c>
      <c r="M636" t="s">
        <v>16</v>
      </c>
    </row>
    <row r="637" spans="1:13" x14ac:dyDescent="0.45">
      <c r="A637">
        <v>636</v>
      </c>
      <c r="B637">
        <v>1955</v>
      </c>
      <c r="C637" t="s">
        <v>878</v>
      </c>
      <c r="D637" t="s">
        <v>880</v>
      </c>
      <c r="E637" t="s">
        <v>15</v>
      </c>
      <c r="F637">
        <v>100</v>
      </c>
      <c r="L637" t="s">
        <v>16</v>
      </c>
      <c r="M637" t="s">
        <v>16</v>
      </c>
    </row>
    <row r="638" spans="1:13" x14ac:dyDescent="0.45">
      <c r="A638">
        <v>637</v>
      </c>
      <c r="B638">
        <v>1955</v>
      </c>
      <c r="C638" t="s">
        <v>354</v>
      </c>
      <c r="D638" t="s">
        <v>14</v>
      </c>
      <c r="E638" t="s">
        <v>15</v>
      </c>
      <c r="F638">
        <v>145</v>
      </c>
      <c r="L638" t="s">
        <v>16</v>
      </c>
      <c r="M638" t="s">
        <v>16</v>
      </c>
    </row>
    <row r="639" spans="1:13" x14ac:dyDescent="0.45">
      <c r="A639">
        <v>638</v>
      </c>
      <c r="B639">
        <v>1955</v>
      </c>
      <c r="C639" t="s">
        <v>388</v>
      </c>
      <c r="D639" t="s">
        <v>46</v>
      </c>
      <c r="E639" t="s">
        <v>15</v>
      </c>
      <c r="F639">
        <v>113</v>
      </c>
      <c r="L639" t="s">
        <v>16</v>
      </c>
      <c r="M639" t="s">
        <v>16</v>
      </c>
    </row>
    <row r="640" spans="1:13" x14ac:dyDescent="0.45">
      <c r="A640">
        <v>639</v>
      </c>
      <c r="B640">
        <v>1955</v>
      </c>
      <c r="C640" t="s">
        <v>394</v>
      </c>
      <c r="D640" t="s">
        <v>611</v>
      </c>
      <c r="E640" t="s">
        <v>15</v>
      </c>
      <c r="F640">
        <v>121</v>
      </c>
      <c r="L640" t="s">
        <v>16</v>
      </c>
      <c r="M640" t="s">
        <v>16</v>
      </c>
    </row>
    <row r="641" spans="1:13" x14ac:dyDescent="0.45">
      <c r="A641">
        <v>640</v>
      </c>
      <c r="B641">
        <v>1955</v>
      </c>
      <c r="C641" t="s">
        <v>403</v>
      </c>
      <c r="D641" t="s">
        <v>93</v>
      </c>
      <c r="E641" t="s">
        <v>15</v>
      </c>
      <c r="F641">
        <v>113</v>
      </c>
      <c r="L641" t="s">
        <v>16</v>
      </c>
      <c r="M641" t="s">
        <v>16</v>
      </c>
    </row>
    <row r="642" spans="1:13" x14ac:dyDescent="0.45">
      <c r="A642">
        <v>641</v>
      </c>
      <c r="B642">
        <v>1955</v>
      </c>
      <c r="C642" t="s">
        <v>418</v>
      </c>
      <c r="D642" t="s">
        <v>91</v>
      </c>
      <c r="E642" t="s">
        <v>15</v>
      </c>
      <c r="F642">
        <v>131</v>
      </c>
      <c r="L642" t="s">
        <v>16</v>
      </c>
      <c r="M642" t="s">
        <v>16</v>
      </c>
    </row>
    <row r="643" spans="1:13" x14ac:dyDescent="0.45">
      <c r="A643">
        <v>642</v>
      </c>
      <c r="B643">
        <v>1955</v>
      </c>
      <c r="C643" t="s">
        <v>521</v>
      </c>
      <c r="D643" t="s">
        <v>31</v>
      </c>
      <c r="E643" t="s">
        <v>15</v>
      </c>
      <c r="F643">
        <v>111</v>
      </c>
      <c r="L643" t="s">
        <v>16</v>
      </c>
      <c r="M643" t="s">
        <v>16</v>
      </c>
    </row>
    <row r="644" spans="1:13" x14ac:dyDescent="0.45">
      <c r="A644">
        <v>643</v>
      </c>
      <c r="B644">
        <v>1955</v>
      </c>
      <c r="C644" t="s">
        <v>550</v>
      </c>
      <c r="D644" t="s">
        <v>425</v>
      </c>
      <c r="E644" t="s">
        <v>15</v>
      </c>
      <c r="F644">
        <v>122</v>
      </c>
      <c r="L644" t="s">
        <v>16</v>
      </c>
      <c r="M644" t="s">
        <v>16</v>
      </c>
    </row>
    <row r="645" spans="1:13" x14ac:dyDescent="0.45">
      <c r="A645">
        <v>644</v>
      </c>
      <c r="B645">
        <v>1955</v>
      </c>
      <c r="C645" t="s">
        <v>580</v>
      </c>
      <c r="D645" t="s">
        <v>79</v>
      </c>
      <c r="E645" t="s">
        <v>15</v>
      </c>
      <c r="F645">
        <v>136</v>
      </c>
      <c r="L645" t="s">
        <v>16</v>
      </c>
      <c r="M645" t="s">
        <v>16</v>
      </c>
    </row>
    <row r="646" spans="1:13" x14ac:dyDescent="0.45">
      <c r="A646">
        <v>645</v>
      </c>
      <c r="B646">
        <v>1955</v>
      </c>
      <c r="C646" t="s">
        <v>716</v>
      </c>
      <c r="D646" t="s">
        <v>44</v>
      </c>
      <c r="E646" t="s">
        <v>15</v>
      </c>
      <c r="F646">
        <v>99</v>
      </c>
      <c r="L646" t="s">
        <v>16</v>
      </c>
      <c r="M646" t="s">
        <v>16</v>
      </c>
    </row>
    <row r="647" spans="1:13" x14ac:dyDescent="0.45">
      <c r="A647">
        <v>646</v>
      </c>
      <c r="B647">
        <v>1955</v>
      </c>
      <c r="C647" t="s">
        <v>748</v>
      </c>
      <c r="D647" t="s">
        <v>59</v>
      </c>
      <c r="E647" t="s">
        <v>15</v>
      </c>
      <c r="F647">
        <v>125</v>
      </c>
      <c r="L647" t="s">
        <v>16</v>
      </c>
      <c r="M647" t="s">
        <v>16</v>
      </c>
    </row>
    <row r="648" spans="1:13" x14ac:dyDescent="0.45">
      <c r="A648">
        <v>647</v>
      </c>
      <c r="B648">
        <v>1955</v>
      </c>
      <c r="C648" t="s">
        <v>808</v>
      </c>
      <c r="D648" t="s">
        <v>54</v>
      </c>
      <c r="E648" t="s">
        <v>15</v>
      </c>
      <c r="F648">
        <v>143</v>
      </c>
      <c r="L648" t="s">
        <v>16</v>
      </c>
      <c r="M648" t="s">
        <v>16</v>
      </c>
    </row>
    <row r="649" spans="1:13" x14ac:dyDescent="0.45">
      <c r="A649">
        <v>648</v>
      </c>
      <c r="B649">
        <v>1956</v>
      </c>
      <c r="C649" t="s">
        <v>337</v>
      </c>
      <c r="D649" t="s">
        <v>73</v>
      </c>
      <c r="E649" t="s">
        <v>15</v>
      </c>
      <c r="F649">
        <v>106</v>
      </c>
      <c r="G649">
        <v>102</v>
      </c>
      <c r="H649">
        <v>924</v>
      </c>
      <c r="L649" t="s">
        <v>16</v>
      </c>
      <c r="M649" t="s">
        <v>16</v>
      </c>
    </row>
    <row r="650" spans="1:13" x14ac:dyDescent="0.45">
      <c r="A650">
        <v>649</v>
      </c>
      <c r="B650">
        <v>1956</v>
      </c>
      <c r="C650" t="s">
        <v>354</v>
      </c>
      <c r="D650" t="s">
        <v>14</v>
      </c>
      <c r="E650" t="s">
        <v>15</v>
      </c>
      <c r="F650">
        <v>135</v>
      </c>
      <c r="G650">
        <v>134</v>
      </c>
      <c r="H650">
        <v>1172.0999999999999</v>
      </c>
      <c r="L650" t="s">
        <v>16</v>
      </c>
      <c r="M650" t="s">
        <v>16</v>
      </c>
    </row>
    <row r="651" spans="1:13" x14ac:dyDescent="0.45">
      <c r="A651">
        <v>650</v>
      </c>
      <c r="B651">
        <v>1956</v>
      </c>
      <c r="C651" t="s">
        <v>394</v>
      </c>
      <c r="D651" t="s">
        <v>611</v>
      </c>
      <c r="E651" t="s">
        <v>15</v>
      </c>
      <c r="F651">
        <v>121</v>
      </c>
      <c r="G651">
        <v>113</v>
      </c>
      <c r="H651">
        <v>1006</v>
      </c>
      <c r="L651" t="s">
        <v>16</v>
      </c>
      <c r="M651" t="s">
        <v>16</v>
      </c>
    </row>
    <row r="652" spans="1:13" x14ac:dyDescent="0.45">
      <c r="A652">
        <v>651</v>
      </c>
      <c r="B652">
        <v>1956</v>
      </c>
      <c r="C652" t="s">
        <v>418</v>
      </c>
      <c r="D652" t="s">
        <v>91</v>
      </c>
      <c r="E652" t="s">
        <v>15</v>
      </c>
      <c r="F652">
        <v>109</v>
      </c>
      <c r="G652">
        <v>87</v>
      </c>
      <c r="H652">
        <v>819.2</v>
      </c>
      <c r="L652" t="s">
        <v>16</v>
      </c>
      <c r="M652" t="s">
        <v>16</v>
      </c>
    </row>
    <row r="653" spans="1:13" x14ac:dyDescent="0.45">
      <c r="A653">
        <v>652</v>
      </c>
      <c r="B653">
        <v>1956</v>
      </c>
      <c r="C653" t="s">
        <v>521</v>
      </c>
      <c r="D653" t="s">
        <v>31</v>
      </c>
      <c r="E653" t="s">
        <v>15</v>
      </c>
      <c r="F653">
        <v>118</v>
      </c>
      <c r="G653">
        <v>97</v>
      </c>
      <c r="H653">
        <v>864.1</v>
      </c>
      <c r="L653" t="s">
        <v>16</v>
      </c>
      <c r="M653" t="s">
        <v>16</v>
      </c>
    </row>
    <row r="654" spans="1:13" x14ac:dyDescent="0.45">
      <c r="A654">
        <v>653</v>
      </c>
      <c r="B654">
        <v>1956</v>
      </c>
      <c r="C654" t="s">
        <v>569</v>
      </c>
      <c r="D654" t="s">
        <v>93</v>
      </c>
      <c r="E654" t="s">
        <v>15</v>
      </c>
      <c r="F654">
        <v>99</v>
      </c>
      <c r="G654">
        <v>90</v>
      </c>
      <c r="H654">
        <v>802</v>
      </c>
      <c r="L654" t="s">
        <v>16</v>
      </c>
      <c r="M654" t="s">
        <v>16</v>
      </c>
    </row>
    <row r="655" spans="1:13" x14ac:dyDescent="0.45">
      <c r="A655">
        <v>654</v>
      </c>
      <c r="B655">
        <v>1956</v>
      </c>
      <c r="C655" t="s">
        <v>580</v>
      </c>
      <c r="D655" t="s">
        <v>79</v>
      </c>
      <c r="E655" t="s">
        <v>15</v>
      </c>
      <c r="F655">
        <v>132</v>
      </c>
      <c r="G655">
        <v>123</v>
      </c>
      <c r="H655">
        <v>1074.2</v>
      </c>
      <c r="L655" t="s">
        <v>16</v>
      </c>
      <c r="M655" t="s">
        <v>16</v>
      </c>
    </row>
    <row r="656" spans="1:13" x14ac:dyDescent="0.45">
      <c r="A656">
        <v>655</v>
      </c>
      <c r="B656">
        <v>1956</v>
      </c>
      <c r="C656" t="s">
        <v>582</v>
      </c>
      <c r="D656" t="s">
        <v>71</v>
      </c>
      <c r="E656" t="s">
        <v>15</v>
      </c>
      <c r="F656">
        <v>102</v>
      </c>
      <c r="G656">
        <v>102</v>
      </c>
      <c r="H656">
        <v>910</v>
      </c>
      <c r="L656" t="s">
        <v>16</v>
      </c>
      <c r="M656" t="s">
        <v>16</v>
      </c>
    </row>
    <row r="657" spans="1:13" x14ac:dyDescent="0.45">
      <c r="A657">
        <v>656</v>
      </c>
      <c r="B657">
        <v>1956</v>
      </c>
      <c r="C657" t="s">
        <v>716</v>
      </c>
      <c r="D657" t="s">
        <v>46</v>
      </c>
      <c r="E657" t="s">
        <v>15</v>
      </c>
      <c r="F657">
        <v>119</v>
      </c>
      <c r="G657">
        <v>110</v>
      </c>
      <c r="H657">
        <v>975.1</v>
      </c>
      <c r="L657" t="s">
        <v>16</v>
      </c>
      <c r="M657" t="s">
        <v>16</v>
      </c>
    </row>
    <row r="658" spans="1:13" x14ac:dyDescent="0.45">
      <c r="A658">
        <v>657</v>
      </c>
      <c r="B658">
        <v>1956</v>
      </c>
      <c r="C658" t="s">
        <v>748</v>
      </c>
      <c r="D658" t="s">
        <v>46</v>
      </c>
      <c r="E658" t="s">
        <v>15</v>
      </c>
      <c r="F658">
        <v>108</v>
      </c>
      <c r="G658">
        <v>95</v>
      </c>
      <c r="H658">
        <v>832.1</v>
      </c>
      <c r="L658" t="s">
        <v>16</v>
      </c>
      <c r="M658" t="s">
        <v>16</v>
      </c>
    </row>
    <row r="659" spans="1:13" x14ac:dyDescent="0.45">
      <c r="A659">
        <v>658</v>
      </c>
      <c r="B659">
        <v>1956</v>
      </c>
      <c r="C659" t="s">
        <v>808</v>
      </c>
      <c r="D659" t="s">
        <v>54</v>
      </c>
      <c r="E659" t="s">
        <v>15</v>
      </c>
      <c r="F659">
        <v>114</v>
      </c>
      <c r="G659">
        <v>112</v>
      </c>
      <c r="H659">
        <v>973</v>
      </c>
      <c r="L659" t="s">
        <v>16</v>
      </c>
      <c r="M659" t="s">
        <v>16</v>
      </c>
    </row>
    <row r="660" spans="1:13" x14ac:dyDescent="0.45">
      <c r="A660">
        <v>659</v>
      </c>
      <c r="B660">
        <v>1957</v>
      </c>
      <c r="C660" t="s">
        <v>337</v>
      </c>
      <c r="D660" t="s">
        <v>73</v>
      </c>
      <c r="E660" t="s">
        <v>15</v>
      </c>
      <c r="F660">
        <v>115</v>
      </c>
      <c r="G660">
        <v>109</v>
      </c>
      <c r="H660">
        <v>985.1</v>
      </c>
      <c r="L660" t="s">
        <v>16</v>
      </c>
      <c r="M660" t="s">
        <v>16</v>
      </c>
    </row>
    <row r="661" spans="1:13" x14ac:dyDescent="0.45">
      <c r="A661">
        <v>660</v>
      </c>
      <c r="B661">
        <v>1957</v>
      </c>
      <c r="C661" t="s">
        <v>354</v>
      </c>
      <c r="D661" t="s">
        <v>14</v>
      </c>
      <c r="E661" t="s">
        <v>15</v>
      </c>
      <c r="F661">
        <v>121</v>
      </c>
      <c r="G661">
        <v>116</v>
      </c>
      <c r="H661">
        <v>1030.2</v>
      </c>
      <c r="L661" t="s">
        <v>16</v>
      </c>
      <c r="M661" t="s">
        <v>16</v>
      </c>
    </row>
    <row r="662" spans="1:13" x14ac:dyDescent="0.45">
      <c r="A662">
        <v>661</v>
      </c>
      <c r="B662">
        <v>1957</v>
      </c>
      <c r="C662" t="s">
        <v>394</v>
      </c>
      <c r="D662" t="s">
        <v>611</v>
      </c>
      <c r="E662" t="s">
        <v>15</v>
      </c>
      <c r="F662">
        <v>100</v>
      </c>
      <c r="G662">
        <v>94</v>
      </c>
      <c r="H662">
        <v>830.2</v>
      </c>
      <c r="L662" t="s">
        <v>16</v>
      </c>
      <c r="M662" t="s">
        <v>16</v>
      </c>
    </row>
    <row r="663" spans="1:13" x14ac:dyDescent="0.45">
      <c r="A663">
        <v>662</v>
      </c>
      <c r="B663">
        <v>1957</v>
      </c>
      <c r="C663" t="s">
        <v>418</v>
      </c>
      <c r="D663" t="s">
        <v>91</v>
      </c>
      <c r="E663" t="s">
        <v>15</v>
      </c>
      <c r="F663">
        <v>102</v>
      </c>
      <c r="G663">
        <v>92</v>
      </c>
      <c r="H663">
        <v>845.2</v>
      </c>
      <c r="L663" t="s">
        <v>16</v>
      </c>
      <c r="M663" t="s">
        <v>16</v>
      </c>
    </row>
    <row r="664" spans="1:13" x14ac:dyDescent="0.45">
      <c r="A664">
        <v>663</v>
      </c>
      <c r="B664">
        <v>1957</v>
      </c>
      <c r="C664" t="s">
        <v>471</v>
      </c>
      <c r="D664" t="s">
        <v>42</v>
      </c>
      <c r="E664" t="s">
        <v>15</v>
      </c>
      <c r="F664">
        <v>109</v>
      </c>
      <c r="G664">
        <v>90</v>
      </c>
      <c r="H664">
        <v>788</v>
      </c>
      <c r="L664" t="s">
        <v>16</v>
      </c>
      <c r="M664" t="s">
        <v>16</v>
      </c>
    </row>
    <row r="665" spans="1:13" x14ac:dyDescent="0.45">
      <c r="A665">
        <v>664</v>
      </c>
      <c r="B665">
        <v>1957</v>
      </c>
      <c r="C665" t="s">
        <v>538</v>
      </c>
      <c r="D665" t="s">
        <v>26</v>
      </c>
      <c r="E665" t="s">
        <v>15</v>
      </c>
      <c r="F665">
        <v>97</v>
      </c>
      <c r="G665">
        <v>95</v>
      </c>
      <c r="H665">
        <v>849.1</v>
      </c>
      <c r="L665" t="s">
        <v>16</v>
      </c>
      <c r="M665" t="s">
        <v>16</v>
      </c>
    </row>
    <row r="666" spans="1:13" x14ac:dyDescent="0.45">
      <c r="A666">
        <v>665</v>
      </c>
      <c r="B666">
        <v>1957</v>
      </c>
      <c r="C666" t="s">
        <v>580</v>
      </c>
      <c r="D666" t="s">
        <v>79</v>
      </c>
      <c r="E666" t="s">
        <v>15</v>
      </c>
      <c r="F666">
        <v>96</v>
      </c>
      <c r="G666">
        <v>90</v>
      </c>
      <c r="H666">
        <v>820</v>
      </c>
      <c r="L666" t="s">
        <v>16</v>
      </c>
      <c r="M666" t="s">
        <v>16</v>
      </c>
    </row>
    <row r="667" spans="1:13" x14ac:dyDescent="0.45">
      <c r="A667">
        <v>666</v>
      </c>
      <c r="B667">
        <v>1957</v>
      </c>
      <c r="C667" t="s">
        <v>582</v>
      </c>
      <c r="D667" t="s">
        <v>71</v>
      </c>
      <c r="E667" t="s">
        <v>15</v>
      </c>
      <c r="F667">
        <v>108</v>
      </c>
      <c r="G667">
        <v>104</v>
      </c>
      <c r="H667">
        <v>904.1</v>
      </c>
      <c r="L667" t="s">
        <v>16</v>
      </c>
      <c r="M667" t="s">
        <v>16</v>
      </c>
    </row>
    <row r="668" spans="1:13" x14ac:dyDescent="0.45">
      <c r="A668">
        <v>667</v>
      </c>
      <c r="B668">
        <v>1957</v>
      </c>
      <c r="C668" t="s">
        <v>627</v>
      </c>
      <c r="D668" t="s">
        <v>93</v>
      </c>
      <c r="E668" t="s">
        <v>15</v>
      </c>
      <c r="F668">
        <v>118</v>
      </c>
      <c r="G668">
        <v>111</v>
      </c>
      <c r="H668">
        <v>996</v>
      </c>
      <c r="L668" t="s">
        <v>16</v>
      </c>
      <c r="M668" t="s">
        <v>16</v>
      </c>
    </row>
    <row r="669" spans="1:13" x14ac:dyDescent="0.45">
      <c r="A669">
        <v>668</v>
      </c>
      <c r="B669">
        <v>1957</v>
      </c>
      <c r="C669" t="s">
        <v>748</v>
      </c>
      <c r="D669" t="s">
        <v>880</v>
      </c>
      <c r="E669" t="s">
        <v>15</v>
      </c>
      <c r="F669">
        <v>103</v>
      </c>
      <c r="G669">
        <v>95</v>
      </c>
      <c r="H669">
        <v>855</v>
      </c>
      <c r="L669" t="s">
        <v>16</v>
      </c>
      <c r="M669" t="s">
        <v>16</v>
      </c>
    </row>
    <row r="670" spans="1:13" x14ac:dyDescent="0.45">
      <c r="A670">
        <v>669</v>
      </c>
      <c r="B670">
        <v>1957</v>
      </c>
      <c r="C670" t="s">
        <v>748</v>
      </c>
      <c r="D670" t="s">
        <v>44</v>
      </c>
      <c r="E670" t="s">
        <v>15</v>
      </c>
      <c r="F670">
        <v>97</v>
      </c>
      <c r="G670">
        <v>86</v>
      </c>
      <c r="H670">
        <v>795</v>
      </c>
      <c r="L670" t="s">
        <v>16</v>
      </c>
      <c r="M670" t="s">
        <v>16</v>
      </c>
    </row>
    <row r="671" spans="1:13" x14ac:dyDescent="0.45">
      <c r="A671">
        <v>670</v>
      </c>
      <c r="B671">
        <v>1957</v>
      </c>
      <c r="C671" t="s">
        <v>794</v>
      </c>
      <c r="D671" t="s">
        <v>59</v>
      </c>
      <c r="E671" t="s">
        <v>15</v>
      </c>
      <c r="F671">
        <v>120</v>
      </c>
      <c r="G671">
        <v>107</v>
      </c>
      <c r="H671">
        <v>949.2</v>
      </c>
      <c r="L671" t="s">
        <v>16</v>
      </c>
      <c r="M671" t="s">
        <v>16</v>
      </c>
    </row>
    <row r="672" spans="1:13" x14ac:dyDescent="0.45">
      <c r="A672">
        <v>671</v>
      </c>
      <c r="B672">
        <v>1957</v>
      </c>
      <c r="C672" t="s">
        <v>808</v>
      </c>
      <c r="D672" t="s">
        <v>54</v>
      </c>
      <c r="E672" t="s">
        <v>15</v>
      </c>
      <c r="F672">
        <v>111</v>
      </c>
      <c r="G672">
        <v>105</v>
      </c>
      <c r="H672">
        <v>888</v>
      </c>
      <c r="L672" t="s">
        <v>16</v>
      </c>
      <c r="M672" t="s">
        <v>16</v>
      </c>
    </row>
    <row r="673" spans="1:13" x14ac:dyDescent="0.45">
      <c r="A673">
        <v>672</v>
      </c>
      <c r="B673">
        <v>1958</v>
      </c>
      <c r="C673" t="s">
        <v>337</v>
      </c>
      <c r="D673" t="s">
        <v>73</v>
      </c>
      <c r="E673" t="s">
        <v>15</v>
      </c>
      <c r="F673">
        <v>99</v>
      </c>
      <c r="G673">
        <v>95</v>
      </c>
      <c r="H673">
        <v>854.1</v>
      </c>
      <c r="L673" t="s">
        <v>16</v>
      </c>
      <c r="M673" t="s">
        <v>16</v>
      </c>
    </row>
    <row r="674" spans="1:13" x14ac:dyDescent="0.45">
      <c r="A674">
        <v>673</v>
      </c>
      <c r="B674">
        <v>1958</v>
      </c>
      <c r="C674" t="s">
        <v>354</v>
      </c>
      <c r="D674" t="s">
        <v>14</v>
      </c>
      <c r="E674" t="s">
        <v>15</v>
      </c>
      <c r="F674">
        <v>88</v>
      </c>
      <c r="G674">
        <v>87</v>
      </c>
      <c r="H674">
        <v>755</v>
      </c>
      <c r="L674" t="s">
        <v>16</v>
      </c>
      <c r="M674" t="s">
        <v>16</v>
      </c>
    </row>
    <row r="675" spans="1:13" x14ac:dyDescent="0.45">
      <c r="A675">
        <v>674</v>
      </c>
      <c r="B675">
        <v>1958</v>
      </c>
      <c r="C675" t="s">
        <v>416</v>
      </c>
      <c r="D675" t="s">
        <v>385</v>
      </c>
      <c r="E675" t="s">
        <v>15</v>
      </c>
      <c r="F675">
        <v>128</v>
      </c>
      <c r="G675">
        <v>122</v>
      </c>
      <c r="H675">
        <v>1086.2</v>
      </c>
      <c r="L675" t="s">
        <v>16</v>
      </c>
      <c r="M675" t="s">
        <v>16</v>
      </c>
    </row>
    <row r="676" spans="1:13" x14ac:dyDescent="0.45">
      <c r="A676">
        <v>675</v>
      </c>
      <c r="B676">
        <v>1958</v>
      </c>
      <c r="C676" t="s">
        <v>418</v>
      </c>
      <c r="D676" t="s">
        <v>91</v>
      </c>
      <c r="E676" t="s">
        <v>15</v>
      </c>
      <c r="F676">
        <v>124</v>
      </c>
      <c r="G676">
        <v>120</v>
      </c>
      <c r="H676">
        <v>1076.0999999999999</v>
      </c>
      <c r="L676" t="s">
        <v>16</v>
      </c>
      <c r="M676" t="s">
        <v>16</v>
      </c>
    </row>
    <row r="677" spans="1:13" x14ac:dyDescent="0.45">
      <c r="A677">
        <v>676</v>
      </c>
      <c r="B677">
        <v>1958</v>
      </c>
      <c r="C677" t="s">
        <v>471</v>
      </c>
      <c r="D677" t="s">
        <v>42</v>
      </c>
      <c r="E677" t="s">
        <v>15</v>
      </c>
      <c r="F677">
        <v>103</v>
      </c>
      <c r="G677">
        <v>88</v>
      </c>
      <c r="H677">
        <v>772</v>
      </c>
      <c r="L677" t="s">
        <v>16</v>
      </c>
      <c r="M677" t="s">
        <v>16</v>
      </c>
    </row>
    <row r="678" spans="1:13" x14ac:dyDescent="0.45">
      <c r="A678">
        <v>677</v>
      </c>
      <c r="B678">
        <v>1958</v>
      </c>
      <c r="C678" t="s">
        <v>580</v>
      </c>
      <c r="D678" t="s">
        <v>79</v>
      </c>
      <c r="E678" t="s">
        <v>15</v>
      </c>
      <c r="F678">
        <v>116</v>
      </c>
      <c r="G678">
        <v>112</v>
      </c>
      <c r="H678">
        <v>991.1</v>
      </c>
      <c r="L678" t="s">
        <v>16</v>
      </c>
      <c r="M678" t="s">
        <v>16</v>
      </c>
    </row>
    <row r="679" spans="1:13" x14ac:dyDescent="0.45">
      <c r="A679">
        <v>678</v>
      </c>
      <c r="B679">
        <v>1958</v>
      </c>
      <c r="C679" t="s">
        <v>633</v>
      </c>
      <c r="D679" t="s">
        <v>31</v>
      </c>
      <c r="E679" t="s">
        <v>15</v>
      </c>
      <c r="F679">
        <v>101</v>
      </c>
      <c r="G679">
        <v>93</v>
      </c>
      <c r="H679">
        <v>813.2</v>
      </c>
      <c r="L679" t="s">
        <v>16</v>
      </c>
      <c r="M679" t="s">
        <v>16</v>
      </c>
    </row>
    <row r="680" spans="1:13" x14ac:dyDescent="0.45">
      <c r="A680">
        <v>679</v>
      </c>
      <c r="B680">
        <v>1958</v>
      </c>
      <c r="C680" t="s">
        <v>702</v>
      </c>
      <c r="D680" t="s">
        <v>62</v>
      </c>
      <c r="E680" t="s">
        <v>15</v>
      </c>
      <c r="F680">
        <v>104</v>
      </c>
      <c r="G680">
        <v>97</v>
      </c>
      <c r="H680">
        <v>842.2</v>
      </c>
      <c r="L680" t="s">
        <v>16</v>
      </c>
      <c r="M680" t="s">
        <v>16</v>
      </c>
    </row>
    <row r="681" spans="1:13" x14ac:dyDescent="0.45">
      <c r="A681">
        <v>680</v>
      </c>
      <c r="B681">
        <v>1958</v>
      </c>
      <c r="C681" t="s">
        <v>726</v>
      </c>
      <c r="D681" t="s">
        <v>20</v>
      </c>
      <c r="E681" t="s">
        <v>15</v>
      </c>
      <c r="F681">
        <v>123</v>
      </c>
      <c r="G681">
        <v>107</v>
      </c>
      <c r="H681">
        <v>973</v>
      </c>
      <c r="L681" t="s">
        <v>16</v>
      </c>
      <c r="M681" t="s">
        <v>16</v>
      </c>
    </row>
    <row r="682" spans="1:13" x14ac:dyDescent="0.45">
      <c r="A682">
        <v>681</v>
      </c>
      <c r="B682">
        <v>1958</v>
      </c>
      <c r="C682" t="s">
        <v>794</v>
      </c>
      <c r="D682" t="s">
        <v>59</v>
      </c>
      <c r="E682" t="s">
        <v>15</v>
      </c>
      <c r="F682">
        <v>132</v>
      </c>
      <c r="G682">
        <v>128</v>
      </c>
      <c r="H682">
        <v>1124.0999999999999</v>
      </c>
      <c r="L682" t="s">
        <v>16</v>
      </c>
      <c r="M682" t="s">
        <v>16</v>
      </c>
    </row>
    <row r="683" spans="1:13" x14ac:dyDescent="0.45">
      <c r="A683">
        <v>682</v>
      </c>
      <c r="B683">
        <v>1958</v>
      </c>
      <c r="C683" t="s">
        <v>808</v>
      </c>
      <c r="D683" t="s">
        <v>54</v>
      </c>
      <c r="E683" t="s">
        <v>15</v>
      </c>
      <c r="F683">
        <v>102</v>
      </c>
      <c r="G683">
        <v>91</v>
      </c>
      <c r="H683">
        <v>805.2</v>
      </c>
      <c r="L683" t="s">
        <v>16</v>
      </c>
      <c r="M683" t="s">
        <v>16</v>
      </c>
    </row>
    <row r="684" spans="1:13" x14ac:dyDescent="0.45">
      <c r="A684">
        <v>683</v>
      </c>
      <c r="B684">
        <v>1958</v>
      </c>
      <c r="C684" t="s">
        <v>818</v>
      </c>
      <c r="D684" t="s">
        <v>26</v>
      </c>
      <c r="E684" t="s">
        <v>15</v>
      </c>
      <c r="F684">
        <v>101</v>
      </c>
      <c r="G684">
        <v>90</v>
      </c>
      <c r="H684">
        <v>796.1</v>
      </c>
      <c r="L684" t="s">
        <v>16</v>
      </c>
      <c r="M684" t="s">
        <v>16</v>
      </c>
    </row>
    <row r="685" spans="1:13" x14ac:dyDescent="0.45">
      <c r="A685">
        <v>684</v>
      </c>
      <c r="B685">
        <v>1959</v>
      </c>
      <c r="C685" t="s">
        <v>337</v>
      </c>
      <c r="D685" t="s">
        <v>73</v>
      </c>
      <c r="E685" t="s">
        <v>15</v>
      </c>
      <c r="F685">
        <v>117</v>
      </c>
      <c r="G685">
        <v>110</v>
      </c>
      <c r="H685">
        <v>961.2</v>
      </c>
      <c r="L685" t="s">
        <v>16</v>
      </c>
      <c r="M685" t="s">
        <v>16</v>
      </c>
    </row>
    <row r="686" spans="1:13" x14ac:dyDescent="0.45">
      <c r="A686">
        <v>685</v>
      </c>
      <c r="B686">
        <v>1959</v>
      </c>
      <c r="C686" t="s">
        <v>351</v>
      </c>
      <c r="D686" t="s">
        <v>26</v>
      </c>
      <c r="E686" t="s">
        <v>15</v>
      </c>
      <c r="F686">
        <v>95</v>
      </c>
      <c r="G686">
        <v>91</v>
      </c>
      <c r="H686">
        <v>812</v>
      </c>
      <c r="L686" t="s">
        <v>16</v>
      </c>
      <c r="M686" t="s">
        <v>16</v>
      </c>
    </row>
    <row r="687" spans="1:13" x14ac:dyDescent="0.45">
      <c r="A687">
        <v>686</v>
      </c>
      <c r="B687">
        <v>1959</v>
      </c>
      <c r="C687" t="s">
        <v>354</v>
      </c>
      <c r="D687" t="s">
        <v>14</v>
      </c>
      <c r="E687" t="s">
        <v>15</v>
      </c>
      <c r="F687">
        <v>116</v>
      </c>
      <c r="G687">
        <v>112</v>
      </c>
      <c r="H687">
        <v>1000.2</v>
      </c>
      <c r="L687" t="s">
        <v>16</v>
      </c>
      <c r="M687" t="s">
        <v>16</v>
      </c>
    </row>
    <row r="688" spans="1:13" x14ac:dyDescent="0.45">
      <c r="A688">
        <v>687</v>
      </c>
      <c r="B688">
        <v>1959</v>
      </c>
      <c r="C688" t="s">
        <v>388</v>
      </c>
      <c r="D688" t="s">
        <v>42</v>
      </c>
      <c r="E688" t="s">
        <v>15</v>
      </c>
      <c r="F688">
        <v>101</v>
      </c>
      <c r="G688">
        <v>95</v>
      </c>
      <c r="H688">
        <v>798</v>
      </c>
      <c r="L688" t="s">
        <v>16</v>
      </c>
      <c r="M688" t="s">
        <v>16</v>
      </c>
    </row>
    <row r="689" spans="1:13" x14ac:dyDescent="0.45">
      <c r="A689">
        <v>688</v>
      </c>
      <c r="B689">
        <v>1959</v>
      </c>
      <c r="C689" t="s">
        <v>418</v>
      </c>
      <c r="D689" t="s">
        <v>91</v>
      </c>
      <c r="E689" t="s">
        <v>15</v>
      </c>
      <c r="F689">
        <v>146</v>
      </c>
      <c r="G689">
        <v>142</v>
      </c>
      <c r="H689">
        <v>1271.2</v>
      </c>
      <c r="L689" t="s">
        <v>16</v>
      </c>
      <c r="M689" t="s">
        <v>16</v>
      </c>
    </row>
    <row r="690" spans="1:13" x14ac:dyDescent="0.45">
      <c r="A690">
        <v>689</v>
      </c>
      <c r="B690">
        <v>1959</v>
      </c>
      <c r="C690" t="s">
        <v>538</v>
      </c>
      <c r="D690" t="s">
        <v>880</v>
      </c>
      <c r="E690" t="s">
        <v>15</v>
      </c>
      <c r="F690">
        <v>95</v>
      </c>
      <c r="G690">
        <v>92</v>
      </c>
      <c r="H690">
        <v>808.2</v>
      </c>
      <c r="L690" t="s">
        <v>16</v>
      </c>
      <c r="M690" t="s">
        <v>16</v>
      </c>
    </row>
    <row r="691" spans="1:13" x14ac:dyDescent="0.45">
      <c r="A691">
        <v>690</v>
      </c>
      <c r="B691">
        <v>1959</v>
      </c>
      <c r="C691" t="s">
        <v>569</v>
      </c>
      <c r="D691" t="s">
        <v>20</v>
      </c>
      <c r="E691" t="s">
        <v>15</v>
      </c>
      <c r="F691">
        <v>109</v>
      </c>
      <c r="G691">
        <v>88</v>
      </c>
      <c r="H691">
        <v>782</v>
      </c>
      <c r="L691" t="s">
        <v>16</v>
      </c>
      <c r="M691" t="s">
        <v>16</v>
      </c>
    </row>
    <row r="692" spans="1:13" x14ac:dyDescent="0.45">
      <c r="A692">
        <v>691</v>
      </c>
      <c r="B692">
        <v>1959</v>
      </c>
      <c r="C692" t="s">
        <v>580</v>
      </c>
      <c r="D692" t="s">
        <v>79</v>
      </c>
      <c r="E692" t="s">
        <v>15</v>
      </c>
      <c r="F692">
        <v>122</v>
      </c>
      <c r="G692">
        <v>106</v>
      </c>
      <c r="H692">
        <v>994</v>
      </c>
      <c r="L692" t="s">
        <v>16</v>
      </c>
      <c r="M692" t="s">
        <v>16</v>
      </c>
    </row>
    <row r="693" spans="1:13" x14ac:dyDescent="0.45">
      <c r="A693">
        <v>692</v>
      </c>
      <c r="B693">
        <v>1959</v>
      </c>
      <c r="C693" t="s">
        <v>702</v>
      </c>
      <c r="D693" t="s">
        <v>62</v>
      </c>
      <c r="E693" t="s">
        <v>15</v>
      </c>
      <c r="F693">
        <v>117</v>
      </c>
      <c r="G693">
        <v>114</v>
      </c>
      <c r="H693">
        <v>1021.2</v>
      </c>
      <c r="L693" t="s">
        <v>16</v>
      </c>
      <c r="M693" t="s">
        <v>16</v>
      </c>
    </row>
    <row r="694" spans="1:13" x14ac:dyDescent="0.45">
      <c r="A694">
        <v>693</v>
      </c>
      <c r="B694">
        <v>1959</v>
      </c>
      <c r="C694" t="s">
        <v>748</v>
      </c>
      <c r="D694" t="s">
        <v>44</v>
      </c>
      <c r="E694" t="s">
        <v>15</v>
      </c>
      <c r="F694">
        <v>141</v>
      </c>
      <c r="G694">
        <v>128</v>
      </c>
      <c r="H694">
        <v>1105.2</v>
      </c>
      <c r="L694" t="s">
        <v>16</v>
      </c>
      <c r="M694" t="s">
        <v>16</v>
      </c>
    </row>
    <row r="695" spans="1:13" x14ac:dyDescent="0.45">
      <c r="A695">
        <v>694</v>
      </c>
      <c r="B695">
        <v>1959</v>
      </c>
      <c r="C695" t="s">
        <v>776</v>
      </c>
      <c r="D695" t="s">
        <v>93</v>
      </c>
      <c r="E695" t="s">
        <v>15</v>
      </c>
      <c r="F695">
        <v>109</v>
      </c>
      <c r="G695">
        <v>96</v>
      </c>
      <c r="H695">
        <v>889.2</v>
      </c>
      <c r="L695" t="s">
        <v>16</v>
      </c>
      <c r="M695" t="s">
        <v>16</v>
      </c>
    </row>
    <row r="696" spans="1:13" x14ac:dyDescent="0.45">
      <c r="A696">
        <v>695</v>
      </c>
      <c r="B696">
        <v>1959</v>
      </c>
      <c r="C696" t="s">
        <v>794</v>
      </c>
      <c r="D696" t="s">
        <v>59</v>
      </c>
      <c r="E696" t="s">
        <v>15</v>
      </c>
      <c r="F696">
        <v>125</v>
      </c>
      <c r="G696">
        <v>115</v>
      </c>
      <c r="H696">
        <v>967.1</v>
      </c>
      <c r="L696" t="s">
        <v>16</v>
      </c>
      <c r="M696" t="s">
        <v>16</v>
      </c>
    </row>
    <row r="697" spans="1:13" x14ac:dyDescent="0.45">
      <c r="A697">
        <v>696</v>
      </c>
      <c r="B697">
        <v>1959</v>
      </c>
      <c r="C697" t="s">
        <v>808</v>
      </c>
      <c r="D697" t="s">
        <v>54</v>
      </c>
      <c r="E697" t="s">
        <v>15</v>
      </c>
      <c r="F697">
        <v>119</v>
      </c>
      <c r="G697">
        <v>111</v>
      </c>
      <c r="H697">
        <v>940.1</v>
      </c>
      <c r="L697" t="s">
        <v>16</v>
      </c>
      <c r="M697" t="s">
        <v>16</v>
      </c>
    </row>
    <row r="698" spans="1:13" x14ac:dyDescent="0.45">
      <c r="A698">
        <v>697</v>
      </c>
      <c r="B698">
        <v>1960</v>
      </c>
      <c r="C698" t="s">
        <v>337</v>
      </c>
      <c r="D698" t="s">
        <v>73</v>
      </c>
      <c r="E698" t="s">
        <v>15</v>
      </c>
      <c r="F698">
        <v>129</v>
      </c>
      <c r="G698">
        <v>124</v>
      </c>
      <c r="H698">
        <v>1081</v>
      </c>
      <c r="L698" t="s">
        <v>16</v>
      </c>
      <c r="M698" t="s">
        <v>16</v>
      </c>
    </row>
    <row r="699" spans="1:13" x14ac:dyDescent="0.45">
      <c r="A699">
        <v>698</v>
      </c>
      <c r="B699">
        <v>1960</v>
      </c>
      <c r="C699" t="s">
        <v>345</v>
      </c>
      <c r="D699" t="s">
        <v>385</v>
      </c>
      <c r="E699" t="s">
        <v>15</v>
      </c>
      <c r="F699">
        <v>136</v>
      </c>
      <c r="G699">
        <v>131</v>
      </c>
      <c r="H699">
        <v>1178</v>
      </c>
      <c r="L699" t="s">
        <v>16</v>
      </c>
      <c r="M699" t="s">
        <v>16</v>
      </c>
    </row>
    <row r="700" spans="1:13" x14ac:dyDescent="0.45">
      <c r="A700">
        <v>699</v>
      </c>
      <c r="B700">
        <v>1960</v>
      </c>
      <c r="C700" t="s">
        <v>418</v>
      </c>
      <c r="D700" t="s">
        <v>91</v>
      </c>
      <c r="E700" t="s">
        <v>15</v>
      </c>
      <c r="F700">
        <v>141</v>
      </c>
      <c r="G700">
        <v>139</v>
      </c>
      <c r="H700">
        <v>1247.2</v>
      </c>
      <c r="L700" t="s">
        <v>16</v>
      </c>
      <c r="M700" t="s">
        <v>16</v>
      </c>
    </row>
    <row r="701" spans="1:13" x14ac:dyDescent="0.45">
      <c r="A701">
        <v>700</v>
      </c>
      <c r="B701">
        <v>1960</v>
      </c>
      <c r="C701" t="s">
        <v>580</v>
      </c>
      <c r="D701" t="s">
        <v>79</v>
      </c>
      <c r="E701" t="s">
        <v>15</v>
      </c>
      <c r="F701">
        <v>123</v>
      </c>
      <c r="G701">
        <v>111</v>
      </c>
      <c r="H701">
        <v>1013</v>
      </c>
      <c r="L701" t="s">
        <v>16</v>
      </c>
      <c r="M701" t="s">
        <v>16</v>
      </c>
    </row>
    <row r="702" spans="1:13" x14ac:dyDescent="0.45">
      <c r="A702">
        <v>701</v>
      </c>
      <c r="B702">
        <v>1960</v>
      </c>
      <c r="C702" t="s">
        <v>633</v>
      </c>
      <c r="D702" t="s">
        <v>46</v>
      </c>
      <c r="E702" t="s">
        <v>15</v>
      </c>
      <c r="F702">
        <v>99</v>
      </c>
      <c r="G702">
        <v>88</v>
      </c>
      <c r="H702">
        <v>800.1</v>
      </c>
      <c r="L702" t="s">
        <v>16</v>
      </c>
      <c r="M702" t="s">
        <v>16</v>
      </c>
    </row>
    <row r="703" spans="1:13" x14ac:dyDescent="0.45">
      <c r="A703">
        <v>702</v>
      </c>
      <c r="B703">
        <v>1960</v>
      </c>
      <c r="C703" t="s">
        <v>699</v>
      </c>
      <c r="D703" t="s">
        <v>31</v>
      </c>
      <c r="E703" t="s">
        <v>15</v>
      </c>
      <c r="F703">
        <v>99</v>
      </c>
      <c r="G703">
        <v>88</v>
      </c>
      <c r="H703">
        <v>777.2</v>
      </c>
      <c r="L703" t="s">
        <v>16</v>
      </c>
      <c r="M703" t="s">
        <v>16</v>
      </c>
    </row>
    <row r="704" spans="1:13" x14ac:dyDescent="0.45">
      <c r="A704">
        <v>703</v>
      </c>
      <c r="B704">
        <v>1960</v>
      </c>
      <c r="C704" t="s">
        <v>726</v>
      </c>
      <c r="D704" t="s">
        <v>20</v>
      </c>
      <c r="E704" t="s">
        <v>15</v>
      </c>
      <c r="F704">
        <v>108</v>
      </c>
      <c r="G704">
        <v>98</v>
      </c>
      <c r="H704">
        <v>856</v>
      </c>
      <c r="L704" t="s">
        <v>16</v>
      </c>
      <c r="M704" t="s">
        <v>16</v>
      </c>
    </row>
    <row r="705" spans="1:13" x14ac:dyDescent="0.45">
      <c r="A705">
        <v>704</v>
      </c>
      <c r="B705">
        <v>1960</v>
      </c>
      <c r="C705" t="s">
        <v>748</v>
      </c>
      <c r="D705" t="s">
        <v>44</v>
      </c>
      <c r="E705" t="s">
        <v>15</v>
      </c>
      <c r="F705">
        <v>124</v>
      </c>
      <c r="G705">
        <v>108</v>
      </c>
      <c r="H705">
        <v>917</v>
      </c>
      <c r="L705" t="s">
        <v>16</v>
      </c>
      <c r="M705" t="s">
        <v>16</v>
      </c>
    </row>
    <row r="706" spans="1:13" x14ac:dyDescent="0.45">
      <c r="A706">
        <v>705</v>
      </c>
      <c r="B706">
        <v>1960</v>
      </c>
      <c r="C706" t="s">
        <v>794</v>
      </c>
      <c r="D706" t="s">
        <v>59</v>
      </c>
      <c r="E706" t="s">
        <v>15</v>
      </c>
      <c r="F706">
        <v>105</v>
      </c>
      <c r="G706">
        <v>96</v>
      </c>
      <c r="H706">
        <v>854.2</v>
      </c>
      <c r="L706" t="s">
        <v>16</v>
      </c>
      <c r="M706" t="s">
        <v>16</v>
      </c>
    </row>
    <row r="707" spans="1:13" x14ac:dyDescent="0.45">
      <c r="A707">
        <v>706</v>
      </c>
      <c r="B707">
        <v>1961</v>
      </c>
      <c r="C707" t="s">
        <v>337</v>
      </c>
      <c r="D707" t="s">
        <v>46</v>
      </c>
      <c r="E707" t="s">
        <v>15</v>
      </c>
      <c r="F707">
        <v>115</v>
      </c>
      <c r="G707">
        <v>105</v>
      </c>
      <c r="H707">
        <v>935.2</v>
      </c>
      <c r="L707" t="s">
        <v>16</v>
      </c>
      <c r="M707" t="s">
        <v>16</v>
      </c>
    </row>
    <row r="708" spans="1:13" x14ac:dyDescent="0.45">
      <c r="A708">
        <v>707</v>
      </c>
      <c r="B708">
        <v>1961</v>
      </c>
      <c r="C708" t="s">
        <v>345</v>
      </c>
      <c r="D708" t="s">
        <v>22</v>
      </c>
      <c r="E708" t="s">
        <v>15</v>
      </c>
      <c r="F708">
        <v>131</v>
      </c>
      <c r="G708">
        <v>127</v>
      </c>
      <c r="H708">
        <v>1119.2</v>
      </c>
      <c r="L708" t="s">
        <v>16</v>
      </c>
      <c r="M708" t="s">
        <v>16</v>
      </c>
    </row>
    <row r="709" spans="1:13" x14ac:dyDescent="0.45">
      <c r="A709">
        <v>708</v>
      </c>
      <c r="B709">
        <v>1961</v>
      </c>
      <c r="C709" t="s">
        <v>422</v>
      </c>
      <c r="D709" t="s">
        <v>71</v>
      </c>
      <c r="E709" t="s">
        <v>15</v>
      </c>
      <c r="F709">
        <v>122</v>
      </c>
      <c r="G709">
        <v>107</v>
      </c>
      <c r="H709">
        <v>939</v>
      </c>
      <c r="L709" t="s">
        <v>16</v>
      </c>
      <c r="M709" t="s">
        <v>16</v>
      </c>
    </row>
    <row r="710" spans="1:13" x14ac:dyDescent="0.45">
      <c r="A710">
        <v>709</v>
      </c>
      <c r="B710">
        <v>1961</v>
      </c>
      <c r="C710" t="s">
        <v>539</v>
      </c>
      <c r="D710" t="s">
        <v>14</v>
      </c>
      <c r="E710" t="s">
        <v>15</v>
      </c>
      <c r="F710">
        <v>111</v>
      </c>
      <c r="G710">
        <v>106</v>
      </c>
      <c r="H710">
        <v>923.1</v>
      </c>
      <c r="L710" t="s">
        <v>16</v>
      </c>
      <c r="M710" t="s">
        <v>16</v>
      </c>
    </row>
    <row r="711" spans="1:13" x14ac:dyDescent="0.45">
      <c r="A711">
        <v>710</v>
      </c>
      <c r="B711">
        <v>1961</v>
      </c>
      <c r="C711" t="s">
        <v>580</v>
      </c>
      <c r="D711" t="s">
        <v>79</v>
      </c>
      <c r="E711" t="s">
        <v>15</v>
      </c>
      <c r="F711">
        <v>107</v>
      </c>
      <c r="G711">
        <v>93</v>
      </c>
      <c r="H711">
        <v>826.2</v>
      </c>
      <c r="L711" t="s">
        <v>16</v>
      </c>
      <c r="M711" t="s">
        <v>16</v>
      </c>
    </row>
    <row r="712" spans="1:13" x14ac:dyDescent="0.45">
      <c r="A712">
        <v>711</v>
      </c>
      <c r="B712">
        <v>1961</v>
      </c>
      <c r="C712" t="s">
        <v>659</v>
      </c>
      <c r="D712" t="s">
        <v>54</v>
      </c>
      <c r="E712" t="s">
        <v>15</v>
      </c>
      <c r="F712">
        <v>108</v>
      </c>
      <c r="G712">
        <v>102</v>
      </c>
      <c r="H712">
        <v>901.2</v>
      </c>
      <c r="L712" t="s">
        <v>16</v>
      </c>
      <c r="M712" t="s">
        <v>16</v>
      </c>
    </row>
    <row r="713" spans="1:13" x14ac:dyDescent="0.45">
      <c r="A713">
        <v>712</v>
      </c>
      <c r="B713">
        <v>1961</v>
      </c>
      <c r="C713" t="s">
        <v>699</v>
      </c>
      <c r="D713" t="s">
        <v>31</v>
      </c>
      <c r="E713" t="s">
        <v>15</v>
      </c>
      <c r="F713">
        <v>141</v>
      </c>
      <c r="G713">
        <v>140</v>
      </c>
      <c r="H713">
        <v>1232.2</v>
      </c>
      <c r="L713" t="s">
        <v>16</v>
      </c>
      <c r="M713" t="s">
        <v>16</v>
      </c>
    </row>
    <row r="714" spans="1:13" x14ac:dyDescent="0.45">
      <c r="A714">
        <v>713</v>
      </c>
      <c r="B714">
        <v>1961</v>
      </c>
      <c r="C714" t="s">
        <v>702</v>
      </c>
      <c r="D714" t="s">
        <v>62</v>
      </c>
      <c r="E714" t="s">
        <v>15</v>
      </c>
      <c r="F714">
        <v>125</v>
      </c>
      <c r="G714">
        <v>117</v>
      </c>
      <c r="H714">
        <v>1013.1</v>
      </c>
      <c r="L714" t="s">
        <v>16</v>
      </c>
      <c r="M714" t="s">
        <v>16</v>
      </c>
    </row>
    <row r="715" spans="1:13" x14ac:dyDescent="0.45">
      <c r="A715">
        <v>714</v>
      </c>
      <c r="B715">
        <v>1961</v>
      </c>
      <c r="C715" t="s">
        <v>790</v>
      </c>
      <c r="D715" t="s">
        <v>91</v>
      </c>
      <c r="E715" t="s">
        <v>15</v>
      </c>
      <c r="F715">
        <v>112</v>
      </c>
      <c r="G715">
        <v>108</v>
      </c>
      <c r="H715">
        <v>964.2</v>
      </c>
      <c r="L715" t="s">
        <v>16</v>
      </c>
      <c r="M715" t="s">
        <v>16</v>
      </c>
    </row>
    <row r="716" spans="1:13" x14ac:dyDescent="0.45">
      <c r="A716">
        <v>715</v>
      </c>
      <c r="B716">
        <v>1961</v>
      </c>
      <c r="C716" t="s">
        <v>794</v>
      </c>
      <c r="D716" t="s">
        <v>59</v>
      </c>
      <c r="E716" t="s">
        <v>15</v>
      </c>
      <c r="F716">
        <v>114</v>
      </c>
      <c r="G716">
        <v>108</v>
      </c>
      <c r="H716">
        <v>932.2</v>
      </c>
      <c r="L716" t="s">
        <v>16</v>
      </c>
      <c r="M716" t="s">
        <v>16</v>
      </c>
    </row>
    <row r="717" spans="1:13" x14ac:dyDescent="0.45">
      <c r="A717">
        <v>716</v>
      </c>
      <c r="B717">
        <v>1962</v>
      </c>
      <c r="C717" t="s">
        <v>345</v>
      </c>
      <c r="D717" t="s">
        <v>22</v>
      </c>
      <c r="E717" t="s">
        <v>15</v>
      </c>
      <c r="F717">
        <v>147</v>
      </c>
      <c r="G717">
        <v>143</v>
      </c>
      <c r="H717">
        <v>1241</v>
      </c>
      <c r="L717" t="s">
        <v>16</v>
      </c>
      <c r="M717" t="s">
        <v>16</v>
      </c>
    </row>
    <row r="718" spans="1:13" x14ac:dyDescent="0.45">
      <c r="A718">
        <v>717</v>
      </c>
      <c r="B718">
        <v>1962</v>
      </c>
      <c r="C718" t="s">
        <v>379</v>
      </c>
      <c r="D718" t="s">
        <v>26</v>
      </c>
      <c r="E718" t="s">
        <v>15</v>
      </c>
      <c r="F718">
        <v>132</v>
      </c>
      <c r="G718">
        <v>122</v>
      </c>
      <c r="H718">
        <v>1074.0999999999999</v>
      </c>
      <c r="L718" t="s">
        <v>16</v>
      </c>
      <c r="M718" t="s">
        <v>16</v>
      </c>
    </row>
    <row r="719" spans="1:13" x14ac:dyDescent="0.45">
      <c r="A719">
        <v>718</v>
      </c>
      <c r="B719">
        <v>1962</v>
      </c>
      <c r="C719" t="s">
        <v>388</v>
      </c>
      <c r="D719" t="s">
        <v>42</v>
      </c>
      <c r="E719" t="s">
        <v>15</v>
      </c>
      <c r="F719">
        <v>101</v>
      </c>
      <c r="G719">
        <v>94</v>
      </c>
      <c r="H719">
        <v>840.2</v>
      </c>
      <c r="L719" t="s">
        <v>16</v>
      </c>
      <c r="M719" t="s">
        <v>16</v>
      </c>
    </row>
    <row r="720" spans="1:13" x14ac:dyDescent="0.45">
      <c r="A720">
        <v>719</v>
      </c>
      <c r="B720">
        <v>1962</v>
      </c>
      <c r="C720" t="s">
        <v>398</v>
      </c>
      <c r="D720" t="s">
        <v>79</v>
      </c>
      <c r="E720" t="s">
        <v>15</v>
      </c>
      <c r="F720">
        <v>93</v>
      </c>
      <c r="G720">
        <v>85</v>
      </c>
      <c r="H720">
        <v>764.1</v>
      </c>
      <c r="L720" t="s">
        <v>16</v>
      </c>
      <c r="M720" t="s">
        <v>16</v>
      </c>
    </row>
    <row r="721" spans="1:13" x14ac:dyDescent="0.45">
      <c r="A721">
        <v>720</v>
      </c>
      <c r="B721">
        <v>1962</v>
      </c>
      <c r="C721" t="s">
        <v>418</v>
      </c>
      <c r="D721" t="s">
        <v>91</v>
      </c>
      <c r="E721" t="s">
        <v>15</v>
      </c>
      <c r="F721">
        <v>90</v>
      </c>
      <c r="G721">
        <v>88</v>
      </c>
      <c r="H721">
        <v>778.1</v>
      </c>
      <c r="L721" t="s">
        <v>16</v>
      </c>
      <c r="M721" t="s">
        <v>16</v>
      </c>
    </row>
    <row r="722" spans="1:13" x14ac:dyDescent="0.45">
      <c r="A722">
        <v>721</v>
      </c>
      <c r="B722">
        <v>1962</v>
      </c>
      <c r="C722" t="s">
        <v>422</v>
      </c>
      <c r="D722" t="s">
        <v>71</v>
      </c>
      <c r="E722" t="s">
        <v>15</v>
      </c>
      <c r="F722">
        <v>119</v>
      </c>
      <c r="G722">
        <v>107</v>
      </c>
      <c r="H722">
        <v>961.2</v>
      </c>
      <c r="L722" t="s">
        <v>16</v>
      </c>
      <c r="M722" t="s">
        <v>16</v>
      </c>
    </row>
    <row r="723" spans="1:13" x14ac:dyDescent="0.45">
      <c r="A723">
        <v>722</v>
      </c>
      <c r="B723">
        <v>1962</v>
      </c>
      <c r="C723" t="s">
        <v>452</v>
      </c>
      <c r="D723" t="s">
        <v>73</v>
      </c>
      <c r="E723" t="s">
        <v>15</v>
      </c>
      <c r="F723">
        <v>130</v>
      </c>
      <c r="G723">
        <v>124</v>
      </c>
      <c r="H723">
        <v>1115</v>
      </c>
      <c r="L723" t="s">
        <v>16</v>
      </c>
      <c r="M723" t="s">
        <v>16</v>
      </c>
    </row>
    <row r="724" spans="1:13" x14ac:dyDescent="0.45">
      <c r="A724">
        <v>723</v>
      </c>
      <c r="B724">
        <v>1962</v>
      </c>
      <c r="C724" t="s">
        <v>539</v>
      </c>
      <c r="D724" t="s">
        <v>14</v>
      </c>
      <c r="E724" t="s">
        <v>15</v>
      </c>
      <c r="F724">
        <v>129</v>
      </c>
      <c r="G724">
        <v>124</v>
      </c>
      <c r="H724">
        <v>1090.0999999999999</v>
      </c>
      <c r="L724" t="s">
        <v>16</v>
      </c>
      <c r="M724" t="s">
        <v>16</v>
      </c>
    </row>
    <row r="725" spans="1:13" x14ac:dyDescent="0.45">
      <c r="A725">
        <v>724</v>
      </c>
      <c r="B725">
        <v>1962</v>
      </c>
      <c r="C725" t="s">
        <v>690</v>
      </c>
      <c r="D725" t="s">
        <v>385</v>
      </c>
      <c r="E725" t="s">
        <v>15</v>
      </c>
      <c r="F725">
        <v>99</v>
      </c>
      <c r="G725">
        <v>91</v>
      </c>
      <c r="H725">
        <v>798</v>
      </c>
      <c r="L725" t="s">
        <v>16</v>
      </c>
      <c r="M725" t="s">
        <v>16</v>
      </c>
    </row>
    <row r="726" spans="1:13" x14ac:dyDescent="0.45">
      <c r="A726">
        <v>725</v>
      </c>
      <c r="B726">
        <v>1962</v>
      </c>
      <c r="C726" t="s">
        <v>697</v>
      </c>
      <c r="D726" t="s">
        <v>102</v>
      </c>
      <c r="E726" t="s">
        <v>15</v>
      </c>
      <c r="F726">
        <v>150</v>
      </c>
      <c r="G726">
        <v>144</v>
      </c>
      <c r="H726">
        <v>1302.0999999999999</v>
      </c>
      <c r="L726" t="s">
        <v>16</v>
      </c>
      <c r="M726" t="s">
        <v>16</v>
      </c>
    </row>
    <row r="727" spans="1:13" x14ac:dyDescent="0.45">
      <c r="A727">
        <v>726</v>
      </c>
      <c r="B727">
        <v>1962</v>
      </c>
      <c r="C727" t="s">
        <v>699</v>
      </c>
      <c r="D727" t="s">
        <v>31</v>
      </c>
      <c r="E727" t="s">
        <v>15</v>
      </c>
      <c r="F727">
        <v>130</v>
      </c>
      <c r="G727">
        <v>128</v>
      </c>
      <c r="H727">
        <v>1124.2</v>
      </c>
      <c r="L727" t="s">
        <v>16</v>
      </c>
      <c r="M727" t="s">
        <v>16</v>
      </c>
    </row>
    <row r="728" spans="1:13" x14ac:dyDescent="0.45">
      <c r="A728">
        <v>727</v>
      </c>
      <c r="B728">
        <v>1962</v>
      </c>
      <c r="C728" t="s">
        <v>702</v>
      </c>
      <c r="D728" t="s">
        <v>62</v>
      </c>
      <c r="E728" t="s">
        <v>15</v>
      </c>
      <c r="F728">
        <v>128</v>
      </c>
      <c r="G728">
        <v>117</v>
      </c>
      <c r="H728">
        <v>1033.0999999999999</v>
      </c>
      <c r="L728" t="s">
        <v>16</v>
      </c>
      <c r="M728" t="s">
        <v>16</v>
      </c>
    </row>
    <row r="729" spans="1:13" x14ac:dyDescent="0.45">
      <c r="A729">
        <v>728</v>
      </c>
      <c r="B729">
        <v>1962</v>
      </c>
      <c r="C729" t="s">
        <v>748</v>
      </c>
      <c r="D729" t="s">
        <v>64</v>
      </c>
      <c r="E729" t="s">
        <v>15</v>
      </c>
      <c r="F729">
        <v>92</v>
      </c>
      <c r="G729">
        <v>86</v>
      </c>
      <c r="H729">
        <v>772</v>
      </c>
      <c r="L729" t="s">
        <v>16</v>
      </c>
      <c r="M729" t="s">
        <v>16</v>
      </c>
    </row>
    <row r="730" spans="1:13" x14ac:dyDescent="0.45">
      <c r="A730">
        <v>729</v>
      </c>
      <c r="B730">
        <v>1963</v>
      </c>
      <c r="C730" t="s">
        <v>337</v>
      </c>
      <c r="D730" t="s">
        <v>20</v>
      </c>
      <c r="E730" t="s">
        <v>15</v>
      </c>
      <c r="F730">
        <v>88</v>
      </c>
      <c r="G730">
        <v>83</v>
      </c>
      <c r="H730">
        <v>759.1</v>
      </c>
      <c r="L730" t="s">
        <v>16</v>
      </c>
      <c r="M730" t="s">
        <v>16</v>
      </c>
    </row>
    <row r="731" spans="1:13" x14ac:dyDescent="0.45">
      <c r="A731">
        <v>730</v>
      </c>
      <c r="B731">
        <v>1963</v>
      </c>
      <c r="C731" t="s">
        <v>344</v>
      </c>
      <c r="D731" t="s">
        <v>64</v>
      </c>
      <c r="E731" t="s">
        <v>15</v>
      </c>
      <c r="F731">
        <v>115</v>
      </c>
      <c r="G731">
        <v>111</v>
      </c>
      <c r="H731">
        <v>963.2</v>
      </c>
      <c r="L731" t="s">
        <v>16</v>
      </c>
      <c r="M731" t="s">
        <v>16</v>
      </c>
    </row>
    <row r="732" spans="1:13" x14ac:dyDescent="0.45">
      <c r="A732">
        <v>731</v>
      </c>
      <c r="B732">
        <v>1963</v>
      </c>
      <c r="C732" t="s">
        <v>345</v>
      </c>
      <c r="D732" t="s">
        <v>22</v>
      </c>
      <c r="E732" t="s">
        <v>15</v>
      </c>
      <c r="F732">
        <v>146</v>
      </c>
      <c r="G732">
        <v>142</v>
      </c>
      <c r="H732">
        <v>1236.2</v>
      </c>
      <c r="L732" t="s">
        <v>16</v>
      </c>
      <c r="M732" t="s">
        <v>16</v>
      </c>
    </row>
    <row r="733" spans="1:13" x14ac:dyDescent="0.45">
      <c r="A733">
        <v>732</v>
      </c>
      <c r="B733">
        <v>1963</v>
      </c>
      <c r="C733" t="s">
        <v>359</v>
      </c>
      <c r="D733" t="s">
        <v>93</v>
      </c>
      <c r="E733" t="s">
        <v>15</v>
      </c>
      <c r="F733">
        <v>99</v>
      </c>
      <c r="G733">
        <v>97</v>
      </c>
      <c r="H733">
        <v>844.2</v>
      </c>
      <c r="L733" t="s">
        <v>16</v>
      </c>
      <c r="M733" t="s">
        <v>16</v>
      </c>
    </row>
    <row r="734" spans="1:13" x14ac:dyDescent="0.45">
      <c r="A734">
        <v>733</v>
      </c>
      <c r="B734">
        <v>1963</v>
      </c>
      <c r="C734" t="s">
        <v>422</v>
      </c>
      <c r="D734" t="s">
        <v>71</v>
      </c>
      <c r="E734" t="s">
        <v>15</v>
      </c>
      <c r="F734">
        <v>142</v>
      </c>
      <c r="G734">
        <v>135</v>
      </c>
      <c r="H734">
        <v>1165.2</v>
      </c>
      <c r="L734" t="s">
        <v>16</v>
      </c>
      <c r="M734" t="s">
        <v>16</v>
      </c>
    </row>
    <row r="735" spans="1:13" x14ac:dyDescent="0.45">
      <c r="A735">
        <v>734</v>
      </c>
      <c r="B735">
        <v>1963</v>
      </c>
      <c r="C735" t="s">
        <v>452</v>
      </c>
      <c r="D735" t="s">
        <v>73</v>
      </c>
      <c r="E735" t="s">
        <v>15</v>
      </c>
      <c r="F735">
        <v>148</v>
      </c>
      <c r="G735">
        <v>141</v>
      </c>
      <c r="H735">
        <v>1241.2</v>
      </c>
      <c r="L735" t="s">
        <v>16</v>
      </c>
      <c r="M735" t="s">
        <v>16</v>
      </c>
    </row>
    <row r="736" spans="1:13" x14ac:dyDescent="0.45">
      <c r="A736">
        <v>735</v>
      </c>
      <c r="B736">
        <v>1963</v>
      </c>
      <c r="C736" t="s">
        <v>539</v>
      </c>
      <c r="D736" t="s">
        <v>14</v>
      </c>
      <c r="E736" t="s">
        <v>15</v>
      </c>
      <c r="F736">
        <v>132</v>
      </c>
      <c r="G736">
        <v>128</v>
      </c>
      <c r="H736">
        <v>1144.0999999999999</v>
      </c>
      <c r="L736" t="s">
        <v>16</v>
      </c>
      <c r="M736" t="s">
        <v>16</v>
      </c>
    </row>
    <row r="737" spans="1:13" x14ac:dyDescent="0.45">
      <c r="A737">
        <v>736</v>
      </c>
      <c r="B737">
        <v>1963</v>
      </c>
      <c r="C737" t="s">
        <v>600</v>
      </c>
      <c r="D737" t="s">
        <v>44</v>
      </c>
      <c r="E737" t="s">
        <v>15</v>
      </c>
      <c r="F737">
        <v>126</v>
      </c>
      <c r="G737">
        <v>108</v>
      </c>
      <c r="H737">
        <v>998</v>
      </c>
      <c r="L737" t="s">
        <v>16</v>
      </c>
      <c r="M737" t="s">
        <v>16</v>
      </c>
    </row>
    <row r="738" spans="1:13" x14ac:dyDescent="0.45">
      <c r="A738">
        <v>737</v>
      </c>
      <c r="B738">
        <v>1963</v>
      </c>
      <c r="C738" t="s">
        <v>650</v>
      </c>
      <c r="D738" t="s">
        <v>59</v>
      </c>
      <c r="E738" t="s">
        <v>15</v>
      </c>
      <c r="F738">
        <v>109</v>
      </c>
      <c r="G738">
        <v>103</v>
      </c>
      <c r="H738">
        <v>926</v>
      </c>
      <c r="L738" t="s">
        <v>16</v>
      </c>
      <c r="M738" t="s">
        <v>16</v>
      </c>
    </row>
    <row r="739" spans="1:13" x14ac:dyDescent="0.45">
      <c r="A739">
        <v>738</v>
      </c>
      <c r="B739">
        <v>1963</v>
      </c>
      <c r="C739" t="s">
        <v>702</v>
      </c>
      <c r="D739" t="s">
        <v>62</v>
      </c>
      <c r="E739" t="s">
        <v>15</v>
      </c>
      <c r="F739">
        <v>134</v>
      </c>
      <c r="G739">
        <v>128</v>
      </c>
      <c r="H739">
        <v>1144.0999999999999</v>
      </c>
      <c r="L739" t="s">
        <v>16</v>
      </c>
      <c r="M739" t="s">
        <v>16</v>
      </c>
    </row>
    <row r="740" spans="1:13" x14ac:dyDescent="0.45">
      <c r="A740">
        <v>739</v>
      </c>
      <c r="B740">
        <v>1963</v>
      </c>
      <c r="C740" t="s">
        <v>785</v>
      </c>
      <c r="D740" t="s">
        <v>54</v>
      </c>
      <c r="E740" t="s">
        <v>15</v>
      </c>
      <c r="F740">
        <v>95</v>
      </c>
      <c r="G740">
        <v>89</v>
      </c>
      <c r="H740">
        <v>804.2</v>
      </c>
      <c r="L740" t="s">
        <v>16</v>
      </c>
      <c r="M740" t="s">
        <v>16</v>
      </c>
    </row>
    <row r="741" spans="1:13" x14ac:dyDescent="0.45">
      <c r="A741">
        <v>740</v>
      </c>
      <c r="B741">
        <v>1963</v>
      </c>
      <c r="C741" t="s">
        <v>790</v>
      </c>
      <c r="D741" t="s">
        <v>91</v>
      </c>
      <c r="E741" t="s">
        <v>15</v>
      </c>
      <c r="F741">
        <v>105</v>
      </c>
      <c r="G741">
        <v>94</v>
      </c>
      <c r="H741">
        <v>835</v>
      </c>
      <c r="L741" t="s">
        <v>16</v>
      </c>
      <c r="M741" t="s">
        <v>16</v>
      </c>
    </row>
    <row r="742" spans="1:13" x14ac:dyDescent="0.45">
      <c r="A742">
        <v>741</v>
      </c>
      <c r="B742">
        <v>1963</v>
      </c>
      <c r="C742" t="s">
        <v>794</v>
      </c>
      <c r="D742" t="s">
        <v>26</v>
      </c>
      <c r="E742" t="s">
        <v>15</v>
      </c>
      <c r="F742">
        <v>90</v>
      </c>
      <c r="G742">
        <v>90</v>
      </c>
      <c r="H742">
        <v>779</v>
      </c>
      <c r="L742" t="s">
        <v>16</v>
      </c>
      <c r="M742" t="s">
        <v>16</v>
      </c>
    </row>
    <row r="743" spans="1:13" x14ac:dyDescent="0.45">
      <c r="A743">
        <v>742</v>
      </c>
      <c r="B743">
        <v>1964</v>
      </c>
      <c r="C743" t="s">
        <v>345</v>
      </c>
      <c r="D743" t="s">
        <v>22</v>
      </c>
      <c r="E743" t="s">
        <v>15</v>
      </c>
      <c r="F743">
        <v>125</v>
      </c>
      <c r="G743">
        <v>121</v>
      </c>
      <c r="H743">
        <v>1022.2</v>
      </c>
      <c r="L743" t="s">
        <v>16</v>
      </c>
      <c r="M743" t="s">
        <v>16</v>
      </c>
    </row>
    <row r="744" spans="1:13" x14ac:dyDescent="0.45">
      <c r="A744">
        <v>743</v>
      </c>
      <c r="B744">
        <v>1964</v>
      </c>
      <c r="C744" t="s">
        <v>359</v>
      </c>
      <c r="D744" t="s">
        <v>93</v>
      </c>
      <c r="E744" t="s">
        <v>15</v>
      </c>
      <c r="F744">
        <v>110</v>
      </c>
      <c r="G744">
        <v>105</v>
      </c>
      <c r="H744">
        <v>916.2</v>
      </c>
      <c r="L744" t="s">
        <v>16</v>
      </c>
      <c r="M744" t="s">
        <v>16</v>
      </c>
    </row>
    <row r="745" spans="1:13" x14ac:dyDescent="0.45">
      <c r="A745">
        <v>744</v>
      </c>
      <c r="B745">
        <v>1964</v>
      </c>
      <c r="C745" t="s">
        <v>384</v>
      </c>
      <c r="D745" t="s">
        <v>385</v>
      </c>
      <c r="E745" t="s">
        <v>15</v>
      </c>
      <c r="F745">
        <v>132</v>
      </c>
      <c r="G745">
        <v>112</v>
      </c>
      <c r="H745">
        <v>1032.0999999999999</v>
      </c>
      <c r="L745" t="s">
        <v>16</v>
      </c>
      <c r="M745" t="s">
        <v>16</v>
      </c>
    </row>
    <row r="746" spans="1:13" x14ac:dyDescent="0.45">
      <c r="A746">
        <v>745</v>
      </c>
      <c r="B746">
        <v>1964</v>
      </c>
      <c r="C746" t="s">
        <v>422</v>
      </c>
      <c r="D746" t="s">
        <v>71</v>
      </c>
      <c r="E746" t="s">
        <v>15</v>
      </c>
      <c r="F746">
        <v>124</v>
      </c>
      <c r="G746">
        <v>110</v>
      </c>
      <c r="H746">
        <v>991</v>
      </c>
      <c r="L746" t="s">
        <v>16</v>
      </c>
      <c r="M746" t="s">
        <v>16</v>
      </c>
    </row>
    <row r="747" spans="1:13" x14ac:dyDescent="0.45">
      <c r="A747">
        <v>746</v>
      </c>
      <c r="B747">
        <v>1964</v>
      </c>
      <c r="C747" t="s">
        <v>452</v>
      </c>
      <c r="D747" t="s">
        <v>73</v>
      </c>
      <c r="E747" t="s">
        <v>15</v>
      </c>
      <c r="F747">
        <v>120</v>
      </c>
      <c r="G747">
        <v>116</v>
      </c>
      <c r="H747">
        <v>1020.2</v>
      </c>
      <c r="L747" t="s">
        <v>16</v>
      </c>
      <c r="M747" t="s">
        <v>16</v>
      </c>
    </row>
    <row r="748" spans="1:13" x14ac:dyDescent="0.45">
      <c r="A748">
        <v>747</v>
      </c>
      <c r="B748">
        <v>1964</v>
      </c>
      <c r="C748" t="s">
        <v>475</v>
      </c>
      <c r="D748" t="s">
        <v>26</v>
      </c>
      <c r="E748" t="s">
        <v>15</v>
      </c>
      <c r="F748">
        <v>141</v>
      </c>
      <c r="G748">
        <v>137</v>
      </c>
      <c r="H748">
        <v>1222</v>
      </c>
      <c r="L748" t="s">
        <v>16</v>
      </c>
      <c r="M748" t="s">
        <v>16</v>
      </c>
    </row>
    <row r="749" spans="1:13" x14ac:dyDescent="0.45">
      <c r="A749">
        <v>748</v>
      </c>
      <c r="B749">
        <v>1964</v>
      </c>
      <c r="C749" t="s">
        <v>501</v>
      </c>
      <c r="D749" t="s">
        <v>64</v>
      </c>
      <c r="E749" t="s">
        <v>15</v>
      </c>
      <c r="F749">
        <v>98</v>
      </c>
      <c r="G749">
        <v>88</v>
      </c>
      <c r="H749">
        <v>793.1</v>
      </c>
      <c r="L749" t="s">
        <v>16</v>
      </c>
      <c r="M749" t="s">
        <v>16</v>
      </c>
    </row>
    <row r="750" spans="1:13" x14ac:dyDescent="0.45">
      <c r="A750">
        <v>749</v>
      </c>
      <c r="B750">
        <v>1964</v>
      </c>
      <c r="C750" t="s">
        <v>505</v>
      </c>
      <c r="D750" t="s">
        <v>20</v>
      </c>
      <c r="E750" t="s">
        <v>15</v>
      </c>
      <c r="F750">
        <v>113</v>
      </c>
      <c r="G750">
        <v>105</v>
      </c>
      <c r="H750">
        <v>962</v>
      </c>
      <c r="L750" t="s">
        <v>16</v>
      </c>
      <c r="M750" t="s">
        <v>16</v>
      </c>
    </row>
    <row r="751" spans="1:13" x14ac:dyDescent="0.45">
      <c r="A751">
        <v>750</v>
      </c>
      <c r="B751">
        <v>1964</v>
      </c>
      <c r="C751" t="s">
        <v>539</v>
      </c>
      <c r="D751" t="s">
        <v>14</v>
      </c>
      <c r="E751" t="s">
        <v>15</v>
      </c>
      <c r="F751">
        <v>146</v>
      </c>
      <c r="G751">
        <v>141</v>
      </c>
      <c r="H751">
        <v>1299</v>
      </c>
      <c r="L751" t="s">
        <v>16</v>
      </c>
      <c r="M751" t="s">
        <v>16</v>
      </c>
    </row>
    <row r="752" spans="1:13" x14ac:dyDescent="0.45">
      <c r="A752">
        <v>751</v>
      </c>
      <c r="B752">
        <v>1964</v>
      </c>
      <c r="C752" t="s">
        <v>593</v>
      </c>
      <c r="D752" t="s">
        <v>79</v>
      </c>
      <c r="E752" t="s">
        <v>15</v>
      </c>
      <c r="F752">
        <v>120</v>
      </c>
      <c r="G752">
        <v>72</v>
      </c>
      <c r="H752">
        <v>751.1</v>
      </c>
      <c r="L752" t="s">
        <v>16</v>
      </c>
      <c r="M752" t="s">
        <v>16</v>
      </c>
    </row>
    <row r="753" spans="1:13" x14ac:dyDescent="0.45">
      <c r="A753">
        <v>752</v>
      </c>
      <c r="B753">
        <v>1964</v>
      </c>
      <c r="C753" t="s">
        <v>600</v>
      </c>
      <c r="D753" t="s">
        <v>44</v>
      </c>
      <c r="E753" t="s">
        <v>15</v>
      </c>
      <c r="F753">
        <v>137</v>
      </c>
      <c r="G753">
        <v>126</v>
      </c>
      <c r="H753">
        <v>1138</v>
      </c>
      <c r="L753" t="s">
        <v>16</v>
      </c>
      <c r="M753" t="s">
        <v>16</v>
      </c>
    </row>
    <row r="754" spans="1:13" x14ac:dyDescent="0.45">
      <c r="A754">
        <v>753</v>
      </c>
      <c r="B754">
        <v>1964</v>
      </c>
      <c r="C754" t="s">
        <v>659</v>
      </c>
      <c r="D754" t="s">
        <v>42</v>
      </c>
      <c r="E754" t="s">
        <v>15</v>
      </c>
      <c r="F754">
        <v>96</v>
      </c>
      <c r="G754">
        <v>95</v>
      </c>
      <c r="H754">
        <v>806</v>
      </c>
      <c r="L754" t="s">
        <v>16</v>
      </c>
      <c r="M754" t="s">
        <v>16</v>
      </c>
    </row>
    <row r="755" spans="1:13" x14ac:dyDescent="0.45">
      <c r="A755">
        <v>754</v>
      </c>
      <c r="B755">
        <v>1964</v>
      </c>
      <c r="C755" t="s">
        <v>697</v>
      </c>
      <c r="D755" t="s">
        <v>102</v>
      </c>
      <c r="E755" t="s">
        <v>15</v>
      </c>
      <c r="F755">
        <v>146</v>
      </c>
      <c r="G755">
        <v>139</v>
      </c>
      <c r="H755">
        <v>1255.2</v>
      </c>
      <c r="L755" t="s">
        <v>16</v>
      </c>
      <c r="M755" t="s">
        <v>16</v>
      </c>
    </row>
    <row r="756" spans="1:13" x14ac:dyDescent="0.45">
      <c r="A756">
        <v>755</v>
      </c>
      <c r="B756">
        <v>1964</v>
      </c>
      <c r="C756" t="s">
        <v>699</v>
      </c>
      <c r="D756" t="s">
        <v>31</v>
      </c>
      <c r="E756" t="s">
        <v>15</v>
      </c>
      <c r="F756">
        <v>96</v>
      </c>
      <c r="G756">
        <v>93</v>
      </c>
      <c r="H756">
        <v>841.2</v>
      </c>
      <c r="L756" t="s">
        <v>16</v>
      </c>
      <c r="M756" t="s">
        <v>16</v>
      </c>
    </row>
    <row r="757" spans="1:13" x14ac:dyDescent="0.45">
      <c r="A757">
        <v>756</v>
      </c>
      <c r="B757">
        <v>1964</v>
      </c>
      <c r="C757" t="s">
        <v>702</v>
      </c>
      <c r="D757" t="s">
        <v>62</v>
      </c>
      <c r="E757" t="s">
        <v>15</v>
      </c>
      <c r="F757">
        <v>128</v>
      </c>
      <c r="G757">
        <v>116</v>
      </c>
      <c r="H757">
        <v>1019.2</v>
      </c>
      <c r="L757" t="s">
        <v>16</v>
      </c>
      <c r="M757" t="s">
        <v>16</v>
      </c>
    </row>
    <row r="758" spans="1:13" x14ac:dyDescent="0.45">
      <c r="A758">
        <v>757</v>
      </c>
      <c r="B758">
        <v>1964</v>
      </c>
      <c r="C758" t="s">
        <v>785</v>
      </c>
      <c r="D758" t="s">
        <v>54</v>
      </c>
      <c r="E758" t="s">
        <v>15</v>
      </c>
      <c r="F758">
        <v>131</v>
      </c>
      <c r="G758">
        <v>120</v>
      </c>
      <c r="H758">
        <v>1077</v>
      </c>
      <c r="L758" t="s">
        <v>16</v>
      </c>
      <c r="M758" t="s">
        <v>16</v>
      </c>
    </row>
    <row r="759" spans="1:13" x14ac:dyDescent="0.45">
      <c r="A759">
        <v>758</v>
      </c>
      <c r="B759">
        <v>1964</v>
      </c>
      <c r="C759" t="s">
        <v>790</v>
      </c>
      <c r="D759" t="s">
        <v>91</v>
      </c>
      <c r="E759" t="s">
        <v>15</v>
      </c>
      <c r="F759">
        <v>96</v>
      </c>
      <c r="G759">
        <v>83</v>
      </c>
      <c r="H759">
        <v>766</v>
      </c>
      <c r="L759" t="s">
        <v>16</v>
      </c>
      <c r="M759" t="s">
        <v>16</v>
      </c>
    </row>
    <row r="760" spans="1:13" x14ac:dyDescent="0.45">
      <c r="A760">
        <v>759</v>
      </c>
      <c r="B760">
        <v>1965</v>
      </c>
      <c r="C760" t="s">
        <v>336</v>
      </c>
      <c r="D760" t="s">
        <v>31</v>
      </c>
      <c r="E760" t="s">
        <v>15</v>
      </c>
      <c r="F760">
        <v>108</v>
      </c>
      <c r="G760">
        <v>97</v>
      </c>
      <c r="H760">
        <v>845</v>
      </c>
      <c r="L760" t="s">
        <v>16</v>
      </c>
      <c r="M760" t="s">
        <v>16</v>
      </c>
    </row>
    <row r="761" spans="1:13" x14ac:dyDescent="0.45">
      <c r="A761">
        <v>760</v>
      </c>
      <c r="B761">
        <v>1965</v>
      </c>
      <c r="C761" t="s">
        <v>345</v>
      </c>
      <c r="D761" t="s">
        <v>22</v>
      </c>
      <c r="E761" t="s">
        <v>15</v>
      </c>
      <c r="F761">
        <v>128</v>
      </c>
      <c r="G761">
        <v>115</v>
      </c>
      <c r="H761">
        <v>952.1</v>
      </c>
      <c r="L761" t="s">
        <v>16</v>
      </c>
      <c r="M761" t="s">
        <v>16</v>
      </c>
    </row>
    <row r="762" spans="1:13" x14ac:dyDescent="0.45">
      <c r="A762">
        <v>761</v>
      </c>
      <c r="B762">
        <v>1965</v>
      </c>
      <c r="C762" t="s">
        <v>376</v>
      </c>
      <c r="D762" t="s">
        <v>64</v>
      </c>
      <c r="E762" t="s">
        <v>15</v>
      </c>
      <c r="F762">
        <v>102</v>
      </c>
      <c r="G762">
        <v>94</v>
      </c>
      <c r="H762">
        <v>851.1</v>
      </c>
      <c r="L762" t="s">
        <v>16</v>
      </c>
      <c r="M762" t="s">
        <v>16</v>
      </c>
    </row>
    <row r="763" spans="1:13" x14ac:dyDescent="0.45">
      <c r="A763">
        <v>762</v>
      </c>
      <c r="B763">
        <v>1965</v>
      </c>
      <c r="C763" t="s">
        <v>386</v>
      </c>
      <c r="D763" t="s">
        <v>880</v>
      </c>
      <c r="E763" t="s">
        <v>15</v>
      </c>
      <c r="F763">
        <v>95</v>
      </c>
      <c r="G763">
        <v>89</v>
      </c>
      <c r="H763">
        <v>768</v>
      </c>
      <c r="L763" t="s">
        <v>16</v>
      </c>
      <c r="M763" t="s">
        <v>16</v>
      </c>
    </row>
    <row r="764" spans="1:13" x14ac:dyDescent="0.45">
      <c r="A764">
        <v>763</v>
      </c>
      <c r="B764">
        <v>1965</v>
      </c>
      <c r="C764" t="s">
        <v>396</v>
      </c>
      <c r="D764" t="s">
        <v>69</v>
      </c>
      <c r="E764" t="s">
        <v>15</v>
      </c>
      <c r="F764">
        <v>112</v>
      </c>
      <c r="G764">
        <v>103</v>
      </c>
      <c r="H764">
        <v>782.1</v>
      </c>
      <c r="L764" t="s">
        <v>16</v>
      </c>
      <c r="M764" t="s">
        <v>16</v>
      </c>
    </row>
    <row r="765" spans="1:13" x14ac:dyDescent="0.45">
      <c r="A765">
        <v>764</v>
      </c>
      <c r="B765">
        <v>1965</v>
      </c>
      <c r="C765" t="s">
        <v>422</v>
      </c>
      <c r="D765" t="s">
        <v>71</v>
      </c>
      <c r="E765" t="s">
        <v>15</v>
      </c>
      <c r="F765">
        <v>102</v>
      </c>
      <c r="G765">
        <v>85</v>
      </c>
      <c r="H765">
        <v>779.1</v>
      </c>
      <c r="L765" t="s">
        <v>16</v>
      </c>
      <c r="M765" t="s">
        <v>16</v>
      </c>
    </row>
    <row r="766" spans="1:13" x14ac:dyDescent="0.45">
      <c r="A766">
        <v>765</v>
      </c>
      <c r="B766">
        <v>1965</v>
      </c>
      <c r="C766" t="s">
        <v>452</v>
      </c>
      <c r="D766" t="s">
        <v>73</v>
      </c>
      <c r="E766" t="s">
        <v>15</v>
      </c>
      <c r="F766">
        <v>110</v>
      </c>
      <c r="G766">
        <v>98</v>
      </c>
      <c r="H766">
        <v>900.2</v>
      </c>
      <c r="L766" t="s">
        <v>16</v>
      </c>
      <c r="M766" t="s">
        <v>16</v>
      </c>
    </row>
    <row r="767" spans="1:13" x14ac:dyDescent="0.45">
      <c r="A767">
        <v>766</v>
      </c>
      <c r="B767">
        <v>1965</v>
      </c>
      <c r="C767" t="s">
        <v>475</v>
      </c>
      <c r="D767" t="s">
        <v>26</v>
      </c>
      <c r="E767" t="s">
        <v>15</v>
      </c>
      <c r="F767">
        <v>129</v>
      </c>
      <c r="G767">
        <v>120</v>
      </c>
      <c r="H767">
        <v>1085.2</v>
      </c>
      <c r="L767" t="s">
        <v>16</v>
      </c>
      <c r="M767" t="s">
        <v>16</v>
      </c>
    </row>
    <row r="768" spans="1:13" x14ac:dyDescent="0.45">
      <c r="A768">
        <v>767</v>
      </c>
      <c r="B768">
        <v>1965</v>
      </c>
      <c r="C768" t="s">
        <v>505</v>
      </c>
      <c r="D768" t="s">
        <v>20</v>
      </c>
      <c r="E768" t="s">
        <v>15</v>
      </c>
      <c r="F768">
        <v>133</v>
      </c>
      <c r="G768">
        <v>125</v>
      </c>
      <c r="H768">
        <v>1113.0999999999999</v>
      </c>
      <c r="L768" t="s">
        <v>16</v>
      </c>
      <c r="M768" t="s">
        <v>16</v>
      </c>
    </row>
    <row r="769" spans="1:13" x14ac:dyDescent="0.45">
      <c r="A769">
        <v>768</v>
      </c>
      <c r="B769">
        <v>1965</v>
      </c>
      <c r="C769" t="s">
        <v>539</v>
      </c>
      <c r="D769" t="s">
        <v>14</v>
      </c>
      <c r="E769" t="s">
        <v>15</v>
      </c>
      <c r="F769">
        <v>95</v>
      </c>
      <c r="G769">
        <v>93</v>
      </c>
      <c r="H769">
        <v>814</v>
      </c>
      <c r="L769" t="s">
        <v>16</v>
      </c>
      <c r="M769" t="s">
        <v>16</v>
      </c>
    </row>
    <row r="770" spans="1:13" x14ac:dyDescent="0.45">
      <c r="A770">
        <v>769</v>
      </c>
      <c r="B770">
        <v>1965</v>
      </c>
      <c r="C770" t="s">
        <v>600</v>
      </c>
      <c r="D770" t="s">
        <v>44</v>
      </c>
      <c r="E770" t="s">
        <v>15</v>
      </c>
      <c r="F770">
        <v>111</v>
      </c>
      <c r="G770">
        <v>107</v>
      </c>
      <c r="H770">
        <v>961.2</v>
      </c>
      <c r="L770" t="s">
        <v>16</v>
      </c>
      <c r="M770" t="s">
        <v>16</v>
      </c>
    </row>
    <row r="771" spans="1:13" x14ac:dyDescent="0.45">
      <c r="A771">
        <v>770</v>
      </c>
      <c r="B771">
        <v>1965</v>
      </c>
      <c r="C771" t="s">
        <v>659</v>
      </c>
      <c r="D771" t="s">
        <v>42</v>
      </c>
      <c r="E771" t="s">
        <v>15</v>
      </c>
      <c r="F771">
        <v>131</v>
      </c>
      <c r="G771">
        <v>119</v>
      </c>
      <c r="H771">
        <v>1015.1</v>
      </c>
      <c r="L771" t="s">
        <v>16</v>
      </c>
      <c r="M771" t="s">
        <v>16</v>
      </c>
    </row>
    <row r="772" spans="1:13" x14ac:dyDescent="0.45">
      <c r="A772">
        <v>771</v>
      </c>
      <c r="B772">
        <v>1965</v>
      </c>
      <c r="C772" t="s">
        <v>697</v>
      </c>
      <c r="D772" t="s">
        <v>443</v>
      </c>
      <c r="E772" t="s">
        <v>15</v>
      </c>
      <c r="F772">
        <v>128</v>
      </c>
      <c r="G772">
        <v>112</v>
      </c>
      <c r="H772">
        <v>1025.2</v>
      </c>
      <c r="L772" t="s">
        <v>16</v>
      </c>
      <c r="M772" t="s">
        <v>16</v>
      </c>
    </row>
    <row r="773" spans="1:13" x14ac:dyDescent="0.45">
      <c r="A773">
        <v>772</v>
      </c>
      <c r="B773">
        <v>1965</v>
      </c>
      <c r="C773" t="s">
        <v>699</v>
      </c>
      <c r="D773" t="s">
        <v>79</v>
      </c>
      <c r="E773" t="s">
        <v>15</v>
      </c>
      <c r="F773">
        <v>111</v>
      </c>
      <c r="G773">
        <v>107</v>
      </c>
      <c r="H773">
        <v>819.1</v>
      </c>
      <c r="L773" t="s">
        <v>16</v>
      </c>
      <c r="M773" t="s">
        <v>16</v>
      </c>
    </row>
    <row r="774" spans="1:13" x14ac:dyDescent="0.45">
      <c r="A774">
        <v>773</v>
      </c>
      <c r="B774">
        <v>1965</v>
      </c>
      <c r="C774" t="s">
        <v>702</v>
      </c>
      <c r="D774" t="s">
        <v>62</v>
      </c>
      <c r="E774" t="s">
        <v>15</v>
      </c>
      <c r="F774">
        <v>131</v>
      </c>
      <c r="G774">
        <v>117</v>
      </c>
      <c r="H774">
        <v>1072</v>
      </c>
      <c r="L774" t="s">
        <v>16</v>
      </c>
      <c r="M774" t="s">
        <v>16</v>
      </c>
    </row>
    <row r="775" spans="1:13" x14ac:dyDescent="0.45">
      <c r="A775">
        <v>774</v>
      </c>
      <c r="B775">
        <v>1965</v>
      </c>
      <c r="C775" t="s">
        <v>785</v>
      </c>
      <c r="D775" t="s">
        <v>54</v>
      </c>
      <c r="E775" t="s">
        <v>15</v>
      </c>
      <c r="F775">
        <v>106</v>
      </c>
      <c r="G775">
        <v>102</v>
      </c>
      <c r="H775">
        <v>902.2</v>
      </c>
      <c r="L775" t="s">
        <v>16</v>
      </c>
      <c r="M775" t="s">
        <v>16</v>
      </c>
    </row>
    <row r="776" spans="1:13" x14ac:dyDescent="0.45">
      <c r="A776">
        <v>775</v>
      </c>
      <c r="B776">
        <v>1965</v>
      </c>
      <c r="C776" t="s">
        <v>790</v>
      </c>
      <c r="D776" t="s">
        <v>91</v>
      </c>
      <c r="E776" t="s">
        <v>15</v>
      </c>
      <c r="F776">
        <v>100</v>
      </c>
      <c r="G776">
        <v>96</v>
      </c>
      <c r="H776">
        <v>840</v>
      </c>
      <c r="L776" t="s">
        <v>16</v>
      </c>
      <c r="M776" t="s">
        <v>16</v>
      </c>
    </row>
    <row r="777" spans="1:13" x14ac:dyDescent="0.45">
      <c r="A777">
        <v>776</v>
      </c>
      <c r="B777">
        <v>1966</v>
      </c>
      <c r="C777" t="s">
        <v>336</v>
      </c>
      <c r="D777" t="s">
        <v>31</v>
      </c>
      <c r="E777" t="s">
        <v>15</v>
      </c>
      <c r="F777">
        <v>97</v>
      </c>
      <c r="G777">
        <v>87</v>
      </c>
      <c r="H777">
        <v>774</v>
      </c>
      <c r="L777" t="s">
        <v>16</v>
      </c>
      <c r="M777" t="s">
        <v>16</v>
      </c>
    </row>
    <row r="778" spans="1:13" x14ac:dyDescent="0.45">
      <c r="A778">
        <v>777</v>
      </c>
      <c r="B778">
        <v>1966</v>
      </c>
      <c r="C778" t="s">
        <v>344</v>
      </c>
      <c r="D778" t="s">
        <v>64</v>
      </c>
      <c r="E778" t="s">
        <v>15</v>
      </c>
      <c r="F778">
        <v>121</v>
      </c>
      <c r="G778">
        <v>120</v>
      </c>
      <c r="H778">
        <v>1023</v>
      </c>
      <c r="L778" t="s">
        <v>16</v>
      </c>
      <c r="M778" t="s">
        <v>16</v>
      </c>
    </row>
    <row r="779" spans="1:13" x14ac:dyDescent="0.45">
      <c r="A779">
        <v>778</v>
      </c>
      <c r="B779">
        <v>1966</v>
      </c>
      <c r="C779" t="s">
        <v>345</v>
      </c>
      <c r="D779" t="s">
        <v>22</v>
      </c>
      <c r="E779" t="s">
        <v>15</v>
      </c>
      <c r="F779">
        <v>113</v>
      </c>
      <c r="G779">
        <v>113</v>
      </c>
      <c r="H779">
        <v>903.1</v>
      </c>
      <c r="L779" t="s">
        <v>16</v>
      </c>
      <c r="M779" t="s">
        <v>16</v>
      </c>
    </row>
    <row r="780" spans="1:13" x14ac:dyDescent="0.45">
      <c r="A780">
        <v>779</v>
      </c>
      <c r="B780">
        <v>1966</v>
      </c>
      <c r="C780" t="s">
        <v>401</v>
      </c>
      <c r="D780" t="s">
        <v>385</v>
      </c>
      <c r="E780" t="s">
        <v>15</v>
      </c>
      <c r="F780">
        <v>119</v>
      </c>
      <c r="G780">
        <v>113</v>
      </c>
      <c r="H780">
        <v>1032.2</v>
      </c>
      <c r="L780" t="s">
        <v>16</v>
      </c>
      <c r="M780" t="s">
        <v>16</v>
      </c>
    </row>
    <row r="781" spans="1:13" x14ac:dyDescent="0.45">
      <c r="A781">
        <v>780</v>
      </c>
      <c r="B781">
        <v>1966</v>
      </c>
      <c r="C781" t="s">
        <v>422</v>
      </c>
      <c r="D781" t="s">
        <v>71</v>
      </c>
      <c r="E781" t="s">
        <v>15</v>
      </c>
      <c r="F781">
        <v>110</v>
      </c>
      <c r="G781">
        <v>95</v>
      </c>
      <c r="H781">
        <v>880.1</v>
      </c>
      <c r="L781" t="s">
        <v>16</v>
      </c>
      <c r="M781" t="s">
        <v>16</v>
      </c>
    </row>
    <row r="782" spans="1:13" x14ac:dyDescent="0.45">
      <c r="A782">
        <v>781</v>
      </c>
      <c r="B782">
        <v>1966</v>
      </c>
      <c r="C782" t="s">
        <v>459</v>
      </c>
      <c r="D782" t="s">
        <v>59</v>
      </c>
      <c r="E782" t="s">
        <v>15</v>
      </c>
      <c r="F782">
        <v>121</v>
      </c>
      <c r="G782">
        <v>118</v>
      </c>
      <c r="H782">
        <v>1054.2</v>
      </c>
      <c r="L782" t="s">
        <v>16</v>
      </c>
      <c r="M782" t="s">
        <v>16</v>
      </c>
    </row>
    <row r="783" spans="1:13" x14ac:dyDescent="0.45">
      <c r="A783">
        <v>782</v>
      </c>
      <c r="B783">
        <v>1966</v>
      </c>
      <c r="C783" t="s">
        <v>475</v>
      </c>
      <c r="D783" t="s">
        <v>26</v>
      </c>
      <c r="E783" t="s">
        <v>15</v>
      </c>
      <c r="F783">
        <v>132</v>
      </c>
      <c r="G783">
        <v>130</v>
      </c>
      <c r="H783">
        <v>1156.2</v>
      </c>
      <c r="L783" t="s">
        <v>16</v>
      </c>
      <c r="M783" t="s">
        <v>16</v>
      </c>
    </row>
    <row r="784" spans="1:13" x14ac:dyDescent="0.45">
      <c r="A784">
        <v>783</v>
      </c>
      <c r="B784">
        <v>1966</v>
      </c>
      <c r="C784" t="s">
        <v>501</v>
      </c>
      <c r="D784" t="s">
        <v>69</v>
      </c>
      <c r="E784" t="s">
        <v>15</v>
      </c>
      <c r="F784">
        <v>115</v>
      </c>
      <c r="G784">
        <v>101</v>
      </c>
      <c r="H784">
        <v>857</v>
      </c>
      <c r="L784" t="s">
        <v>16</v>
      </c>
      <c r="M784" t="s">
        <v>16</v>
      </c>
    </row>
    <row r="785" spans="1:13" x14ac:dyDescent="0.45">
      <c r="A785">
        <v>784</v>
      </c>
      <c r="B785">
        <v>1966</v>
      </c>
      <c r="C785" t="s">
        <v>505</v>
      </c>
      <c r="D785" t="s">
        <v>20</v>
      </c>
      <c r="E785" t="s">
        <v>15</v>
      </c>
      <c r="F785">
        <v>136</v>
      </c>
      <c r="G785">
        <v>122</v>
      </c>
      <c r="H785">
        <v>1121.2</v>
      </c>
      <c r="L785" t="s">
        <v>16</v>
      </c>
      <c r="M785" t="s">
        <v>16</v>
      </c>
    </row>
    <row r="786" spans="1:13" x14ac:dyDescent="0.45">
      <c r="A786">
        <v>785</v>
      </c>
      <c r="B786">
        <v>1966</v>
      </c>
      <c r="C786" t="s">
        <v>539</v>
      </c>
      <c r="D786" t="s">
        <v>14</v>
      </c>
      <c r="E786" t="s">
        <v>15</v>
      </c>
      <c r="F786">
        <v>100</v>
      </c>
      <c r="G786">
        <v>98</v>
      </c>
      <c r="H786">
        <v>851.2</v>
      </c>
      <c r="L786" t="s">
        <v>16</v>
      </c>
      <c r="M786" t="s">
        <v>16</v>
      </c>
    </row>
    <row r="787" spans="1:13" x14ac:dyDescent="0.45">
      <c r="A787">
        <v>786</v>
      </c>
      <c r="B787">
        <v>1966</v>
      </c>
      <c r="C787" t="s">
        <v>541</v>
      </c>
      <c r="D787" t="s">
        <v>93</v>
      </c>
      <c r="E787" t="s">
        <v>15</v>
      </c>
      <c r="F787">
        <v>149</v>
      </c>
      <c r="G787">
        <v>144</v>
      </c>
      <c r="H787">
        <v>1293</v>
      </c>
      <c r="L787" t="s">
        <v>16</v>
      </c>
      <c r="M787" t="s">
        <v>16</v>
      </c>
    </row>
    <row r="788" spans="1:13" x14ac:dyDescent="0.45">
      <c r="A788">
        <v>787</v>
      </c>
      <c r="B788">
        <v>1966</v>
      </c>
      <c r="C788" t="s">
        <v>600</v>
      </c>
      <c r="D788" t="s">
        <v>44</v>
      </c>
      <c r="E788" t="s">
        <v>15</v>
      </c>
      <c r="F788">
        <v>148</v>
      </c>
      <c r="G788">
        <v>138</v>
      </c>
      <c r="H788">
        <v>1261.0999999999999</v>
      </c>
      <c r="L788" t="s">
        <v>16</v>
      </c>
      <c r="M788" t="s">
        <v>16</v>
      </c>
    </row>
    <row r="789" spans="1:13" x14ac:dyDescent="0.45">
      <c r="A789">
        <v>788</v>
      </c>
      <c r="B789">
        <v>1966</v>
      </c>
      <c r="C789" t="s">
        <v>659</v>
      </c>
      <c r="D789" t="s">
        <v>42</v>
      </c>
      <c r="E789" t="s">
        <v>15</v>
      </c>
      <c r="F789">
        <v>118</v>
      </c>
      <c r="G789">
        <v>109</v>
      </c>
      <c r="H789">
        <v>934.2</v>
      </c>
      <c r="L789" t="s">
        <v>16</v>
      </c>
      <c r="M789" t="s">
        <v>16</v>
      </c>
    </row>
    <row r="790" spans="1:13" x14ac:dyDescent="0.45">
      <c r="A790">
        <v>789</v>
      </c>
      <c r="B790">
        <v>1966</v>
      </c>
      <c r="C790" t="s">
        <v>697</v>
      </c>
      <c r="D790" t="s">
        <v>443</v>
      </c>
      <c r="E790" t="s">
        <v>15</v>
      </c>
      <c r="F790">
        <v>133</v>
      </c>
      <c r="G790">
        <v>121</v>
      </c>
      <c r="H790">
        <v>1103</v>
      </c>
      <c r="L790" t="s">
        <v>16</v>
      </c>
      <c r="M790" t="s">
        <v>16</v>
      </c>
    </row>
    <row r="791" spans="1:13" x14ac:dyDescent="0.45">
      <c r="A791">
        <v>790</v>
      </c>
      <c r="B791">
        <v>1966</v>
      </c>
      <c r="C791" t="s">
        <v>699</v>
      </c>
      <c r="D791" t="s">
        <v>79</v>
      </c>
      <c r="E791" t="s">
        <v>15</v>
      </c>
      <c r="F791">
        <v>102</v>
      </c>
      <c r="G791">
        <v>96</v>
      </c>
      <c r="H791">
        <v>791</v>
      </c>
      <c r="L791" t="s">
        <v>16</v>
      </c>
      <c r="M791" t="s">
        <v>16</v>
      </c>
    </row>
    <row r="792" spans="1:13" x14ac:dyDescent="0.45">
      <c r="A792">
        <v>791</v>
      </c>
      <c r="B792">
        <v>1966</v>
      </c>
      <c r="C792" t="s">
        <v>700</v>
      </c>
      <c r="D792" t="s">
        <v>880</v>
      </c>
      <c r="E792" t="s">
        <v>15</v>
      </c>
      <c r="F792">
        <v>123</v>
      </c>
      <c r="G792">
        <v>119</v>
      </c>
      <c r="H792">
        <v>1017</v>
      </c>
      <c r="L792" t="s">
        <v>16</v>
      </c>
      <c r="M792" t="s">
        <v>16</v>
      </c>
    </row>
    <row r="793" spans="1:13" x14ac:dyDescent="0.45">
      <c r="A793">
        <v>792</v>
      </c>
      <c r="B793">
        <v>1966</v>
      </c>
      <c r="C793" t="s">
        <v>702</v>
      </c>
      <c r="D793" t="s">
        <v>62</v>
      </c>
      <c r="E793" t="s">
        <v>15</v>
      </c>
      <c r="F793">
        <v>138</v>
      </c>
      <c r="G793">
        <v>125</v>
      </c>
      <c r="H793">
        <v>1132</v>
      </c>
      <c r="L793" t="s">
        <v>16</v>
      </c>
      <c r="M793" t="s">
        <v>16</v>
      </c>
    </row>
    <row r="794" spans="1:13" x14ac:dyDescent="0.45">
      <c r="A794">
        <v>793</v>
      </c>
      <c r="B794">
        <v>1966</v>
      </c>
      <c r="C794" t="s">
        <v>708</v>
      </c>
      <c r="D794" t="s">
        <v>54</v>
      </c>
      <c r="E794" t="s">
        <v>15</v>
      </c>
      <c r="F794">
        <v>114</v>
      </c>
      <c r="G794">
        <v>106</v>
      </c>
      <c r="H794">
        <v>941</v>
      </c>
      <c r="L794" t="s">
        <v>16</v>
      </c>
      <c r="M794" t="s">
        <v>16</v>
      </c>
    </row>
    <row r="795" spans="1:13" x14ac:dyDescent="0.45">
      <c r="A795">
        <v>794</v>
      </c>
      <c r="B795">
        <v>1966</v>
      </c>
      <c r="C795" t="s">
        <v>790</v>
      </c>
      <c r="D795" t="s">
        <v>48</v>
      </c>
      <c r="E795" t="s">
        <v>15</v>
      </c>
      <c r="F795">
        <v>114</v>
      </c>
      <c r="G795">
        <v>104</v>
      </c>
      <c r="H795">
        <v>942.2</v>
      </c>
      <c r="L795" t="s">
        <v>16</v>
      </c>
      <c r="M795" t="s">
        <v>16</v>
      </c>
    </row>
    <row r="796" spans="1:13" x14ac:dyDescent="0.45">
      <c r="A796">
        <v>795</v>
      </c>
      <c r="B796">
        <v>1967</v>
      </c>
      <c r="C796" t="s">
        <v>401</v>
      </c>
      <c r="D796" t="s">
        <v>385</v>
      </c>
      <c r="E796" t="s">
        <v>15</v>
      </c>
      <c r="F796">
        <v>137</v>
      </c>
      <c r="G796">
        <v>132</v>
      </c>
      <c r="H796">
        <v>1221</v>
      </c>
      <c r="L796" t="s">
        <v>16</v>
      </c>
      <c r="M796" t="s">
        <v>16</v>
      </c>
    </row>
    <row r="797" spans="1:13" x14ac:dyDescent="0.45">
      <c r="A797">
        <v>796</v>
      </c>
      <c r="B797">
        <v>1967</v>
      </c>
      <c r="C797" t="s">
        <v>459</v>
      </c>
      <c r="D797" t="s">
        <v>59</v>
      </c>
      <c r="E797" t="s">
        <v>15</v>
      </c>
      <c r="F797">
        <v>110</v>
      </c>
      <c r="G797">
        <v>94</v>
      </c>
      <c r="H797">
        <v>877</v>
      </c>
      <c r="L797" t="s">
        <v>16</v>
      </c>
      <c r="M797" t="s">
        <v>16</v>
      </c>
    </row>
    <row r="798" spans="1:13" x14ac:dyDescent="0.45">
      <c r="A798">
        <v>797</v>
      </c>
      <c r="B798">
        <v>1967</v>
      </c>
      <c r="C798" t="s">
        <v>475</v>
      </c>
      <c r="D798" t="s">
        <v>26</v>
      </c>
      <c r="E798" t="s">
        <v>15</v>
      </c>
      <c r="F798">
        <v>147</v>
      </c>
      <c r="G798">
        <v>137</v>
      </c>
      <c r="H798">
        <v>1223.0999999999999</v>
      </c>
      <c r="L798" t="s">
        <v>16</v>
      </c>
      <c r="M798" t="s">
        <v>16</v>
      </c>
    </row>
    <row r="799" spans="1:13" x14ac:dyDescent="0.45">
      <c r="A799">
        <v>798</v>
      </c>
      <c r="B799">
        <v>1967</v>
      </c>
      <c r="C799" t="s">
        <v>484</v>
      </c>
      <c r="D799" t="s">
        <v>14</v>
      </c>
      <c r="E799" t="s">
        <v>15</v>
      </c>
      <c r="F799">
        <v>99</v>
      </c>
      <c r="G799">
        <v>93</v>
      </c>
      <c r="H799">
        <v>844</v>
      </c>
      <c r="L799" t="s">
        <v>16</v>
      </c>
      <c r="M799" t="s">
        <v>16</v>
      </c>
    </row>
    <row r="800" spans="1:13" x14ac:dyDescent="0.45">
      <c r="A800">
        <v>799</v>
      </c>
      <c r="B800">
        <v>1967</v>
      </c>
      <c r="C800" t="s">
        <v>501</v>
      </c>
      <c r="D800" t="s">
        <v>69</v>
      </c>
      <c r="E800" t="s">
        <v>15</v>
      </c>
      <c r="F800">
        <v>119</v>
      </c>
      <c r="G800">
        <v>111</v>
      </c>
      <c r="H800">
        <v>900.2</v>
      </c>
      <c r="L800" t="s">
        <v>16</v>
      </c>
      <c r="M800" t="s">
        <v>16</v>
      </c>
    </row>
    <row r="801" spans="1:13" x14ac:dyDescent="0.45">
      <c r="A801">
        <v>800</v>
      </c>
      <c r="B801">
        <v>1967</v>
      </c>
      <c r="C801" t="s">
        <v>505</v>
      </c>
      <c r="D801" t="s">
        <v>20</v>
      </c>
      <c r="E801" t="s">
        <v>15</v>
      </c>
      <c r="F801">
        <v>136</v>
      </c>
      <c r="G801">
        <v>120</v>
      </c>
      <c r="H801">
        <v>1103.0999999999999</v>
      </c>
      <c r="L801" t="s">
        <v>16</v>
      </c>
      <c r="M801" t="s">
        <v>16</v>
      </c>
    </row>
    <row r="802" spans="1:13" x14ac:dyDescent="0.45">
      <c r="A802">
        <v>801</v>
      </c>
      <c r="B802">
        <v>1967</v>
      </c>
      <c r="C802" t="s">
        <v>541</v>
      </c>
      <c r="D802" t="s">
        <v>93</v>
      </c>
      <c r="E802" t="s">
        <v>15</v>
      </c>
      <c r="F802">
        <v>152</v>
      </c>
      <c r="G802">
        <v>147</v>
      </c>
      <c r="H802">
        <v>1319</v>
      </c>
      <c r="L802" t="s">
        <v>16</v>
      </c>
      <c r="M802" t="s">
        <v>16</v>
      </c>
    </row>
    <row r="803" spans="1:13" x14ac:dyDescent="0.45">
      <c r="A803">
        <v>802</v>
      </c>
      <c r="B803">
        <v>1967</v>
      </c>
      <c r="C803" t="s">
        <v>596</v>
      </c>
      <c r="D803" t="s">
        <v>42</v>
      </c>
      <c r="E803" t="s">
        <v>15</v>
      </c>
      <c r="F803">
        <v>110</v>
      </c>
      <c r="G803">
        <v>103</v>
      </c>
      <c r="H803">
        <v>871.2</v>
      </c>
      <c r="L803" t="s">
        <v>16</v>
      </c>
      <c r="M803" t="s">
        <v>16</v>
      </c>
    </row>
    <row r="804" spans="1:13" x14ac:dyDescent="0.45">
      <c r="A804">
        <v>803</v>
      </c>
      <c r="B804">
        <v>1967</v>
      </c>
      <c r="C804" t="s">
        <v>600</v>
      </c>
      <c r="D804" t="s">
        <v>44</v>
      </c>
      <c r="E804" t="s">
        <v>15</v>
      </c>
      <c r="F804">
        <v>130</v>
      </c>
      <c r="G804">
        <v>126</v>
      </c>
      <c r="H804">
        <v>1145</v>
      </c>
      <c r="L804" t="s">
        <v>16</v>
      </c>
      <c r="M804" t="s">
        <v>16</v>
      </c>
    </row>
    <row r="805" spans="1:13" x14ac:dyDescent="0.45">
      <c r="A805">
        <v>804</v>
      </c>
      <c r="B805">
        <v>1967</v>
      </c>
      <c r="C805" t="s">
        <v>697</v>
      </c>
      <c r="D805" t="s">
        <v>443</v>
      </c>
      <c r="E805" t="s">
        <v>15</v>
      </c>
      <c r="F805">
        <v>134</v>
      </c>
      <c r="G805">
        <v>121</v>
      </c>
      <c r="H805">
        <v>1094.2</v>
      </c>
      <c r="L805" t="s">
        <v>16</v>
      </c>
      <c r="M805" t="s">
        <v>16</v>
      </c>
    </row>
    <row r="806" spans="1:13" x14ac:dyDescent="0.45">
      <c r="A806">
        <v>805</v>
      </c>
      <c r="B806">
        <v>1967</v>
      </c>
      <c r="C806" t="s">
        <v>700</v>
      </c>
      <c r="D806" t="s">
        <v>880</v>
      </c>
      <c r="E806" t="s">
        <v>15</v>
      </c>
      <c r="F806">
        <v>113</v>
      </c>
      <c r="G806">
        <v>107</v>
      </c>
      <c r="H806">
        <v>907</v>
      </c>
      <c r="L806" t="s">
        <v>16</v>
      </c>
      <c r="M806" t="s">
        <v>16</v>
      </c>
    </row>
    <row r="807" spans="1:13" x14ac:dyDescent="0.45">
      <c r="A807">
        <v>806</v>
      </c>
      <c r="B807">
        <v>1967</v>
      </c>
      <c r="C807" t="s">
        <v>702</v>
      </c>
      <c r="D807" t="s">
        <v>62</v>
      </c>
      <c r="E807" t="s">
        <v>15</v>
      </c>
      <c r="F807">
        <v>107</v>
      </c>
      <c r="G807">
        <v>90</v>
      </c>
      <c r="H807">
        <v>815</v>
      </c>
      <c r="L807" t="s">
        <v>16</v>
      </c>
      <c r="M807" t="s">
        <v>16</v>
      </c>
    </row>
    <row r="808" spans="1:13" x14ac:dyDescent="0.45">
      <c r="A808">
        <v>807</v>
      </c>
      <c r="B808">
        <v>1967</v>
      </c>
      <c r="C808" t="s">
        <v>790</v>
      </c>
      <c r="D808" t="s">
        <v>48</v>
      </c>
      <c r="E808" t="s">
        <v>15</v>
      </c>
      <c r="F808">
        <v>114</v>
      </c>
      <c r="G808">
        <v>102</v>
      </c>
      <c r="H808">
        <v>907.1</v>
      </c>
      <c r="L808" t="s">
        <v>16</v>
      </c>
      <c r="M808" t="s">
        <v>16</v>
      </c>
    </row>
    <row r="809" spans="1:13" x14ac:dyDescent="0.45">
      <c r="A809">
        <v>808</v>
      </c>
      <c r="B809">
        <v>1968</v>
      </c>
      <c r="C809" t="s">
        <v>336</v>
      </c>
      <c r="D809" t="s">
        <v>31</v>
      </c>
      <c r="E809" t="s">
        <v>15</v>
      </c>
      <c r="F809">
        <v>97</v>
      </c>
      <c r="G809">
        <v>90</v>
      </c>
      <c r="H809">
        <v>797.2</v>
      </c>
      <c r="L809" t="s">
        <v>16</v>
      </c>
      <c r="M809" t="s">
        <v>16</v>
      </c>
    </row>
    <row r="810" spans="1:13" x14ac:dyDescent="0.45">
      <c r="A810">
        <v>809</v>
      </c>
      <c r="B810">
        <v>1968</v>
      </c>
      <c r="C810" t="s">
        <v>344</v>
      </c>
      <c r="D810" t="s">
        <v>64</v>
      </c>
      <c r="E810" t="s">
        <v>15</v>
      </c>
      <c r="F810">
        <v>108</v>
      </c>
      <c r="G810">
        <v>105</v>
      </c>
      <c r="H810">
        <v>881</v>
      </c>
      <c r="L810" t="s">
        <v>16</v>
      </c>
      <c r="M810" t="s">
        <v>16</v>
      </c>
    </row>
    <row r="811" spans="1:13" x14ac:dyDescent="0.45">
      <c r="A811">
        <v>810</v>
      </c>
      <c r="B811">
        <v>1968</v>
      </c>
      <c r="C811" t="s">
        <v>348</v>
      </c>
      <c r="D811" t="s">
        <v>73</v>
      </c>
      <c r="E811" t="s">
        <v>15</v>
      </c>
      <c r="F811">
        <v>154</v>
      </c>
      <c r="G811">
        <v>139</v>
      </c>
      <c r="H811">
        <v>1301</v>
      </c>
      <c r="L811" t="s">
        <v>16</v>
      </c>
      <c r="M811" t="s">
        <v>16</v>
      </c>
    </row>
    <row r="812" spans="1:13" x14ac:dyDescent="0.45">
      <c r="A812">
        <v>811</v>
      </c>
      <c r="B812">
        <v>1968</v>
      </c>
      <c r="C812" t="s">
        <v>401</v>
      </c>
      <c r="D812" t="s">
        <v>385</v>
      </c>
      <c r="E812" t="s">
        <v>15</v>
      </c>
      <c r="F812">
        <v>92</v>
      </c>
      <c r="G812">
        <v>86</v>
      </c>
      <c r="H812">
        <v>761</v>
      </c>
      <c r="L812" t="s">
        <v>16</v>
      </c>
      <c r="M812" t="s">
        <v>16</v>
      </c>
    </row>
    <row r="813" spans="1:13" x14ac:dyDescent="0.45">
      <c r="A813">
        <v>812</v>
      </c>
      <c r="B813">
        <v>1968</v>
      </c>
      <c r="C813" t="s">
        <v>475</v>
      </c>
      <c r="D813" t="s">
        <v>26</v>
      </c>
      <c r="E813" t="s">
        <v>15</v>
      </c>
      <c r="F813">
        <v>138</v>
      </c>
      <c r="G813">
        <v>129</v>
      </c>
      <c r="H813">
        <v>1180.0999999999999</v>
      </c>
      <c r="L813" t="s">
        <v>16</v>
      </c>
      <c r="M813" t="s">
        <v>16</v>
      </c>
    </row>
    <row r="814" spans="1:13" x14ac:dyDescent="0.45">
      <c r="A814">
        <v>813</v>
      </c>
      <c r="B814">
        <v>1968</v>
      </c>
      <c r="C814" t="s">
        <v>484</v>
      </c>
      <c r="D814" t="s">
        <v>14</v>
      </c>
      <c r="E814" t="s">
        <v>15</v>
      </c>
      <c r="F814">
        <v>121</v>
      </c>
      <c r="G814">
        <v>111</v>
      </c>
      <c r="H814">
        <v>1018</v>
      </c>
      <c r="L814" t="s">
        <v>16</v>
      </c>
      <c r="M814" t="s">
        <v>16</v>
      </c>
    </row>
    <row r="815" spans="1:13" x14ac:dyDescent="0.45">
      <c r="A815">
        <v>814</v>
      </c>
      <c r="B815">
        <v>1968</v>
      </c>
      <c r="C815" t="s">
        <v>501</v>
      </c>
      <c r="D815" t="s">
        <v>69</v>
      </c>
      <c r="E815" t="s">
        <v>15</v>
      </c>
      <c r="F815">
        <v>115</v>
      </c>
      <c r="G815">
        <v>109</v>
      </c>
      <c r="H815">
        <v>1005.2</v>
      </c>
      <c r="L815" t="s">
        <v>16</v>
      </c>
      <c r="M815" t="s">
        <v>16</v>
      </c>
    </row>
    <row r="816" spans="1:13" x14ac:dyDescent="0.45">
      <c r="A816">
        <v>815</v>
      </c>
      <c r="B816">
        <v>1968</v>
      </c>
      <c r="C816" t="s">
        <v>505</v>
      </c>
      <c r="D816" t="s">
        <v>62</v>
      </c>
      <c r="E816" t="s">
        <v>15</v>
      </c>
      <c r="F816">
        <v>139</v>
      </c>
      <c r="G816">
        <v>127</v>
      </c>
      <c r="H816">
        <v>1151.2</v>
      </c>
      <c r="L816" t="s">
        <v>16</v>
      </c>
      <c r="M816" t="s">
        <v>16</v>
      </c>
    </row>
    <row r="817" spans="1:13" x14ac:dyDescent="0.45">
      <c r="A817">
        <v>816</v>
      </c>
      <c r="B817">
        <v>1968</v>
      </c>
      <c r="C817" t="s">
        <v>541</v>
      </c>
      <c r="D817" t="s">
        <v>93</v>
      </c>
      <c r="E817" t="s">
        <v>15</v>
      </c>
      <c r="F817">
        <v>160</v>
      </c>
      <c r="G817">
        <v>156</v>
      </c>
      <c r="H817">
        <v>1385</v>
      </c>
      <c r="L817" t="s">
        <v>16</v>
      </c>
      <c r="M817" t="s">
        <v>16</v>
      </c>
    </row>
    <row r="818" spans="1:13" x14ac:dyDescent="0.45">
      <c r="A818">
        <v>817</v>
      </c>
      <c r="B818">
        <v>1968</v>
      </c>
      <c r="C818" t="s">
        <v>546</v>
      </c>
      <c r="D818" t="s">
        <v>79</v>
      </c>
      <c r="E818" t="s">
        <v>15</v>
      </c>
      <c r="F818">
        <v>122</v>
      </c>
      <c r="G818">
        <v>113</v>
      </c>
      <c r="H818">
        <v>1000</v>
      </c>
      <c r="L818" t="s">
        <v>16</v>
      </c>
      <c r="M818" t="s">
        <v>16</v>
      </c>
    </row>
    <row r="819" spans="1:13" x14ac:dyDescent="0.45">
      <c r="A819">
        <v>818</v>
      </c>
      <c r="B819">
        <v>1968</v>
      </c>
      <c r="C819" t="s">
        <v>596</v>
      </c>
      <c r="D819" t="s">
        <v>42</v>
      </c>
      <c r="E819" t="s">
        <v>15</v>
      </c>
      <c r="F819">
        <v>135</v>
      </c>
      <c r="G819">
        <v>128</v>
      </c>
      <c r="H819">
        <v>1120.0999999999999</v>
      </c>
      <c r="L819" t="s">
        <v>16</v>
      </c>
      <c r="M819" t="s">
        <v>16</v>
      </c>
    </row>
    <row r="820" spans="1:13" x14ac:dyDescent="0.45">
      <c r="A820">
        <v>819</v>
      </c>
      <c r="B820">
        <v>1968</v>
      </c>
      <c r="C820" t="s">
        <v>600</v>
      </c>
      <c r="D820" t="s">
        <v>44</v>
      </c>
      <c r="E820" t="s">
        <v>15</v>
      </c>
      <c r="F820">
        <v>109</v>
      </c>
      <c r="G820">
        <v>108</v>
      </c>
      <c r="H820">
        <v>977</v>
      </c>
      <c r="L820" t="s">
        <v>16</v>
      </c>
      <c r="M820" t="s">
        <v>16</v>
      </c>
    </row>
    <row r="821" spans="1:13" x14ac:dyDescent="0.45">
      <c r="A821">
        <v>820</v>
      </c>
      <c r="B821">
        <v>1968</v>
      </c>
      <c r="C821" t="s">
        <v>702</v>
      </c>
      <c r="D821" t="s">
        <v>22</v>
      </c>
      <c r="E821" t="s">
        <v>15</v>
      </c>
      <c r="F821">
        <v>117</v>
      </c>
      <c r="G821">
        <v>105</v>
      </c>
      <c r="H821">
        <v>917.2</v>
      </c>
      <c r="L821" t="s">
        <v>16</v>
      </c>
      <c r="M821" t="s">
        <v>16</v>
      </c>
    </row>
    <row r="822" spans="1:13" x14ac:dyDescent="0.45">
      <c r="A822">
        <v>821</v>
      </c>
      <c r="B822">
        <v>1968</v>
      </c>
      <c r="C822" t="s">
        <v>708</v>
      </c>
      <c r="D822" t="s">
        <v>71</v>
      </c>
      <c r="E822" t="s">
        <v>15</v>
      </c>
      <c r="F822">
        <v>96</v>
      </c>
      <c r="G822">
        <v>88</v>
      </c>
      <c r="H822">
        <v>775.1</v>
      </c>
      <c r="L822" t="s">
        <v>16</v>
      </c>
      <c r="M822" t="s">
        <v>16</v>
      </c>
    </row>
    <row r="823" spans="1:13" x14ac:dyDescent="0.45">
      <c r="A823">
        <v>822</v>
      </c>
      <c r="B823">
        <v>1969</v>
      </c>
      <c r="C823" t="s">
        <v>336</v>
      </c>
      <c r="D823" t="s">
        <v>109</v>
      </c>
      <c r="E823" t="s">
        <v>15</v>
      </c>
      <c r="F823">
        <v>105</v>
      </c>
      <c r="G823">
        <v>95</v>
      </c>
      <c r="H823">
        <v>843</v>
      </c>
      <c r="L823" t="s">
        <v>16</v>
      </c>
      <c r="M823" t="s">
        <v>16</v>
      </c>
    </row>
    <row r="824" spans="1:13" x14ac:dyDescent="0.45">
      <c r="A824">
        <v>823</v>
      </c>
      <c r="B824">
        <v>1969</v>
      </c>
      <c r="C824" t="s">
        <v>348</v>
      </c>
      <c r="D824" t="s">
        <v>73</v>
      </c>
      <c r="E824" t="s">
        <v>15</v>
      </c>
      <c r="F824">
        <v>147</v>
      </c>
      <c r="G824">
        <v>135</v>
      </c>
      <c r="H824">
        <v>1249</v>
      </c>
      <c r="L824" t="s">
        <v>16</v>
      </c>
      <c r="M824" t="s">
        <v>16</v>
      </c>
    </row>
    <row r="825" spans="1:13" x14ac:dyDescent="0.45">
      <c r="A825">
        <v>824</v>
      </c>
      <c r="B825">
        <v>1969</v>
      </c>
      <c r="C825" t="s">
        <v>396</v>
      </c>
      <c r="D825" t="s">
        <v>40</v>
      </c>
      <c r="E825" t="s">
        <v>15</v>
      </c>
      <c r="F825">
        <v>132</v>
      </c>
      <c r="G825">
        <v>128</v>
      </c>
      <c r="H825">
        <v>1102.2</v>
      </c>
      <c r="L825" t="s">
        <v>16</v>
      </c>
      <c r="M825" t="s">
        <v>16</v>
      </c>
    </row>
    <row r="826" spans="1:13" x14ac:dyDescent="0.45">
      <c r="A826">
        <v>825</v>
      </c>
      <c r="B826">
        <v>1969</v>
      </c>
      <c r="C826" t="s">
        <v>401</v>
      </c>
      <c r="D826" t="s">
        <v>385</v>
      </c>
      <c r="E826" t="s">
        <v>15</v>
      </c>
      <c r="F826">
        <v>122</v>
      </c>
      <c r="G826">
        <v>106</v>
      </c>
      <c r="H826">
        <v>952.1</v>
      </c>
      <c r="L826" t="s">
        <v>16</v>
      </c>
      <c r="M826" t="s">
        <v>16</v>
      </c>
    </row>
    <row r="827" spans="1:13" x14ac:dyDescent="0.45">
      <c r="A827">
        <v>826</v>
      </c>
      <c r="B827">
        <v>1969</v>
      </c>
      <c r="C827" t="s">
        <v>439</v>
      </c>
      <c r="D827" t="s">
        <v>48</v>
      </c>
      <c r="E827" t="s">
        <v>15</v>
      </c>
      <c r="F827">
        <v>114</v>
      </c>
      <c r="G827">
        <v>108</v>
      </c>
      <c r="H827">
        <v>939.2</v>
      </c>
      <c r="L827" t="s">
        <v>16</v>
      </c>
      <c r="M827" t="s">
        <v>16</v>
      </c>
    </row>
    <row r="828" spans="1:13" x14ac:dyDescent="0.45">
      <c r="A828">
        <v>827</v>
      </c>
      <c r="B828">
        <v>1969</v>
      </c>
      <c r="C828" t="s">
        <v>452</v>
      </c>
      <c r="D828" t="s">
        <v>64</v>
      </c>
      <c r="E828" t="s">
        <v>15</v>
      </c>
      <c r="F828">
        <v>151</v>
      </c>
      <c r="G828">
        <v>140</v>
      </c>
      <c r="H828">
        <v>1241.2</v>
      </c>
      <c r="L828" t="s">
        <v>16</v>
      </c>
      <c r="M828" t="s">
        <v>16</v>
      </c>
    </row>
    <row r="829" spans="1:13" x14ac:dyDescent="0.45">
      <c r="A829">
        <v>828</v>
      </c>
      <c r="B829">
        <v>1969</v>
      </c>
      <c r="C829" t="s">
        <v>475</v>
      </c>
      <c r="D829" t="s">
        <v>26</v>
      </c>
      <c r="E829" t="s">
        <v>15</v>
      </c>
      <c r="F829">
        <v>120</v>
      </c>
      <c r="G829">
        <v>113</v>
      </c>
      <c r="H829">
        <v>1025.0999999999999</v>
      </c>
      <c r="L829" t="s">
        <v>16</v>
      </c>
      <c r="M829" t="s">
        <v>16</v>
      </c>
    </row>
    <row r="830" spans="1:13" x14ac:dyDescent="0.45">
      <c r="A830">
        <v>829</v>
      </c>
      <c r="B830">
        <v>1969</v>
      </c>
      <c r="C830" t="s">
        <v>501</v>
      </c>
      <c r="D830" t="s">
        <v>69</v>
      </c>
      <c r="E830" t="s">
        <v>15</v>
      </c>
      <c r="F830">
        <v>112</v>
      </c>
      <c r="G830">
        <v>100</v>
      </c>
      <c r="H830">
        <v>918.2</v>
      </c>
      <c r="L830" t="s">
        <v>16</v>
      </c>
      <c r="M830" t="s">
        <v>16</v>
      </c>
    </row>
    <row r="831" spans="1:13" x14ac:dyDescent="0.45">
      <c r="A831">
        <v>830</v>
      </c>
      <c r="B831">
        <v>1969</v>
      </c>
      <c r="C831" t="s">
        <v>505</v>
      </c>
      <c r="D831" t="s">
        <v>62</v>
      </c>
      <c r="E831" t="s">
        <v>15</v>
      </c>
      <c r="F831">
        <v>132</v>
      </c>
      <c r="G831">
        <v>120</v>
      </c>
      <c r="H831">
        <v>1074.2</v>
      </c>
      <c r="L831" t="s">
        <v>16</v>
      </c>
      <c r="M831" t="s">
        <v>16</v>
      </c>
    </row>
    <row r="832" spans="1:13" x14ac:dyDescent="0.45">
      <c r="A832">
        <v>831</v>
      </c>
      <c r="B832">
        <v>1969</v>
      </c>
      <c r="C832" t="s">
        <v>541</v>
      </c>
      <c r="D832" t="s">
        <v>93</v>
      </c>
      <c r="E832" t="s">
        <v>15</v>
      </c>
      <c r="F832">
        <v>151</v>
      </c>
      <c r="G832">
        <v>145</v>
      </c>
      <c r="H832">
        <v>1290.0999999999999</v>
      </c>
      <c r="L832" t="s">
        <v>16</v>
      </c>
      <c r="M832" t="s">
        <v>16</v>
      </c>
    </row>
    <row r="833" spans="1:13" x14ac:dyDescent="0.45">
      <c r="A833">
        <v>832</v>
      </c>
      <c r="B833">
        <v>1969</v>
      </c>
      <c r="C833" t="s">
        <v>600</v>
      </c>
      <c r="D833" t="s">
        <v>44</v>
      </c>
      <c r="E833" t="s">
        <v>15</v>
      </c>
      <c r="F833">
        <v>136</v>
      </c>
      <c r="G833">
        <v>136</v>
      </c>
      <c r="H833">
        <v>1224.2</v>
      </c>
      <c r="L833" t="s">
        <v>16</v>
      </c>
      <c r="M833" t="s">
        <v>16</v>
      </c>
    </row>
    <row r="834" spans="1:13" x14ac:dyDescent="0.45">
      <c r="A834">
        <v>833</v>
      </c>
      <c r="B834">
        <v>1969</v>
      </c>
      <c r="C834" t="s">
        <v>606</v>
      </c>
      <c r="D834" t="s">
        <v>29</v>
      </c>
      <c r="E834" t="s">
        <v>15</v>
      </c>
      <c r="F834">
        <v>122</v>
      </c>
      <c r="G834">
        <v>110</v>
      </c>
      <c r="H834">
        <v>973.2</v>
      </c>
      <c r="L834" t="s">
        <v>16</v>
      </c>
      <c r="M834" t="s">
        <v>16</v>
      </c>
    </row>
    <row r="835" spans="1:13" x14ac:dyDescent="0.45">
      <c r="A835">
        <v>834</v>
      </c>
      <c r="B835">
        <v>1969</v>
      </c>
      <c r="C835" t="s">
        <v>702</v>
      </c>
      <c r="D835" t="s">
        <v>22</v>
      </c>
      <c r="E835" t="s">
        <v>15</v>
      </c>
      <c r="F835">
        <v>111</v>
      </c>
      <c r="G835">
        <v>102</v>
      </c>
      <c r="H835">
        <v>877.1</v>
      </c>
      <c r="L835" t="s">
        <v>16</v>
      </c>
      <c r="M835" t="s">
        <v>16</v>
      </c>
    </row>
    <row r="836" spans="1:13" x14ac:dyDescent="0.45">
      <c r="A836">
        <v>835</v>
      </c>
      <c r="B836">
        <v>1969</v>
      </c>
      <c r="C836" t="s">
        <v>708</v>
      </c>
      <c r="D836" t="s">
        <v>71</v>
      </c>
      <c r="E836" t="s">
        <v>15</v>
      </c>
      <c r="F836">
        <v>132</v>
      </c>
      <c r="G836">
        <v>129</v>
      </c>
      <c r="H836">
        <v>1093.0999999999999</v>
      </c>
      <c r="L836" t="s">
        <v>16</v>
      </c>
      <c r="M836" t="s">
        <v>16</v>
      </c>
    </row>
    <row r="837" spans="1:13" x14ac:dyDescent="0.45">
      <c r="A837">
        <v>836</v>
      </c>
      <c r="B837">
        <v>1969</v>
      </c>
      <c r="C837" t="s">
        <v>714</v>
      </c>
      <c r="D837" t="s">
        <v>42</v>
      </c>
      <c r="E837" t="s">
        <v>15</v>
      </c>
      <c r="F837">
        <v>113</v>
      </c>
      <c r="G837">
        <v>107</v>
      </c>
      <c r="H837">
        <v>976</v>
      </c>
      <c r="L837" t="s">
        <v>16</v>
      </c>
      <c r="M837" t="s">
        <v>16</v>
      </c>
    </row>
    <row r="838" spans="1:13" x14ac:dyDescent="0.45">
      <c r="A838">
        <v>837</v>
      </c>
      <c r="B838">
        <v>1969</v>
      </c>
      <c r="C838" t="s">
        <v>742</v>
      </c>
      <c r="D838" t="s">
        <v>31</v>
      </c>
      <c r="E838" t="s">
        <v>15</v>
      </c>
      <c r="F838">
        <v>102</v>
      </c>
      <c r="G838">
        <v>94</v>
      </c>
      <c r="H838">
        <v>813.1</v>
      </c>
      <c r="L838" t="s">
        <v>16</v>
      </c>
      <c r="M838" t="s">
        <v>16</v>
      </c>
    </row>
    <row r="839" spans="1:13" x14ac:dyDescent="0.45">
      <c r="A839">
        <v>838</v>
      </c>
      <c r="B839">
        <v>1970</v>
      </c>
      <c r="C839" t="s">
        <v>336</v>
      </c>
      <c r="D839" t="s">
        <v>443</v>
      </c>
      <c r="E839" t="s">
        <v>15</v>
      </c>
      <c r="F839">
        <v>112</v>
      </c>
      <c r="G839">
        <v>98</v>
      </c>
      <c r="H839">
        <v>891.2</v>
      </c>
      <c r="L839" t="s">
        <v>16</v>
      </c>
      <c r="M839" t="s">
        <v>16</v>
      </c>
    </row>
    <row r="840" spans="1:13" x14ac:dyDescent="0.45">
      <c r="A840">
        <v>839</v>
      </c>
      <c r="B840">
        <v>1970</v>
      </c>
      <c r="C840" t="s">
        <v>344</v>
      </c>
      <c r="D840" t="s">
        <v>881</v>
      </c>
      <c r="E840" t="s">
        <v>15</v>
      </c>
      <c r="F840">
        <v>137</v>
      </c>
      <c r="G840">
        <v>136</v>
      </c>
      <c r="H840">
        <v>1181.0999999999999</v>
      </c>
      <c r="L840" t="s">
        <v>16</v>
      </c>
      <c r="M840" t="s">
        <v>16</v>
      </c>
    </row>
    <row r="841" spans="1:13" x14ac:dyDescent="0.45">
      <c r="A841">
        <v>840</v>
      </c>
      <c r="B841">
        <v>1970</v>
      </c>
      <c r="C841" t="s">
        <v>348</v>
      </c>
      <c r="D841" t="s">
        <v>73</v>
      </c>
      <c r="E841" t="s">
        <v>15</v>
      </c>
      <c r="F841">
        <v>139</v>
      </c>
      <c r="G841">
        <v>130</v>
      </c>
      <c r="H841">
        <v>1158</v>
      </c>
      <c r="L841" t="s">
        <v>16</v>
      </c>
      <c r="M841" t="s">
        <v>16</v>
      </c>
    </row>
    <row r="842" spans="1:13" x14ac:dyDescent="0.45">
      <c r="A842">
        <v>841</v>
      </c>
      <c r="B842">
        <v>1970</v>
      </c>
      <c r="C842" t="s">
        <v>396</v>
      </c>
      <c r="D842" t="s">
        <v>40</v>
      </c>
      <c r="E842" t="s">
        <v>15</v>
      </c>
      <c r="F842">
        <v>110</v>
      </c>
      <c r="G842">
        <v>100</v>
      </c>
      <c r="H842">
        <v>882.1</v>
      </c>
      <c r="L842" t="s">
        <v>16</v>
      </c>
      <c r="M842" t="s">
        <v>16</v>
      </c>
    </row>
    <row r="843" spans="1:13" x14ac:dyDescent="0.45">
      <c r="A843">
        <v>842</v>
      </c>
      <c r="B843">
        <v>1970</v>
      </c>
      <c r="C843" t="s">
        <v>401</v>
      </c>
      <c r="D843" t="s">
        <v>385</v>
      </c>
      <c r="E843" t="s">
        <v>15</v>
      </c>
      <c r="F843">
        <v>100</v>
      </c>
      <c r="G843">
        <v>82</v>
      </c>
      <c r="H843">
        <v>774.1</v>
      </c>
      <c r="L843" t="s">
        <v>16</v>
      </c>
      <c r="M843" t="s">
        <v>16</v>
      </c>
    </row>
    <row r="844" spans="1:13" x14ac:dyDescent="0.45">
      <c r="A844">
        <v>843</v>
      </c>
      <c r="B844">
        <v>1970</v>
      </c>
      <c r="C844" t="s">
        <v>440</v>
      </c>
      <c r="D844" t="s">
        <v>20</v>
      </c>
      <c r="E844" t="s">
        <v>15</v>
      </c>
      <c r="F844">
        <v>139</v>
      </c>
      <c r="G844">
        <v>137</v>
      </c>
      <c r="H844">
        <v>1219</v>
      </c>
      <c r="L844" t="s">
        <v>16</v>
      </c>
      <c r="M844" t="s">
        <v>16</v>
      </c>
    </row>
    <row r="845" spans="1:13" x14ac:dyDescent="0.45">
      <c r="A845">
        <v>844</v>
      </c>
      <c r="B845">
        <v>1970</v>
      </c>
      <c r="C845" t="s">
        <v>452</v>
      </c>
      <c r="D845" t="s">
        <v>64</v>
      </c>
      <c r="E845" t="s">
        <v>15</v>
      </c>
      <c r="F845">
        <v>139</v>
      </c>
      <c r="G845">
        <v>134</v>
      </c>
      <c r="H845">
        <v>1177</v>
      </c>
      <c r="L845" t="s">
        <v>16</v>
      </c>
      <c r="M845" t="s">
        <v>16</v>
      </c>
    </row>
    <row r="846" spans="1:13" x14ac:dyDescent="0.45">
      <c r="A846">
        <v>845</v>
      </c>
      <c r="B846">
        <v>1970</v>
      </c>
      <c r="C846" t="s">
        <v>473</v>
      </c>
      <c r="D846" t="s">
        <v>31</v>
      </c>
      <c r="E846" t="s">
        <v>15</v>
      </c>
      <c r="F846">
        <v>120</v>
      </c>
      <c r="G846">
        <v>120</v>
      </c>
      <c r="H846">
        <v>1064.2</v>
      </c>
      <c r="L846" t="s">
        <v>16</v>
      </c>
      <c r="M846" t="s">
        <v>16</v>
      </c>
    </row>
    <row r="847" spans="1:13" x14ac:dyDescent="0.45">
      <c r="A847">
        <v>846</v>
      </c>
      <c r="B847">
        <v>1970</v>
      </c>
      <c r="C847" t="s">
        <v>475</v>
      </c>
      <c r="D847" t="s">
        <v>26</v>
      </c>
      <c r="E847" t="s">
        <v>15</v>
      </c>
      <c r="F847">
        <v>114</v>
      </c>
      <c r="G847">
        <v>110</v>
      </c>
      <c r="H847">
        <v>984.1</v>
      </c>
      <c r="L847" t="s">
        <v>16</v>
      </c>
      <c r="M847" t="s">
        <v>16</v>
      </c>
    </row>
    <row r="848" spans="1:13" x14ac:dyDescent="0.45">
      <c r="A848">
        <v>847</v>
      </c>
      <c r="B848">
        <v>1970</v>
      </c>
      <c r="C848" t="s">
        <v>501</v>
      </c>
      <c r="D848" t="s">
        <v>69</v>
      </c>
      <c r="E848" t="s">
        <v>15</v>
      </c>
      <c r="F848">
        <v>125</v>
      </c>
      <c r="G848">
        <v>121</v>
      </c>
      <c r="H848">
        <v>1064</v>
      </c>
      <c r="L848" t="s">
        <v>16</v>
      </c>
      <c r="M848" t="s">
        <v>16</v>
      </c>
    </row>
    <row r="849" spans="1:13" x14ac:dyDescent="0.45">
      <c r="A849">
        <v>848</v>
      </c>
      <c r="B849">
        <v>1970</v>
      </c>
      <c r="C849" t="s">
        <v>505</v>
      </c>
      <c r="D849" t="s">
        <v>62</v>
      </c>
      <c r="E849" t="s">
        <v>15</v>
      </c>
      <c r="F849">
        <v>106</v>
      </c>
      <c r="G849">
        <v>91</v>
      </c>
      <c r="H849">
        <v>773.1</v>
      </c>
      <c r="L849" t="s">
        <v>16</v>
      </c>
      <c r="M849" t="s">
        <v>16</v>
      </c>
    </row>
    <row r="850" spans="1:13" x14ac:dyDescent="0.45">
      <c r="A850">
        <v>849</v>
      </c>
      <c r="B850">
        <v>1970</v>
      </c>
      <c r="C850" t="s">
        <v>524</v>
      </c>
      <c r="D850" t="s">
        <v>59</v>
      </c>
      <c r="E850" t="s">
        <v>15</v>
      </c>
      <c r="F850">
        <v>95</v>
      </c>
      <c r="G850">
        <v>83</v>
      </c>
      <c r="H850">
        <v>759.2</v>
      </c>
      <c r="L850" t="s">
        <v>16</v>
      </c>
      <c r="M850" t="s">
        <v>16</v>
      </c>
    </row>
    <row r="851" spans="1:13" x14ac:dyDescent="0.45">
      <c r="A851">
        <v>850</v>
      </c>
      <c r="B851">
        <v>1970</v>
      </c>
      <c r="C851" t="s">
        <v>613</v>
      </c>
      <c r="D851" t="s">
        <v>22</v>
      </c>
      <c r="E851" t="s">
        <v>15</v>
      </c>
      <c r="F851">
        <v>117</v>
      </c>
      <c r="G851">
        <v>108</v>
      </c>
      <c r="H851">
        <v>955.2</v>
      </c>
      <c r="L851" t="s">
        <v>16</v>
      </c>
      <c r="M851" t="s">
        <v>16</v>
      </c>
    </row>
    <row r="852" spans="1:13" x14ac:dyDescent="0.45">
      <c r="A852">
        <v>851</v>
      </c>
      <c r="B852">
        <v>1970</v>
      </c>
      <c r="C852" t="s">
        <v>618</v>
      </c>
      <c r="D852" t="s">
        <v>54</v>
      </c>
      <c r="E852" t="s">
        <v>15</v>
      </c>
      <c r="F852">
        <v>88</v>
      </c>
      <c r="G852">
        <v>85</v>
      </c>
      <c r="H852">
        <v>752.1</v>
      </c>
      <c r="L852" t="s">
        <v>16</v>
      </c>
      <c r="M852" t="s">
        <v>16</v>
      </c>
    </row>
    <row r="853" spans="1:13" x14ac:dyDescent="0.45">
      <c r="A853">
        <v>852</v>
      </c>
      <c r="B853">
        <v>1970</v>
      </c>
      <c r="C853" t="s">
        <v>620</v>
      </c>
      <c r="D853" t="s">
        <v>14</v>
      </c>
      <c r="E853" t="s">
        <v>15</v>
      </c>
      <c r="F853">
        <v>125</v>
      </c>
      <c r="G853">
        <v>119</v>
      </c>
      <c r="H853">
        <v>1092.2</v>
      </c>
      <c r="L853" t="s">
        <v>16</v>
      </c>
      <c r="M853" t="s">
        <v>16</v>
      </c>
    </row>
    <row r="854" spans="1:13" x14ac:dyDescent="0.45">
      <c r="A854">
        <v>853</v>
      </c>
      <c r="B854">
        <v>1970</v>
      </c>
      <c r="C854" t="s">
        <v>700</v>
      </c>
      <c r="D854" t="s">
        <v>91</v>
      </c>
      <c r="E854" t="s">
        <v>15</v>
      </c>
      <c r="F854">
        <v>107</v>
      </c>
      <c r="G854">
        <v>104</v>
      </c>
      <c r="H854">
        <v>850</v>
      </c>
      <c r="L854" t="s">
        <v>16</v>
      </c>
      <c r="M854" t="s">
        <v>16</v>
      </c>
    </row>
    <row r="855" spans="1:13" x14ac:dyDescent="0.45">
      <c r="A855">
        <v>854</v>
      </c>
      <c r="B855">
        <v>1970</v>
      </c>
      <c r="C855" t="s">
        <v>714</v>
      </c>
      <c r="D855" t="s">
        <v>42</v>
      </c>
      <c r="E855" t="s">
        <v>15</v>
      </c>
      <c r="F855">
        <v>125</v>
      </c>
      <c r="G855">
        <v>123</v>
      </c>
      <c r="H855">
        <v>1081</v>
      </c>
      <c r="L855" t="s">
        <v>16</v>
      </c>
      <c r="M855" t="s">
        <v>16</v>
      </c>
    </row>
    <row r="856" spans="1:13" x14ac:dyDescent="0.45">
      <c r="A856">
        <v>855</v>
      </c>
      <c r="B856">
        <v>1970</v>
      </c>
      <c r="C856" t="s">
        <v>790</v>
      </c>
      <c r="D856" t="s">
        <v>44</v>
      </c>
      <c r="E856" t="s">
        <v>15</v>
      </c>
      <c r="F856">
        <v>90</v>
      </c>
      <c r="G856">
        <v>88</v>
      </c>
      <c r="H856">
        <v>784</v>
      </c>
      <c r="L856" t="s">
        <v>16</v>
      </c>
      <c r="M856" t="s">
        <v>16</v>
      </c>
    </row>
    <row r="857" spans="1:13" x14ac:dyDescent="0.45">
      <c r="A857">
        <v>856</v>
      </c>
      <c r="B857">
        <v>1971</v>
      </c>
      <c r="C857" t="s">
        <v>342</v>
      </c>
      <c r="D857" t="s">
        <v>40</v>
      </c>
      <c r="E857" t="s">
        <v>15</v>
      </c>
      <c r="F857">
        <v>119</v>
      </c>
      <c r="G857">
        <v>111</v>
      </c>
      <c r="H857">
        <v>986.2</v>
      </c>
      <c r="L857" t="s">
        <v>16</v>
      </c>
      <c r="M857" t="s">
        <v>16</v>
      </c>
    </row>
    <row r="858" spans="1:13" x14ac:dyDescent="0.45">
      <c r="A858">
        <v>857</v>
      </c>
      <c r="B858">
        <v>1971</v>
      </c>
      <c r="C858" t="s">
        <v>344</v>
      </c>
      <c r="D858" t="s">
        <v>881</v>
      </c>
      <c r="E858" t="s">
        <v>15</v>
      </c>
      <c r="F858">
        <v>137</v>
      </c>
      <c r="G858">
        <v>133</v>
      </c>
      <c r="H858">
        <v>1139</v>
      </c>
      <c r="L858" t="s">
        <v>16</v>
      </c>
      <c r="M858" t="s">
        <v>16</v>
      </c>
    </row>
    <row r="859" spans="1:13" x14ac:dyDescent="0.45">
      <c r="A859">
        <v>858</v>
      </c>
      <c r="B859">
        <v>1971</v>
      </c>
      <c r="C859" t="s">
        <v>348</v>
      </c>
      <c r="D859" t="s">
        <v>73</v>
      </c>
      <c r="E859" t="s">
        <v>15</v>
      </c>
      <c r="F859">
        <v>141</v>
      </c>
      <c r="G859">
        <v>133</v>
      </c>
      <c r="H859">
        <v>1169.2</v>
      </c>
      <c r="L859" t="s">
        <v>16</v>
      </c>
      <c r="M859" t="s">
        <v>16</v>
      </c>
    </row>
    <row r="860" spans="1:13" x14ac:dyDescent="0.45">
      <c r="A860">
        <v>859</v>
      </c>
      <c r="B860">
        <v>1971</v>
      </c>
      <c r="C860" t="s">
        <v>440</v>
      </c>
      <c r="D860" t="s">
        <v>20</v>
      </c>
      <c r="E860" t="s">
        <v>15</v>
      </c>
      <c r="F860">
        <v>135</v>
      </c>
      <c r="G860">
        <v>127</v>
      </c>
      <c r="H860">
        <v>1142</v>
      </c>
      <c r="L860" t="s">
        <v>16</v>
      </c>
      <c r="M860" t="s">
        <v>16</v>
      </c>
    </row>
    <row r="861" spans="1:13" x14ac:dyDescent="0.45">
      <c r="A861">
        <v>860</v>
      </c>
      <c r="B861">
        <v>1971</v>
      </c>
      <c r="C861" t="s">
        <v>447</v>
      </c>
      <c r="D861" t="s">
        <v>81</v>
      </c>
      <c r="E861" t="s">
        <v>15</v>
      </c>
      <c r="F861">
        <v>102</v>
      </c>
      <c r="G861">
        <v>102</v>
      </c>
      <c r="H861">
        <v>906.2</v>
      </c>
      <c r="L861" t="s">
        <v>16</v>
      </c>
      <c r="M861" t="s">
        <v>16</v>
      </c>
    </row>
    <row r="862" spans="1:13" x14ac:dyDescent="0.45">
      <c r="A862">
        <v>861</v>
      </c>
      <c r="B862">
        <v>1971</v>
      </c>
      <c r="C862" t="s">
        <v>452</v>
      </c>
      <c r="D862" t="s">
        <v>64</v>
      </c>
      <c r="E862" t="s">
        <v>15</v>
      </c>
      <c r="F862">
        <v>104</v>
      </c>
      <c r="G862">
        <v>91</v>
      </c>
      <c r="H862">
        <v>816.1</v>
      </c>
      <c r="L862" t="s">
        <v>16</v>
      </c>
      <c r="M862" t="s">
        <v>16</v>
      </c>
    </row>
    <row r="863" spans="1:13" x14ac:dyDescent="0.45">
      <c r="A863">
        <v>862</v>
      </c>
      <c r="B863">
        <v>1971</v>
      </c>
      <c r="C863" t="s">
        <v>473</v>
      </c>
      <c r="D863" t="s">
        <v>31</v>
      </c>
      <c r="E863" t="s">
        <v>15</v>
      </c>
      <c r="F863">
        <v>126</v>
      </c>
      <c r="G863">
        <v>119</v>
      </c>
      <c r="H863">
        <v>1052</v>
      </c>
      <c r="L863" t="s">
        <v>16</v>
      </c>
      <c r="M863" t="s">
        <v>16</v>
      </c>
    </row>
    <row r="864" spans="1:13" x14ac:dyDescent="0.45">
      <c r="A864">
        <v>863</v>
      </c>
      <c r="B864">
        <v>1971</v>
      </c>
      <c r="C864" t="s">
        <v>475</v>
      </c>
      <c r="D864" t="s">
        <v>26</v>
      </c>
      <c r="E864" t="s">
        <v>15</v>
      </c>
      <c r="F864">
        <v>144</v>
      </c>
      <c r="G864">
        <v>142</v>
      </c>
      <c r="H864">
        <v>1265</v>
      </c>
      <c r="L864" t="s">
        <v>16</v>
      </c>
      <c r="M864" t="s">
        <v>16</v>
      </c>
    </row>
    <row r="865" spans="1:13" x14ac:dyDescent="0.45">
      <c r="A865">
        <v>864</v>
      </c>
      <c r="B865">
        <v>1971</v>
      </c>
      <c r="C865" t="s">
        <v>501</v>
      </c>
      <c r="D865" t="s">
        <v>69</v>
      </c>
      <c r="E865" t="s">
        <v>15</v>
      </c>
      <c r="F865">
        <v>122</v>
      </c>
      <c r="G865">
        <v>118</v>
      </c>
      <c r="H865">
        <v>1042.2</v>
      </c>
      <c r="L865" t="s">
        <v>16</v>
      </c>
      <c r="M865" t="s">
        <v>16</v>
      </c>
    </row>
    <row r="866" spans="1:13" x14ac:dyDescent="0.45">
      <c r="A866">
        <v>865</v>
      </c>
      <c r="B866">
        <v>1971</v>
      </c>
      <c r="C866" t="s">
        <v>528</v>
      </c>
      <c r="D866" t="s">
        <v>79</v>
      </c>
      <c r="E866" t="s">
        <v>15</v>
      </c>
      <c r="F866">
        <v>97</v>
      </c>
      <c r="G866">
        <v>90</v>
      </c>
      <c r="H866">
        <v>779.2</v>
      </c>
      <c r="L866" t="s">
        <v>16</v>
      </c>
      <c r="M866" t="s">
        <v>16</v>
      </c>
    </row>
    <row r="867" spans="1:13" x14ac:dyDescent="0.45">
      <c r="A867">
        <v>866</v>
      </c>
      <c r="B867">
        <v>1971</v>
      </c>
      <c r="C867" t="s">
        <v>600</v>
      </c>
      <c r="D867" t="s">
        <v>71</v>
      </c>
      <c r="E867" t="s">
        <v>15</v>
      </c>
      <c r="F867">
        <v>125</v>
      </c>
      <c r="G867">
        <v>118</v>
      </c>
      <c r="H867">
        <v>1052.2</v>
      </c>
      <c r="L867" t="s">
        <v>16</v>
      </c>
      <c r="M867" t="s">
        <v>16</v>
      </c>
    </row>
    <row r="868" spans="1:13" x14ac:dyDescent="0.45">
      <c r="A868">
        <v>867</v>
      </c>
      <c r="B868">
        <v>1971</v>
      </c>
      <c r="C868" t="s">
        <v>613</v>
      </c>
      <c r="D868" t="s">
        <v>22</v>
      </c>
      <c r="E868" t="s">
        <v>15</v>
      </c>
      <c r="F868">
        <v>120</v>
      </c>
      <c r="G868">
        <v>109</v>
      </c>
      <c r="H868">
        <v>969.2</v>
      </c>
      <c r="L868" t="s">
        <v>16</v>
      </c>
      <c r="M868" t="s">
        <v>16</v>
      </c>
    </row>
    <row r="869" spans="1:13" x14ac:dyDescent="0.45">
      <c r="A869">
        <v>868</v>
      </c>
      <c r="B869">
        <v>1971</v>
      </c>
      <c r="C869" t="s">
        <v>620</v>
      </c>
      <c r="D869" t="s">
        <v>14</v>
      </c>
      <c r="E869" t="s">
        <v>15</v>
      </c>
      <c r="F869">
        <v>117</v>
      </c>
      <c r="G869">
        <v>114</v>
      </c>
      <c r="H869">
        <v>1019</v>
      </c>
      <c r="L869" t="s">
        <v>16</v>
      </c>
      <c r="M869" t="s">
        <v>16</v>
      </c>
    </row>
    <row r="870" spans="1:13" x14ac:dyDescent="0.45">
      <c r="A870">
        <v>869</v>
      </c>
      <c r="B870">
        <v>1971</v>
      </c>
      <c r="C870" t="s">
        <v>698</v>
      </c>
      <c r="D870" t="s">
        <v>91</v>
      </c>
      <c r="E870" t="s">
        <v>15</v>
      </c>
      <c r="F870">
        <v>114</v>
      </c>
      <c r="G870">
        <v>97</v>
      </c>
      <c r="H870">
        <v>878</v>
      </c>
      <c r="L870" t="s">
        <v>16</v>
      </c>
      <c r="M870" t="s">
        <v>16</v>
      </c>
    </row>
    <row r="871" spans="1:13" x14ac:dyDescent="0.45">
      <c r="A871">
        <v>870</v>
      </c>
      <c r="B871">
        <v>1971</v>
      </c>
      <c r="C871" t="s">
        <v>714</v>
      </c>
      <c r="D871" t="s">
        <v>42</v>
      </c>
      <c r="E871" t="s">
        <v>15</v>
      </c>
      <c r="F871">
        <v>135</v>
      </c>
      <c r="G871">
        <v>129</v>
      </c>
      <c r="H871">
        <v>1184.2</v>
      </c>
      <c r="L871" t="s">
        <v>16</v>
      </c>
      <c r="M871" t="s">
        <v>16</v>
      </c>
    </row>
    <row r="872" spans="1:13" x14ac:dyDescent="0.45">
      <c r="A872">
        <v>871</v>
      </c>
      <c r="B872">
        <v>1971</v>
      </c>
      <c r="C872" t="s">
        <v>740</v>
      </c>
      <c r="D872" t="s">
        <v>44</v>
      </c>
      <c r="E872" t="s">
        <v>15</v>
      </c>
      <c r="F872">
        <v>130</v>
      </c>
      <c r="G872">
        <v>126</v>
      </c>
      <c r="H872">
        <v>1145</v>
      </c>
      <c r="L872" t="s">
        <v>16</v>
      </c>
      <c r="M872" t="s">
        <v>16</v>
      </c>
    </row>
    <row r="873" spans="1:13" x14ac:dyDescent="0.45">
      <c r="A873">
        <v>872</v>
      </c>
      <c r="B873">
        <v>1972</v>
      </c>
      <c r="C873" t="s">
        <v>348</v>
      </c>
      <c r="D873" t="s">
        <v>73</v>
      </c>
      <c r="E873" t="s">
        <v>15</v>
      </c>
      <c r="F873">
        <v>129</v>
      </c>
      <c r="G873">
        <v>124</v>
      </c>
      <c r="H873">
        <v>1139.2</v>
      </c>
      <c r="L873" t="s">
        <v>16</v>
      </c>
      <c r="M873" t="s">
        <v>16</v>
      </c>
    </row>
    <row r="874" spans="1:13" x14ac:dyDescent="0.45">
      <c r="A874">
        <v>873</v>
      </c>
      <c r="B874">
        <v>1972</v>
      </c>
      <c r="C874" t="s">
        <v>447</v>
      </c>
      <c r="D874" t="s">
        <v>81</v>
      </c>
      <c r="E874" t="s">
        <v>15</v>
      </c>
      <c r="F874">
        <v>113</v>
      </c>
      <c r="G874">
        <v>109</v>
      </c>
      <c r="H874">
        <v>1003.1</v>
      </c>
      <c r="L874" t="s">
        <v>16</v>
      </c>
      <c r="M874" t="s">
        <v>16</v>
      </c>
    </row>
    <row r="875" spans="1:13" x14ac:dyDescent="0.45">
      <c r="A875">
        <v>874</v>
      </c>
      <c r="B875">
        <v>1972</v>
      </c>
      <c r="C875" t="s">
        <v>448</v>
      </c>
      <c r="D875" t="s">
        <v>69</v>
      </c>
      <c r="E875" t="s">
        <v>15</v>
      </c>
      <c r="F875">
        <v>91</v>
      </c>
      <c r="G875">
        <v>91</v>
      </c>
      <c r="H875">
        <v>814.2</v>
      </c>
      <c r="L875" t="s">
        <v>16</v>
      </c>
      <c r="M875" t="s">
        <v>16</v>
      </c>
    </row>
    <row r="876" spans="1:13" x14ac:dyDescent="0.45">
      <c r="A876">
        <v>875</v>
      </c>
      <c r="B876">
        <v>1972</v>
      </c>
      <c r="C876" t="s">
        <v>452</v>
      </c>
      <c r="D876" t="s">
        <v>64</v>
      </c>
      <c r="E876" t="s">
        <v>15</v>
      </c>
      <c r="F876">
        <v>105</v>
      </c>
      <c r="G876">
        <v>96</v>
      </c>
      <c r="H876">
        <v>859.2</v>
      </c>
      <c r="L876" t="s">
        <v>16</v>
      </c>
      <c r="M876" t="s">
        <v>16</v>
      </c>
    </row>
    <row r="877" spans="1:13" x14ac:dyDescent="0.45">
      <c r="A877">
        <v>876</v>
      </c>
      <c r="B877">
        <v>1972</v>
      </c>
      <c r="C877" t="s">
        <v>468</v>
      </c>
      <c r="D877" t="s">
        <v>54</v>
      </c>
      <c r="E877" t="s">
        <v>15</v>
      </c>
      <c r="F877">
        <v>131</v>
      </c>
      <c r="G877">
        <v>129</v>
      </c>
      <c r="H877">
        <v>1143.0999999999999</v>
      </c>
      <c r="L877" t="s">
        <v>16</v>
      </c>
      <c r="M877" t="s">
        <v>16</v>
      </c>
    </row>
    <row r="878" spans="1:13" x14ac:dyDescent="0.45">
      <c r="A878">
        <v>877</v>
      </c>
      <c r="B878">
        <v>1972</v>
      </c>
      <c r="C878" t="s">
        <v>473</v>
      </c>
      <c r="D878" t="s">
        <v>31</v>
      </c>
      <c r="E878" t="s">
        <v>15</v>
      </c>
      <c r="F878">
        <v>124</v>
      </c>
      <c r="G878">
        <v>121</v>
      </c>
      <c r="H878">
        <v>1086</v>
      </c>
      <c r="L878" t="s">
        <v>16</v>
      </c>
      <c r="M878" t="s">
        <v>16</v>
      </c>
    </row>
    <row r="879" spans="1:13" x14ac:dyDescent="0.45">
      <c r="A879">
        <v>878</v>
      </c>
      <c r="B879">
        <v>1972</v>
      </c>
      <c r="C879" t="s">
        <v>475</v>
      </c>
      <c r="D879" t="s">
        <v>26</v>
      </c>
      <c r="E879" t="s">
        <v>15</v>
      </c>
      <c r="F879">
        <v>105</v>
      </c>
      <c r="G879">
        <v>99</v>
      </c>
      <c r="H879">
        <v>882.1</v>
      </c>
      <c r="L879" t="s">
        <v>16</v>
      </c>
      <c r="M879" t="s">
        <v>16</v>
      </c>
    </row>
    <row r="880" spans="1:13" x14ac:dyDescent="0.45">
      <c r="A880">
        <v>879</v>
      </c>
      <c r="B880">
        <v>1972</v>
      </c>
      <c r="C880" t="s">
        <v>528</v>
      </c>
      <c r="D880" t="s">
        <v>79</v>
      </c>
      <c r="E880" t="s">
        <v>15</v>
      </c>
      <c r="F880">
        <v>112</v>
      </c>
      <c r="G880">
        <v>108</v>
      </c>
      <c r="H880">
        <v>923</v>
      </c>
      <c r="L880" t="s">
        <v>16</v>
      </c>
      <c r="M880" t="s">
        <v>16</v>
      </c>
    </row>
    <row r="881" spans="1:13" x14ac:dyDescent="0.45">
      <c r="A881">
        <v>880</v>
      </c>
      <c r="B881">
        <v>1972</v>
      </c>
      <c r="C881" t="s">
        <v>541</v>
      </c>
      <c r="D881" t="s">
        <v>93</v>
      </c>
      <c r="E881" t="s">
        <v>15</v>
      </c>
      <c r="F881">
        <v>113</v>
      </c>
      <c r="G881">
        <v>99</v>
      </c>
      <c r="H881">
        <v>893.1</v>
      </c>
      <c r="L881" t="s">
        <v>16</v>
      </c>
      <c r="M881" t="s">
        <v>16</v>
      </c>
    </row>
    <row r="882" spans="1:13" x14ac:dyDescent="0.45">
      <c r="A882">
        <v>881</v>
      </c>
      <c r="B882">
        <v>1972</v>
      </c>
      <c r="C882" t="s">
        <v>557</v>
      </c>
      <c r="D882" t="s">
        <v>38</v>
      </c>
      <c r="E882" t="s">
        <v>15</v>
      </c>
      <c r="F882">
        <v>108</v>
      </c>
      <c r="G882">
        <v>104</v>
      </c>
      <c r="H882">
        <v>914.2</v>
      </c>
      <c r="L882" t="s">
        <v>16</v>
      </c>
      <c r="M882" t="s">
        <v>16</v>
      </c>
    </row>
    <row r="883" spans="1:13" x14ac:dyDescent="0.45">
      <c r="A883">
        <v>882</v>
      </c>
      <c r="B883">
        <v>1972</v>
      </c>
      <c r="C883" t="s">
        <v>620</v>
      </c>
      <c r="D883" t="s">
        <v>14</v>
      </c>
      <c r="E883" t="s">
        <v>15</v>
      </c>
      <c r="F883">
        <v>132</v>
      </c>
      <c r="G883">
        <v>132</v>
      </c>
      <c r="H883">
        <v>1160</v>
      </c>
      <c r="L883" t="s">
        <v>16</v>
      </c>
      <c r="M883" t="s">
        <v>16</v>
      </c>
    </row>
    <row r="884" spans="1:13" x14ac:dyDescent="0.45">
      <c r="A884">
        <v>883</v>
      </c>
      <c r="B884">
        <v>1972</v>
      </c>
      <c r="C884" t="s">
        <v>685</v>
      </c>
      <c r="D884" t="s">
        <v>20</v>
      </c>
      <c r="E884" t="s">
        <v>15</v>
      </c>
      <c r="F884">
        <v>127</v>
      </c>
      <c r="G884">
        <v>122</v>
      </c>
      <c r="H884">
        <v>1076.0999999999999</v>
      </c>
      <c r="L884" t="s">
        <v>16</v>
      </c>
      <c r="M884" t="s">
        <v>16</v>
      </c>
    </row>
    <row r="885" spans="1:13" x14ac:dyDescent="0.45">
      <c r="A885">
        <v>884</v>
      </c>
      <c r="B885">
        <v>1972</v>
      </c>
      <c r="C885" t="s">
        <v>698</v>
      </c>
      <c r="D885" t="s">
        <v>91</v>
      </c>
      <c r="E885" t="s">
        <v>15</v>
      </c>
      <c r="F885">
        <v>114</v>
      </c>
      <c r="G885">
        <v>108</v>
      </c>
      <c r="H885">
        <v>936.1</v>
      </c>
      <c r="L885" t="s">
        <v>16</v>
      </c>
      <c r="M885" t="s">
        <v>16</v>
      </c>
    </row>
    <row r="886" spans="1:13" x14ac:dyDescent="0.45">
      <c r="A886">
        <v>885</v>
      </c>
      <c r="B886">
        <v>1972</v>
      </c>
      <c r="C886" t="s">
        <v>714</v>
      </c>
      <c r="D886" t="s">
        <v>42</v>
      </c>
      <c r="E886" t="s">
        <v>15</v>
      </c>
      <c r="F886">
        <v>127</v>
      </c>
      <c r="G886">
        <v>122</v>
      </c>
      <c r="H886">
        <v>1129.0999999999999</v>
      </c>
      <c r="L886" t="s">
        <v>16</v>
      </c>
      <c r="M886" t="s">
        <v>16</v>
      </c>
    </row>
    <row r="887" spans="1:13" x14ac:dyDescent="0.45">
      <c r="A887">
        <v>886</v>
      </c>
      <c r="B887">
        <v>1972</v>
      </c>
      <c r="C887" t="s">
        <v>740</v>
      </c>
      <c r="D887" t="s">
        <v>44</v>
      </c>
      <c r="E887" t="s">
        <v>15</v>
      </c>
      <c r="F887">
        <v>135</v>
      </c>
      <c r="G887">
        <v>134</v>
      </c>
      <c r="H887">
        <v>1193.2</v>
      </c>
      <c r="L887" t="s">
        <v>16</v>
      </c>
      <c r="M887" t="s">
        <v>16</v>
      </c>
    </row>
    <row r="888" spans="1:13" x14ac:dyDescent="0.45">
      <c r="A888">
        <v>887</v>
      </c>
      <c r="B888">
        <v>1972</v>
      </c>
      <c r="C888" t="s">
        <v>814</v>
      </c>
      <c r="D888" t="s">
        <v>48</v>
      </c>
      <c r="E888" t="s">
        <v>15</v>
      </c>
      <c r="F888">
        <v>116</v>
      </c>
      <c r="G888">
        <v>113</v>
      </c>
      <c r="H888">
        <v>986</v>
      </c>
      <c r="L888" t="s">
        <v>16</v>
      </c>
      <c r="M888" t="s">
        <v>16</v>
      </c>
    </row>
    <row r="889" spans="1:13" x14ac:dyDescent="0.45">
      <c r="A889">
        <v>888</v>
      </c>
      <c r="B889">
        <v>1973</v>
      </c>
      <c r="C889" t="s">
        <v>348</v>
      </c>
      <c r="D889" t="s">
        <v>73</v>
      </c>
      <c r="E889" t="s">
        <v>15</v>
      </c>
      <c r="F889">
        <v>134</v>
      </c>
      <c r="G889">
        <v>124</v>
      </c>
      <c r="H889">
        <v>1115</v>
      </c>
      <c r="L889" t="s">
        <v>16</v>
      </c>
      <c r="M889" t="s">
        <v>16</v>
      </c>
    </row>
    <row r="890" spans="1:13" x14ac:dyDescent="0.45">
      <c r="A890">
        <v>889</v>
      </c>
      <c r="B890">
        <v>1973</v>
      </c>
      <c r="C890" t="s">
        <v>368</v>
      </c>
      <c r="D890" t="s">
        <v>881</v>
      </c>
      <c r="E890" t="s">
        <v>15</v>
      </c>
      <c r="F890">
        <v>117</v>
      </c>
      <c r="G890">
        <v>106</v>
      </c>
      <c r="H890">
        <v>956</v>
      </c>
      <c r="L890" t="s">
        <v>16</v>
      </c>
      <c r="M890" t="s">
        <v>16</v>
      </c>
    </row>
    <row r="891" spans="1:13" x14ac:dyDescent="0.45">
      <c r="A891">
        <v>890</v>
      </c>
      <c r="B891">
        <v>1973</v>
      </c>
      <c r="C891" t="s">
        <v>371</v>
      </c>
      <c r="D891" t="s">
        <v>71</v>
      </c>
      <c r="E891" t="s">
        <v>15</v>
      </c>
      <c r="F891">
        <v>145</v>
      </c>
      <c r="G891">
        <v>141</v>
      </c>
      <c r="H891">
        <v>1258.0999999999999</v>
      </c>
      <c r="L891" t="s">
        <v>16</v>
      </c>
      <c r="M891" t="s">
        <v>16</v>
      </c>
    </row>
    <row r="892" spans="1:13" x14ac:dyDescent="0.45">
      <c r="A892">
        <v>891</v>
      </c>
      <c r="B892">
        <v>1973</v>
      </c>
      <c r="C892" t="s">
        <v>447</v>
      </c>
      <c r="D892" t="s">
        <v>31</v>
      </c>
      <c r="E892" t="s">
        <v>15</v>
      </c>
      <c r="F892">
        <v>86</v>
      </c>
      <c r="G892">
        <v>84</v>
      </c>
      <c r="H892">
        <v>772.1</v>
      </c>
      <c r="L892" t="s">
        <v>16</v>
      </c>
      <c r="M892" t="s">
        <v>16</v>
      </c>
    </row>
    <row r="893" spans="1:13" x14ac:dyDescent="0.45">
      <c r="A893">
        <v>892</v>
      </c>
      <c r="B893">
        <v>1973</v>
      </c>
      <c r="C893" t="s">
        <v>464</v>
      </c>
      <c r="D893" t="s">
        <v>62</v>
      </c>
      <c r="E893" t="s">
        <v>15</v>
      </c>
      <c r="F893">
        <v>122</v>
      </c>
      <c r="G893">
        <v>118</v>
      </c>
      <c r="H893">
        <v>1074</v>
      </c>
      <c r="L893" t="s">
        <v>16</v>
      </c>
      <c r="M893" t="s">
        <v>16</v>
      </c>
    </row>
    <row r="894" spans="1:13" x14ac:dyDescent="0.45">
      <c r="A894">
        <v>893</v>
      </c>
      <c r="B894">
        <v>1973</v>
      </c>
      <c r="C894" t="s">
        <v>468</v>
      </c>
      <c r="D894" t="s">
        <v>54</v>
      </c>
      <c r="E894" t="s">
        <v>15</v>
      </c>
      <c r="F894">
        <v>131</v>
      </c>
      <c r="G894">
        <v>131</v>
      </c>
      <c r="H894">
        <v>1155</v>
      </c>
      <c r="L894" t="s">
        <v>16</v>
      </c>
      <c r="M894" t="s">
        <v>16</v>
      </c>
    </row>
    <row r="895" spans="1:13" x14ac:dyDescent="0.45">
      <c r="A895">
        <v>894</v>
      </c>
      <c r="B895">
        <v>1973</v>
      </c>
      <c r="C895" t="s">
        <v>473</v>
      </c>
      <c r="D895" t="s">
        <v>81</v>
      </c>
      <c r="E895" t="s">
        <v>15</v>
      </c>
      <c r="F895">
        <v>141</v>
      </c>
      <c r="G895">
        <v>137</v>
      </c>
      <c r="H895">
        <v>1200.2</v>
      </c>
      <c r="L895" t="s">
        <v>16</v>
      </c>
      <c r="M895" t="s">
        <v>16</v>
      </c>
    </row>
    <row r="896" spans="1:13" x14ac:dyDescent="0.45">
      <c r="A896">
        <v>895</v>
      </c>
      <c r="B896">
        <v>1973</v>
      </c>
      <c r="C896" t="s">
        <v>475</v>
      </c>
      <c r="D896" t="s">
        <v>26</v>
      </c>
      <c r="E896" t="s">
        <v>15</v>
      </c>
      <c r="F896">
        <v>98</v>
      </c>
      <c r="G896">
        <v>94</v>
      </c>
      <c r="H896">
        <v>831.2</v>
      </c>
      <c r="L896" t="s">
        <v>16</v>
      </c>
      <c r="M896" t="s">
        <v>16</v>
      </c>
    </row>
    <row r="897" spans="1:13" x14ac:dyDescent="0.45">
      <c r="A897">
        <v>896</v>
      </c>
      <c r="B897">
        <v>1973</v>
      </c>
      <c r="C897" t="s">
        <v>528</v>
      </c>
      <c r="D897" t="s">
        <v>79</v>
      </c>
      <c r="E897" t="s">
        <v>15</v>
      </c>
      <c r="F897">
        <v>114</v>
      </c>
      <c r="G897">
        <v>110</v>
      </c>
      <c r="H897">
        <v>962.2</v>
      </c>
      <c r="L897" t="s">
        <v>16</v>
      </c>
      <c r="M897" t="s">
        <v>16</v>
      </c>
    </row>
    <row r="898" spans="1:13" x14ac:dyDescent="0.45">
      <c r="A898">
        <v>897</v>
      </c>
      <c r="B898">
        <v>1973</v>
      </c>
      <c r="C898" t="s">
        <v>541</v>
      </c>
      <c r="D898" t="s">
        <v>93</v>
      </c>
      <c r="E898" t="s">
        <v>15</v>
      </c>
      <c r="F898">
        <v>122</v>
      </c>
      <c r="G898">
        <v>103</v>
      </c>
      <c r="H898">
        <v>937.2</v>
      </c>
      <c r="L898" t="s">
        <v>16</v>
      </c>
      <c r="M898" t="s">
        <v>16</v>
      </c>
    </row>
    <row r="899" spans="1:13" x14ac:dyDescent="0.45">
      <c r="A899">
        <v>898</v>
      </c>
      <c r="B899">
        <v>1973</v>
      </c>
      <c r="C899" t="s">
        <v>552</v>
      </c>
      <c r="D899" t="s">
        <v>40</v>
      </c>
      <c r="E899" t="s">
        <v>15</v>
      </c>
      <c r="F899">
        <v>138</v>
      </c>
      <c r="G899">
        <v>135</v>
      </c>
      <c r="H899">
        <v>1188</v>
      </c>
      <c r="L899" t="s">
        <v>16</v>
      </c>
      <c r="M899" t="s">
        <v>16</v>
      </c>
    </row>
    <row r="900" spans="1:13" x14ac:dyDescent="0.45">
      <c r="A900">
        <v>899</v>
      </c>
      <c r="B900">
        <v>1973</v>
      </c>
      <c r="C900" t="s">
        <v>613</v>
      </c>
      <c r="D900" t="s">
        <v>22</v>
      </c>
      <c r="E900" t="s">
        <v>15</v>
      </c>
      <c r="F900">
        <v>122</v>
      </c>
      <c r="G900">
        <v>114</v>
      </c>
      <c r="H900">
        <v>1021</v>
      </c>
      <c r="L900" t="s">
        <v>16</v>
      </c>
      <c r="M900" t="s">
        <v>16</v>
      </c>
    </row>
    <row r="901" spans="1:13" x14ac:dyDescent="0.45">
      <c r="A901">
        <v>900</v>
      </c>
      <c r="B901">
        <v>1973</v>
      </c>
      <c r="C901" t="s">
        <v>620</v>
      </c>
      <c r="D901" t="s">
        <v>14</v>
      </c>
      <c r="E901" t="s">
        <v>15</v>
      </c>
      <c r="F901">
        <v>142</v>
      </c>
      <c r="G901">
        <v>142</v>
      </c>
      <c r="H901">
        <v>1246</v>
      </c>
      <c r="L901" t="s">
        <v>16</v>
      </c>
      <c r="M901" t="s">
        <v>16</v>
      </c>
    </row>
    <row r="902" spans="1:13" x14ac:dyDescent="0.45">
      <c r="A902">
        <v>901</v>
      </c>
      <c r="B902">
        <v>1973</v>
      </c>
      <c r="C902" t="s">
        <v>685</v>
      </c>
      <c r="D902" t="s">
        <v>20</v>
      </c>
      <c r="E902" t="s">
        <v>15</v>
      </c>
      <c r="F902">
        <v>148</v>
      </c>
      <c r="G902">
        <v>135</v>
      </c>
      <c r="H902">
        <v>1215.2</v>
      </c>
      <c r="L902" t="s">
        <v>16</v>
      </c>
      <c r="M902" t="s">
        <v>16</v>
      </c>
    </row>
    <row r="903" spans="1:13" x14ac:dyDescent="0.45">
      <c r="A903">
        <v>902</v>
      </c>
      <c r="B903">
        <v>1973</v>
      </c>
      <c r="C903" t="s">
        <v>714</v>
      </c>
      <c r="D903" t="s">
        <v>42</v>
      </c>
      <c r="E903" t="s">
        <v>15</v>
      </c>
      <c r="F903">
        <v>89</v>
      </c>
      <c r="G903">
        <v>83</v>
      </c>
      <c r="H903">
        <v>764</v>
      </c>
      <c r="L903" t="s">
        <v>16</v>
      </c>
      <c r="M903" t="s">
        <v>16</v>
      </c>
    </row>
    <row r="904" spans="1:13" x14ac:dyDescent="0.45">
      <c r="A904">
        <v>903</v>
      </c>
      <c r="B904">
        <v>1973</v>
      </c>
      <c r="C904" t="s">
        <v>740</v>
      </c>
      <c r="D904" t="s">
        <v>44</v>
      </c>
      <c r="E904" t="s">
        <v>15</v>
      </c>
      <c r="F904">
        <v>153</v>
      </c>
      <c r="G904">
        <v>151</v>
      </c>
      <c r="H904">
        <v>1352.2</v>
      </c>
      <c r="L904" t="s">
        <v>16</v>
      </c>
      <c r="M904" t="s">
        <v>16</v>
      </c>
    </row>
    <row r="905" spans="1:13" x14ac:dyDescent="0.45">
      <c r="A905">
        <v>904</v>
      </c>
      <c r="B905">
        <v>1973</v>
      </c>
      <c r="C905" t="s">
        <v>763</v>
      </c>
      <c r="D905" t="s">
        <v>57</v>
      </c>
      <c r="E905" t="s">
        <v>15</v>
      </c>
      <c r="F905">
        <v>90</v>
      </c>
      <c r="G905">
        <v>88</v>
      </c>
      <c r="H905">
        <v>755.1</v>
      </c>
      <c r="L905" t="s">
        <v>16</v>
      </c>
      <c r="M905" t="s">
        <v>16</v>
      </c>
    </row>
    <row r="906" spans="1:13" x14ac:dyDescent="0.45">
      <c r="A906">
        <v>905</v>
      </c>
      <c r="B906">
        <v>1973</v>
      </c>
      <c r="C906" t="s">
        <v>789</v>
      </c>
      <c r="D906" t="s">
        <v>443</v>
      </c>
      <c r="E906" t="s">
        <v>15</v>
      </c>
      <c r="F906">
        <v>102</v>
      </c>
      <c r="G906">
        <v>95</v>
      </c>
      <c r="H906">
        <v>774.2</v>
      </c>
      <c r="L906" t="s">
        <v>16</v>
      </c>
      <c r="M906" t="s">
        <v>16</v>
      </c>
    </row>
    <row r="907" spans="1:13" x14ac:dyDescent="0.45">
      <c r="A907">
        <v>906</v>
      </c>
      <c r="B907">
        <v>1973</v>
      </c>
      <c r="C907" t="s">
        <v>814</v>
      </c>
      <c r="D907" t="s">
        <v>59</v>
      </c>
      <c r="E907" t="s">
        <v>15</v>
      </c>
      <c r="F907">
        <v>95</v>
      </c>
      <c r="G907">
        <v>86</v>
      </c>
      <c r="H907">
        <v>769</v>
      </c>
      <c r="L907" t="s">
        <v>16</v>
      </c>
      <c r="M907" t="s">
        <v>16</v>
      </c>
    </row>
    <row r="908" spans="1:13" x14ac:dyDescent="0.45">
      <c r="A908">
        <v>907</v>
      </c>
      <c r="B908">
        <v>1974</v>
      </c>
      <c r="C908" t="s">
        <v>348</v>
      </c>
      <c r="D908" t="s">
        <v>73</v>
      </c>
      <c r="E908" t="s">
        <v>15</v>
      </c>
      <c r="F908">
        <v>137</v>
      </c>
      <c r="G908">
        <v>129</v>
      </c>
      <c r="H908">
        <v>1133.0999999999999</v>
      </c>
      <c r="L908" t="s">
        <v>16</v>
      </c>
      <c r="M908" t="s">
        <v>16</v>
      </c>
    </row>
    <row r="909" spans="1:13" x14ac:dyDescent="0.45">
      <c r="A909">
        <v>908</v>
      </c>
      <c r="B909">
        <v>1974</v>
      </c>
      <c r="C909" t="s">
        <v>371</v>
      </c>
      <c r="D909" t="s">
        <v>71</v>
      </c>
      <c r="E909" t="s">
        <v>15</v>
      </c>
      <c r="F909">
        <v>146</v>
      </c>
      <c r="G909">
        <v>142</v>
      </c>
      <c r="H909">
        <v>1235</v>
      </c>
      <c r="L909" t="s">
        <v>16</v>
      </c>
      <c r="M909" t="s">
        <v>16</v>
      </c>
    </row>
    <row r="910" spans="1:13" x14ac:dyDescent="0.45">
      <c r="A910">
        <v>909</v>
      </c>
      <c r="B910">
        <v>1974</v>
      </c>
      <c r="C910" t="s">
        <v>372</v>
      </c>
      <c r="D910" t="s">
        <v>22</v>
      </c>
      <c r="E910" t="s">
        <v>15</v>
      </c>
      <c r="F910">
        <v>128</v>
      </c>
      <c r="G910">
        <v>103</v>
      </c>
      <c r="H910">
        <v>954</v>
      </c>
      <c r="L910" t="s">
        <v>16</v>
      </c>
      <c r="M910" t="s">
        <v>16</v>
      </c>
    </row>
    <row r="911" spans="1:13" x14ac:dyDescent="0.45">
      <c r="A911">
        <v>910</v>
      </c>
      <c r="B911">
        <v>1974</v>
      </c>
      <c r="C911" t="s">
        <v>447</v>
      </c>
      <c r="D911" t="s">
        <v>31</v>
      </c>
      <c r="E911" t="s">
        <v>15</v>
      </c>
      <c r="F911">
        <v>134</v>
      </c>
      <c r="G911">
        <v>128</v>
      </c>
      <c r="H911">
        <v>1121.0999999999999</v>
      </c>
      <c r="L911" t="s">
        <v>16</v>
      </c>
      <c r="M911" t="s">
        <v>16</v>
      </c>
    </row>
    <row r="912" spans="1:13" x14ac:dyDescent="0.45">
      <c r="A912">
        <v>911</v>
      </c>
      <c r="B912">
        <v>1974</v>
      </c>
      <c r="C912" t="s">
        <v>472</v>
      </c>
      <c r="D912" t="s">
        <v>881</v>
      </c>
      <c r="E912" t="s">
        <v>15</v>
      </c>
      <c r="F912">
        <v>122</v>
      </c>
      <c r="G912">
        <v>119</v>
      </c>
      <c r="H912">
        <v>1041.0999999999999</v>
      </c>
      <c r="L912" t="s">
        <v>16</v>
      </c>
      <c r="M912" t="s">
        <v>16</v>
      </c>
    </row>
    <row r="913" spans="1:13" x14ac:dyDescent="0.45">
      <c r="A913">
        <v>912</v>
      </c>
      <c r="B913">
        <v>1974</v>
      </c>
      <c r="C913" t="s">
        <v>501</v>
      </c>
      <c r="D913" t="s">
        <v>69</v>
      </c>
      <c r="E913" t="s">
        <v>15</v>
      </c>
      <c r="F913">
        <v>94</v>
      </c>
      <c r="G913">
        <v>92</v>
      </c>
      <c r="H913">
        <v>792</v>
      </c>
      <c r="L913" t="s">
        <v>16</v>
      </c>
      <c r="M913" t="s">
        <v>16</v>
      </c>
    </row>
    <row r="914" spans="1:13" x14ac:dyDescent="0.45">
      <c r="A914">
        <v>913</v>
      </c>
      <c r="B914">
        <v>1974</v>
      </c>
      <c r="C914" t="s">
        <v>519</v>
      </c>
      <c r="D914" t="s">
        <v>38</v>
      </c>
      <c r="E914" t="s">
        <v>15</v>
      </c>
      <c r="F914">
        <v>138</v>
      </c>
      <c r="G914">
        <v>129</v>
      </c>
      <c r="H914">
        <v>1170.2</v>
      </c>
      <c r="L914" t="s">
        <v>16</v>
      </c>
      <c r="M914" t="s">
        <v>16</v>
      </c>
    </row>
    <row r="915" spans="1:13" x14ac:dyDescent="0.45">
      <c r="A915">
        <v>914</v>
      </c>
      <c r="B915">
        <v>1974</v>
      </c>
      <c r="C915" t="s">
        <v>528</v>
      </c>
      <c r="D915" t="s">
        <v>79</v>
      </c>
      <c r="E915" t="s">
        <v>15</v>
      </c>
      <c r="F915">
        <v>107</v>
      </c>
      <c r="G915">
        <v>107</v>
      </c>
      <c r="H915">
        <v>906.2</v>
      </c>
      <c r="L915" t="s">
        <v>16</v>
      </c>
      <c r="M915" t="s">
        <v>16</v>
      </c>
    </row>
    <row r="916" spans="1:13" x14ac:dyDescent="0.45">
      <c r="A916">
        <v>915</v>
      </c>
      <c r="B916">
        <v>1974</v>
      </c>
      <c r="C916" t="s">
        <v>552</v>
      </c>
      <c r="D916" t="s">
        <v>40</v>
      </c>
      <c r="E916" t="s">
        <v>15</v>
      </c>
      <c r="F916">
        <v>133</v>
      </c>
      <c r="G916">
        <v>111</v>
      </c>
      <c r="H916">
        <v>1016</v>
      </c>
      <c r="L916" t="s">
        <v>16</v>
      </c>
      <c r="M916" t="s">
        <v>16</v>
      </c>
    </row>
    <row r="917" spans="1:13" x14ac:dyDescent="0.45">
      <c r="A917">
        <v>916</v>
      </c>
      <c r="B917">
        <v>1974</v>
      </c>
      <c r="C917" t="s">
        <v>597</v>
      </c>
      <c r="D917" t="s">
        <v>64</v>
      </c>
      <c r="E917" t="s">
        <v>15</v>
      </c>
      <c r="F917">
        <v>116</v>
      </c>
      <c r="G917">
        <v>109</v>
      </c>
      <c r="H917">
        <v>955.1</v>
      </c>
      <c r="L917" t="s">
        <v>16</v>
      </c>
      <c r="M917" t="s">
        <v>16</v>
      </c>
    </row>
    <row r="918" spans="1:13" x14ac:dyDescent="0.45">
      <c r="A918">
        <v>917</v>
      </c>
      <c r="B918">
        <v>1974</v>
      </c>
      <c r="C918" t="s">
        <v>620</v>
      </c>
      <c r="D918" t="s">
        <v>14</v>
      </c>
      <c r="E918" t="s">
        <v>15</v>
      </c>
      <c r="F918">
        <v>137</v>
      </c>
      <c r="G918">
        <v>137</v>
      </c>
      <c r="H918">
        <v>1202.2</v>
      </c>
      <c r="L918" t="s">
        <v>16</v>
      </c>
      <c r="M918" t="s">
        <v>16</v>
      </c>
    </row>
    <row r="919" spans="1:13" x14ac:dyDescent="0.45">
      <c r="A919">
        <v>918</v>
      </c>
      <c r="B919">
        <v>1974</v>
      </c>
      <c r="C919" t="s">
        <v>678</v>
      </c>
      <c r="D919" t="s">
        <v>91</v>
      </c>
      <c r="E919" t="s">
        <v>15</v>
      </c>
      <c r="F919">
        <v>117</v>
      </c>
      <c r="G919">
        <v>114</v>
      </c>
      <c r="H919">
        <v>1002.1</v>
      </c>
      <c r="L919" t="s">
        <v>16</v>
      </c>
      <c r="M919" t="s">
        <v>16</v>
      </c>
    </row>
    <row r="920" spans="1:13" x14ac:dyDescent="0.45">
      <c r="A920">
        <v>919</v>
      </c>
      <c r="B920">
        <v>1974</v>
      </c>
      <c r="C920" t="s">
        <v>685</v>
      </c>
      <c r="D920" t="s">
        <v>20</v>
      </c>
      <c r="E920" t="s">
        <v>15</v>
      </c>
      <c r="F920">
        <v>109</v>
      </c>
      <c r="G920">
        <v>88</v>
      </c>
      <c r="H920">
        <v>811.2</v>
      </c>
      <c r="L920" t="s">
        <v>16</v>
      </c>
      <c r="M920" t="s">
        <v>16</v>
      </c>
    </row>
    <row r="921" spans="1:13" x14ac:dyDescent="0.45">
      <c r="A921">
        <v>920</v>
      </c>
      <c r="B921">
        <v>1974</v>
      </c>
      <c r="C921" t="s">
        <v>698</v>
      </c>
      <c r="D921" t="s">
        <v>443</v>
      </c>
      <c r="E921" t="s">
        <v>15</v>
      </c>
      <c r="F921">
        <v>137</v>
      </c>
      <c r="G921">
        <v>125</v>
      </c>
      <c r="H921">
        <v>1111</v>
      </c>
      <c r="L921" t="s">
        <v>16</v>
      </c>
      <c r="M921" t="s">
        <v>16</v>
      </c>
    </row>
    <row r="922" spans="1:13" x14ac:dyDescent="0.45">
      <c r="A922">
        <v>921</v>
      </c>
      <c r="B922">
        <v>1974</v>
      </c>
      <c r="C922" t="s">
        <v>714</v>
      </c>
      <c r="D922" t="s">
        <v>42</v>
      </c>
      <c r="E922" t="s">
        <v>15</v>
      </c>
      <c r="F922">
        <v>151</v>
      </c>
      <c r="G922">
        <v>147</v>
      </c>
      <c r="H922">
        <v>1318.1</v>
      </c>
      <c r="L922" t="s">
        <v>16</v>
      </c>
      <c r="M922" t="s">
        <v>16</v>
      </c>
    </row>
    <row r="923" spans="1:13" x14ac:dyDescent="0.45">
      <c r="A923">
        <v>922</v>
      </c>
      <c r="B923">
        <v>1974</v>
      </c>
      <c r="C923" t="s">
        <v>740</v>
      </c>
      <c r="D923" t="s">
        <v>44</v>
      </c>
      <c r="E923" t="s">
        <v>15</v>
      </c>
      <c r="F923">
        <v>141</v>
      </c>
      <c r="G923">
        <v>139</v>
      </c>
      <c r="H923">
        <v>1252.0999999999999</v>
      </c>
      <c r="L923" t="s">
        <v>16</v>
      </c>
      <c r="M923" t="s">
        <v>16</v>
      </c>
    </row>
    <row r="924" spans="1:13" x14ac:dyDescent="0.45">
      <c r="A924">
        <v>923</v>
      </c>
      <c r="B924">
        <v>1974</v>
      </c>
      <c r="C924" t="s">
        <v>768</v>
      </c>
      <c r="D924" t="s">
        <v>57</v>
      </c>
      <c r="E924" t="s">
        <v>15</v>
      </c>
      <c r="F924">
        <v>132</v>
      </c>
      <c r="G924">
        <v>121</v>
      </c>
      <c r="H924">
        <v>1094.0999999999999</v>
      </c>
      <c r="L924" t="s">
        <v>16</v>
      </c>
      <c r="M924" t="s">
        <v>16</v>
      </c>
    </row>
    <row r="925" spans="1:13" x14ac:dyDescent="0.45">
      <c r="A925">
        <v>924</v>
      </c>
      <c r="B925">
        <v>1974</v>
      </c>
      <c r="C925" t="s">
        <v>773</v>
      </c>
      <c r="D925" t="s">
        <v>93</v>
      </c>
      <c r="E925" t="s">
        <v>15</v>
      </c>
      <c r="F925">
        <v>90</v>
      </c>
      <c r="G925">
        <v>85</v>
      </c>
      <c r="H925">
        <v>757.1</v>
      </c>
      <c r="L925" t="s">
        <v>16</v>
      </c>
      <c r="M925" t="s">
        <v>16</v>
      </c>
    </row>
    <row r="926" spans="1:13" x14ac:dyDescent="0.45">
      <c r="A926">
        <v>925</v>
      </c>
      <c r="B926">
        <v>1974</v>
      </c>
      <c r="C926" t="s">
        <v>824</v>
      </c>
      <c r="D926" t="s">
        <v>62</v>
      </c>
      <c r="E926" t="s">
        <v>15</v>
      </c>
      <c r="F926">
        <v>93</v>
      </c>
      <c r="G926">
        <v>92</v>
      </c>
      <c r="H926">
        <v>808.2</v>
      </c>
      <c r="L926" t="s">
        <v>16</v>
      </c>
      <c r="M926" t="s">
        <v>16</v>
      </c>
    </row>
    <row r="927" spans="1:13" x14ac:dyDescent="0.45">
      <c r="A927">
        <v>926</v>
      </c>
      <c r="B927">
        <v>1975</v>
      </c>
      <c r="C927" t="s">
        <v>348</v>
      </c>
      <c r="D927" t="s">
        <v>73</v>
      </c>
      <c r="E927" t="s">
        <v>15</v>
      </c>
      <c r="F927">
        <v>121</v>
      </c>
      <c r="G927">
        <v>115</v>
      </c>
      <c r="H927">
        <v>1002.2</v>
      </c>
      <c r="L927" t="s">
        <v>16</v>
      </c>
      <c r="M927" t="s">
        <v>16</v>
      </c>
    </row>
    <row r="928" spans="1:13" x14ac:dyDescent="0.45">
      <c r="A928">
        <v>927</v>
      </c>
      <c r="B928">
        <v>1975</v>
      </c>
      <c r="C928" t="s">
        <v>372</v>
      </c>
      <c r="D928" t="s">
        <v>22</v>
      </c>
      <c r="E928" t="s">
        <v>15</v>
      </c>
      <c r="F928">
        <v>125</v>
      </c>
      <c r="G928">
        <v>112</v>
      </c>
      <c r="H928">
        <v>980</v>
      </c>
      <c r="L928" t="s">
        <v>16</v>
      </c>
      <c r="M928" t="s">
        <v>16</v>
      </c>
    </row>
    <row r="929" spans="1:13" x14ac:dyDescent="0.45">
      <c r="A929">
        <v>928</v>
      </c>
      <c r="B929">
        <v>1975</v>
      </c>
      <c r="C929" t="s">
        <v>415</v>
      </c>
      <c r="D929" t="s">
        <v>48</v>
      </c>
      <c r="E929" t="s">
        <v>15</v>
      </c>
      <c r="F929">
        <v>97</v>
      </c>
      <c r="G929">
        <v>97</v>
      </c>
      <c r="H929">
        <v>836.2</v>
      </c>
      <c r="L929" t="s">
        <v>16</v>
      </c>
      <c r="M929" t="s">
        <v>16</v>
      </c>
    </row>
    <row r="930" spans="1:13" x14ac:dyDescent="0.45">
      <c r="A930">
        <v>929</v>
      </c>
      <c r="B930">
        <v>1975</v>
      </c>
      <c r="C930" t="s">
        <v>445</v>
      </c>
      <c r="D930" t="s">
        <v>79</v>
      </c>
      <c r="E930" t="s">
        <v>15</v>
      </c>
      <c r="F930">
        <v>137</v>
      </c>
      <c r="G930">
        <v>134</v>
      </c>
      <c r="H930">
        <v>1197</v>
      </c>
      <c r="L930" t="s">
        <v>16</v>
      </c>
      <c r="M930" t="s">
        <v>16</v>
      </c>
    </row>
    <row r="931" spans="1:13" x14ac:dyDescent="0.45">
      <c r="A931">
        <v>930</v>
      </c>
      <c r="B931">
        <v>1975</v>
      </c>
      <c r="C931" t="s">
        <v>447</v>
      </c>
      <c r="D931" t="s">
        <v>59</v>
      </c>
      <c r="E931" t="s">
        <v>15</v>
      </c>
      <c r="F931">
        <v>95</v>
      </c>
      <c r="G931">
        <v>86</v>
      </c>
      <c r="H931">
        <v>771</v>
      </c>
      <c r="L931" t="s">
        <v>16</v>
      </c>
      <c r="M931" t="s">
        <v>16</v>
      </c>
    </row>
    <row r="932" spans="1:13" x14ac:dyDescent="0.45">
      <c r="A932">
        <v>931</v>
      </c>
      <c r="B932">
        <v>1975</v>
      </c>
      <c r="C932" t="s">
        <v>472</v>
      </c>
      <c r="D932" t="s">
        <v>881</v>
      </c>
      <c r="E932" t="s">
        <v>15</v>
      </c>
      <c r="F932">
        <v>115</v>
      </c>
      <c r="G932">
        <v>102</v>
      </c>
      <c r="H932">
        <v>923</v>
      </c>
      <c r="L932" t="s">
        <v>16</v>
      </c>
      <c r="M932" t="s">
        <v>16</v>
      </c>
    </row>
    <row r="933" spans="1:13" x14ac:dyDescent="0.45">
      <c r="A933">
        <v>932</v>
      </c>
      <c r="B933">
        <v>1975</v>
      </c>
      <c r="C933" t="s">
        <v>475</v>
      </c>
      <c r="D933" t="s">
        <v>26</v>
      </c>
      <c r="E933" t="s">
        <v>15</v>
      </c>
      <c r="F933">
        <v>113</v>
      </c>
      <c r="G933">
        <v>112</v>
      </c>
      <c r="H933">
        <v>960.1</v>
      </c>
      <c r="L933" t="s">
        <v>16</v>
      </c>
      <c r="M933" t="s">
        <v>16</v>
      </c>
    </row>
    <row r="934" spans="1:13" x14ac:dyDescent="0.45">
      <c r="A934">
        <v>933</v>
      </c>
      <c r="B934">
        <v>1975</v>
      </c>
      <c r="C934" t="s">
        <v>501</v>
      </c>
      <c r="D934" t="s">
        <v>69</v>
      </c>
      <c r="E934" t="s">
        <v>15</v>
      </c>
      <c r="F934">
        <v>111</v>
      </c>
      <c r="G934">
        <v>108</v>
      </c>
      <c r="H934">
        <v>945</v>
      </c>
      <c r="L934" t="s">
        <v>16</v>
      </c>
      <c r="M934" t="s">
        <v>16</v>
      </c>
    </row>
    <row r="935" spans="1:13" x14ac:dyDescent="0.45">
      <c r="A935">
        <v>934</v>
      </c>
      <c r="B935">
        <v>1975</v>
      </c>
      <c r="C935" t="s">
        <v>597</v>
      </c>
      <c r="D935" t="s">
        <v>64</v>
      </c>
      <c r="E935" t="s">
        <v>15</v>
      </c>
      <c r="F935">
        <v>102</v>
      </c>
      <c r="G935">
        <v>99</v>
      </c>
      <c r="H935">
        <v>863</v>
      </c>
      <c r="L935" t="s">
        <v>16</v>
      </c>
      <c r="M935" t="s">
        <v>16</v>
      </c>
    </row>
    <row r="936" spans="1:13" x14ac:dyDescent="0.45">
      <c r="A936">
        <v>935</v>
      </c>
      <c r="B936">
        <v>1975</v>
      </c>
      <c r="C936" t="s">
        <v>620</v>
      </c>
      <c r="D936" t="s">
        <v>14</v>
      </c>
      <c r="E936" t="s">
        <v>15</v>
      </c>
      <c r="F936">
        <v>130</v>
      </c>
      <c r="G936">
        <v>129</v>
      </c>
      <c r="H936">
        <v>1131.2</v>
      </c>
      <c r="L936" t="s">
        <v>16</v>
      </c>
      <c r="M936" t="s">
        <v>16</v>
      </c>
    </row>
    <row r="937" spans="1:13" x14ac:dyDescent="0.45">
      <c r="A937">
        <v>936</v>
      </c>
      <c r="B937">
        <v>1975</v>
      </c>
      <c r="C937" t="s">
        <v>678</v>
      </c>
      <c r="D937" t="s">
        <v>91</v>
      </c>
      <c r="E937" t="s">
        <v>15</v>
      </c>
      <c r="F937">
        <v>124</v>
      </c>
      <c r="G937">
        <v>121</v>
      </c>
      <c r="H937">
        <v>1070</v>
      </c>
      <c r="L937" t="s">
        <v>16</v>
      </c>
      <c r="M937" t="s">
        <v>16</v>
      </c>
    </row>
    <row r="938" spans="1:13" x14ac:dyDescent="0.45">
      <c r="A938">
        <v>937</v>
      </c>
      <c r="B938">
        <v>1975</v>
      </c>
      <c r="C938" t="s">
        <v>714</v>
      </c>
      <c r="D938" t="s">
        <v>42</v>
      </c>
      <c r="E938" t="s">
        <v>15</v>
      </c>
      <c r="F938">
        <v>132</v>
      </c>
      <c r="G938">
        <v>129</v>
      </c>
      <c r="H938">
        <v>1130.2</v>
      </c>
      <c r="L938" t="s">
        <v>16</v>
      </c>
      <c r="M938" t="s">
        <v>16</v>
      </c>
    </row>
    <row r="939" spans="1:13" x14ac:dyDescent="0.45">
      <c r="A939">
        <v>938</v>
      </c>
      <c r="B939">
        <v>1975</v>
      </c>
      <c r="C939" t="s">
        <v>740</v>
      </c>
      <c r="D939" t="s">
        <v>44</v>
      </c>
      <c r="E939" t="s">
        <v>15</v>
      </c>
      <c r="F939">
        <v>154</v>
      </c>
      <c r="G939">
        <v>148</v>
      </c>
      <c r="H939">
        <v>1292</v>
      </c>
      <c r="L939" t="s">
        <v>16</v>
      </c>
      <c r="M939" t="s">
        <v>16</v>
      </c>
    </row>
    <row r="940" spans="1:13" x14ac:dyDescent="0.45">
      <c r="A940">
        <v>939</v>
      </c>
      <c r="B940">
        <v>1975</v>
      </c>
      <c r="C940" t="s">
        <v>768</v>
      </c>
      <c r="D940" t="s">
        <v>57</v>
      </c>
      <c r="E940" t="s">
        <v>15</v>
      </c>
      <c r="F940">
        <v>155</v>
      </c>
      <c r="G940">
        <v>148</v>
      </c>
      <c r="H940">
        <v>1316</v>
      </c>
      <c r="L940" t="s">
        <v>16</v>
      </c>
      <c r="M940" t="s">
        <v>16</v>
      </c>
    </row>
    <row r="941" spans="1:13" x14ac:dyDescent="0.45">
      <c r="A941">
        <v>940</v>
      </c>
      <c r="B941">
        <v>1975</v>
      </c>
      <c r="C941" t="s">
        <v>779</v>
      </c>
      <c r="D941" t="s">
        <v>81</v>
      </c>
      <c r="E941" t="s">
        <v>15</v>
      </c>
      <c r="F941">
        <v>125</v>
      </c>
      <c r="G941">
        <v>114</v>
      </c>
      <c r="H941">
        <v>932.1</v>
      </c>
      <c r="L941" t="s">
        <v>16</v>
      </c>
      <c r="M941" t="s">
        <v>16</v>
      </c>
    </row>
    <row r="942" spans="1:13" x14ac:dyDescent="0.45">
      <c r="A942">
        <v>941</v>
      </c>
      <c r="B942">
        <v>1975</v>
      </c>
      <c r="C942" t="s">
        <v>824</v>
      </c>
      <c r="D942" t="s">
        <v>62</v>
      </c>
      <c r="E942" t="s">
        <v>15</v>
      </c>
      <c r="F942">
        <v>135</v>
      </c>
      <c r="G942">
        <v>130</v>
      </c>
      <c r="H942">
        <v>1179.2</v>
      </c>
      <c r="L942" t="s">
        <v>16</v>
      </c>
      <c r="M942" t="s">
        <v>16</v>
      </c>
    </row>
    <row r="943" spans="1:13" x14ac:dyDescent="0.45">
      <c r="A943">
        <v>942</v>
      </c>
      <c r="B943">
        <v>1976</v>
      </c>
      <c r="C943" t="s">
        <v>348</v>
      </c>
      <c r="D943" t="s">
        <v>73</v>
      </c>
      <c r="E943" t="s">
        <v>15</v>
      </c>
      <c r="F943">
        <v>128</v>
      </c>
      <c r="G943">
        <v>120</v>
      </c>
      <c r="H943">
        <v>1071</v>
      </c>
      <c r="L943" t="s">
        <v>16</v>
      </c>
      <c r="M943" t="s">
        <v>16</v>
      </c>
    </row>
    <row r="944" spans="1:13" x14ac:dyDescent="0.45">
      <c r="A944">
        <v>943</v>
      </c>
      <c r="B944">
        <v>1976</v>
      </c>
      <c r="C944" t="s">
        <v>371</v>
      </c>
      <c r="D944" t="s">
        <v>71</v>
      </c>
      <c r="E944" t="s">
        <v>15</v>
      </c>
      <c r="F944">
        <v>108</v>
      </c>
      <c r="G944">
        <v>98</v>
      </c>
      <c r="H944">
        <v>892.1</v>
      </c>
      <c r="L944" t="s">
        <v>16</v>
      </c>
      <c r="M944" t="s">
        <v>16</v>
      </c>
    </row>
    <row r="945" spans="1:13" x14ac:dyDescent="0.45">
      <c r="A945">
        <v>944</v>
      </c>
      <c r="B945">
        <v>1976</v>
      </c>
      <c r="C945" t="s">
        <v>447</v>
      </c>
      <c r="D945" t="s">
        <v>59</v>
      </c>
      <c r="E945" t="s">
        <v>15</v>
      </c>
      <c r="F945">
        <v>93</v>
      </c>
      <c r="G945">
        <v>85</v>
      </c>
      <c r="H945">
        <v>777.2</v>
      </c>
      <c r="L945" t="s">
        <v>16</v>
      </c>
      <c r="M945" t="s">
        <v>16</v>
      </c>
    </row>
    <row r="946" spans="1:13" x14ac:dyDescent="0.45">
      <c r="A946">
        <v>945</v>
      </c>
      <c r="B946">
        <v>1976</v>
      </c>
      <c r="C946" t="s">
        <v>468</v>
      </c>
      <c r="D946" t="s">
        <v>54</v>
      </c>
      <c r="E946" t="s">
        <v>15</v>
      </c>
      <c r="F946">
        <v>133</v>
      </c>
      <c r="G946">
        <v>130</v>
      </c>
      <c r="H946">
        <v>1167.2</v>
      </c>
      <c r="L946" t="s">
        <v>16</v>
      </c>
      <c r="M946" t="s">
        <v>16</v>
      </c>
    </row>
    <row r="947" spans="1:13" x14ac:dyDescent="0.45">
      <c r="A947">
        <v>946</v>
      </c>
      <c r="B947">
        <v>1976</v>
      </c>
      <c r="C947" t="s">
        <v>472</v>
      </c>
      <c r="D947" t="s">
        <v>881</v>
      </c>
      <c r="E947" t="s">
        <v>15</v>
      </c>
      <c r="F947">
        <v>96</v>
      </c>
      <c r="G947">
        <v>92</v>
      </c>
      <c r="H947">
        <v>784</v>
      </c>
      <c r="L947" t="s">
        <v>16</v>
      </c>
      <c r="M947" t="s">
        <v>16</v>
      </c>
    </row>
    <row r="948" spans="1:13" x14ac:dyDescent="0.45">
      <c r="A948">
        <v>947</v>
      </c>
      <c r="B948">
        <v>1976</v>
      </c>
      <c r="C948" t="s">
        <v>501</v>
      </c>
      <c r="D948" t="s">
        <v>69</v>
      </c>
      <c r="E948" t="s">
        <v>15</v>
      </c>
      <c r="F948">
        <v>95</v>
      </c>
      <c r="G948">
        <v>88</v>
      </c>
      <c r="H948">
        <v>786.1</v>
      </c>
      <c r="L948" t="s">
        <v>16</v>
      </c>
      <c r="M948" t="s">
        <v>16</v>
      </c>
    </row>
    <row r="949" spans="1:13" x14ac:dyDescent="0.45">
      <c r="A949">
        <v>948</v>
      </c>
      <c r="B949">
        <v>1976</v>
      </c>
      <c r="C949" t="s">
        <v>528</v>
      </c>
      <c r="D949" t="s">
        <v>46</v>
      </c>
      <c r="E949" t="s">
        <v>15</v>
      </c>
      <c r="F949">
        <v>106</v>
      </c>
      <c r="G949">
        <v>90</v>
      </c>
      <c r="H949">
        <v>796</v>
      </c>
      <c r="L949" t="s">
        <v>16</v>
      </c>
      <c r="M949" t="s">
        <v>16</v>
      </c>
    </row>
    <row r="950" spans="1:13" x14ac:dyDescent="0.45">
      <c r="A950">
        <v>949</v>
      </c>
      <c r="B950">
        <v>1976</v>
      </c>
      <c r="C950" t="s">
        <v>552</v>
      </c>
      <c r="D950" t="s">
        <v>40</v>
      </c>
      <c r="E950" t="s">
        <v>15</v>
      </c>
      <c r="F950">
        <v>146</v>
      </c>
      <c r="G950">
        <v>135</v>
      </c>
      <c r="H950">
        <v>1181.0999999999999</v>
      </c>
      <c r="L950" t="s">
        <v>16</v>
      </c>
      <c r="M950" t="s">
        <v>16</v>
      </c>
    </row>
    <row r="951" spans="1:13" x14ac:dyDescent="0.45">
      <c r="A951">
        <v>950</v>
      </c>
      <c r="B951">
        <v>1976</v>
      </c>
      <c r="C951" t="s">
        <v>620</v>
      </c>
      <c r="D951" t="s">
        <v>14</v>
      </c>
      <c r="E951" t="s">
        <v>15</v>
      </c>
      <c r="F951">
        <v>121</v>
      </c>
      <c r="G951">
        <v>118</v>
      </c>
      <c r="H951">
        <v>1062</v>
      </c>
      <c r="L951" t="s">
        <v>16</v>
      </c>
      <c r="M951" t="s">
        <v>16</v>
      </c>
    </row>
    <row r="952" spans="1:13" x14ac:dyDescent="0.45">
      <c r="A952">
        <v>951</v>
      </c>
      <c r="B952">
        <v>1976</v>
      </c>
      <c r="C952" t="s">
        <v>678</v>
      </c>
      <c r="D952" t="s">
        <v>91</v>
      </c>
      <c r="E952" t="s">
        <v>15</v>
      </c>
      <c r="F952">
        <v>111</v>
      </c>
      <c r="G952">
        <v>105</v>
      </c>
      <c r="H952">
        <v>942.1</v>
      </c>
      <c r="L952" t="s">
        <v>16</v>
      </c>
      <c r="M952" t="s">
        <v>16</v>
      </c>
    </row>
    <row r="953" spans="1:13" x14ac:dyDescent="0.45">
      <c r="A953">
        <v>952</v>
      </c>
      <c r="B953">
        <v>1976</v>
      </c>
      <c r="C953" t="s">
        <v>714</v>
      </c>
      <c r="D953" t="s">
        <v>42</v>
      </c>
      <c r="E953" t="s">
        <v>15</v>
      </c>
      <c r="F953">
        <v>111</v>
      </c>
      <c r="G953">
        <v>104</v>
      </c>
      <c r="H953">
        <v>928.2</v>
      </c>
      <c r="L953" t="s">
        <v>16</v>
      </c>
      <c r="M953" t="s">
        <v>16</v>
      </c>
    </row>
    <row r="954" spans="1:13" x14ac:dyDescent="0.45">
      <c r="A954">
        <v>953</v>
      </c>
      <c r="B954">
        <v>1976</v>
      </c>
      <c r="C954" t="s">
        <v>740</v>
      </c>
      <c r="D954" t="s">
        <v>44</v>
      </c>
      <c r="E954" t="s">
        <v>15</v>
      </c>
      <c r="F954">
        <v>113</v>
      </c>
      <c r="G954">
        <v>108</v>
      </c>
      <c r="H954">
        <v>959.2</v>
      </c>
      <c r="L954" t="s">
        <v>16</v>
      </c>
      <c r="M954" t="s">
        <v>16</v>
      </c>
    </row>
    <row r="955" spans="1:13" x14ac:dyDescent="0.45">
      <c r="A955">
        <v>954</v>
      </c>
      <c r="B955">
        <v>1976</v>
      </c>
      <c r="C955" t="s">
        <v>768</v>
      </c>
      <c r="D955" t="s">
        <v>57</v>
      </c>
      <c r="E955" t="s">
        <v>15</v>
      </c>
      <c r="F955">
        <v>140</v>
      </c>
      <c r="G955">
        <v>135</v>
      </c>
      <c r="H955">
        <v>1204.2</v>
      </c>
      <c r="L955" t="s">
        <v>16</v>
      </c>
      <c r="M955" t="s">
        <v>16</v>
      </c>
    </row>
    <row r="956" spans="1:13" x14ac:dyDescent="0.45">
      <c r="A956">
        <v>955</v>
      </c>
      <c r="B956">
        <v>1976</v>
      </c>
      <c r="C956" t="s">
        <v>773</v>
      </c>
      <c r="D956" t="s">
        <v>93</v>
      </c>
      <c r="E956" t="s">
        <v>15</v>
      </c>
      <c r="F956">
        <v>107</v>
      </c>
      <c r="G956">
        <v>106</v>
      </c>
      <c r="H956">
        <v>918.1</v>
      </c>
      <c r="L956" t="s">
        <v>16</v>
      </c>
      <c r="M956" t="s">
        <v>16</v>
      </c>
    </row>
    <row r="957" spans="1:13" x14ac:dyDescent="0.45">
      <c r="A957">
        <v>956</v>
      </c>
      <c r="B957">
        <v>1976</v>
      </c>
      <c r="C957" t="s">
        <v>823</v>
      </c>
      <c r="D957" t="s">
        <v>22</v>
      </c>
      <c r="E957" t="s">
        <v>15</v>
      </c>
      <c r="F957">
        <v>137</v>
      </c>
      <c r="G957">
        <v>133</v>
      </c>
      <c r="H957">
        <v>1181</v>
      </c>
      <c r="L957" t="s">
        <v>16</v>
      </c>
      <c r="M957" t="s">
        <v>16</v>
      </c>
    </row>
    <row r="958" spans="1:13" x14ac:dyDescent="0.45">
      <c r="A958">
        <v>957</v>
      </c>
      <c r="B958">
        <v>1976</v>
      </c>
      <c r="C958" t="s">
        <v>824</v>
      </c>
      <c r="D958" t="s">
        <v>62</v>
      </c>
      <c r="E958" t="s">
        <v>15</v>
      </c>
      <c r="F958">
        <v>115</v>
      </c>
      <c r="G958">
        <v>108</v>
      </c>
      <c r="H958">
        <v>948</v>
      </c>
      <c r="L958" t="s">
        <v>16</v>
      </c>
      <c r="M958" t="s">
        <v>16</v>
      </c>
    </row>
    <row r="959" spans="1:13" x14ac:dyDescent="0.45">
      <c r="A959">
        <v>958</v>
      </c>
      <c r="B959">
        <v>1977</v>
      </c>
      <c r="C959" t="s">
        <v>333</v>
      </c>
      <c r="D959" t="s">
        <v>18</v>
      </c>
      <c r="E959" t="s">
        <v>15</v>
      </c>
      <c r="F959">
        <v>124</v>
      </c>
      <c r="G959">
        <v>120</v>
      </c>
      <c r="H959">
        <v>1074.2</v>
      </c>
      <c r="L959" t="s">
        <v>16</v>
      </c>
      <c r="M959" t="s">
        <v>16</v>
      </c>
    </row>
    <row r="960" spans="1:13" x14ac:dyDescent="0.45">
      <c r="A960">
        <v>959</v>
      </c>
      <c r="B960">
        <v>1977</v>
      </c>
      <c r="C960" t="s">
        <v>348</v>
      </c>
      <c r="D960" t="s">
        <v>73</v>
      </c>
      <c r="E960" t="s">
        <v>15</v>
      </c>
      <c r="F960">
        <v>135</v>
      </c>
      <c r="G960">
        <v>125</v>
      </c>
      <c r="H960">
        <v>1065.2</v>
      </c>
      <c r="L960" t="s">
        <v>16</v>
      </c>
      <c r="M960" t="s">
        <v>16</v>
      </c>
    </row>
    <row r="961" spans="1:13" x14ac:dyDescent="0.45">
      <c r="A961">
        <v>960</v>
      </c>
      <c r="B961">
        <v>1977</v>
      </c>
      <c r="C961" t="s">
        <v>371</v>
      </c>
      <c r="D961" t="s">
        <v>71</v>
      </c>
      <c r="E961" t="s">
        <v>15</v>
      </c>
      <c r="F961">
        <v>131</v>
      </c>
      <c r="G961">
        <v>118</v>
      </c>
      <c r="H961">
        <v>1047.2</v>
      </c>
      <c r="L961" t="s">
        <v>16</v>
      </c>
      <c r="M961" t="s">
        <v>16</v>
      </c>
    </row>
    <row r="962" spans="1:13" x14ac:dyDescent="0.45">
      <c r="A962">
        <v>961</v>
      </c>
      <c r="B962">
        <v>1977</v>
      </c>
      <c r="C962" t="s">
        <v>400</v>
      </c>
      <c r="D962" t="s">
        <v>881</v>
      </c>
      <c r="E962" t="s">
        <v>15</v>
      </c>
      <c r="F962">
        <v>146</v>
      </c>
      <c r="G962">
        <v>143</v>
      </c>
      <c r="H962">
        <v>1271.0999999999999</v>
      </c>
      <c r="L962" t="s">
        <v>16</v>
      </c>
      <c r="M962" t="s">
        <v>16</v>
      </c>
    </row>
    <row r="963" spans="1:13" x14ac:dyDescent="0.45">
      <c r="A963">
        <v>962</v>
      </c>
      <c r="B963">
        <v>1977</v>
      </c>
      <c r="C963" t="s">
        <v>448</v>
      </c>
      <c r="D963" t="s">
        <v>42</v>
      </c>
      <c r="E963" t="s">
        <v>15</v>
      </c>
      <c r="F963">
        <v>93</v>
      </c>
      <c r="G963">
        <v>84</v>
      </c>
      <c r="H963">
        <v>769</v>
      </c>
      <c r="L963" t="s">
        <v>16</v>
      </c>
      <c r="M963" t="s">
        <v>16</v>
      </c>
    </row>
    <row r="964" spans="1:13" x14ac:dyDescent="0.45">
      <c r="A964">
        <v>963</v>
      </c>
      <c r="B964">
        <v>1977</v>
      </c>
      <c r="C964" t="s">
        <v>458</v>
      </c>
      <c r="D964" t="s">
        <v>79</v>
      </c>
      <c r="E964" t="s">
        <v>15</v>
      </c>
      <c r="F964">
        <v>111</v>
      </c>
      <c r="G964">
        <v>104</v>
      </c>
      <c r="H964">
        <v>924.1</v>
      </c>
      <c r="L964" t="s">
        <v>16</v>
      </c>
      <c r="M964" t="s">
        <v>16</v>
      </c>
    </row>
    <row r="965" spans="1:13" x14ac:dyDescent="0.45">
      <c r="A965">
        <v>964</v>
      </c>
      <c r="B965">
        <v>1977</v>
      </c>
      <c r="C965" t="s">
        <v>464</v>
      </c>
      <c r="D965" t="s">
        <v>64</v>
      </c>
      <c r="E965" t="s">
        <v>15</v>
      </c>
      <c r="F965">
        <v>122</v>
      </c>
      <c r="G965">
        <v>116</v>
      </c>
      <c r="H965">
        <v>1041.2</v>
      </c>
      <c r="L965" t="s">
        <v>16</v>
      </c>
      <c r="M965" t="s">
        <v>16</v>
      </c>
    </row>
    <row r="966" spans="1:13" x14ac:dyDescent="0.45">
      <c r="A966">
        <v>965</v>
      </c>
      <c r="B966">
        <v>1977</v>
      </c>
      <c r="C966" t="s">
        <v>468</v>
      </c>
      <c r="D966" t="s">
        <v>54</v>
      </c>
      <c r="E966" t="s">
        <v>15</v>
      </c>
      <c r="F966">
        <v>151</v>
      </c>
      <c r="G966">
        <v>149</v>
      </c>
      <c r="H966">
        <v>1316.1</v>
      </c>
      <c r="L966" t="s">
        <v>16</v>
      </c>
      <c r="M966" t="s">
        <v>16</v>
      </c>
    </row>
    <row r="967" spans="1:13" x14ac:dyDescent="0.45">
      <c r="A967">
        <v>966</v>
      </c>
      <c r="B967">
        <v>1977</v>
      </c>
      <c r="C967" t="s">
        <v>533</v>
      </c>
      <c r="D967" t="s">
        <v>20</v>
      </c>
      <c r="E967" t="s">
        <v>15</v>
      </c>
      <c r="F967">
        <v>102</v>
      </c>
      <c r="G967">
        <v>95</v>
      </c>
      <c r="H967">
        <v>805.2</v>
      </c>
      <c r="L967" t="s">
        <v>16</v>
      </c>
      <c r="M967" t="s">
        <v>16</v>
      </c>
    </row>
    <row r="968" spans="1:13" x14ac:dyDescent="0.45">
      <c r="A968">
        <v>967</v>
      </c>
      <c r="B968">
        <v>1977</v>
      </c>
      <c r="C968" t="s">
        <v>540</v>
      </c>
      <c r="D968" t="s">
        <v>443</v>
      </c>
      <c r="E968" t="s">
        <v>15</v>
      </c>
      <c r="F968">
        <v>123</v>
      </c>
      <c r="G968">
        <v>111</v>
      </c>
      <c r="H968">
        <v>916.2</v>
      </c>
      <c r="L968" t="s">
        <v>16</v>
      </c>
      <c r="M968" t="s">
        <v>16</v>
      </c>
    </row>
    <row r="969" spans="1:13" x14ac:dyDescent="0.45">
      <c r="A969">
        <v>968</v>
      </c>
      <c r="B969">
        <v>1977</v>
      </c>
      <c r="C969" t="s">
        <v>552</v>
      </c>
      <c r="D969" t="s">
        <v>31</v>
      </c>
      <c r="E969" t="s">
        <v>15</v>
      </c>
      <c r="F969">
        <v>102</v>
      </c>
      <c r="G969">
        <v>93</v>
      </c>
      <c r="H969">
        <v>832</v>
      </c>
      <c r="L969" t="s">
        <v>16</v>
      </c>
      <c r="M969" t="s">
        <v>16</v>
      </c>
    </row>
    <row r="970" spans="1:13" x14ac:dyDescent="0.45">
      <c r="A970">
        <v>969</v>
      </c>
      <c r="B970">
        <v>1977</v>
      </c>
      <c r="C970" t="s">
        <v>597</v>
      </c>
      <c r="D970" t="s">
        <v>26</v>
      </c>
      <c r="E970" t="s">
        <v>15</v>
      </c>
      <c r="F970">
        <v>111</v>
      </c>
      <c r="G970">
        <v>107</v>
      </c>
      <c r="H970">
        <v>973.1</v>
      </c>
      <c r="L970" t="s">
        <v>16</v>
      </c>
      <c r="M970" t="s">
        <v>16</v>
      </c>
    </row>
    <row r="971" spans="1:13" x14ac:dyDescent="0.45">
      <c r="A971">
        <v>970</v>
      </c>
      <c r="B971">
        <v>1977</v>
      </c>
      <c r="C971" t="s">
        <v>613</v>
      </c>
      <c r="D971" t="s">
        <v>93</v>
      </c>
      <c r="E971" t="s">
        <v>15</v>
      </c>
      <c r="F971">
        <v>109</v>
      </c>
      <c r="G971">
        <v>102</v>
      </c>
      <c r="H971">
        <v>897.1</v>
      </c>
      <c r="L971" t="s">
        <v>16</v>
      </c>
      <c r="M971" t="s">
        <v>16</v>
      </c>
    </row>
    <row r="972" spans="1:13" x14ac:dyDescent="0.45">
      <c r="A972">
        <v>971</v>
      </c>
      <c r="B972">
        <v>1977</v>
      </c>
      <c r="C972" t="s">
        <v>615</v>
      </c>
      <c r="D972" t="s">
        <v>91</v>
      </c>
      <c r="E972" t="s">
        <v>15</v>
      </c>
      <c r="F972">
        <v>137</v>
      </c>
      <c r="G972">
        <v>116</v>
      </c>
      <c r="H972">
        <v>1042.2</v>
      </c>
      <c r="L972" t="s">
        <v>16</v>
      </c>
      <c r="M972" t="s">
        <v>16</v>
      </c>
    </row>
    <row r="973" spans="1:13" x14ac:dyDescent="0.45">
      <c r="A973">
        <v>972</v>
      </c>
      <c r="B973">
        <v>1977</v>
      </c>
      <c r="C973" t="s">
        <v>620</v>
      </c>
      <c r="D973" t="s">
        <v>14</v>
      </c>
      <c r="E973" t="s">
        <v>15</v>
      </c>
      <c r="F973">
        <v>136</v>
      </c>
      <c r="G973">
        <v>136</v>
      </c>
      <c r="H973">
        <v>1158.2</v>
      </c>
      <c r="L973" t="s">
        <v>16</v>
      </c>
      <c r="M973" t="s">
        <v>16</v>
      </c>
    </row>
    <row r="974" spans="1:13" x14ac:dyDescent="0.45">
      <c r="A974">
        <v>973</v>
      </c>
      <c r="B974">
        <v>1977</v>
      </c>
      <c r="C974" t="s">
        <v>677</v>
      </c>
      <c r="D974" t="s">
        <v>48</v>
      </c>
      <c r="E974" t="s">
        <v>15</v>
      </c>
      <c r="F974">
        <v>100</v>
      </c>
      <c r="G974">
        <v>86</v>
      </c>
      <c r="H974">
        <v>798.1</v>
      </c>
      <c r="L974" t="s">
        <v>16</v>
      </c>
      <c r="M974" t="s">
        <v>16</v>
      </c>
    </row>
    <row r="975" spans="1:13" x14ac:dyDescent="0.45">
      <c r="A975">
        <v>974</v>
      </c>
      <c r="B975">
        <v>1977</v>
      </c>
      <c r="C975" t="s">
        <v>678</v>
      </c>
      <c r="D975" t="s">
        <v>38</v>
      </c>
      <c r="E975" t="s">
        <v>15</v>
      </c>
      <c r="F975">
        <v>125</v>
      </c>
      <c r="G975">
        <v>121</v>
      </c>
      <c r="H975">
        <v>1053.2</v>
      </c>
      <c r="L975" t="s">
        <v>16</v>
      </c>
      <c r="M975" t="s">
        <v>16</v>
      </c>
    </row>
    <row r="976" spans="1:13" x14ac:dyDescent="0.45">
      <c r="A976">
        <v>975</v>
      </c>
      <c r="B976">
        <v>1977</v>
      </c>
      <c r="C976" t="s">
        <v>740</v>
      </c>
      <c r="D976" t="s">
        <v>44</v>
      </c>
      <c r="E976" t="s">
        <v>15</v>
      </c>
      <c r="F976">
        <v>143</v>
      </c>
      <c r="G976">
        <v>139</v>
      </c>
      <c r="H976">
        <v>1226.2</v>
      </c>
      <c r="L976" t="s">
        <v>16</v>
      </c>
      <c r="M976" t="s">
        <v>16</v>
      </c>
    </row>
    <row r="977" spans="1:13" x14ac:dyDescent="0.45">
      <c r="A977">
        <v>976</v>
      </c>
      <c r="B977">
        <v>1977</v>
      </c>
      <c r="C977" t="s">
        <v>757</v>
      </c>
      <c r="D977" t="s">
        <v>69</v>
      </c>
      <c r="E977" t="s">
        <v>15</v>
      </c>
      <c r="F977">
        <v>127</v>
      </c>
      <c r="G977">
        <v>116</v>
      </c>
      <c r="H977">
        <v>1045</v>
      </c>
      <c r="L977" t="s">
        <v>16</v>
      </c>
      <c r="M977" t="s">
        <v>16</v>
      </c>
    </row>
    <row r="978" spans="1:13" x14ac:dyDescent="0.45">
      <c r="A978">
        <v>977</v>
      </c>
      <c r="B978">
        <v>1977</v>
      </c>
      <c r="C978" t="s">
        <v>761</v>
      </c>
      <c r="D978" t="s">
        <v>29</v>
      </c>
      <c r="E978" t="s">
        <v>15</v>
      </c>
      <c r="F978">
        <v>99</v>
      </c>
      <c r="G978">
        <v>90</v>
      </c>
      <c r="H978">
        <v>794.2</v>
      </c>
      <c r="L978" t="s">
        <v>16</v>
      </c>
      <c r="M978" t="s">
        <v>16</v>
      </c>
    </row>
    <row r="979" spans="1:13" x14ac:dyDescent="0.45">
      <c r="A979">
        <v>978</v>
      </c>
      <c r="B979">
        <v>1977</v>
      </c>
      <c r="C979" t="s">
        <v>768</v>
      </c>
      <c r="D979" t="s">
        <v>57</v>
      </c>
      <c r="E979" t="s">
        <v>15</v>
      </c>
      <c r="F979">
        <v>149</v>
      </c>
      <c r="G979">
        <v>137</v>
      </c>
      <c r="H979">
        <v>1214</v>
      </c>
      <c r="L979" t="s">
        <v>16</v>
      </c>
      <c r="M979" t="s">
        <v>16</v>
      </c>
    </row>
    <row r="980" spans="1:13" x14ac:dyDescent="0.45">
      <c r="A980">
        <v>979</v>
      </c>
      <c r="B980">
        <v>1977</v>
      </c>
      <c r="C980" t="s">
        <v>779</v>
      </c>
      <c r="D980" t="s">
        <v>40</v>
      </c>
      <c r="E980" t="s">
        <v>15</v>
      </c>
      <c r="F980">
        <v>99</v>
      </c>
      <c r="G980">
        <v>89</v>
      </c>
      <c r="H980">
        <v>791.1</v>
      </c>
      <c r="L980" t="s">
        <v>16</v>
      </c>
      <c r="M980" t="s">
        <v>16</v>
      </c>
    </row>
    <row r="981" spans="1:13" x14ac:dyDescent="0.45">
      <c r="A981">
        <v>980</v>
      </c>
      <c r="B981">
        <v>1977</v>
      </c>
      <c r="C981" t="s">
        <v>823</v>
      </c>
      <c r="D981" t="s">
        <v>22</v>
      </c>
      <c r="E981" t="s">
        <v>15</v>
      </c>
      <c r="F981">
        <v>142</v>
      </c>
      <c r="G981">
        <v>138</v>
      </c>
      <c r="H981">
        <v>1247</v>
      </c>
      <c r="L981" t="s">
        <v>16</v>
      </c>
      <c r="M981" t="s">
        <v>16</v>
      </c>
    </row>
    <row r="982" spans="1:13" x14ac:dyDescent="0.45">
      <c r="A982">
        <v>981</v>
      </c>
      <c r="B982">
        <v>1977</v>
      </c>
      <c r="C982" t="s">
        <v>824</v>
      </c>
      <c r="D982" t="s">
        <v>62</v>
      </c>
      <c r="E982" t="s">
        <v>15</v>
      </c>
      <c r="F982">
        <v>123</v>
      </c>
      <c r="G982">
        <v>119</v>
      </c>
      <c r="H982">
        <v>1014.1</v>
      </c>
      <c r="L982" t="s">
        <v>16</v>
      </c>
      <c r="M982" t="s">
        <v>16</v>
      </c>
    </row>
    <row r="983" spans="1:13" x14ac:dyDescent="0.45">
      <c r="A983">
        <v>982</v>
      </c>
      <c r="B983">
        <v>1978</v>
      </c>
      <c r="C983" t="s">
        <v>348</v>
      </c>
      <c r="D983" t="s">
        <v>73</v>
      </c>
      <c r="E983" t="s">
        <v>15</v>
      </c>
      <c r="F983">
        <v>107</v>
      </c>
      <c r="G983">
        <v>96</v>
      </c>
      <c r="H983">
        <v>836</v>
      </c>
      <c r="L983" t="s">
        <v>16</v>
      </c>
      <c r="M983" t="s">
        <v>16</v>
      </c>
    </row>
    <row r="984" spans="1:13" x14ac:dyDescent="0.45">
      <c r="A984">
        <v>983</v>
      </c>
      <c r="B984">
        <v>1978</v>
      </c>
      <c r="C984" t="s">
        <v>371</v>
      </c>
      <c r="D984" t="s">
        <v>71</v>
      </c>
      <c r="E984" t="s">
        <v>15</v>
      </c>
      <c r="F984">
        <v>129</v>
      </c>
      <c r="G984">
        <v>117</v>
      </c>
      <c r="H984">
        <v>1053.0999999999999</v>
      </c>
      <c r="L984" t="s">
        <v>16</v>
      </c>
      <c r="M984" t="s">
        <v>16</v>
      </c>
    </row>
    <row r="985" spans="1:13" x14ac:dyDescent="0.45">
      <c r="A985">
        <v>984</v>
      </c>
      <c r="B985">
        <v>1978</v>
      </c>
      <c r="C985" t="s">
        <v>400</v>
      </c>
      <c r="D985" t="s">
        <v>881</v>
      </c>
      <c r="E985" t="s">
        <v>15</v>
      </c>
      <c r="F985">
        <v>152</v>
      </c>
      <c r="G985">
        <v>147</v>
      </c>
      <c r="H985">
        <v>1304</v>
      </c>
      <c r="L985" t="s">
        <v>16</v>
      </c>
      <c r="M985" t="s">
        <v>16</v>
      </c>
    </row>
    <row r="986" spans="1:13" x14ac:dyDescent="0.45">
      <c r="A986">
        <v>985</v>
      </c>
      <c r="B986">
        <v>1978</v>
      </c>
      <c r="C986" t="s">
        <v>433</v>
      </c>
      <c r="D986" t="s">
        <v>59</v>
      </c>
      <c r="E986" t="s">
        <v>15</v>
      </c>
      <c r="F986">
        <v>135</v>
      </c>
      <c r="G986">
        <v>130</v>
      </c>
      <c r="H986">
        <v>1145.2</v>
      </c>
      <c r="L986" t="s">
        <v>16</v>
      </c>
      <c r="M986" t="s">
        <v>16</v>
      </c>
    </row>
    <row r="987" spans="1:13" x14ac:dyDescent="0.45">
      <c r="A987">
        <v>986</v>
      </c>
      <c r="B987">
        <v>1978</v>
      </c>
      <c r="C987" t="s">
        <v>445</v>
      </c>
      <c r="D987" t="s">
        <v>443</v>
      </c>
      <c r="E987" t="s">
        <v>15</v>
      </c>
      <c r="F987">
        <v>128</v>
      </c>
      <c r="G987">
        <v>121</v>
      </c>
      <c r="H987">
        <v>1072</v>
      </c>
      <c r="L987" t="s">
        <v>16</v>
      </c>
      <c r="M987" t="s">
        <v>16</v>
      </c>
    </row>
    <row r="988" spans="1:13" x14ac:dyDescent="0.45">
      <c r="A988">
        <v>987</v>
      </c>
      <c r="B988">
        <v>1978</v>
      </c>
      <c r="C988" t="s">
        <v>458</v>
      </c>
      <c r="D988" t="s">
        <v>81</v>
      </c>
      <c r="E988" t="s">
        <v>15</v>
      </c>
      <c r="F988">
        <v>119</v>
      </c>
      <c r="G988">
        <v>84</v>
      </c>
      <c r="H988">
        <v>778.1</v>
      </c>
      <c r="L988" t="s">
        <v>16</v>
      </c>
      <c r="M988" t="s">
        <v>16</v>
      </c>
    </row>
    <row r="989" spans="1:13" x14ac:dyDescent="0.45">
      <c r="A989">
        <v>988</v>
      </c>
      <c r="B989">
        <v>1978</v>
      </c>
      <c r="C989" t="s">
        <v>464</v>
      </c>
      <c r="D989" t="s">
        <v>46</v>
      </c>
      <c r="E989" t="s">
        <v>15</v>
      </c>
      <c r="F989">
        <v>113</v>
      </c>
      <c r="G989">
        <v>103</v>
      </c>
      <c r="H989">
        <v>896.2</v>
      </c>
      <c r="L989" t="s">
        <v>16</v>
      </c>
      <c r="M989" t="s">
        <v>16</v>
      </c>
    </row>
    <row r="990" spans="1:13" x14ac:dyDescent="0.45">
      <c r="A990">
        <v>989</v>
      </c>
      <c r="B990">
        <v>1978</v>
      </c>
      <c r="C990" t="s">
        <v>468</v>
      </c>
      <c r="D990" t="s">
        <v>54</v>
      </c>
      <c r="E990" t="s">
        <v>15</v>
      </c>
      <c r="F990">
        <v>154</v>
      </c>
      <c r="G990">
        <v>150</v>
      </c>
      <c r="H990">
        <v>1355.2</v>
      </c>
      <c r="L990" t="s">
        <v>16</v>
      </c>
      <c r="M990" t="s">
        <v>16</v>
      </c>
    </row>
    <row r="991" spans="1:13" x14ac:dyDescent="0.45">
      <c r="A991">
        <v>990</v>
      </c>
      <c r="B991">
        <v>1978</v>
      </c>
      <c r="C991" t="s">
        <v>533</v>
      </c>
      <c r="D991" t="s">
        <v>20</v>
      </c>
      <c r="E991" t="s">
        <v>15</v>
      </c>
      <c r="F991">
        <v>116</v>
      </c>
      <c r="G991">
        <v>104</v>
      </c>
      <c r="H991">
        <v>931.2</v>
      </c>
      <c r="L991" t="s">
        <v>16</v>
      </c>
      <c r="M991" t="s">
        <v>16</v>
      </c>
    </row>
    <row r="992" spans="1:13" x14ac:dyDescent="0.45">
      <c r="A992">
        <v>991</v>
      </c>
      <c r="B992">
        <v>1978</v>
      </c>
      <c r="C992" t="s">
        <v>597</v>
      </c>
      <c r="D992" t="s">
        <v>26</v>
      </c>
      <c r="E992" t="s">
        <v>15</v>
      </c>
      <c r="F992">
        <v>94</v>
      </c>
      <c r="G992">
        <v>89</v>
      </c>
      <c r="H992">
        <v>802.2</v>
      </c>
      <c r="L992" t="s">
        <v>16</v>
      </c>
      <c r="M992" t="s">
        <v>16</v>
      </c>
    </row>
    <row r="993" spans="1:13" x14ac:dyDescent="0.45">
      <c r="A993">
        <v>992</v>
      </c>
      <c r="B993">
        <v>1978</v>
      </c>
      <c r="C993" t="s">
        <v>620</v>
      </c>
      <c r="D993" t="s">
        <v>14</v>
      </c>
      <c r="E993" t="s">
        <v>15</v>
      </c>
      <c r="F993">
        <v>125</v>
      </c>
      <c r="G993">
        <v>126</v>
      </c>
      <c r="H993">
        <v>1063</v>
      </c>
      <c r="L993" t="s">
        <v>16</v>
      </c>
      <c r="M993" t="s">
        <v>16</v>
      </c>
    </row>
    <row r="994" spans="1:13" x14ac:dyDescent="0.45">
      <c r="A994">
        <v>993</v>
      </c>
      <c r="B994">
        <v>1978</v>
      </c>
      <c r="C994" t="s">
        <v>623</v>
      </c>
      <c r="D994" t="s">
        <v>79</v>
      </c>
      <c r="E994" t="s">
        <v>15</v>
      </c>
      <c r="F994">
        <v>104</v>
      </c>
      <c r="G994">
        <v>100</v>
      </c>
      <c r="H994">
        <v>865.1</v>
      </c>
      <c r="L994" t="s">
        <v>16</v>
      </c>
      <c r="M994" t="s">
        <v>16</v>
      </c>
    </row>
    <row r="995" spans="1:13" x14ac:dyDescent="0.45">
      <c r="A995">
        <v>994</v>
      </c>
      <c r="B995">
        <v>1978</v>
      </c>
      <c r="C995" t="s">
        <v>653</v>
      </c>
      <c r="D995" t="s">
        <v>42</v>
      </c>
      <c r="E995" t="s">
        <v>15</v>
      </c>
      <c r="F995">
        <v>97</v>
      </c>
      <c r="G995">
        <v>92</v>
      </c>
      <c r="H995">
        <v>838</v>
      </c>
      <c r="L995" t="s">
        <v>16</v>
      </c>
      <c r="M995" t="s">
        <v>16</v>
      </c>
    </row>
    <row r="996" spans="1:13" x14ac:dyDescent="0.45">
      <c r="A996">
        <v>995</v>
      </c>
      <c r="B996">
        <v>1978</v>
      </c>
      <c r="C996" t="s">
        <v>678</v>
      </c>
      <c r="D996" t="s">
        <v>38</v>
      </c>
      <c r="E996" t="s">
        <v>15</v>
      </c>
      <c r="F996">
        <v>145</v>
      </c>
      <c r="G996">
        <v>141</v>
      </c>
      <c r="H996">
        <v>1229.2</v>
      </c>
      <c r="L996" t="s">
        <v>16</v>
      </c>
      <c r="M996" t="s">
        <v>16</v>
      </c>
    </row>
    <row r="997" spans="1:13" x14ac:dyDescent="0.45">
      <c r="A997">
        <v>996</v>
      </c>
      <c r="B997">
        <v>1978</v>
      </c>
      <c r="C997" t="s">
        <v>685</v>
      </c>
      <c r="D997" t="s">
        <v>93</v>
      </c>
      <c r="E997" t="s">
        <v>15</v>
      </c>
      <c r="F997">
        <v>114</v>
      </c>
      <c r="G997">
        <v>83</v>
      </c>
      <c r="H997">
        <v>775.1</v>
      </c>
      <c r="L997" t="s">
        <v>16</v>
      </c>
      <c r="M997" t="s">
        <v>16</v>
      </c>
    </row>
    <row r="998" spans="1:13" x14ac:dyDescent="0.45">
      <c r="A998">
        <v>997</v>
      </c>
      <c r="B998">
        <v>1978</v>
      </c>
      <c r="C998" t="s">
        <v>740</v>
      </c>
      <c r="D998" t="s">
        <v>44</v>
      </c>
      <c r="E998" t="s">
        <v>15</v>
      </c>
      <c r="F998">
        <v>134</v>
      </c>
      <c r="G998">
        <v>119</v>
      </c>
      <c r="H998">
        <v>1065.2</v>
      </c>
      <c r="L998" t="s">
        <v>16</v>
      </c>
      <c r="M998" t="s">
        <v>16</v>
      </c>
    </row>
    <row r="999" spans="1:13" x14ac:dyDescent="0.45">
      <c r="A999">
        <v>998</v>
      </c>
      <c r="B999">
        <v>1978</v>
      </c>
      <c r="C999" t="s">
        <v>757</v>
      </c>
      <c r="D999" t="s">
        <v>69</v>
      </c>
      <c r="E999" t="s">
        <v>15</v>
      </c>
      <c r="F999">
        <v>141</v>
      </c>
      <c r="G999">
        <v>134</v>
      </c>
      <c r="H999">
        <v>1202.0999999999999</v>
      </c>
      <c r="L999" t="s">
        <v>16</v>
      </c>
      <c r="M999" t="s">
        <v>16</v>
      </c>
    </row>
    <row r="1000" spans="1:13" x14ac:dyDescent="0.45">
      <c r="A1000">
        <v>999</v>
      </c>
      <c r="B1000">
        <v>1978</v>
      </c>
      <c r="C1000" t="s">
        <v>761</v>
      </c>
      <c r="D1000" t="s">
        <v>29</v>
      </c>
      <c r="E1000" t="s">
        <v>15</v>
      </c>
      <c r="F1000">
        <v>123</v>
      </c>
      <c r="G1000">
        <v>110</v>
      </c>
      <c r="H1000">
        <v>986.1</v>
      </c>
      <c r="L1000" t="s">
        <v>16</v>
      </c>
      <c r="M1000" t="s">
        <v>16</v>
      </c>
    </row>
    <row r="1001" spans="1:13" x14ac:dyDescent="0.45">
      <c r="A1001">
        <v>1000</v>
      </c>
      <c r="B1001">
        <v>1978</v>
      </c>
      <c r="C1001" t="s">
        <v>768</v>
      </c>
      <c r="D1001" t="s">
        <v>57</v>
      </c>
      <c r="E1001" t="s">
        <v>15</v>
      </c>
      <c r="F1001">
        <v>148</v>
      </c>
      <c r="G1001">
        <v>145</v>
      </c>
      <c r="H1001">
        <v>1294.2</v>
      </c>
      <c r="L1001" t="s">
        <v>16</v>
      </c>
      <c r="M1001" t="s">
        <v>16</v>
      </c>
    </row>
    <row r="1002" spans="1:13" x14ac:dyDescent="0.45">
      <c r="A1002">
        <v>1001</v>
      </c>
      <c r="B1002">
        <v>1978</v>
      </c>
      <c r="C1002" t="s">
        <v>823</v>
      </c>
      <c r="D1002" t="s">
        <v>22</v>
      </c>
      <c r="E1002" t="s">
        <v>15</v>
      </c>
      <c r="F1002">
        <v>131</v>
      </c>
      <c r="G1002">
        <v>121</v>
      </c>
      <c r="H1002">
        <v>1105.0999999999999</v>
      </c>
      <c r="L1002" t="s">
        <v>16</v>
      </c>
      <c r="M1002" t="s">
        <v>16</v>
      </c>
    </row>
    <row r="1003" spans="1:13" x14ac:dyDescent="0.45">
      <c r="A1003">
        <v>1002</v>
      </c>
      <c r="B1003">
        <v>1979</v>
      </c>
      <c r="C1003" t="s">
        <v>327</v>
      </c>
      <c r="D1003" t="s">
        <v>31</v>
      </c>
      <c r="E1003" t="s">
        <v>15</v>
      </c>
      <c r="F1003">
        <v>91</v>
      </c>
      <c r="G1003">
        <v>86</v>
      </c>
      <c r="H1003">
        <v>765.2</v>
      </c>
      <c r="L1003" t="s">
        <v>16</v>
      </c>
      <c r="M1003" t="s">
        <v>16</v>
      </c>
    </row>
    <row r="1004" spans="1:13" x14ac:dyDescent="0.45">
      <c r="A1004">
        <v>1003</v>
      </c>
      <c r="B1004">
        <v>1979</v>
      </c>
      <c r="C1004" t="s">
        <v>333</v>
      </c>
      <c r="D1004" t="s">
        <v>64</v>
      </c>
      <c r="E1004" t="s">
        <v>15</v>
      </c>
      <c r="F1004">
        <v>105</v>
      </c>
      <c r="G1004">
        <v>104</v>
      </c>
      <c r="H1004">
        <v>890.2</v>
      </c>
      <c r="L1004" t="s">
        <v>16</v>
      </c>
      <c r="M1004" t="s">
        <v>16</v>
      </c>
    </row>
    <row r="1005" spans="1:13" x14ac:dyDescent="0.45">
      <c r="A1005">
        <v>1004</v>
      </c>
      <c r="B1005">
        <v>1979</v>
      </c>
      <c r="C1005" t="s">
        <v>348</v>
      </c>
      <c r="D1005" t="s">
        <v>73</v>
      </c>
      <c r="E1005" t="s">
        <v>15</v>
      </c>
      <c r="F1005">
        <v>126</v>
      </c>
      <c r="G1005">
        <v>123</v>
      </c>
      <c r="H1005">
        <v>1083.0999999999999</v>
      </c>
      <c r="L1005" t="s">
        <v>16</v>
      </c>
      <c r="M1005" t="s">
        <v>16</v>
      </c>
    </row>
    <row r="1006" spans="1:13" x14ac:dyDescent="0.45">
      <c r="A1006">
        <v>1005</v>
      </c>
      <c r="B1006">
        <v>1979</v>
      </c>
      <c r="C1006" t="s">
        <v>371</v>
      </c>
      <c r="D1006" t="s">
        <v>71</v>
      </c>
      <c r="E1006" t="s">
        <v>15</v>
      </c>
      <c r="F1006">
        <v>117</v>
      </c>
      <c r="G1006">
        <v>110</v>
      </c>
      <c r="H1006">
        <v>963.2</v>
      </c>
      <c r="L1006" t="s">
        <v>16</v>
      </c>
      <c r="M1006" t="s">
        <v>16</v>
      </c>
    </row>
    <row r="1007" spans="1:13" x14ac:dyDescent="0.45">
      <c r="A1007">
        <v>1006</v>
      </c>
      <c r="B1007">
        <v>1979</v>
      </c>
      <c r="C1007" t="s">
        <v>400</v>
      </c>
      <c r="D1007" t="s">
        <v>881</v>
      </c>
      <c r="E1007" t="s">
        <v>15</v>
      </c>
      <c r="F1007">
        <v>138</v>
      </c>
      <c r="G1007">
        <v>135</v>
      </c>
      <c r="H1007">
        <v>1214.0999999999999</v>
      </c>
      <c r="L1007" t="s">
        <v>16</v>
      </c>
      <c r="M1007" t="s">
        <v>16</v>
      </c>
    </row>
    <row r="1008" spans="1:13" x14ac:dyDescent="0.45">
      <c r="A1008">
        <v>1007</v>
      </c>
      <c r="B1008">
        <v>1979</v>
      </c>
      <c r="C1008" t="s">
        <v>402</v>
      </c>
      <c r="D1008" t="s">
        <v>18</v>
      </c>
      <c r="E1008" t="s">
        <v>15</v>
      </c>
      <c r="F1008">
        <v>136</v>
      </c>
      <c r="G1008">
        <v>133</v>
      </c>
      <c r="H1008">
        <v>1168.2</v>
      </c>
      <c r="L1008" t="s">
        <v>16</v>
      </c>
      <c r="M1008" t="s">
        <v>16</v>
      </c>
    </row>
    <row r="1009" spans="1:13" x14ac:dyDescent="0.45">
      <c r="A1009">
        <v>1008</v>
      </c>
      <c r="B1009">
        <v>1979</v>
      </c>
      <c r="C1009" t="s">
        <v>417</v>
      </c>
      <c r="D1009" t="s">
        <v>29</v>
      </c>
      <c r="E1009" t="s">
        <v>15</v>
      </c>
      <c r="F1009">
        <v>99</v>
      </c>
      <c r="G1009">
        <v>86</v>
      </c>
      <c r="H1009">
        <v>761</v>
      </c>
      <c r="L1009" t="s">
        <v>16</v>
      </c>
      <c r="M1009" t="s">
        <v>16</v>
      </c>
    </row>
    <row r="1010" spans="1:13" x14ac:dyDescent="0.45">
      <c r="A1010">
        <v>1009</v>
      </c>
      <c r="B1010">
        <v>1979</v>
      </c>
      <c r="C1010" t="s">
        <v>433</v>
      </c>
      <c r="D1010" t="s">
        <v>59</v>
      </c>
      <c r="E1010" t="s">
        <v>15</v>
      </c>
      <c r="F1010">
        <v>124</v>
      </c>
      <c r="G1010">
        <v>112</v>
      </c>
      <c r="H1010">
        <v>1015.2</v>
      </c>
      <c r="L1010" t="s">
        <v>16</v>
      </c>
      <c r="M1010" t="s">
        <v>16</v>
      </c>
    </row>
    <row r="1011" spans="1:13" x14ac:dyDescent="0.45">
      <c r="A1011">
        <v>1010</v>
      </c>
      <c r="B1011">
        <v>1979</v>
      </c>
      <c r="C1011" t="s">
        <v>445</v>
      </c>
      <c r="D1011" t="s">
        <v>443</v>
      </c>
      <c r="E1011" t="s">
        <v>15</v>
      </c>
      <c r="F1011">
        <v>129</v>
      </c>
      <c r="G1011">
        <v>127</v>
      </c>
      <c r="H1011">
        <v>1091.2</v>
      </c>
      <c r="L1011" t="s">
        <v>16</v>
      </c>
      <c r="M1011" t="s">
        <v>16</v>
      </c>
    </row>
    <row r="1012" spans="1:13" x14ac:dyDescent="0.45">
      <c r="A1012">
        <v>1011</v>
      </c>
      <c r="B1012">
        <v>1979</v>
      </c>
      <c r="C1012" t="s">
        <v>472</v>
      </c>
      <c r="D1012" t="s">
        <v>93</v>
      </c>
      <c r="E1012" t="s">
        <v>15</v>
      </c>
      <c r="F1012">
        <v>129</v>
      </c>
      <c r="G1012">
        <v>120</v>
      </c>
      <c r="H1012">
        <v>1030.0999999999999</v>
      </c>
      <c r="L1012" t="s">
        <v>16</v>
      </c>
      <c r="M1012" t="s">
        <v>16</v>
      </c>
    </row>
    <row r="1013" spans="1:13" x14ac:dyDescent="0.45">
      <c r="A1013">
        <v>1012</v>
      </c>
      <c r="B1013">
        <v>1979</v>
      </c>
      <c r="C1013" t="s">
        <v>615</v>
      </c>
      <c r="D1013" t="s">
        <v>91</v>
      </c>
      <c r="E1013" t="s">
        <v>15</v>
      </c>
      <c r="F1013">
        <v>106</v>
      </c>
      <c r="G1013">
        <v>89</v>
      </c>
      <c r="H1013">
        <v>832.2</v>
      </c>
      <c r="L1013" t="s">
        <v>16</v>
      </c>
      <c r="M1013" t="s">
        <v>16</v>
      </c>
    </row>
    <row r="1014" spans="1:13" x14ac:dyDescent="0.45">
      <c r="A1014">
        <v>1013</v>
      </c>
      <c r="B1014">
        <v>1979</v>
      </c>
      <c r="C1014" t="s">
        <v>620</v>
      </c>
      <c r="D1014" t="s">
        <v>14</v>
      </c>
      <c r="E1014" t="s">
        <v>15</v>
      </c>
      <c r="F1014">
        <v>88</v>
      </c>
      <c r="G1014">
        <v>88</v>
      </c>
      <c r="H1014">
        <v>754.2</v>
      </c>
      <c r="L1014" t="s">
        <v>16</v>
      </c>
      <c r="M1014" t="s">
        <v>16</v>
      </c>
    </row>
    <row r="1015" spans="1:13" x14ac:dyDescent="0.45">
      <c r="A1015">
        <v>1014</v>
      </c>
      <c r="B1015">
        <v>1979</v>
      </c>
      <c r="C1015" t="s">
        <v>653</v>
      </c>
      <c r="D1015" t="s">
        <v>42</v>
      </c>
      <c r="E1015" t="s">
        <v>15</v>
      </c>
      <c r="F1015">
        <v>116</v>
      </c>
      <c r="G1015">
        <v>103</v>
      </c>
      <c r="H1015">
        <v>957</v>
      </c>
      <c r="L1015" t="s">
        <v>16</v>
      </c>
      <c r="M1015" t="s">
        <v>16</v>
      </c>
    </row>
    <row r="1016" spans="1:13" x14ac:dyDescent="0.45">
      <c r="A1016">
        <v>1015</v>
      </c>
      <c r="B1016">
        <v>1979</v>
      </c>
      <c r="C1016" t="s">
        <v>662</v>
      </c>
      <c r="D1016" t="s">
        <v>26</v>
      </c>
      <c r="E1016" t="s">
        <v>15</v>
      </c>
      <c r="F1016">
        <v>142</v>
      </c>
      <c r="G1016">
        <v>135</v>
      </c>
      <c r="H1016">
        <v>1178.0999999999999</v>
      </c>
      <c r="L1016" t="s">
        <v>16</v>
      </c>
      <c r="M1016" t="s">
        <v>16</v>
      </c>
    </row>
    <row r="1017" spans="1:13" x14ac:dyDescent="0.45">
      <c r="A1017">
        <v>1016</v>
      </c>
      <c r="B1017">
        <v>1979</v>
      </c>
      <c r="C1017" t="s">
        <v>678</v>
      </c>
      <c r="D1017" t="s">
        <v>38</v>
      </c>
      <c r="E1017" t="s">
        <v>15</v>
      </c>
      <c r="F1017">
        <v>141</v>
      </c>
      <c r="G1017">
        <v>141</v>
      </c>
      <c r="H1017">
        <v>1230</v>
      </c>
      <c r="L1017" t="s">
        <v>16</v>
      </c>
      <c r="M1017" t="s">
        <v>16</v>
      </c>
    </row>
    <row r="1018" spans="1:13" x14ac:dyDescent="0.45">
      <c r="A1018">
        <v>1017</v>
      </c>
      <c r="B1018">
        <v>1979</v>
      </c>
      <c r="C1018" t="s">
        <v>740</v>
      </c>
      <c r="D1018" t="s">
        <v>44</v>
      </c>
      <c r="E1018" t="s">
        <v>15</v>
      </c>
      <c r="F1018">
        <v>122</v>
      </c>
      <c r="G1018">
        <v>118</v>
      </c>
      <c r="H1018">
        <v>1052.0999999999999</v>
      </c>
      <c r="L1018" t="s">
        <v>16</v>
      </c>
      <c r="M1018" t="s">
        <v>16</v>
      </c>
    </row>
    <row r="1019" spans="1:13" x14ac:dyDescent="0.45">
      <c r="A1019">
        <v>1018</v>
      </c>
      <c r="B1019">
        <v>1979</v>
      </c>
      <c r="C1019" t="s">
        <v>757</v>
      </c>
      <c r="D1019" t="s">
        <v>69</v>
      </c>
      <c r="E1019" t="s">
        <v>15</v>
      </c>
      <c r="F1019">
        <v>121</v>
      </c>
      <c r="G1019">
        <v>113</v>
      </c>
      <c r="H1019">
        <v>1029.2</v>
      </c>
      <c r="L1019" t="s">
        <v>16</v>
      </c>
      <c r="M1019" t="s">
        <v>16</v>
      </c>
    </row>
    <row r="1020" spans="1:13" x14ac:dyDescent="0.45">
      <c r="A1020">
        <v>1019</v>
      </c>
      <c r="B1020">
        <v>1979</v>
      </c>
      <c r="C1020" t="s">
        <v>768</v>
      </c>
      <c r="D1020" t="s">
        <v>57</v>
      </c>
      <c r="E1020" t="s">
        <v>15</v>
      </c>
      <c r="F1020">
        <v>150</v>
      </c>
      <c r="G1020">
        <v>144</v>
      </c>
      <c r="H1020">
        <v>1271</v>
      </c>
      <c r="L1020" t="s">
        <v>16</v>
      </c>
      <c r="M1020" t="s">
        <v>16</v>
      </c>
    </row>
    <row r="1021" spans="1:13" x14ac:dyDescent="0.45">
      <c r="A1021">
        <v>1020</v>
      </c>
      <c r="B1021">
        <v>1979</v>
      </c>
      <c r="C1021" t="s">
        <v>823</v>
      </c>
      <c r="D1021" t="s">
        <v>22</v>
      </c>
      <c r="E1021" t="s">
        <v>15</v>
      </c>
      <c r="F1021">
        <v>146</v>
      </c>
      <c r="G1021">
        <v>139</v>
      </c>
      <c r="H1021">
        <v>1240.2</v>
      </c>
      <c r="L1021" t="s">
        <v>16</v>
      </c>
      <c r="M1021" t="s">
        <v>16</v>
      </c>
    </row>
    <row r="1022" spans="1:13" x14ac:dyDescent="0.45">
      <c r="A1022">
        <v>1021</v>
      </c>
      <c r="B1022">
        <v>1979</v>
      </c>
      <c r="C1022" t="s">
        <v>824</v>
      </c>
      <c r="D1022" t="s">
        <v>62</v>
      </c>
      <c r="E1022" t="s">
        <v>15</v>
      </c>
      <c r="F1022">
        <v>103</v>
      </c>
      <c r="G1022">
        <v>88</v>
      </c>
      <c r="H1022">
        <v>803</v>
      </c>
      <c r="L1022" t="s">
        <v>16</v>
      </c>
      <c r="M1022" t="s">
        <v>16</v>
      </c>
    </row>
    <row r="1023" spans="1:13" x14ac:dyDescent="0.45">
      <c r="A1023">
        <v>1022</v>
      </c>
      <c r="B1023">
        <v>1980</v>
      </c>
      <c r="C1023" t="s">
        <v>333</v>
      </c>
      <c r="D1023" t="s">
        <v>64</v>
      </c>
      <c r="E1023" t="s">
        <v>15</v>
      </c>
      <c r="F1023">
        <v>114</v>
      </c>
      <c r="G1023">
        <v>104</v>
      </c>
      <c r="H1023">
        <v>912.1</v>
      </c>
      <c r="L1023" t="s">
        <v>16</v>
      </c>
      <c r="M1023" t="s">
        <v>16</v>
      </c>
    </row>
    <row r="1024" spans="1:13" x14ac:dyDescent="0.45">
      <c r="A1024">
        <v>1023</v>
      </c>
      <c r="B1024">
        <v>1980</v>
      </c>
      <c r="C1024" t="s">
        <v>348</v>
      </c>
      <c r="D1024" t="s">
        <v>73</v>
      </c>
      <c r="E1024" t="s">
        <v>15</v>
      </c>
      <c r="F1024">
        <v>105</v>
      </c>
      <c r="G1024">
        <v>98</v>
      </c>
      <c r="H1024">
        <v>847</v>
      </c>
      <c r="L1024" t="s">
        <v>16</v>
      </c>
      <c r="M1024" t="s">
        <v>16</v>
      </c>
    </row>
    <row r="1025" spans="1:13" x14ac:dyDescent="0.45">
      <c r="A1025">
        <v>1024</v>
      </c>
      <c r="B1025">
        <v>1980</v>
      </c>
      <c r="C1025" t="s">
        <v>349</v>
      </c>
      <c r="D1025" t="s">
        <v>48</v>
      </c>
      <c r="E1025" t="s">
        <v>15</v>
      </c>
      <c r="F1025">
        <v>120</v>
      </c>
      <c r="G1025">
        <v>111</v>
      </c>
      <c r="H1025">
        <v>968.2</v>
      </c>
      <c r="L1025" t="s">
        <v>16</v>
      </c>
      <c r="M1025" t="s">
        <v>16</v>
      </c>
    </row>
    <row r="1026" spans="1:13" x14ac:dyDescent="0.45">
      <c r="A1026">
        <v>1025</v>
      </c>
      <c r="B1026">
        <v>1980</v>
      </c>
      <c r="C1026" t="s">
        <v>363</v>
      </c>
      <c r="D1026" t="s">
        <v>93</v>
      </c>
      <c r="E1026" t="s">
        <v>15</v>
      </c>
      <c r="F1026">
        <v>103</v>
      </c>
      <c r="G1026">
        <v>93</v>
      </c>
      <c r="H1026">
        <v>858.1</v>
      </c>
      <c r="L1026" t="s">
        <v>16</v>
      </c>
      <c r="M1026" t="s">
        <v>16</v>
      </c>
    </row>
    <row r="1027" spans="1:13" x14ac:dyDescent="0.45">
      <c r="A1027">
        <v>1026</v>
      </c>
      <c r="B1027">
        <v>1980</v>
      </c>
      <c r="C1027" t="s">
        <v>371</v>
      </c>
      <c r="D1027" t="s">
        <v>71</v>
      </c>
      <c r="E1027" t="s">
        <v>15</v>
      </c>
      <c r="F1027">
        <v>138</v>
      </c>
      <c r="G1027">
        <v>130</v>
      </c>
      <c r="H1027">
        <v>1173.2</v>
      </c>
      <c r="L1027" t="s">
        <v>16</v>
      </c>
      <c r="M1027" t="s">
        <v>16</v>
      </c>
    </row>
    <row r="1028" spans="1:13" x14ac:dyDescent="0.45">
      <c r="A1028">
        <v>1027</v>
      </c>
      <c r="B1028">
        <v>1980</v>
      </c>
      <c r="C1028" t="s">
        <v>400</v>
      </c>
      <c r="D1028" t="s">
        <v>881</v>
      </c>
      <c r="E1028" t="s">
        <v>15</v>
      </c>
      <c r="F1028">
        <v>149</v>
      </c>
      <c r="G1028">
        <v>146</v>
      </c>
      <c r="H1028">
        <v>1304.0999999999999</v>
      </c>
      <c r="L1028" t="s">
        <v>16</v>
      </c>
      <c r="M1028" t="s">
        <v>16</v>
      </c>
    </row>
    <row r="1029" spans="1:13" x14ac:dyDescent="0.45">
      <c r="A1029">
        <v>1028</v>
      </c>
      <c r="B1029">
        <v>1980</v>
      </c>
      <c r="C1029" t="s">
        <v>402</v>
      </c>
      <c r="D1029" t="s">
        <v>14</v>
      </c>
      <c r="E1029" t="s">
        <v>15</v>
      </c>
      <c r="F1029">
        <v>147</v>
      </c>
      <c r="G1029">
        <v>146</v>
      </c>
      <c r="H1029">
        <v>1254.0999999999999</v>
      </c>
      <c r="L1029" t="s">
        <v>16</v>
      </c>
      <c r="M1029" t="s">
        <v>16</v>
      </c>
    </row>
    <row r="1030" spans="1:13" x14ac:dyDescent="0.45">
      <c r="A1030">
        <v>1029</v>
      </c>
      <c r="B1030">
        <v>1980</v>
      </c>
      <c r="C1030" t="s">
        <v>433</v>
      </c>
      <c r="D1030" t="s">
        <v>59</v>
      </c>
      <c r="E1030" t="s">
        <v>15</v>
      </c>
      <c r="F1030">
        <v>112</v>
      </c>
      <c r="G1030">
        <v>95</v>
      </c>
      <c r="H1030">
        <v>878</v>
      </c>
      <c r="L1030" t="s">
        <v>16</v>
      </c>
      <c r="M1030" t="s">
        <v>16</v>
      </c>
    </row>
    <row r="1031" spans="1:13" x14ac:dyDescent="0.45">
      <c r="A1031">
        <v>1030</v>
      </c>
      <c r="B1031">
        <v>1980</v>
      </c>
      <c r="C1031" t="s">
        <v>468</v>
      </c>
      <c r="D1031" t="s">
        <v>54</v>
      </c>
      <c r="E1031" t="s">
        <v>15</v>
      </c>
      <c r="F1031">
        <v>115</v>
      </c>
      <c r="G1031">
        <v>112</v>
      </c>
      <c r="H1031">
        <v>1001.1</v>
      </c>
      <c r="L1031" t="s">
        <v>16</v>
      </c>
      <c r="M1031" t="s">
        <v>16</v>
      </c>
    </row>
    <row r="1032" spans="1:13" x14ac:dyDescent="0.45">
      <c r="A1032">
        <v>1031</v>
      </c>
      <c r="B1032">
        <v>1980</v>
      </c>
      <c r="C1032" t="s">
        <v>514</v>
      </c>
      <c r="D1032" t="s">
        <v>31</v>
      </c>
      <c r="E1032" t="s">
        <v>15</v>
      </c>
      <c r="F1032">
        <v>113</v>
      </c>
      <c r="G1032">
        <v>104</v>
      </c>
      <c r="H1032">
        <v>898.2</v>
      </c>
      <c r="L1032" t="s">
        <v>16</v>
      </c>
      <c r="M1032" t="s">
        <v>16</v>
      </c>
    </row>
    <row r="1033" spans="1:13" x14ac:dyDescent="0.45">
      <c r="A1033">
        <v>1032</v>
      </c>
      <c r="B1033">
        <v>1980</v>
      </c>
      <c r="C1033" t="s">
        <v>597</v>
      </c>
      <c r="D1033" t="s">
        <v>20</v>
      </c>
      <c r="E1033" t="s">
        <v>15</v>
      </c>
      <c r="F1033">
        <v>103</v>
      </c>
      <c r="G1033">
        <v>94</v>
      </c>
      <c r="H1033">
        <v>827</v>
      </c>
      <c r="L1033" t="s">
        <v>16</v>
      </c>
      <c r="M1033" t="s">
        <v>16</v>
      </c>
    </row>
    <row r="1034" spans="1:13" x14ac:dyDescent="0.45">
      <c r="A1034">
        <v>1033</v>
      </c>
      <c r="B1034">
        <v>1980</v>
      </c>
      <c r="C1034" t="s">
        <v>653</v>
      </c>
      <c r="D1034" t="s">
        <v>42</v>
      </c>
      <c r="E1034" t="s">
        <v>15</v>
      </c>
      <c r="F1034">
        <v>117</v>
      </c>
      <c r="G1034">
        <v>105</v>
      </c>
      <c r="H1034">
        <v>944.1</v>
      </c>
      <c r="L1034" t="s">
        <v>16</v>
      </c>
      <c r="M1034" t="s">
        <v>16</v>
      </c>
    </row>
    <row r="1035" spans="1:13" x14ac:dyDescent="0.45">
      <c r="A1035">
        <v>1034</v>
      </c>
      <c r="B1035">
        <v>1980</v>
      </c>
      <c r="C1035" t="s">
        <v>662</v>
      </c>
      <c r="D1035" t="s">
        <v>26</v>
      </c>
      <c r="E1035" t="s">
        <v>15</v>
      </c>
      <c r="F1035">
        <v>121</v>
      </c>
      <c r="G1035">
        <v>114</v>
      </c>
      <c r="H1035">
        <v>1013.2</v>
      </c>
      <c r="L1035" t="s">
        <v>16</v>
      </c>
      <c r="M1035" t="s">
        <v>16</v>
      </c>
    </row>
    <row r="1036" spans="1:13" x14ac:dyDescent="0.45">
      <c r="A1036">
        <v>1035</v>
      </c>
      <c r="B1036">
        <v>1980</v>
      </c>
      <c r="C1036" t="s">
        <v>740</v>
      </c>
      <c r="D1036" t="s">
        <v>44</v>
      </c>
      <c r="E1036" t="s">
        <v>15</v>
      </c>
      <c r="F1036">
        <v>129</v>
      </c>
      <c r="G1036">
        <v>120</v>
      </c>
      <c r="H1036">
        <v>1066</v>
      </c>
      <c r="L1036" t="s">
        <v>16</v>
      </c>
      <c r="M1036" t="s">
        <v>16</v>
      </c>
    </row>
    <row r="1037" spans="1:13" x14ac:dyDescent="0.45">
      <c r="A1037">
        <v>1036</v>
      </c>
      <c r="B1037">
        <v>1980</v>
      </c>
      <c r="C1037" t="s">
        <v>768</v>
      </c>
      <c r="D1037" t="s">
        <v>57</v>
      </c>
      <c r="E1037" t="s">
        <v>15</v>
      </c>
      <c r="F1037">
        <v>151</v>
      </c>
      <c r="G1037">
        <v>145</v>
      </c>
      <c r="H1037">
        <v>1301</v>
      </c>
      <c r="L1037" t="s">
        <v>16</v>
      </c>
      <c r="M1037" t="s">
        <v>16</v>
      </c>
    </row>
    <row r="1038" spans="1:13" x14ac:dyDescent="0.45">
      <c r="A1038">
        <v>1037</v>
      </c>
      <c r="B1038">
        <v>1980</v>
      </c>
      <c r="C1038" t="s">
        <v>779</v>
      </c>
      <c r="D1038" t="s">
        <v>40</v>
      </c>
      <c r="E1038" t="s">
        <v>15</v>
      </c>
      <c r="F1038">
        <v>104</v>
      </c>
      <c r="G1038">
        <v>82</v>
      </c>
      <c r="H1038">
        <v>752.1</v>
      </c>
      <c r="L1038" t="s">
        <v>16</v>
      </c>
      <c r="M1038" t="s">
        <v>16</v>
      </c>
    </row>
    <row r="1039" spans="1:13" x14ac:dyDescent="0.45">
      <c r="A1039">
        <v>1038</v>
      </c>
      <c r="B1039">
        <v>1980</v>
      </c>
      <c r="C1039" t="s">
        <v>809</v>
      </c>
      <c r="D1039" t="s">
        <v>18</v>
      </c>
      <c r="E1039" t="s">
        <v>15</v>
      </c>
      <c r="F1039">
        <v>105</v>
      </c>
      <c r="G1039">
        <v>92</v>
      </c>
      <c r="H1039">
        <v>825.2</v>
      </c>
      <c r="L1039" t="s">
        <v>16</v>
      </c>
      <c r="M1039" t="s">
        <v>16</v>
      </c>
    </row>
    <row r="1040" spans="1:13" x14ac:dyDescent="0.45">
      <c r="A1040">
        <v>1039</v>
      </c>
      <c r="B1040">
        <v>1980</v>
      </c>
      <c r="C1040" t="s">
        <v>823</v>
      </c>
      <c r="D1040" t="s">
        <v>22</v>
      </c>
      <c r="E1040" t="s">
        <v>15</v>
      </c>
      <c r="F1040">
        <v>142</v>
      </c>
      <c r="G1040">
        <v>133</v>
      </c>
      <c r="H1040">
        <v>1211</v>
      </c>
      <c r="L1040" t="s">
        <v>16</v>
      </c>
      <c r="M1040" t="s">
        <v>16</v>
      </c>
    </row>
    <row r="1041" spans="1:13" x14ac:dyDescent="0.45">
      <c r="A1041">
        <v>1040</v>
      </c>
      <c r="B1041">
        <v>1981</v>
      </c>
      <c r="C1041" t="s">
        <v>349</v>
      </c>
      <c r="D1041" t="s">
        <v>48</v>
      </c>
      <c r="E1041" t="s">
        <v>15</v>
      </c>
      <c r="F1041">
        <v>90</v>
      </c>
      <c r="G1041">
        <v>86</v>
      </c>
      <c r="H1041">
        <v>773</v>
      </c>
      <c r="L1041" t="s">
        <v>16</v>
      </c>
      <c r="M1041" t="s">
        <v>16</v>
      </c>
    </row>
    <row r="1042" spans="1:13" x14ac:dyDescent="0.45">
      <c r="A1042">
        <v>1041</v>
      </c>
      <c r="B1042">
        <v>1981</v>
      </c>
      <c r="C1042" t="s">
        <v>400</v>
      </c>
      <c r="D1042" t="s">
        <v>881</v>
      </c>
      <c r="E1042" t="s">
        <v>15</v>
      </c>
      <c r="F1042">
        <v>100</v>
      </c>
      <c r="G1042">
        <v>99</v>
      </c>
      <c r="H1042">
        <v>861</v>
      </c>
      <c r="L1042" t="s">
        <v>16</v>
      </c>
      <c r="M1042" t="s">
        <v>16</v>
      </c>
    </row>
    <row r="1043" spans="1:13" x14ac:dyDescent="0.45">
      <c r="A1043">
        <v>1042</v>
      </c>
      <c r="B1043">
        <v>1981</v>
      </c>
      <c r="C1043" t="s">
        <v>468</v>
      </c>
      <c r="D1043" t="s">
        <v>79</v>
      </c>
      <c r="E1043" t="s">
        <v>15</v>
      </c>
      <c r="F1043">
        <v>92</v>
      </c>
      <c r="G1043">
        <v>89</v>
      </c>
      <c r="H1043">
        <v>767.2</v>
      </c>
      <c r="L1043" t="s">
        <v>16</v>
      </c>
      <c r="M1043" t="s">
        <v>16</v>
      </c>
    </row>
    <row r="1044" spans="1:13" x14ac:dyDescent="0.45">
      <c r="A1044">
        <v>1043</v>
      </c>
      <c r="B1044">
        <v>1981</v>
      </c>
      <c r="C1044" t="s">
        <v>553</v>
      </c>
      <c r="D1044" t="s">
        <v>40</v>
      </c>
      <c r="E1044" t="s">
        <v>15</v>
      </c>
      <c r="F1044">
        <v>100</v>
      </c>
      <c r="G1044">
        <v>98</v>
      </c>
      <c r="H1044">
        <v>877.2</v>
      </c>
      <c r="L1044" t="s">
        <v>16</v>
      </c>
      <c r="M1044" t="s">
        <v>16</v>
      </c>
    </row>
    <row r="1045" spans="1:13" x14ac:dyDescent="0.45">
      <c r="A1045">
        <v>1044</v>
      </c>
      <c r="B1045">
        <v>1981</v>
      </c>
      <c r="C1045" t="s">
        <v>597</v>
      </c>
      <c r="D1045" t="s">
        <v>20</v>
      </c>
      <c r="E1045" t="s">
        <v>15</v>
      </c>
      <c r="F1045">
        <v>93</v>
      </c>
      <c r="G1045">
        <v>86</v>
      </c>
      <c r="H1045">
        <v>765.1</v>
      </c>
      <c r="L1045" t="s">
        <v>16</v>
      </c>
      <c r="M1045" t="s">
        <v>16</v>
      </c>
    </row>
    <row r="1046" spans="1:13" x14ac:dyDescent="0.45">
      <c r="A1046">
        <v>1045</v>
      </c>
      <c r="B1046">
        <v>1981</v>
      </c>
      <c r="C1046" t="s">
        <v>662</v>
      </c>
      <c r="D1046" t="s">
        <v>26</v>
      </c>
      <c r="E1046" t="s">
        <v>15</v>
      </c>
      <c r="F1046">
        <v>90</v>
      </c>
      <c r="G1046">
        <v>88</v>
      </c>
      <c r="H1046">
        <v>766</v>
      </c>
      <c r="L1046" t="s">
        <v>16</v>
      </c>
      <c r="M1046" t="s">
        <v>16</v>
      </c>
    </row>
    <row r="1047" spans="1:13" x14ac:dyDescent="0.45">
      <c r="A1047">
        <v>1046</v>
      </c>
      <c r="B1047">
        <v>1981</v>
      </c>
      <c r="C1047" t="s">
        <v>731</v>
      </c>
      <c r="D1047" t="s">
        <v>62</v>
      </c>
      <c r="E1047" t="s">
        <v>15</v>
      </c>
      <c r="F1047">
        <v>91</v>
      </c>
      <c r="G1047">
        <v>87</v>
      </c>
      <c r="H1047">
        <v>764.2</v>
      </c>
      <c r="L1047" t="s">
        <v>16</v>
      </c>
      <c r="M1047" t="s">
        <v>16</v>
      </c>
    </row>
    <row r="1048" spans="1:13" x14ac:dyDescent="0.45">
      <c r="A1048">
        <v>1047</v>
      </c>
      <c r="B1048">
        <v>1981</v>
      </c>
      <c r="C1048" t="s">
        <v>768</v>
      </c>
      <c r="D1048" t="s">
        <v>57</v>
      </c>
      <c r="E1048" t="s">
        <v>15</v>
      </c>
      <c r="F1048">
        <v>98</v>
      </c>
      <c r="G1048">
        <v>97</v>
      </c>
      <c r="H1048">
        <v>863.1</v>
      </c>
      <c r="L1048" t="s">
        <v>16</v>
      </c>
      <c r="M1048" t="s">
        <v>16</v>
      </c>
    </row>
    <row r="1049" spans="1:13" x14ac:dyDescent="0.45">
      <c r="A1049">
        <v>1048</v>
      </c>
      <c r="B1049">
        <v>1982</v>
      </c>
      <c r="C1049" t="s">
        <v>333</v>
      </c>
      <c r="D1049" t="s">
        <v>64</v>
      </c>
      <c r="E1049" t="s">
        <v>15</v>
      </c>
      <c r="F1049">
        <v>95</v>
      </c>
      <c r="G1049">
        <v>90</v>
      </c>
      <c r="H1049">
        <v>795.2</v>
      </c>
      <c r="L1049" t="s">
        <v>16</v>
      </c>
      <c r="M1049" t="s">
        <v>16</v>
      </c>
    </row>
    <row r="1050" spans="1:13" x14ac:dyDescent="0.45">
      <c r="A1050">
        <v>1049</v>
      </c>
      <c r="B1050">
        <v>1982</v>
      </c>
      <c r="C1050" t="s">
        <v>349</v>
      </c>
      <c r="D1050" t="s">
        <v>48</v>
      </c>
      <c r="E1050" t="s">
        <v>15</v>
      </c>
      <c r="F1050">
        <v>118</v>
      </c>
      <c r="G1050">
        <v>111</v>
      </c>
      <c r="H1050">
        <v>994.1</v>
      </c>
      <c r="L1050" t="s">
        <v>16</v>
      </c>
      <c r="M1050" t="s">
        <v>16</v>
      </c>
    </row>
    <row r="1051" spans="1:13" x14ac:dyDescent="0.45">
      <c r="A1051">
        <v>1050</v>
      </c>
      <c r="B1051">
        <v>1982</v>
      </c>
      <c r="C1051" t="s">
        <v>371</v>
      </c>
      <c r="D1051" t="s">
        <v>443</v>
      </c>
      <c r="E1051" t="s">
        <v>15</v>
      </c>
      <c r="F1051">
        <v>143</v>
      </c>
      <c r="G1051">
        <v>140</v>
      </c>
      <c r="H1051">
        <v>1250.0999999999999</v>
      </c>
      <c r="L1051" t="s">
        <v>16</v>
      </c>
      <c r="M1051" t="s">
        <v>16</v>
      </c>
    </row>
    <row r="1052" spans="1:13" x14ac:dyDescent="0.45">
      <c r="A1052">
        <v>1051</v>
      </c>
      <c r="B1052">
        <v>1982</v>
      </c>
      <c r="C1052" t="s">
        <v>400</v>
      </c>
      <c r="D1052" t="s">
        <v>881</v>
      </c>
      <c r="E1052" t="s">
        <v>15</v>
      </c>
      <c r="F1052">
        <v>153</v>
      </c>
      <c r="G1052">
        <v>151</v>
      </c>
      <c r="H1052">
        <v>1353.2</v>
      </c>
      <c r="L1052" t="s">
        <v>16</v>
      </c>
      <c r="M1052" t="s">
        <v>16</v>
      </c>
    </row>
    <row r="1053" spans="1:13" x14ac:dyDescent="0.45">
      <c r="A1053">
        <v>1052</v>
      </c>
      <c r="B1053">
        <v>1982</v>
      </c>
      <c r="C1053" t="s">
        <v>402</v>
      </c>
      <c r="D1053" t="s">
        <v>14</v>
      </c>
      <c r="E1053" t="s">
        <v>15</v>
      </c>
      <c r="F1053">
        <v>89</v>
      </c>
      <c r="G1053">
        <v>86</v>
      </c>
      <c r="H1053">
        <v>769.2</v>
      </c>
      <c r="L1053" t="s">
        <v>16</v>
      </c>
      <c r="M1053" t="s">
        <v>16</v>
      </c>
    </row>
    <row r="1054" spans="1:13" x14ac:dyDescent="0.45">
      <c r="A1054">
        <v>1053</v>
      </c>
      <c r="B1054">
        <v>1982</v>
      </c>
      <c r="C1054" t="s">
        <v>428</v>
      </c>
      <c r="D1054" t="s">
        <v>93</v>
      </c>
      <c r="E1054" t="s">
        <v>15</v>
      </c>
      <c r="F1054">
        <v>129</v>
      </c>
      <c r="G1054">
        <v>120</v>
      </c>
      <c r="H1054">
        <v>1069</v>
      </c>
      <c r="L1054" t="s">
        <v>16</v>
      </c>
      <c r="M1054" t="s">
        <v>16</v>
      </c>
    </row>
    <row r="1055" spans="1:13" x14ac:dyDescent="0.45">
      <c r="A1055">
        <v>1054</v>
      </c>
      <c r="B1055">
        <v>1982</v>
      </c>
      <c r="C1055" t="s">
        <v>433</v>
      </c>
      <c r="D1055" t="s">
        <v>59</v>
      </c>
      <c r="E1055" t="s">
        <v>15</v>
      </c>
      <c r="F1055">
        <v>124</v>
      </c>
      <c r="G1055">
        <v>101</v>
      </c>
      <c r="H1055">
        <v>944</v>
      </c>
      <c r="L1055" t="s">
        <v>16</v>
      </c>
      <c r="M1055" t="s">
        <v>16</v>
      </c>
    </row>
    <row r="1056" spans="1:13" x14ac:dyDescent="0.45">
      <c r="A1056">
        <v>1055</v>
      </c>
      <c r="B1056">
        <v>1982</v>
      </c>
      <c r="C1056" t="s">
        <v>436</v>
      </c>
      <c r="D1056" t="s">
        <v>71</v>
      </c>
      <c r="E1056" t="s">
        <v>15</v>
      </c>
      <c r="F1056">
        <v>144</v>
      </c>
      <c r="G1056">
        <v>135</v>
      </c>
      <c r="H1056">
        <v>1217</v>
      </c>
      <c r="L1056" t="s">
        <v>16</v>
      </c>
      <c r="M1056" t="s">
        <v>16</v>
      </c>
    </row>
    <row r="1057" spans="1:13" x14ac:dyDescent="0.45">
      <c r="A1057">
        <v>1056</v>
      </c>
      <c r="B1057">
        <v>1982</v>
      </c>
      <c r="C1057" t="s">
        <v>468</v>
      </c>
      <c r="D1057" t="s">
        <v>79</v>
      </c>
      <c r="E1057" t="s">
        <v>15</v>
      </c>
      <c r="F1057">
        <v>133</v>
      </c>
      <c r="G1057">
        <v>129</v>
      </c>
      <c r="H1057">
        <v>1123</v>
      </c>
      <c r="L1057" t="s">
        <v>16</v>
      </c>
      <c r="M1057" t="s">
        <v>16</v>
      </c>
    </row>
    <row r="1058" spans="1:13" x14ac:dyDescent="0.45">
      <c r="A1058">
        <v>1057</v>
      </c>
      <c r="B1058">
        <v>1982</v>
      </c>
      <c r="C1058" t="s">
        <v>514</v>
      </c>
      <c r="D1058" t="s">
        <v>31</v>
      </c>
      <c r="E1058" t="s">
        <v>15</v>
      </c>
      <c r="F1058">
        <v>105</v>
      </c>
      <c r="G1058">
        <v>91</v>
      </c>
      <c r="H1058">
        <v>801.1</v>
      </c>
      <c r="L1058" t="s">
        <v>16</v>
      </c>
      <c r="M1058" t="s">
        <v>16</v>
      </c>
    </row>
    <row r="1059" spans="1:13" x14ac:dyDescent="0.45">
      <c r="A1059">
        <v>1058</v>
      </c>
      <c r="B1059">
        <v>1982</v>
      </c>
      <c r="C1059" t="s">
        <v>553</v>
      </c>
      <c r="D1059" t="s">
        <v>40</v>
      </c>
      <c r="E1059" t="s">
        <v>15</v>
      </c>
      <c r="F1059">
        <v>139</v>
      </c>
      <c r="G1059">
        <v>133</v>
      </c>
      <c r="H1059">
        <v>1198.2</v>
      </c>
      <c r="L1059" t="s">
        <v>16</v>
      </c>
      <c r="M1059" t="s">
        <v>16</v>
      </c>
    </row>
    <row r="1060" spans="1:13" x14ac:dyDescent="0.45">
      <c r="A1060">
        <v>1059</v>
      </c>
      <c r="B1060">
        <v>1982</v>
      </c>
      <c r="C1060" t="s">
        <v>572</v>
      </c>
      <c r="D1060" t="s">
        <v>22</v>
      </c>
      <c r="E1060" t="s">
        <v>15</v>
      </c>
      <c r="F1060">
        <v>93</v>
      </c>
      <c r="G1060">
        <v>90</v>
      </c>
      <c r="H1060">
        <v>785.2</v>
      </c>
      <c r="L1060" t="s">
        <v>16</v>
      </c>
      <c r="M1060" t="s">
        <v>16</v>
      </c>
    </row>
    <row r="1061" spans="1:13" x14ac:dyDescent="0.45">
      <c r="A1061">
        <v>1060</v>
      </c>
      <c r="B1061">
        <v>1982</v>
      </c>
      <c r="C1061" t="s">
        <v>597</v>
      </c>
      <c r="D1061" t="s">
        <v>20</v>
      </c>
      <c r="E1061" t="s">
        <v>15</v>
      </c>
      <c r="F1061">
        <v>110</v>
      </c>
      <c r="G1061">
        <v>100</v>
      </c>
      <c r="H1061">
        <v>904.1</v>
      </c>
      <c r="L1061" t="s">
        <v>16</v>
      </c>
      <c r="M1061" t="s">
        <v>16</v>
      </c>
    </row>
    <row r="1062" spans="1:13" x14ac:dyDescent="0.45">
      <c r="A1062">
        <v>1061</v>
      </c>
      <c r="B1062">
        <v>1982</v>
      </c>
      <c r="C1062" t="s">
        <v>662</v>
      </c>
      <c r="D1062" t="s">
        <v>26</v>
      </c>
      <c r="E1062" t="s">
        <v>15</v>
      </c>
      <c r="F1062">
        <v>132</v>
      </c>
      <c r="G1062">
        <v>127</v>
      </c>
      <c r="H1062">
        <v>1113.2</v>
      </c>
      <c r="L1062" t="s">
        <v>16</v>
      </c>
      <c r="M1062" t="s">
        <v>16</v>
      </c>
    </row>
    <row r="1063" spans="1:13" x14ac:dyDescent="0.45">
      <c r="A1063">
        <v>1062</v>
      </c>
      <c r="B1063">
        <v>1982</v>
      </c>
      <c r="C1063" t="s">
        <v>668</v>
      </c>
      <c r="D1063" t="s">
        <v>42</v>
      </c>
      <c r="E1063" t="s">
        <v>15</v>
      </c>
      <c r="F1063">
        <v>137</v>
      </c>
      <c r="G1063">
        <v>127</v>
      </c>
      <c r="H1063">
        <v>1153.0999999999999</v>
      </c>
      <c r="L1063" t="s">
        <v>16</v>
      </c>
      <c r="M1063" t="s">
        <v>16</v>
      </c>
    </row>
    <row r="1064" spans="1:13" x14ac:dyDescent="0.45">
      <c r="A1064">
        <v>1063</v>
      </c>
      <c r="B1064">
        <v>1982</v>
      </c>
      <c r="C1064" t="s">
        <v>678</v>
      </c>
      <c r="D1064" t="s">
        <v>44</v>
      </c>
      <c r="E1064" t="s">
        <v>15</v>
      </c>
      <c r="F1064">
        <v>111</v>
      </c>
      <c r="G1064">
        <v>108</v>
      </c>
      <c r="H1064">
        <v>930.1</v>
      </c>
      <c r="L1064" t="s">
        <v>16</v>
      </c>
      <c r="M1064" t="s">
        <v>16</v>
      </c>
    </row>
    <row r="1065" spans="1:13" x14ac:dyDescent="0.45">
      <c r="A1065">
        <v>1064</v>
      </c>
      <c r="B1065">
        <v>1982</v>
      </c>
      <c r="C1065" t="s">
        <v>731</v>
      </c>
      <c r="D1065" t="s">
        <v>62</v>
      </c>
      <c r="E1065" t="s">
        <v>15</v>
      </c>
      <c r="F1065">
        <v>123</v>
      </c>
      <c r="G1065">
        <v>106</v>
      </c>
      <c r="H1065">
        <v>948</v>
      </c>
      <c r="L1065" t="s">
        <v>16</v>
      </c>
      <c r="M1065" t="s">
        <v>16</v>
      </c>
    </row>
    <row r="1066" spans="1:13" x14ac:dyDescent="0.45">
      <c r="A1066">
        <v>1065</v>
      </c>
      <c r="B1066">
        <v>1982</v>
      </c>
      <c r="C1066" t="s">
        <v>740</v>
      </c>
      <c r="D1066" t="s">
        <v>91</v>
      </c>
      <c r="E1066" t="s">
        <v>15</v>
      </c>
      <c r="F1066">
        <v>121</v>
      </c>
      <c r="G1066">
        <v>120</v>
      </c>
      <c r="H1066">
        <v>1065.0999999999999</v>
      </c>
      <c r="L1066" t="s">
        <v>16</v>
      </c>
      <c r="M1066" t="s">
        <v>16</v>
      </c>
    </row>
    <row r="1067" spans="1:13" x14ac:dyDescent="0.45">
      <c r="A1067">
        <v>1066</v>
      </c>
      <c r="B1067">
        <v>1982</v>
      </c>
      <c r="C1067" t="s">
        <v>768</v>
      </c>
      <c r="D1067" t="s">
        <v>57</v>
      </c>
      <c r="E1067" t="s">
        <v>15</v>
      </c>
      <c r="F1067">
        <v>132</v>
      </c>
      <c r="G1067">
        <v>129</v>
      </c>
      <c r="H1067">
        <v>1136.2</v>
      </c>
      <c r="L1067" t="s">
        <v>16</v>
      </c>
      <c r="M1067" t="s">
        <v>16</v>
      </c>
    </row>
    <row r="1068" spans="1:13" x14ac:dyDescent="0.45">
      <c r="A1068">
        <v>1067</v>
      </c>
      <c r="B1068">
        <v>1982</v>
      </c>
      <c r="C1068" t="s">
        <v>793</v>
      </c>
      <c r="D1068" t="s">
        <v>73</v>
      </c>
      <c r="E1068" t="s">
        <v>15</v>
      </c>
      <c r="F1068">
        <v>116</v>
      </c>
      <c r="G1068">
        <v>103</v>
      </c>
      <c r="H1068">
        <v>934.1</v>
      </c>
      <c r="L1068" t="s">
        <v>16</v>
      </c>
      <c r="M1068" t="s">
        <v>16</v>
      </c>
    </row>
    <row r="1069" spans="1:13" x14ac:dyDescent="0.45">
      <c r="A1069">
        <v>1068</v>
      </c>
      <c r="B1069">
        <v>1982</v>
      </c>
      <c r="C1069" t="s">
        <v>804</v>
      </c>
      <c r="D1069" t="s">
        <v>38</v>
      </c>
      <c r="E1069" t="s">
        <v>15</v>
      </c>
      <c r="F1069">
        <v>120</v>
      </c>
      <c r="G1069">
        <v>116</v>
      </c>
      <c r="H1069">
        <v>991.1</v>
      </c>
      <c r="L1069" t="s">
        <v>16</v>
      </c>
      <c r="M1069" t="s">
        <v>16</v>
      </c>
    </row>
    <row r="1070" spans="1:13" x14ac:dyDescent="0.45">
      <c r="A1070">
        <v>1069</v>
      </c>
      <c r="B1070">
        <v>1983</v>
      </c>
      <c r="C1070" t="s">
        <v>349</v>
      </c>
      <c r="D1070" t="s">
        <v>48</v>
      </c>
      <c r="E1070" t="s">
        <v>15</v>
      </c>
      <c r="F1070">
        <v>134</v>
      </c>
      <c r="G1070">
        <v>128</v>
      </c>
      <c r="H1070">
        <v>1106.2</v>
      </c>
      <c r="L1070" t="s">
        <v>16</v>
      </c>
      <c r="M1070" t="s">
        <v>16</v>
      </c>
    </row>
    <row r="1071" spans="1:13" x14ac:dyDescent="0.45">
      <c r="A1071">
        <v>1070</v>
      </c>
      <c r="B1071">
        <v>1983</v>
      </c>
      <c r="C1071" t="s">
        <v>360</v>
      </c>
      <c r="D1071" t="s">
        <v>73</v>
      </c>
      <c r="E1071" t="s">
        <v>15</v>
      </c>
      <c r="F1071">
        <v>105</v>
      </c>
      <c r="G1071">
        <v>90</v>
      </c>
      <c r="H1071">
        <v>787.1</v>
      </c>
      <c r="L1071" t="s">
        <v>16</v>
      </c>
      <c r="M1071" t="s">
        <v>16</v>
      </c>
    </row>
    <row r="1072" spans="1:13" x14ac:dyDescent="0.45">
      <c r="A1072">
        <v>1071</v>
      </c>
      <c r="B1072">
        <v>1983</v>
      </c>
      <c r="C1072" t="s">
        <v>371</v>
      </c>
      <c r="D1072" t="s">
        <v>443</v>
      </c>
      <c r="E1072" t="s">
        <v>15</v>
      </c>
      <c r="F1072">
        <v>142</v>
      </c>
      <c r="G1072">
        <v>134</v>
      </c>
      <c r="H1072">
        <v>1212</v>
      </c>
      <c r="L1072" t="s">
        <v>16</v>
      </c>
      <c r="M1072" t="s">
        <v>16</v>
      </c>
    </row>
    <row r="1073" spans="1:13" x14ac:dyDescent="0.45">
      <c r="A1073">
        <v>1072</v>
      </c>
      <c r="B1073">
        <v>1983</v>
      </c>
      <c r="C1073" t="s">
        <v>400</v>
      </c>
      <c r="D1073" t="s">
        <v>881</v>
      </c>
      <c r="E1073" t="s">
        <v>15</v>
      </c>
      <c r="F1073">
        <v>144</v>
      </c>
      <c r="G1073">
        <v>141</v>
      </c>
      <c r="H1073">
        <v>1261.0999999999999</v>
      </c>
      <c r="L1073" t="s">
        <v>16</v>
      </c>
      <c r="M1073" t="s">
        <v>16</v>
      </c>
    </row>
    <row r="1074" spans="1:13" x14ac:dyDescent="0.45">
      <c r="A1074">
        <v>1073</v>
      </c>
      <c r="B1074">
        <v>1983</v>
      </c>
      <c r="C1074" t="s">
        <v>428</v>
      </c>
      <c r="D1074" t="s">
        <v>93</v>
      </c>
      <c r="E1074" t="s">
        <v>15</v>
      </c>
      <c r="F1074">
        <v>150</v>
      </c>
      <c r="G1074">
        <v>140</v>
      </c>
      <c r="H1074">
        <v>1215.0999999999999</v>
      </c>
      <c r="L1074" t="s">
        <v>16</v>
      </c>
      <c r="M1074" t="s">
        <v>16</v>
      </c>
    </row>
    <row r="1075" spans="1:13" x14ac:dyDescent="0.45">
      <c r="A1075">
        <v>1074</v>
      </c>
      <c r="B1075">
        <v>1983</v>
      </c>
      <c r="C1075" t="s">
        <v>433</v>
      </c>
      <c r="D1075" t="s">
        <v>59</v>
      </c>
      <c r="E1075" t="s">
        <v>15</v>
      </c>
      <c r="F1075">
        <v>128</v>
      </c>
      <c r="G1075">
        <v>109</v>
      </c>
      <c r="H1075">
        <v>989.2</v>
      </c>
      <c r="L1075" t="s">
        <v>16</v>
      </c>
      <c r="M1075" t="s">
        <v>16</v>
      </c>
    </row>
    <row r="1076" spans="1:13" x14ac:dyDescent="0.45">
      <c r="A1076">
        <v>1075</v>
      </c>
      <c r="B1076">
        <v>1983</v>
      </c>
      <c r="C1076" t="s">
        <v>436</v>
      </c>
      <c r="D1076" t="s">
        <v>71</v>
      </c>
      <c r="E1076" t="s">
        <v>15</v>
      </c>
      <c r="F1076">
        <v>134</v>
      </c>
      <c r="G1076">
        <v>125</v>
      </c>
      <c r="H1076">
        <v>1116</v>
      </c>
      <c r="L1076" t="s">
        <v>16</v>
      </c>
      <c r="M1076" t="s">
        <v>16</v>
      </c>
    </row>
    <row r="1077" spans="1:13" x14ac:dyDescent="0.45">
      <c r="A1077">
        <v>1076</v>
      </c>
      <c r="B1077">
        <v>1983</v>
      </c>
      <c r="C1077" t="s">
        <v>468</v>
      </c>
      <c r="D1077" t="s">
        <v>79</v>
      </c>
      <c r="E1077" t="s">
        <v>15</v>
      </c>
      <c r="F1077">
        <v>133</v>
      </c>
      <c r="G1077">
        <v>123</v>
      </c>
      <c r="H1077">
        <v>1077.2</v>
      </c>
      <c r="L1077" t="s">
        <v>16</v>
      </c>
      <c r="M1077" t="s">
        <v>16</v>
      </c>
    </row>
    <row r="1078" spans="1:13" x14ac:dyDescent="0.45">
      <c r="A1078">
        <v>1077</v>
      </c>
      <c r="B1078">
        <v>1983</v>
      </c>
      <c r="C1078" t="s">
        <v>514</v>
      </c>
      <c r="D1078" t="s">
        <v>31</v>
      </c>
      <c r="E1078" t="s">
        <v>15</v>
      </c>
      <c r="F1078">
        <v>113</v>
      </c>
      <c r="G1078">
        <v>97</v>
      </c>
      <c r="H1078">
        <v>849.1</v>
      </c>
      <c r="L1078" t="s">
        <v>16</v>
      </c>
      <c r="M1078" t="s">
        <v>16</v>
      </c>
    </row>
    <row r="1079" spans="1:13" x14ac:dyDescent="0.45">
      <c r="A1079">
        <v>1078</v>
      </c>
      <c r="B1079">
        <v>1983</v>
      </c>
      <c r="C1079" t="s">
        <v>551</v>
      </c>
      <c r="D1079" t="s">
        <v>81</v>
      </c>
      <c r="E1079" t="s">
        <v>15</v>
      </c>
      <c r="F1079">
        <v>101</v>
      </c>
      <c r="G1079">
        <v>87</v>
      </c>
      <c r="H1079">
        <v>770</v>
      </c>
      <c r="L1079" t="s">
        <v>16</v>
      </c>
      <c r="M1079" t="s">
        <v>16</v>
      </c>
    </row>
    <row r="1080" spans="1:13" x14ac:dyDescent="0.45">
      <c r="A1080">
        <v>1079</v>
      </c>
      <c r="B1080">
        <v>1983</v>
      </c>
      <c r="C1080" t="s">
        <v>553</v>
      </c>
      <c r="D1080" t="s">
        <v>40</v>
      </c>
      <c r="E1080" t="s">
        <v>15</v>
      </c>
      <c r="F1080">
        <v>143</v>
      </c>
      <c r="G1080">
        <v>142</v>
      </c>
      <c r="H1080">
        <v>1240</v>
      </c>
      <c r="L1080" t="s">
        <v>16</v>
      </c>
      <c r="M1080" t="s">
        <v>16</v>
      </c>
    </row>
    <row r="1081" spans="1:13" x14ac:dyDescent="0.45">
      <c r="A1081">
        <v>1080</v>
      </c>
      <c r="B1081">
        <v>1983</v>
      </c>
      <c r="C1081" t="s">
        <v>662</v>
      </c>
      <c r="D1081" t="s">
        <v>26</v>
      </c>
      <c r="E1081" t="s">
        <v>15</v>
      </c>
      <c r="F1081">
        <v>131</v>
      </c>
      <c r="G1081">
        <v>126</v>
      </c>
      <c r="H1081">
        <v>1113</v>
      </c>
      <c r="L1081" t="s">
        <v>16</v>
      </c>
      <c r="M1081" t="s">
        <v>16</v>
      </c>
    </row>
    <row r="1082" spans="1:13" x14ac:dyDescent="0.45">
      <c r="A1082">
        <v>1081</v>
      </c>
      <c r="B1082">
        <v>1983</v>
      </c>
      <c r="C1082" t="s">
        <v>668</v>
      </c>
      <c r="D1082" t="s">
        <v>42</v>
      </c>
      <c r="E1082" t="s">
        <v>15</v>
      </c>
      <c r="F1082">
        <v>149</v>
      </c>
      <c r="G1082">
        <v>144</v>
      </c>
      <c r="H1082">
        <v>1298</v>
      </c>
      <c r="L1082" t="s">
        <v>16</v>
      </c>
      <c r="M1082" t="s">
        <v>16</v>
      </c>
    </row>
    <row r="1083" spans="1:13" x14ac:dyDescent="0.45">
      <c r="A1083">
        <v>1082</v>
      </c>
      <c r="B1083">
        <v>1983</v>
      </c>
      <c r="C1083" t="s">
        <v>678</v>
      </c>
      <c r="D1083" t="s">
        <v>44</v>
      </c>
      <c r="E1083" t="s">
        <v>15</v>
      </c>
      <c r="F1083">
        <v>133</v>
      </c>
      <c r="G1083">
        <v>121</v>
      </c>
      <c r="H1083">
        <v>1064</v>
      </c>
      <c r="L1083" t="s">
        <v>16</v>
      </c>
      <c r="M1083" t="s">
        <v>16</v>
      </c>
    </row>
    <row r="1084" spans="1:13" x14ac:dyDescent="0.45">
      <c r="A1084">
        <v>1083</v>
      </c>
      <c r="B1084">
        <v>1983</v>
      </c>
      <c r="C1084" t="s">
        <v>768</v>
      </c>
      <c r="D1084" t="s">
        <v>57</v>
      </c>
      <c r="E1084" t="s">
        <v>15</v>
      </c>
      <c r="F1084">
        <v>131</v>
      </c>
      <c r="G1084">
        <v>116</v>
      </c>
      <c r="H1084">
        <v>1056.2</v>
      </c>
      <c r="L1084" t="s">
        <v>16</v>
      </c>
      <c r="M1084" t="s">
        <v>16</v>
      </c>
    </row>
    <row r="1085" spans="1:13" x14ac:dyDescent="0.45">
      <c r="A1085">
        <v>1084</v>
      </c>
      <c r="B1085">
        <v>1983</v>
      </c>
      <c r="C1085" t="s">
        <v>804</v>
      </c>
      <c r="D1085" t="s">
        <v>38</v>
      </c>
      <c r="E1085" t="s">
        <v>15</v>
      </c>
      <c r="F1085">
        <v>92</v>
      </c>
      <c r="G1085">
        <v>89</v>
      </c>
      <c r="H1085">
        <v>786.2</v>
      </c>
      <c r="L1085" t="s">
        <v>16</v>
      </c>
      <c r="M1085" t="s">
        <v>16</v>
      </c>
    </row>
    <row r="1086" spans="1:13" x14ac:dyDescent="0.45">
      <c r="A1086">
        <v>1085</v>
      </c>
      <c r="B1086">
        <v>1983</v>
      </c>
      <c r="C1086" t="s">
        <v>809</v>
      </c>
      <c r="D1086" t="s">
        <v>18</v>
      </c>
      <c r="E1086" t="s">
        <v>15</v>
      </c>
      <c r="F1086">
        <v>119</v>
      </c>
      <c r="G1086">
        <v>93</v>
      </c>
      <c r="H1086">
        <v>854</v>
      </c>
      <c r="L1086" t="s">
        <v>16</v>
      </c>
      <c r="M1086" t="s">
        <v>16</v>
      </c>
    </row>
    <row r="1087" spans="1:13" x14ac:dyDescent="0.45">
      <c r="A1087">
        <v>1086</v>
      </c>
      <c r="B1087">
        <v>1983</v>
      </c>
      <c r="C1087" t="s">
        <v>823</v>
      </c>
      <c r="D1087" t="s">
        <v>14</v>
      </c>
      <c r="E1087" t="s">
        <v>15</v>
      </c>
      <c r="F1087">
        <v>93</v>
      </c>
      <c r="G1087">
        <v>83</v>
      </c>
      <c r="H1087">
        <v>769</v>
      </c>
      <c r="L1087" t="s">
        <v>16</v>
      </c>
      <c r="M1087" t="s">
        <v>16</v>
      </c>
    </row>
    <row r="1088" spans="1:13" x14ac:dyDescent="0.45">
      <c r="A1088">
        <v>1087</v>
      </c>
      <c r="B1088">
        <v>1983</v>
      </c>
      <c r="C1088" t="s">
        <v>824</v>
      </c>
      <c r="D1088" t="s">
        <v>62</v>
      </c>
      <c r="E1088" t="s">
        <v>15</v>
      </c>
      <c r="F1088">
        <v>112</v>
      </c>
      <c r="G1088">
        <v>96</v>
      </c>
      <c r="H1088">
        <v>867.1</v>
      </c>
      <c r="L1088" t="s">
        <v>16</v>
      </c>
      <c r="M1088" t="s">
        <v>16</v>
      </c>
    </row>
    <row r="1089" spans="1:13" x14ac:dyDescent="0.45">
      <c r="A1089">
        <v>1088</v>
      </c>
      <c r="B1089">
        <v>1984</v>
      </c>
      <c r="C1089" t="s">
        <v>338</v>
      </c>
      <c r="D1089" t="s">
        <v>64</v>
      </c>
      <c r="E1089" t="s">
        <v>15</v>
      </c>
      <c r="F1089">
        <v>108</v>
      </c>
      <c r="G1089">
        <v>103</v>
      </c>
      <c r="H1089">
        <v>902.1</v>
      </c>
      <c r="L1089" t="s">
        <v>16</v>
      </c>
      <c r="M1089" t="s">
        <v>16</v>
      </c>
    </row>
    <row r="1090" spans="1:13" x14ac:dyDescent="0.45">
      <c r="A1090">
        <v>1089</v>
      </c>
      <c r="B1090">
        <v>1984</v>
      </c>
      <c r="C1090" t="s">
        <v>349</v>
      </c>
      <c r="D1090" t="s">
        <v>48</v>
      </c>
      <c r="E1090" t="s">
        <v>15</v>
      </c>
      <c r="F1090">
        <v>95</v>
      </c>
      <c r="G1090">
        <v>95</v>
      </c>
      <c r="H1090">
        <v>820</v>
      </c>
      <c r="L1090" t="s">
        <v>16</v>
      </c>
      <c r="M1090" t="s">
        <v>16</v>
      </c>
    </row>
    <row r="1091" spans="1:13" x14ac:dyDescent="0.45">
      <c r="A1091">
        <v>1090</v>
      </c>
      <c r="B1091">
        <v>1984</v>
      </c>
      <c r="C1091" t="s">
        <v>371</v>
      </c>
      <c r="D1091" t="s">
        <v>443</v>
      </c>
      <c r="E1091" t="s">
        <v>15</v>
      </c>
      <c r="F1091">
        <v>137</v>
      </c>
      <c r="G1091">
        <v>133</v>
      </c>
      <c r="H1091">
        <v>1181.0999999999999</v>
      </c>
      <c r="L1091" t="s">
        <v>16</v>
      </c>
      <c r="M1091" t="s">
        <v>16</v>
      </c>
    </row>
    <row r="1092" spans="1:13" x14ac:dyDescent="0.45">
      <c r="A1092">
        <v>1091</v>
      </c>
      <c r="B1092">
        <v>1984</v>
      </c>
      <c r="C1092" t="s">
        <v>377</v>
      </c>
      <c r="D1092" t="s">
        <v>20</v>
      </c>
      <c r="E1092" t="s">
        <v>15</v>
      </c>
      <c r="F1092">
        <v>127</v>
      </c>
      <c r="G1092">
        <v>113</v>
      </c>
      <c r="H1092">
        <v>1025.2</v>
      </c>
      <c r="L1092" t="s">
        <v>16</v>
      </c>
      <c r="M1092" t="s">
        <v>16</v>
      </c>
    </row>
    <row r="1093" spans="1:13" x14ac:dyDescent="0.45">
      <c r="A1093">
        <v>1092</v>
      </c>
      <c r="B1093">
        <v>1984</v>
      </c>
      <c r="C1093" t="s">
        <v>400</v>
      </c>
      <c r="D1093" t="s">
        <v>881</v>
      </c>
      <c r="E1093" t="s">
        <v>15</v>
      </c>
      <c r="F1093">
        <v>143</v>
      </c>
      <c r="G1093">
        <v>134</v>
      </c>
      <c r="H1093">
        <v>1200</v>
      </c>
      <c r="L1093" t="s">
        <v>16</v>
      </c>
      <c r="M1093" t="s">
        <v>16</v>
      </c>
    </row>
    <row r="1094" spans="1:13" x14ac:dyDescent="0.45">
      <c r="A1094">
        <v>1093</v>
      </c>
      <c r="B1094">
        <v>1984</v>
      </c>
      <c r="C1094" t="s">
        <v>428</v>
      </c>
      <c r="D1094" t="s">
        <v>93</v>
      </c>
      <c r="E1094" t="s">
        <v>15</v>
      </c>
      <c r="F1094">
        <v>146</v>
      </c>
      <c r="G1094">
        <v>141</v>
      </c>
      <c r="H1094">
        <v>1245.0999999999999</v>
      </c>
      <c r="L1094" t="s">
        <v>16</v>
      </c>
      <c r="M1094" t="s">
        <v>16</v>
      </c>
    </row>
    <row r="1095" spans="1:13" x14ac:dyDescent="0.45">
      <c r="A1095">
        <v>1094</v>
      </c>
      <c r="B1095">
        <v>1984</v>
      </c>
      <c r="C1095" t="s">
        <v>433</v>
      </c>
      <c r="D1095" t="s">
        <v>59</v>
      </c>
      <c r="E1095" t="s">
        <v>15</v>
      </c>
      <c r="F1095">
        <v>108</v>
      </c>
      <c r="G1095">
        <v>104</v>
      </c>
      <c r="H1095">
        <v>907.2</v>
      </c>
      <c r="L1095" t="s">
        <v>16</v>
      </c>
      <c r="M1095" t="s">
        <v>16</v>
      </c>
    </row>
    <row r="1096" spans="1:13" x14ac:dyDescent="0.45">
      <c r="A1096">
        <v>1095</v>
      </c>
      <c r="B1096">
        <v>1984</v>
      </c>
      <c r="C1096" t="s">
        <v>470</v>
      </c>
      <c r="D1096" t="s">
        <v>69</v>
      </c>
      <c r="E1096" t="s">
        <v>15</v>
      </c>
      <c r="F1096">
        <v>107</v>
      </c>
      <c r="G1096">
        <v>101</v>
      </c>
      <c r="H1096">
        <v>893.2</v>
      </c>
      <c r="L1096" t="s">
        <v>16</v>
      </c>
      <c r="M1096" t="s">
        <v>16</v>
      </c>
    </row>
    <row r="1097" spans="1:13" x14ac:dyDescent="0.45">
      <c r="A1097">
        <v>1096</v>
      </c>
      <c r="B1097">
        <v>1984</v>
      </c>
      <c r="C1097" t="s">
        <v>481</v>
      </c>
      <c r="D1097" t="s">
        <v>54</v>
      </c>
      <c r="E1097" t="s">
        <v>15</v>
      </c>
      <c r="F1097">
        <v>125</v>
      </c>
      <c r="G1097">
        <v>115</v>
      </c>
      <c r="H1097">
        <v>1030</v>
      </c>
      <c r="L1097" t="s">
        <v>16</v>
      </c>
      <c r="M1097" t="s">
        <v>16</v>
      </c>
    </row>
    <row r="1098" spans="1:13" x14ac:dyDescent="0.45">
      <c r="A1098">
        <v>1097</v>
      </c>
      <c r="B1098">
        <v>1984</v>
      </c>
      <c r="C1098" t="s">
        <v>520</v>
      </c>
      <c r="D1098" t="s">
        <v>81</v>
      </c>
      <c r="E1098" t="s">
        <v>15</v>
      </c>
      <c r="F1098">
        <v>108</v>
      </c>
      <c r="G1098">
        <v>96</v>
      </c>
      <c r="H1098">
        <v>830</v>
      </c>
      <c r="L1098" t="s">
        <v>16</v>
      </c>
      <c r="M1098" t="s">
        <v>16</v>
      </c>
    </row>
    <row r="1099" spans="1:13" x14ac:dyDescent="0.45">
      <c r="A1099">
        <v>1098</v>
      </c>
      <c r="B1099">
        <v>1984</v>
      </c>
      <c r="C1099" t="s">
        <v>551</v>
      </c>
      <c r="D1099" t="s">
        <v>29</v>
      </c>
      <c r="E1099" t="s">
        <v>15</v>
      </c>
      <c r="F1099">
        <v>133</v>
      </c>
      <c r="G1099">
        <v>127</v>
      </c>
      <c r="H1099">
        <v>1113.2</v>
      </c>
      <c r="L1099" t="s">
        <v>16</v>
      </c>
      <c r="M1099" t="s">
        <v>16</v>
      </c>
    </row>
    <row r="1100" spans="1:13" x14ac:dyDescent="0.45">
      <c r="A1100">
        <v>1099</v>
      </c>
      <c r="B1100">
        <v>1984</v>
      </c>
      <c r="C1100" t="s">
        <v>553</v>
      </c>
      <c r="D1100" t="s">
        <v>40</v>
      </c>
      <c r="E1100" t="s">
        <v>15</v>
      </c>
      <c r="F1100">
        <v>147</v>
      </c>
      <c r="G1100">
        <v>141</v>
      </c>
      <c r="H1100">
        <v>1208</v>
      </c>
      <c r="L1100" t="s">
        <v>16</v>
      </c>
      <c r="M1100" t="s">
        <v>16</v>
      </c>
    </row>
    <row r="1101" spans="1:13" x14ac:dyDescent="0.45">
      <c r="A1101">
        <v>1100</v>
      </c>
      <c r="B1101">
        <v>1984</v>
      </c>
      <c r="C1101" t="s">
        <v>662</v>
      </c>
      <c r="D1101" t="s">
        <v>26</v>
      </c>
      <c r="E1101" t="s">
        <v>15</v>
      </c>
      <c r="F1101">
        <v>127</v>
      </c>
      <c r="G1101">
        <v>123</v>
      </c>
      <c r="H1101">
        <v>1075</v>
      </c>
      <c r="L1101" t="s">
        <v>16</v>
      </c>
      <c r="M1101" t="s">
        <v>16</v>
      </c>
    </row>
    <row r="1102" spans="1:13" x14ac:dyDescent="0.45">
      <c r="A1102">
        <v>1101</v>
      </c>
      <c r="B1102">
        <v>1984</v>
      </c>
      <c r="C1102" t="s">
        <v>668</v>
      </c>
      <c r="D1102" t="s">
        <v>42</v>
      </c>
      <c r="E1102" t="s">
        <v>15</v>
      </c>
      <c r="F1102">
        <v>146</v>
      </c>
      <c r="G1102">
        <v>139</v>
      </c>
      <c r="H1102">
        <v>1270</v>
      </c>
      <c r="L1102" t="s">
        <v>16</v>
      </c>
      <c r="M1102" t="s">
        <v>16</v>
      </c>
    </row>
    <row r="1103" spans="1:13" x14ac:dyDescent="0.45">
      <c r="A1103">
        <v>1102</v>
      </c>
      <c r="B1103">
        <v>1984</v>
      </c>
      <c r="C1103" t="s">
        <v>678</v>
      </c>
      <c r="D1103" t="s">
        <v>44</v>
      </c>
      <c r="E1103" t="s">
        <v>15</v>
      </c>
      <c r="F1103">
        <v>122</v>
      </c>
      <c r="G1103">
        <v>115</v>
      </c>
      <c r="H1103">
        <v>1030.0999999999999</v>
      </c>
      <c r="L1103" t="s">
        <v>16</v>
      </c>
      <c r="M1103" t="s">
        <v>16</v>
      </c>
    </row>
    <row r="1104" spans="1:13" x14ac:dyDescent="0.45">
      <c r="A1104">
        <v>1103</v>
      </c>
      <c r="B1104">
        <v>1984</v>
      </c>
      <c r="C1104" t="s">
        <v>731</v>
      </c>
      <c r="D1104" t="s">
        <v>62</v>
      </c>
      <c r="E1104" t="s">
        <v>15</v>
      </c>
      <c r="F1104">
        <v>112</v>
      </c>
      <c r="G1104">
        <v>101</v>
      </c>
      <c r="H1104">
        <v>907</v>
      </c>
      <c r="L1104" t="s">
        <v>16</v>
      </c>
      <c r="M1104" t="s">
        <v>16</v>
      </c>
    </row>
    <row r="1105" spans="1:13" x14ac:dyDescent="0.45">
      <c r="A1105">
        <v>1104</v>
      </c>
      <c r="B1105">
        <v>1984</v>
      </c>
      <c r="C1105" t="s">
        <v>745</v>
      </c>
      <c r="D1105" t="s">
        <v>38</v>
      </c>
      <c r="E1105" t="s">
        <v>15</v>
      </c>
      <c r="F1105">
        <v>123</v>
      </c>
      <c r="G1105">
        <v>112</v>
      </c>
      <c r="H1105">
        <v>1009</v>
      </c>
      <c r="L1105" t="s">
        <v>16</v>
      </c>
      <c r="M1105" t="s">
        <v>16</v>
      </c>
    </row>
    <row r="1106" spans="1:13" x14ac:dyDescent="0.45">
      <c r="A1106">
        <v>1105</v>
      </c>
      <c r="B1106">
        <v>1984</v>
      </c>
      <c r="C1106" t="s">
        <v>768</v>
      </c>
      <c r="D1106" t="s">
        <v>91</v>
      </c>
      <c r="E1106" t="s">
        <v>15</v>
      </c>
      <c r="F1106">
        <v>109</v>
      </c>
      <c r="G1106">
        <v>100</v>
      </c>
      <c r="H1106">
        <v>900.2</v>
      </c>
      <c r="L1106" t="s">
        <v>16</v>
      </c>
      <c r="M1106" t="s">
        <v>16</v>
      </c>
    </row>
    <row r="1107" spans="1:13" x14ac:dyDescent="0.45">
      <c r="A1107">
        <v>1106</v>
      </c>
      <c r="B1107">
        <v>1984</v>
      </c>
      <c r="C1107" t="s">
        <v>799</v>
      </c>
      <c r="D1107" t="s">
        <v>71</v>
      </c>
      <c r="E1107" t="s">
        <v>15</v>
      </c>
      <c r="F1107">
        <v>137</v>
      </c>
      <c r="G1107">
        <v>123</v>
      </c>
      <c r="H1107">
        <v>1104</v>
      </c>
      <c r="L1107" t="s">
        <v>16</v>
      </c>
      <c r="M1107" t="s">
        <v>16</v>
      </c>
    </row>
    <row r="1108" spans="1:13" x14ac:dyDescent="0.45">
      <c r="A1108">
        <v>1107</v>
      </c>
      <c r="B1108">
        <v>1984</v>
      </c>
      <c r="C1108" t="s">
        <v>809</v>
      </c>
      <c r="D1108" t="s">
        <v>18</v>
      </c>
      <c r="E1108" t="s">
        <v>15</v>
      </c>
      <c r="F1108">
        <v>118</v>
      </c>
      <c r="G1108">
        <v>97</v>
      </c>
      <c r="H1108">
        <v>840.1</v>
      </c>
      <c r="L1108" t="s">
        <v>16</v>
      </c>
      <c r="M1108" t="s">
        <v>16</v>
      </c>
    </row>
    <row r="1109" spans="1:13" x14ac:dyDescent="0.45">
      <c r="A1109">
        <v>1108</v>
      </c>
      <c r="B1109">
        <v>1984</v>
      </c>
      <c r="C1109" t="s">
        <v>823</v>
      </c>
      <c r="D1109" t="s">
        <v>14</v>
      </c>
      <c r="E1109" t="s">
        <v>15</v>
      </c>
      <c r="F1109">
        <v>126</v>
      </c>
      <c r="G1109">
        <v>117</v>
      </c>
      <c r="H1109">
        <v>1068</v>
      </c>
      <c r="L1109" t="s">
        <v>16</v>
      </c>
      <c r="M1109" t="s">
        <v>16</v>
      </c>
    </row>
    <row r="1110" spans="1:13" x14ac:dyDescent="0.45">
      <c r="A1110">
        <v>1109</v>
      </c>
      <c r="B1110">
        <v>1985</v>
      </c>
      <c r="C1110" t="s">
        <v>338</v>
      </c>
      <c r="D1110" t="s">
        <v>64</v>
      </c>
      <c r="E1110" t="s">
        <v>15</v>
      </c>
      <c r="F1110">
        <v>110</v>
      </c>
      <c r="G1110">
        <v>96</v>
      </c>
      <c r="H1110">
        <v>883.2</v>
      </c>
      <c r="L1110" t="s">
        <v>16</v>
      </c>
      <c r="M1110" t="s">
        <v>16</v>
      </c>
    </row>
    <row r="1111" spans="1:13" x14ac:dyDescent="0.45">
      <c r="A1111">
        <v>1110</v>
      </c>
      <c r="B1111">
        <v>1985</v>
      </c>
      <c r="C1111" t="s">
        <v>371</v>
      </c>
      <c r="D1111" t="s">
        <v>443</v>
      </c>
      <c r="E1111" t="s">
        <v>15</v>
      </c>
      <c r="F1111">
        <v>147</v>
      </c>
      <c r="G1111">
        <v>137</v>
      </c>
      <c r="H1111">
        <v>1215.0999999999999</v>
      </c>
      <c r="L1111" t="s">
        <v>16</v>
      </c>
      <c r="M1111" t="s">
        <v>16</v>
      </c>
    </row>
    <row r="1112" spans="1:13" x14ac:dyDescent="0.45">
      <c r="A1112">
        <v>1111</v>
      </c>
      <c r="B1112">
        <v>1985</v>
      </c>
      <c r="C1112" t="s">
        <v>377</v>
      </c>
      <c r="D1112" t="s">
        <v>20</v>
      </c>
      <c r="E1112" t="s">
        <v>15</v>
      </c>
      <c r="F1112">
        <v>110</v>
      </c>
      <c r="G1112">
        <v>102</v>
      </c>
      <c r="H1112">
        <v>916</v>
      </c>
      <c r="L1112" t="s">
        <v>16</v>
      </c>
      <c r="M1112" t="s">
        <v>16</v>
      </c>
    </row>
    <row r="1113" spans="1:13" x14ac:dyDescent="0.45">
      <c r="A1113">
        <v>1112</v>
      </c>
      <c r="B1113">
        <v>1985</v>
      </c>
      <c r="C1113" t="s">
        <v>400</v>
      </c>
      <c r="D1113" t="s">
        <v>69</v>
      </c>
      <c r="E1113" t="s">
        <v>15</v>
      </c>
      <c r="F1113">
        <v>143</v>
      </c>
      <c r="G1113">
        <v>139</v>
      </c>
      <c r="H1113">
        <v>1251</v>
      </c>
      <c r="L1113" t="s">
        <v>16</v>
      </c>
      <c r="M1113" t="s">
        <v>16</v>
      </c>
    </row>
    <row r="1114" spans="1:13" x14ac:dyDescent="0.45">
      <c r="A1114">
        <v>1113</v>
      </c>
      <c r="B1114">
        <v>1985</v>
      </c>
      <c r="C1114" t="s">
        <v>428</v>
      </c>
      <c r="D1114" t="s">
        <v>93</v>
      </c>
      <c r="E1114" t="s">
        <v>15</v>
      </c>
      <c r="F1114">
        <v>138</v>
      </c>
      <c r="G1114">
        <v>129</v>
      </c>
      <c r="H1114">
        <v>1124</v>
      </c>
      <c r="L1114" t="s">
        <v>16</v>
      </c>
      <c r="M1114" t="s">
        <v>16</v>
      </c>
    </row>
    <row r="1115" spans="1:13" x14ac:dyDescent="0.45">
      <c r="A1115">
        <v>1114</v>
      </c>
      <c r="B1115">
        <v>1985</v>
      </c>
      <c r="C1115" t="s">
        <v>433</v>
      </c>
      <c r="D1115" t="s">
        <v>59</v>
      </c>
      <c r="E1115" t="s">
        <v>15</v>
      </c>
      <c r="F1115">
        <v>131</v>
      </c>
      <c r="G1115">
        <v>113</v>
      </c>
      <c r="H1115">
        <v>1008</v>
      </c>
      <c r="L1115" t="s">
        <v>16</v>
      </c>
      <c r="M1115" t="s">
        <v>16</v>
      </c>
    </row>
    <row r="1116" spans="1:13" x14ac:dyDescent="0.45">
      <c r="A1116">
        <v>1115</v>
      </c>
      <c r="B1116">
        <v>1985</v>
      </c>
      <c r="C1116" t="s">
        <v>468</v>
      </c>
      <c r="D1116" t="s">
        <v>79</v>
      </c>
      <c r="E1116" t="s">
        <v>15</v>
      </c>
      <c r="F1116">
        <v>130</v>
      </c>
      <c r="G1116">
        <v>120</v>
      </c>
      <c r="H1116">
        <v>1068.0999999999999</v>
      </c>
      <c r="L1116" t="s">
        <v>16</v>
      </c>
      <c r="M1116" t="s">
        <v>16</v>
      </c>
    </row>
    <row r="1117" spans="1:13" x14ac:dyDescent="0.45">
      <c r="A1117">
        <v>1116</v>
      </c>
      <c r="B1117">
        <v>1985</v>
      </c>
      <c r="C1117" t="s">
        <v>470</v>
      </c>
      <c r="D1117" t="s">
        <v>881</v>
      </c>
      <c r="E1117" t="s">
        <v>15</v>
      </c>
      <c r="F1117">
        <v>108</v>
      </c>
      <c r="G1117">
        <v>93</v>
      </c>
      <c r="H1117">
        <v>836.1</v>
      </c>
      <c r="L1117" t="s">
        <v>16</v>
      </c>
      <c r="M1117" t="s">
        <v>16</v>
      </c>
    </row>
    <row r="1118" spans="1:13" x14ac:dyDescent="0.45">
      <c r="A1118">
        <v>1117</v>
      </c>
      <c r="B1118">
        <v>1985</v>
      </c>
      <c r="C1118" t="s">
        <v>481</v>
      </c>
      <c r="D1118" t="s">
        <v>54</v>
      </c>
      <c r="E1118" t="s">
        <v>15</v>
      </c>
      <c r="F1118">
        <v>139</v>
      </c>
      <c r="G1118">
        <v>129</v>
      </c>
      <c r="H1118">
        <v>1156</v>
      </c>
      <c r="L1118" t="s">
        <v>16</v>
      </c>
      <c r="M1118" t="s">
        <v>16</v>
      </c>
    </row>
    <row r="1119" spans="1:13" x14ac:dyDescent="0.45">
      <c r="A1119">
        <v>1118</v>
      </c>
      <c r="B1119">
        <v>1985</v>
      </c>
      <c r="C1119" t="s">
        <v>520</v>
      </c>
      <c r="D1119" t="s">
        <v>81</v>
      </c>
      <c r="E1119" t="s">
        <v>15</v>
      </c>
      <c r="F1119">
        <v>112</v>
      </c>
      <c r="G1119">
        <v>94</v>
      </c>
      <c r="H1119">
        <v>827</v>
      </c>
      <c r="L1119" t="s">
        <v>16</v>
      </c>
      <c r="M1119" t="s">
        <v>16</v>
      </c>
    </row>
    <row r="1120" spans="1:13" x14ac:dyDescent="0.45">
      <c r="A1120">
        <v>1119</v>
      </c>
      <c r="B1120">
        <v>1985</v>
      </c>
      <c r="C1120" t="s">
        <v>551</v>
      </c>
      <c r="D1120" t="s">
        <v>29</v>
      </c>
      <c r="E1120" t="s">
        <v>15</v>
      </c>
      <c r="F1120">
        <v>108</v>
      </c>
      <c r="G1120">
        <v>95</v>
      </c>
      <c r="H1120">
        <v>814</v>
      </c>
      <c r="L1120" t="s">
        <v>16</v>
      </c>
      <c r="M1120" t="s">
        <v>16</v>
      </c>
    </row>
    <row r="1121" spans="1:13" x14ac:dyDescent="0.45">
      <c r="A1121">
        <v>1120</v>
      </c>
      <c r="B1121">
        <v>1985</v>
      </c>
      <c r="C1121" t="s">
        <v>553</v>
      </c>
      <c r="D1121" t="s">
        <v>40</v>
      </c>
      <c r="E1121" t="s">
        <v>15</v>
      </c>
      <c r="F1121">
        <v>140</v>
      </c>
      <c r="G1121">
        <v>134</v>
      </c>
      <c r="H1121">
        <v>1181.2</v>
      </c>
      <c r="L1121" t="s">
        <v>16</v>
      </c>
      <c r="M1121" t="s">
        <v>16</v>
      </c>
    </row>
    <row r="1122" spans="1:13" x14ac:dyDescent="0.45">
      <c r="A1122">
        <v>1121</v>
      </c>
      <c r="B1122">
        <v>1985</v>
      </c>
      <c r="C1122" t="s">
        <v>615</v>
      </c>
      <c r="D1122" t="s">
        <v>91</v>
      </c>
      <c r="E1122" t="s">
        <v>15</v>
      </c>
      <c r="F1122">
        <v>102</v>
      </c>
      <c r="G1122">
        <v>96</v>
      </c>
      <c r="H1122">
        <v>847.1</v>
      </c>
      <c r="L1122" t="s">
        <v>16</v>
      </c>
      <c r="M1122" t="s">
        <v>16</v>
      </c>
    </row>
    <row r="1123" spans="1:13" x14ac:dyDescent="0.45">
      <c r="A1123">
        <v>1122</v>
      </c>
      <c r="B1123">
        <v>1985</v>
      </c>
      <c r="C1123" t="s">
        <v>662</v>
      </c>
      <c r="D1123" t="s">
        <v>26</v>
      </c>
      <c r="E1123" t="s">
        <v>15</v>
      </c>
      <c r="F1123">
        <v>120</v>
      </c>
      <c r="G1123">
        <v>117</v>
      </c>
      <c r="H1123">
        <v>1040</v>
      </c>
      <c r="L1123" t="s">
        <v>16</v>
      </c>
      <c r="M1123" t="s">
        <v>16</v>
      </c>
    </row>
    <row r="1124" spans="1:13" x14ac:dyDescent="0.45">
      <c r="A1124">
        <v>1123</v>
      </c>
      <c r="B1124">
        <v>1985</v>
      </c>
      <c r="C1124" t="s">
        <v>668</v>
      </c>
      <c r="D1124" t="s">
        <v>42</v>
      </c>
      <c r="E1124" t="s">
        <v>15</v>
      </c>
      <c r="F1124">
        <v>146</v>
      </c>
      <c r="G1124">
        <v>141</v>
      </c>
      <c r="H1124">
        <v>1267</v>
      </c>
      <c r="L1124" t="s">
        <v>16</v>
      </c>
      <c r="M1124" t="s">
        <v>16</v>
      </c>
    </row>
    <row r="1125" spans="1:13" x14ac:dyDescent="0.45">
      <c r="A1125">
        <v>1124</v>
      </c>
      <c r="B1125">
        <v>1985</v>
      </c>
      <c r="C1125" t="s">
        <v>711</v>
      </c>
      <c r="D1125" t="s">
        <v>22</v>
      </c>
      <c r="E1125" t="s">
        <v>15</v>
      </c>
      <c r="F1125">
        <v>115</v>
      </c>
      <c r="G1125">
        <v>95</v>
      </c>
      <c r="H1125">
        <v>857.2</v>
      </c>
      <c r="L1125" t="s">
        <v>16</v>
      </c>
      <c r="M1125" t="s">
        <v>16</v>
      </c>
    </row>
    <row r="1126" spans="1:13" x14ac:dyDescent="0.45">
      <c r="A1126">
        <v>1125</v>
      </c>
      <c r="B1126">
        <v>1985</v>
      </c>
      <c r="C1126" t="s">
        <v>731</v>
      </c>
      <c r="D1126" t="s">
        <v>62</v>
      </c>
      <c r="E1126" t="s">
        <v>15</v>
      </c>
      <c r="F1126">
        <v>139</v>
      </c>
      <c r="G1126">
        <v>131</v>
      </c>
      <c r="H1126">
        <v>1151</v>
      </c>
      <c r="L1126" t="s">
        <v>16</v>
      </c>
      <c r="M1126" t="s">
        <v>16</v>
      </c>
    </row>
    <row r="1127" spans="1:13" x14ac:dyDescent="0.45">
      <c r="A1127">
        <v>1126</v>
      </c>
      <c r="B1127">
        <v>1985</v>
      </c>
      <c r="C1127" t="s">
        <v>745</v>
      </c>
      <c r="D1127" t="s">
        <v>57</v>
      </c>
      <c r="E1127" t="s">
        <v>15</v>
      </c>
      <c r="F1127">
        <v>102</v>
      </c>
      <c r="G1127">
        <v>99</v>
      </c>
      <c r="H1127">
        <v>833.2</v>
      </c>
      <c r="L1127" t="s">
        <v>16</v>
      </c>
      <c r="M1127" t="s">
        <v>16</v>
      </c>
    </row>
    <row r="1128" spans="1:13" x14ac:dyDescent="0.45">
      <c r="A1128">
        <v>1127</v>
      </c>
      <c r="B1128">
        <v>1985</v>
      </c>
      <c r="C1128" t="s">
        <v>768</v>
      </c>
      <c r="D1128" t="s">
        <v>38</v>
      </c>
      <c r="E1128" t="s">
        <v>15</v>
      </c>
      <c r="F1128">
        <v>112</v>
      </c>
      <c r="G1128">
        <v>107</v>
      </c>
      <c r="H1128">
        <v>960.1</v>
      </c>
      <c r="L1128" t="s">
        <v>16</v>
      </c>
      <c r="M1128" t="s">
        <v>16</v>
      </c>
    </row>
    <row r="1129" spans="1:13" x14ac:dyDescent="0.45">
      <c r="A1129">
        <v>1128</v>
      </c>
      <c r="B1129">
        <v>1985</v>
      </c>
      <c r="C1129" t="s">
        <v>799</v>
      </c>
      <c r="D1129" t="s">
        <v>71</v>
      </c>
      <c r="E1129" t="s">
        <v>15</v>
      </c>
      <c r="F1129">
        <v>120</v>
      </c>
      <c r="G1129">
        <v>115</v>
      </c>
      <c r="H1129">
        <v>1028.2</v>
      </c>
      <c r="L1129" t="s">
        <v>16</v>
      </c>
      <c r="M1129" t="s">
        <v>16</v>
      </c>
    </row>
    <row r="1130" spans="1:13" x14ac:dyDescent="0.45">
      <c r="A1130">
        <v>1129</v>
      </c>
      <c r="B1130">
        <v>1985</v>
      </c>
      <c r="C1130" t="s">
        <v>809</v>
      </c>
      <c r="D1130" t="s">
        <v>18</v>
      </c>
      <c r="E1130" t="s">
        <v>15</v>
      </c>
      <c r="F1130">
        <v>134</v>
      </c>
      <c r="G1130">
        <v>113</v>
      </c>
      <c r="H1130">
        <v>1031.0999999999999</v>
      </c>
      <c r="L1130" t="s">
        <v>16</v>
      </c>
      <c r="M1130" t="s">
        <v>16</v>
      </c>
    </row>
    <row r="1131" spans="1:13" x14ac:dyDescent="0.45">
      <c r="A1131">
        <v>1130</v>
      </c>
      <c r="B1131">
        <v>1985</v>
      </c>
      <c r="C1131" t="s">
        <v>812</v>
      </c>
      <c r="D1131" t="s">
        <v>31</v>
      </c>
      <c r="E1131" t="s">
        <v>15</v>
      </c>
      <c r="F1131">
        <v>96</v>
      </c>
      <c r="G1131">
        <v>83</v>
      </c>
      <c r="H1131">
        <v>750.1</v>
      </c>
      <c r="L1131" t="s">
        <v>16</v>
      </c>
      <c r="M1131" t="s">
        <v>16</v>
      </c>
    </row>
    <row r="1132" spans="1:13" x14ac:dyDescent="0.45">
      <c r="A1132">
        <v>1131</v>
      </c>
      <c r="B1132">
        <v>1985</v>
      </c>
      <c r="C1132" t="s">
        <v>823</v>
      </c>
      <c r="D1132" t="s">
        <v>14</v>
      </c>
      <c r="E1132" t="s">
        <v>15</v>
      </c>
      <c r="F1132">
        <v>96</v>
      </c>
      <c r="G1132">
        <v>90</v>
      </c>
      <c r="H1132">
        <v>813.2</v>
      </c>
      <c r="L1132" t="s">
        <v>16</v>
      </c>
      <c r="M1132" t="s">
        <v>16</v>
      </c>
    </row>
    <row r="1133" spans="1:13" x14ac:dyDescent="0.45">
      <c r="A1133">
        <v>1132</v>
      </c>
      <c r="B1133">
        <v>1986</v>
      </c>
      <c r="C1133" t="s">
        <v>329</v>
      </c>
      <c r="D1133" t="s">
        <v>31</v>
      </c>
      <c r="E1133" t="s">
        <v>15</v>
      </c>
      <c r="F1133">
        <v>99</v>
      </c>
      <c r="G1133">
        <v>91</v>
      </c>
      <c r="H1133">
        <v>792.2</v>
      </c>
      <c r="L1133" t="s">
        <v>16</v>
      </c>
      <c r="M1133" t="s">
        <v>16</v>
      </c>
    </row>
    <row r="1134" spans="1:13" x14ac:dyDescent="0.45">
      <c r="A1134">
        <v>1133</v>
      </c>
      <c r="B1134">
        <v>1986</v>
      </c>
      <c r="C1134" t="s">
        <v>333</v>
      </c>
      <c r="D1134" t="s">
        <v>64</v>
      </c>
      <c r="E1134" t="s">
        <v>15</v>
      </c>
      <c r="F1134">
        <v>103</v>
      </c>
      <c r="G1134">
        <v>86</v>
      </c>
      <c r="H1134">
        <v>754</v>
      </c>
      <c r="L1134" t="s">
        <v>16</v>
      </c>
      <c r="M1134" t="s">
        <v>16</v>
      </c>
    </row>
    <row r="1135" spans="1:13" x14ac:dyDescent="0.45">
      <c r="A1135">
        <v>1134</v>
      </c>
      <c r="B1135">
        <v>1986</v>
      </c>
      <c r="C1135" t="s">
        <v>371</v>
      </c>
      <c r="D1135" t="s">
        <v>443</v>
      </c>
      <c r="E1135" t="s">
        <v>15</v>
      </c>
      <c r="F1135">
        <v>144</v>
      </c>
      <c r="G1135">
        <v>137</v>
      </c>
      <c r="H1135">
        <v>1186.0999999999999</v>
      </c>
      <c r="L1135" t="s">
        <v>16</v>
      </c>
      <c r="M1135" t="s">
        <v>16</v>
      </c>
    </row>
    <row r="1136" spans="1:13" x14ac:dyDescent="0.45">
      <c r="A1136">
        <v>1135</v>
      </c>
      <c r="B1136">
        <v>1986</v>
      </c>
      <c r="C1136" t="s">
        <v>400</v>
      </c>
      <c r="D1136" t="s">
        <v>69</v>
      </c>
      <c r="E1136" t="s">
        <v>15</v>
      </c>
      <c r="F1136">
        <v>122</v>
      </c>
      <c r="G1136">
        <v>121</v>
      </c>
      <c r="H1136">
        <v>1078.2</v>
      </c>
      <c r="L1136" t="s">
        <v>16</v>
      </c>
      <c r="M1136" t="s">
        <v>16</v>
      </c>
    </row>
    <row r="1137" spans="1:13" x14ac:dyDescent="0.45">
      <c r="A1137">
        <v>1136</v>
      </c>
      <c r="B1137">
        <v>1986</v>
      </c>
      <c r="C1137" t="s">
        <v>428</v>
      </c>
      <c r="D1137" t="s">
        <v>93</v>
      </c>
      <c r="E1137" t="s">
        <v>15</v>
      </c>
      <c r="F1137">
        <v>145</v>
      </c>
      <c r="G1137">
        <v>141</v>
      </c>
      <c r="H1137">
        <v>1257.2</v>
      </c>
      <c r="L1137" t="s">
        <v>16</v>
      </c>
      <c r="M1137" t="s">
        <v>16</v>
      </c>
    </row>
    <row r="1138" spans="1:13" x14ac:dyDescent="0.45">
      <c r="A1138">
        <v>1137</v>
      </c>
      <c r="B1138">
        <v>1986</v>
      </c>
      <c r="C1138" t="s">
        <v>433</v>
      </c>
      <c r="D1138" t="s">
        <v>59</v>
      </c>
      <c r="E1138" t="s">
        <v>15</v>
      </c>
      <c r="F1138">
        <v>121</v>
      </c>
      <c r="G1138">
        <v>101</v>
      </c>
      <c r="H1138">
        <v>922.1</v>
      </c>
      <c r="L1138" t="s">
        <v>16</v>
      </c>
      <c r="M1138" t="s">
        <v>16</v>
      </c>
    </row>
    <row r="1139" spans="1:13" x14ac:dyDescent="0.45">
      <c r="A1139">
        <v>1138</v>
      </c>
      <c r="B1139">
        <v>1986</v>
      </c>
      <c r="C1139" t="s">
        <v>436</v>
      </c>
      <c r="D1139" t="s">
        <v>73</v>
      </c>
      <c r="E1139" t="s">
        <v>15</v>
      </c>
      <c r="F1139">
        <v>134</v>
      </c>
      <c r="G1139">
        <v>129</v>
      </c>
      <c r="H1139">
        <v>1119.0999999999999</v>
      </c>
      <c r="L1139" t="s">
        <v>16</v>
      </c>
      <c r="M1139" t="s">
        <v>16</v>
      </c>
    </row>
    <row r="1140" spans="1:13" x14ac:dyDescent="0.45">
      <c r="A1140">
        <v>1139</v>
      </c>
      <c r="B1140">
        <v>1986</v>
      </c>
      <c r="C1140" t="s">
        <v>481</v>
      </c>
      <c r="D1140" t="s">
        <v>54</v>
      </c>
      <c r="E1140" t="s">
        <v>15</v>
      </c>
      <c r="F1140">
        <v>134</v>
      </c>
      <c r="G1140">
        <v>124</v>
      </c>
      <c r="H1140">
        <v>1106.2</v>
      </c>
      <c r="L1140" t="s">
        <v>16</v>
      </c>
      <c r="M1140" t="s">
        <v>16</v>
      </c>
    </row>
    <row r="1141" spans="1:13" x14ac:dyDescent="0.45">
      <c r="A1141">
        <v>1140</v>
      </c>
      <c r="B1141">
        <v>1986</v>
      </c>
      <c r="C1141" t="s">
        <v>553</v>
      </c>
      <c r="D1141" t="s">
        <v>40</v>
      </c>
      <c r="E1141" t="s">
        <v>15</v>
      </c>
      <c r="F1141">
        <v>123</v>
      </c>
      <c r="G1141">
        <v>114</v>
      </c>
      <c r="H1141">
        <v>999</v>
      </c>
      <c r="L1141" t="s">
        <v>16</v>
      </c>
      <c r="M1141" t="s">
        <v>16</v>
      </c>
    </row>
    <row r="1142" spans="1:13" x14ac:dyDescent="0.45">
      <c r="A1142">
        <v>1141</v>
      </c>
      <c r="B1142">
        <v>1986</v>
      </c>
      <c r="C1142" t="s">
        <v>573</v>
      </c>
      <c r="D1142" t="s">
        <v>44</v>
      </c>
      <c r="E1142" t="s">
        <v>15</v>
      </c>
      <c r="F1142">
        <v>108</v>
      </c>
      <c r="G1142">
        <v>93</v>
      </c>
      <c r="H1142">
        <v>829.1</v>
      </c>
      <c r="L1142" t="s">
        <v>16</v>
      </c>
      <c r="M1142" t="s">
        <v>16</v>
      </c>
    </row>
    <row r="1143" spans="1:13" x14ac:dyDescent="0.45">
      <c r="A1143">
        <v>1142</v>
      </c>
      <c r="B1143">
        <v>1986</v>
      </c>
      <c r="C1143" t="s">
        <v>668</v>
      </c>
      <c r="D1143" t="s">
        <v>42</v>
      </c>
      <c r="E1143" t="s">
        <v>15</v>
      </c>
      <c r="F1143">
        <v>139</v>
      </c>
      <c r="G1143">
        <v>133</v>
      </c>
      <c r="H1143">
        <v>1187</v>
      </c>
      <c r="L1143" t="s">
        <v>16</v>
      </c>
      <c r="M1143" t="s">
        <v>16</v>
      </c>
    </row>
    <row r="1144" spans="1:13" x14ac:dyDescent="0.45">
      <c r="A1144">
        <v>1143</v>
      </c>
      <c r="B1144">
        <v>1986</v>
      </c>
      <c r="C1144" t="s">
        <v>706</v>
      </c>
      <c r="D1144" t="s">
        <v>71</v>
      </c>
      <c r="E1144" t="s">
        <v>15</v>
      </c>
      <c r="F1144">
        <v>89</v>
      </c>
      <c r="G1144">
        <v>82</v>
      </c>
      <c r="H1144">
        <v>754</v>
      </c>
      <c r="L1144" t="s">
        <v>16</v>
      </c>
      <c r="M1144" t="s">
        <v>16</v>
      </c>
    </row>
    <row r="1145" spans="1:13" x14ac:dyDescent="0.45">
      <c r="A1145">
        <v>1144</v>
      </c>
      <c r="B1145">
        <v>1986</v>
      </c>
      <c r="C1145" t="s">
        <v>731</v>
      </c>
      <c r="D1145" t="s">
        <v>62</v>
      </c>
      <c r="E1145" t="s">
        <v>15</v>
      </c>
      <c r="F1145">
        <v>119</v>
      </c>
      <c r="G1145">
        <v>108</v>
      </c>
      <c r="H1145">
        <v>961</v>
      </c>
      <c r="L1145" t="s">
        <v>16</v>
      </c>
      <c r="M1145" t="s">
        <v>16</v>
      </c>
    </row>
    <row r="1146" spans="1:13" x14ac:dyDescent="0.45">
      <c r="A1146">
        <v>1145</v>
      </c>
      <c r="B1146">
        <v>1986</v>
      </c>
      <c r="C1146" t="s">
        <v>744</v>
      </c>
      <c r="D1146" t="s">
        <v>46</v>
      </c>
      <c r="E1146" t="s">
        <v>15</v>
      </c>
      <c r="F1146">
        <v>114</v>
      </c>
      <c r="G1146">
        <v>100</v>
      </c>
      <c r="H1146">
        <v>863.2</v>
      </c>
      <c r="L1146" t="s">
        <v>16</v>
      </c>
      <c r="M1146" t="s">
        <v>16</v>
      </c>
    </row>
    <row r="1147" spans="1:13" x14ac:dyDescent="0.45">
      <c r="A1147">
        <v>1146</v>
      </c>
      <c r="B1147">
        <v>1986</v>
      </c>
      <c r="C1147" t="s">
        <v>768</v>
      </c>
      <c r="D1147" t="s">
        <v>38</v>
      </c>
      <c r="E1147" t="s">
        <v>15</v>
      </c>
      <c r="F1147">
        <v>134</v>
      </c>
      <c r="G1147">
        <v>124</v>
      </c>
      <c r="H1147">
        <v>1100.0999999999999</v>
      </c>
      <c r="L1147" t="s">
        <v>16</v>
      </c>
      <c r="M1147" t="s">
        <v>16</v>
      </c>
    </row>
    <row r="1148" spans="1:13" x14ac:dyDescent="0.45">
      <c r="A1148">
        <v>1147</v>
      </c>
      <c r="B1148">
        <v>1986</v>
      </c>
      <c r="C1148" t="s">
        <v>799</v>
      </c>
      <c r="D1148" t="s">
        <v>48</v>
      </c>
      <c r="E1148" t="s">
        <v>15</v>
      </c>
      <c r="F1148">
        <v>111</v>
      </c>
      <c r="G1148">
        <v>106</v>
      </c>
      <c r="H1148">
        <v>936</v>
      </c>
      <c r="L1148" t="s">
        <v>16</v>
      </c>
      <c r="M1148" t="s">
        <v>16</v>
      </c>
    </row>
    <row r="1149" spans="1:13" x14ac:dyDescent="0.45">
      <c r="A1149">
        <v>1148</v>
      </c>
      <c r="B1149">
        <v>1986</v>
      </c>
      <c r="C1149" t="s">
        <v>809</v>
      </c>
      <c r="D1149" t="s">
        <v>18</v>
      </c>
      <c r="E1149" t="s">
        <v>15</v>
      </c>
      <c r="F1149">
        <v>129</v>
      </c>
      <c r="G1149">
        <v>109</v>
      </c>
      <c r="H1149">
        <v>988.1</v>
      </c>
      <c r="L1149" t="s">
        <v>16</v>
      </c>
      <c r="M1149" t="s">
        <v>16</v>
      </c>
    </row>
    <row r="1150" spans="1:13" x14ac:dyDescent="0.45">
      <c r="A1150">
        <v>1149</v>
      </c>
      <c r="B1150">
        <v>1987</v>
      </c>
      <c r="C1150" t="s">
        <v>204</v>
      </c>
      <c r="D1150" t="s">
        <v>91</v>
      </c>
      <c r="E1150" t="s">
        <v>15</v>
      </c>
      <c r="F1150">
        <v>98</v>
      </c>
      <c r="G1150">
        <v>90</v>
      </c>
      <c r="H1150">
        <v>830.1</v>
      </c>
      <c r="L1150" t="s">
        <v>16</v>
      </c>
      <c r="M1150" t="s">
        <v>16</v>
      </c>
    </row>
    <row r="1151" spans="1:13" x14ac:dyDescent="0.45">
      <c r="A1151">
        <v>1150</v>
      </c>
      <c r="B1151">
        <v>1987</v>
      </c>
      <c r="C1151" t="s">
        <v>271</v>
      </c>
      <c r="D1151" t="s">
        <v>40</v>
      </c>
      <c r="E1151" t="s">
        <v>15</v>
      </c>
      <c r="F1151">
        <v>146</v>
      </c>
      <c r="G1151">
        <v>140</v>
      </c>
      <c r="H1151">
        <v>1220.2</v>
      </c>
      <c r="L1151" t="s">
        <v>16</v>
      </c>
      <c r="M1151" t="s">
        <v>16</v>
      </c>
    </row>
    <row r="1152" spans="1:13" x14ac:dyDescent="0.45">
      <c r="A1152">
        <v>1151</v>
      </c>
      <c r="B1152">
        <v>1987</v>
      </c>
      <c r="C1152" t="s">
        <v>333</v>
      </c>
      <c r="D1152" t="s">
        <v>64</v>
      </c>
      <c r="E1152" t="s">
        <v>15</v>
      </c>
      <c r="F1152">
        <v>110</v>
      </c>
      <c r="G1152">
        <v>105</v>
      </c>
      <c r="H1152">
        <v>904.1</v>
      </c>
      <c r="L1152" t="s">
        <v>16</v>
      </c>
      <c r="M1152" t="s">
        <v>16</v>
      </c>
    </row>
    <row r="1153" spans="1:13" x14ac:dyDescent="0.45">
      <c r="A1153">
        <v>1152</v>
      </c>
      <c r="B1153">
        <v>1987</v>
      </c>
      <c r="C1153" t="s">
        <v>371</v>
      </c>
      <c r="D1153" t="s">
        <v>443</v>
      </c>
      <c r="E1153" t="s">
        <v>15</v>
      </c>
      <c r="F1153">
        <v>127</v>
      </c>
      <c r="G1153">
        <v>118</v>
      </c>
      <c r="H1153">
        <v>1035</v>
      </c>
      <c r="L1153" t="s">
        <v>16</v>
      </c>
      <c r="M1153" t="s">
        <v>16</v>
      </c>
    </row>
    <row r="1154" spans="1:13" x14ac:dyDescent="0.45">
      <c r="A1154">
        <v>1153</v>
      </c>
      <c r="B1154">
        <v>1987</v>
      </c>
      <c r="C1154" t="s">
        <v>377</v>
      </c>
      <c r="D1154" t="s">
        <v>20</v>
      </c>
      <c r="E1154" t="s">
        <v>15</v>
      </c>
      <c r="F1154">
        <v>108</v>
      </c>
      <c r="G1154">
        <v>100</v>
      </c>
      <c r="H1154">
        <v>880</v>
      </c>
      <c r="L1154" t="s">
        <v>16</v>
      </c>
      <c r="M1154" t="s">
        <v>16</v>
      </c>
    </row>
    <row r="1155" spans="1:13" x14ac:dyDescent="0.45">
      <c r="A1155">
        <v>1154</v>
      </c>
      <c r="B1155">
        <v>1987</v>
      </c>
      <c r="C1155" t="s">
        <v>400</v>
      </c>
      <c r="D1155" t="s">
        <v>69</v>
      </c>
      <c r="E1155" t="s">
        <v>15</v>
      </c>
      <c r="F1155">
        <v>135</v>
      </c>
      <c r="G1155">
        <v>132</v>
      </c>
      <c r="H1155">
        <v>1142</v>
      </c>
      <c r="L1155" t="s">
        <v>16</v>
      </c>
      <c r="M1155" t="s">
        <v>16</v>
      </c>
    </row>
    <row r="1156" spans="1:13" x14ac:dyDescent="0.45">
      <c r="A1156">
        <v>1155</v>
      </c>
      <c r="B1156">
        <v>1987</v>
      </c>
      <c r="C1156" t="s">
        <v>402</v>
      </c>
      <c r="D1156" t="s">
        <v>14</v>
      </c>
      <c r="E1156" t="s">
        <v>15</v>
      </c>
      <c r="F1156">
        <v>111</v>
      </c>
      <c r="G1156">
        <v>86</v>
      </c>
      <c r="H1156">
        <v>778</v>
      </c>
      <c r="L1156" t="s">
        <v>16</v>
      </c>
      <c r="M1156" t="s">
        <v>16</v>
      </c>
    </row>
    <row r="1157" spans="1:13" x14ac:dyDescent="0.45">
      <c r="A1157">
        <v>1156</v>
      </c>
      <c r="B1157">
        <v>1987</v>
      </c>
      <c r="C1157" t="s">
        <v>428</v>
      </c>
      <c r="D1157" t="s">
        <v>93</v>
      </c>
      <c r="E1157" t="s">
        <v>15</v>
      </c>
      <c r="F1157">
        <v>123</v>
      </c>
      <c r="G1157">
        <v>119</v>
      </c>
      <c r="H1157">
        <v>1014</v>
      </c>
      <c r="L1157" t="s">
        <v>16</v>
      </c>
      <c r="M1157" t="s">
        <v>16</v>
      </c>
    </row>
    <row r="1158" spans="1:13" x14ac:dyDescent="0.45">
      <c r="A1158">
        <v>1157</v>
      </c>
      <c r="B1158">
        <v>1987</v>
      </c>
      <c r="C1158" t="s">
        <v>436</v>
      </c>
      <c r="D1158" t="s">
        <v>73</v>
      </c>
      <c r="E1158" t="s">
        <v>15</v>
      </c>
      <c r="F1158">
        <v>137</v>
      </c>
      <c r="G1158">
        <v>130</v>
      </c>
      <c r="H1158">
        <v>1133.0999999999999</v>
      </c>
      <c r="L1158" t="s">
        <v>16</v>
      </c>
      <c r="M1158" t="s">
        <v>16</v>
      </c>
    </row>
    <row r="1159" spans="1:13" x14ac:dyDescent="0.45">
      <c r="A1159">
        <v>1158</v>
      </c>
      <c r="B1159">
        <v>1987</v>
      </c>
      <c r="C1159" t="s">
        <v>468</v>
      </c>
      <c r="D1159" t="s">
        <v>79</v>
      </c>
      <c r="E1159" t="s">
        <v>15</v>
      </c>
      <c r="F1159">
        <v>122</v>
      </c>
      <c r="G1159">
        <v>102</v>
      </c>
      <c r="H1159">
        <v>939.1</v>
      </c>
      <c r="L1159" t="s">
        <v>16</v>
      </c>
      <c r="M1159" t="s">
        <v>16</v>
      </c>
    </row>
    <row r="1160" spans="1:13" x14ac:dyDescent="0.45">
      <c r="A1160">
        <v>1159</v>
      </c>
      <c r="B1160">
        <v>1987</v>
      </c>
      <c r="C1160" t="s">
        <v>470</v>
      </c>
      <c r="D1160" t="s">
        <v>881</v>
      </c>
      <c r="E1160" t="s">
        <v>15</v>
      </c>
      <c r="F1160">
        <v>104</v>
      </c>
      <c r="G1160">
        <v>87</v>
      </c>
      <c r="H1160">
        <v>761.1</v>
      </c>
      <c r="L1160" t="s">
        <v>16</v>
      </c>
      <c r="M1160" t="s">
        <v>16</v>
      </c>
    </row>
    <row r="1161" spans="1:13" x14ac:dyDescent="0.45">
      <c r="A1161">
        <v>1160</v>
      </c>
      <c r="B1161">
        <v>1987</v>
      </c>
      <c r="C1161" t="s">
        <v>553</v>
      </c>
      <c r="D1161" t="s">
        <v>59</v>
      </c>
      <c r="E1161" t="s">
        <v>15</v>
      </c>
      <c r="F1161">
        <v>142</v>
      </c>
      <c r="G1161">
        <v>135</v>
      </c>
      <c r="H1161">
        <v>1187.0999999999999</v>
      </c>
      <c r="L1161" t="s">
        <v>16</v>
      </c>
      <c r="M1161" t="s">
        <v>16</v>
      </c>
    </row>
    <row r="1162" spans="1:13" x14ac:dyDescent="0.45">
      <c r="A1162">
        <v>1161</v>
      </c>
      <c r="B1162">
        <v>1987</v>
      </c>
      <c r="C1162" t="s">
        <v>573</v>
      </c>
      <c r="D1162" t="s">
        <v>42</v>
      </c>
      <c r="E1162" t="s">
        <v>15</v>
      </c>
      <c r="F1162">
        <v>112</v>
      </c>
      <c r="G1162">
        <v>99</v>
      </c>
      <c r="H1162">
        <v>864.1</v>
      </c>
      <c r="L1162" t="s">
        <v>16</v>
      </c>
      <c r="M1162" t="s">
        <v>16</v>
      </c>
    </row>
    <row r="1163" spans="1:13" x14ac:dyDescent="0.45">
      <c r="A1163">
        <v>1162</v>
      </c>
      <c r="B1163">
        <v>1987</v>
      </c>
      <c r="C1163" t="s">
        <v>634</v>
      </c>
      <c r="D1163" t="s">
        <v>26</v>
      </c>
      <c r="E1163" t="s">
        <v>15</v>
      </c>
      <c r="F1163">
        <v>109</v>
      </c>
      <c r="G1163">
        <v>94</v>
      </c>
      <c r="H1163">
        <v>845.1</v>
      </c>
      <c r="L1163" t="s">
        <v>16</v>
      </c>
      <c r="M1163" t="s">
        <v>16</v>
      </c>
    </row>
    <row r="1164" spans="1:13" x14ac:dyDescent="0.45">
      <c r="A1164">
        <v>1163</v>
      </c>
      <c r="B1164">
        <v>1987</v>
      </c>
      <c r="C1164" t="s">
        <v>662</v>
      </c>
      <c r="D1164" t="s">
        <v>71</v>
      </c>
      <c r="E1164" t="s">
        <v>15</v>
      </c>
      <c r="F1164">
        <v>127</v>
      </c>
      <c r="G1164">
        <v>124</v>
      </c>
      <c r="H1164">
        <v>1100.0999999999999</v>
      </c>
      <c r="L1164" t="s">
        <v>16</v>
      </c>
      <c r="M1164" t="s">
        <v>16</v>
      </c>
    </row>
    <row r="1165" spans="1:13" x14ac:dyDescent="0.45">
      <c r="A1165">
        <v>1164</v>
      </c>
      <c r="B1165">
        <v>1987</v>
      </c>
      <c r="C1165" t="s">
        <v>668</v>
      </c>
      <c r="D1165" t="s">
        <v>44</v>
      </c>
      <c r="E1165" t="s">
        <v>15</v>
      </c>
      <c r="F1165">
        <v>112</v>
      </c>
      <c r="G1165">
        <v>103</v>
      </c>
      <c r="H1165">
        <v>926</v>
      </c>
      <c r="L1165" t="s">
        <v>16</v>
      </c>
      <c r="M1165" t="s">
        <v>16</v>
      </c>
    </row>
    <row r="1166" spans="1:13" x14ac:dyDescent="0.45">
      <c r="A1166">
        <v>1165</v>
      </c>
      <c r="B1166">
        <v>1987</v>
      </c>
      <c r="C1166" t="s">
        <v>684</v>
      </c>
      <c r="D1166" t="s">
        <v>38</v>
      </c>
      <c r="E1166" t="s">
        <v>15</v>
      </c>
      <c r="F1166">
        <v>108</v>
      </c>
      <c r="G1166">
        <v>88</v>
      </c>
      <c r="H1166">
        <v>791</v>
      </c>
      <c r="L1166" t="s">
        <v>16</v>
      </c>
      <c r="M1166" t="s">
        <v>16</v>
      </c>
    </row>
    <row r="1167" spans="1:13" x14ac:dyDescent="0.45">
      <c r="A1167">
        <v>1166</v>
      </c>
      <c r="B1167">
        <v>1987</v>
      </c>
      <c r="C1167" t="s">
        <v>731</v>
      </c>
      <c r="D1167" t="s">
        <v>62</v>
      </c>
      <c r="E1167" t="s">
        <v>15</v>
      </c>
      <c r="F1167">
        <v>138</v>
      </c>
      <c r="G1167">
        <v>128</v>
      </c>
      <c r="H1167">
        <v>1145.2</v>
      </c>
      <c r="L1167" t="s">
        <v>16</v>
      </c>
      <c r="M1167" t="s">
        <v>16</v>
      </c>
    </row>
    <row r="1168" spans="1:13" x14ac:dyDescent="0.45">
      <c r="A1168">
        <v>1167</v>
      </c>
      <c r="B1168">
        <v>1987</v>
      </c>
      <c r="C1168" t="s">
        <v>758</v>
      </c>
      <c r="D1168" t="s">
        <v>81</v>
      </c>
      <c r="E1168" t="s">
        <v>15</v>
      </c>
      <c r="F1168">
        <v>107</v>
      </c>
      <c r="G1168">
        <v>96</v>
      </c>
      <c r="H1168">
        <v>849.1</v>
      </c>
      <c r="L1168" t="s">
        <v>16</v>
      </c>
      <c r="M1168" t="s">
        <v>16</v>
      </c>
    </row>
    <row r="1169" spans="1:13" x14ac:dyDescent="0.45">
      <c r="A1169">
        <v>1168</v>
      </c>
      <c r="B1169">
        <v>1987</v>
      </c>
      <c r="C1169" t="s">
        <v>799</v>
      </c>
      <c r="D1169" t="s">
        <v>48</v>
      </c>
      <c r="E1169" t="s">
        <v>15</v>
      </c>
      <c r="F1169">
        <v>122</v>
      </c>
      <c r="G1169">
        <v>119</v>
      </c>
      <c r="H1169">
        <v>1046.2</v>
      </c>
      <c r="L1169" t="s">
        <v>16</v>
      </c>
      <c r="M1169" t="s">
        <v>16</v>
      </c>
    </row>
    <row r="1170" spans="1:13" x14ac:dyDescent="0.45">
      <c r="A1170">
        <v>1169</v>
      </c>
      <c r="B1170">
        <v>1987</v>
      </c>
      <c r="C1170" t="s">
        <v>809</v>
      </c>
      <c r="D1170" t="s">
        <v>18</v>
      </c>
      <c r="E1170" t="s">
        <v>15</v>
      </c>
      <c r="F1170">
        <v>131</v>
      </c>
      <c r="G1170">
        <v>113</v>
      </c>
      <c r="H1170">
        <v>1032.2</v>
      </c>
      <c r="L1170" t="s">
        <v>16</v>
      </c>
      <c r="M1170" t="s">
        <v>16</v>
      </c>
    </row>
    <row r="1171" spans="1:13" x14ac:dyDescent="0.45">
      <c r="A1171">
        <v>1170</v>
      </c>
      <c r="B1171">
        <v>1988</v>
      </c>
      <c r="C1171" t="s">
        <v>204</v>
      </c>
      <c r="D1171" t="s">
        <v>91</v>
      </c>
      <c r="E1171" t="s">
        <v>15</v>
      </c>
      <c r="F1171">
        <v>106</v>
      </c>
      <c r="G1171">
        <v>99</v>
      </c>
      <c r="H1171">
        <v>894.1</v>
      </c>
      <c r="L1171" t="s">
        <v>16</v>
      </c>
      <c r="M1171" t="s">
        <v>16</v>
      </c>
    </row>
    <row r="1172" spans="1:13" x14ac:dyDescent="0.45">
      <c r="A1172">
        <v>1171</v>
      </c>
      <c r="B1172">
        <v>1988</v>
      </c>
      <c r="C1172" t="s">
        <v>271</v>
      </c>
      <c r="D1172" t="s">
        <v>40</v>
      </c>
      <c r="E1172" t="s">
        <v>15</v>
      </c>
      <c r="F1172">
        <v>136</v>
      </c>
      <c r="G1172">
        <v>128</v>
      </c>
      <c r="H1172">
        <v>1168.0999999999999</v>
      </c>
      <c r="L1172" t="s">
        <v>16</v>
      </c>
      <c r="M1172" t="s">
        <v>16</v>
      </c>
    </row>
    <row r="1173" spans="1:13" x14ac:dyDescent="0.45">
      <c r="A1173">
        <v>1172</v>
      </c>
      <c r="B1173">
        <v>1988</v>
      </c>
      <c r="C1173" t="s">
        <v>329</v>
      </c>
      <c r="D1173" t="s">
        <v>31</v>
      </c>
      <c r="E1173" t="s">
        <v>15</v>
      </c>
      <c r="F1173">
        <v>133</v>
      </c>
      <c r="G1173">
        <v>131</v>
      </c>
      <c r="H1173">
        <v>1151.2</v>
      </c>
      <c r="L1173" t="s">
        <v>16</v>
      </c>
      <c r="M1173" t="s">
        <v>16</v>
      </c>
    </row>
    <row r="1174" spans="1:13" x14ac:dyDescent="0.45">
      <c r="A1174">
        <v>1173</v>
      </c>
      <c r="B1174">
        <v>1988</v>
      </c>
      <c r="C1174" t="s">
        <v>371</v>
      </c>
      <c r="D1174" t="s">
        <v>443</v>
      </c>
      <c r="E1174" t="s">
        <v>15</v>
      </c>
      <c r="F1174">
        <v>121</v>
      </c>
      <c r="G1174">
        <v>111</v>
      </c>
      <c r="H1174">
        <v>928</v>
      </c>
      <c r="L1174" t="s">
        <v>16</v>
      </c>
      <c r="M1174" t="s">
        <v>16</v>
      </c>
    </row>
    <row r="1175" spans="1:13" x14ac:dyDescent="0.45">
      <c r="A1175">
        <v>1174</v>
      </c>
      <c r="B1175">
        <v>1988</v>
      </c>
      <c r="C1175" t="s">
        <v>400</v>
      </c>
      <c r="D1175" t="s">
        <v>69</v>
      </c>
      <c r="E1175" t="s">
        <v>15</v>
      </c>
      <c r="F1175">
        <v>119</v>
      </c>
      <c r="G1175">
        <v>116</v>
      </c>
      <c r="H1175">
        <v>998.1</v>
      </c>
      <c r="L1175" t="s">
        <v>16</v>
      </c>
      <c r="M1175" t="s">
        <v>16</v>
      </c>
    </row>
    <row r="1176" spans="1:13" x14ac:dyDescent="0.45">
      <c r="A1176">
        <v>1175</v>
      </c>
      <c r="B1176">
        <v>1988</v>
      </c>
      <c r="C1176" t="s">
        <v>572</v>
      </c>
      <c r="D1176" t="s">
        <v>22</v>
      </c>
      <c r="E1176" t="s">
        <v>15</v>
      </c>
      <c r="F1176">
        <v>109</v>
      </c>
      <c r="G1176">
        <v>102</v>
      </c>
      <c r="H1176">
        <v>892.2</v>
      </c>
      <c r="L1176" t="s">
        <v>16</v>
      </c>
      <c r="M1176" t="s">
        <v>16</v>
      </c>
    </row>
    <row r="1177" spans="1:13" x14ac:dyDescent="0.45">
      <c r="A1177">
        <v>1176</v>
      </c>
      <c r="B1177">
        <v>1988</v>
      </c>
      <c r="C1177" t="s">
        <v>573</v>
      </c>
      <c r="D1177" t="s">
        <v>42</v>
      </c>
      <c r="E1177" t="s">
        <v>15</v>
      </c>
      <c r="F1177">
        <v>114</v>
      </c>
      <c r="G1177">
        <v>105</v>
      </c>
      <c r="H1177">
        <v>937.2</v>
      </c>
      <c r="L1177" t="s">
        <v>16</v>
      </c>
      <c r="M1177" t="s">
        <v>16</v>
      </c>
    </row>
    <row r="1178" spans="1:13" x14ac:dyDescent="0.45">
      <c r="A1178">
        <v>1177</v>
      </c>
      <c r="B1178">
        <v>1988</v>
      </c>
      <c r="C1178" t="s">
        <v>634</v>
      </c>
      <c r="D1178" t="s">
        <v>26</v>
      </c>
      <c r="E1178" t="s">
        <v>15</v>
      </c>
      <c r="F1178">
        <v>110</v>
      </c>
      <c r="G1178">
        <v>100</v>
      </c>
      <c r="H1178">
        <v>889.2</v>
      </c>
      <c r="L1178" t="s">
        <v>16</v>
      </c>
      <c r="M1178" t="s">
        <v>16</v>
      </c>
    </row>
    <row r="1179" spans="1:13" x14ac:dyDescent="0.45">
      <c r="A1179">
        <v>1178</v>
      </c>
      <c r="B1179">
        <v>1988</v>
      </c>
      <c r="C1179" t="s">
        <v>662</v>
      </c>
      <c r="D1179" t="s">
        <v>71</v>
      </c>
      <c r="E1179" t="s">
        <v>15</v>
      </c>
      <c r="F1179">
        <v>117</v>
      </c>
      <c r="G1179">
        <v>114</v>
      </c>
      <c r="H1179">
        <v>997.1</v>
      </c>
      <c r="L1179" t="s">
        <v>16</v>
      </c>
      <c r="M1179" t="s">
        <v>16</v>
      </c>
    </row>
    <row r="1180" spans="1:13" x14ac:dyDescent="0.45">
      <c r="A1180">
        <v>1179</v>
      </c>
      <c r="B1180">
        <v>1988</v>
      </c>
      <c r="C1180" t="s">
        <v>668</v>
      </c>
      <c r="D1180" t="s">
        <v>44</v>
      </c>
      <c r="E1180" t="s">
        <v>15</v>
      </c>
      <c r="F1180">
        <v>142</v>
      </c>
      <c r="G1180">
        <v>133</v>
      </c>
      <c r="H1180">
        <v>1189.0999999999999</v>
      </c>
      <c r="L1180" t="s">
        <v>16</v>
      </c>
      <c r="M1180" t="s">
        <v>16</v>
      </c>
    </row>
    <row r="1181" spans="1:13" x14ac:dyDescent="0.45">
      <c r="A1181">
        <v>1180</v>
      </c>
      <c r="B1181">
        <v>1988</v>
      </c>
      <c r="C1181" t="s">
        <v>715</v>
      </c>
      <c r="D1181" t="s">
        <v>881</v>
      </c>
      <c r="E1181" t="s">
        <v>15</v>
      </c>
      <c r="F1181">
        <v>86</v>
      </c>
      <c r="G1181">
        <v>83</v>
      </c>
      <c r="H1181">
        <v>762.2</v>
      </c>
      <c r="L1181" t="s">
        <v>16</v>
      </c>
      <c r="M1181" t="s">
        <v>16</v>
      </c>
    </row>
    <row r="1182" spans="1:13" x14ac:dyDescent="0.45">
      <c r="A1182">
        <v>1181</v>
      </c>
      <c r="B1182">
        <v>1988</v>
      </c>
      <c r="C1182" t="s">
        <v>731</v>
      </c>
      <c r="D1182" t="s">
        <v>62</v>
      </c>
      <c r="E1182" t="s">
        <v>15</v>
      </c>
      <c r="F1182">
        <v>123</v>
      </c>
      <c r="G1182">
        <v>115</v>
      </c>
      <c r="H1182">
        <v>992.2</v>
      </c>
      <c r="L1182" t="s">
        <v>16</v>
      </c>
      <c r="M1182" t="s">
        <v>16</v>
      </c>
    </row>
    <row r="1183" spans="1:13" x14ac:dyDescent="0.45">
      <c r="A1183">
        <v>1182</v>
      </c>
      <c r="B1183">
        <v>1988</v>
      </c>
      <c r="C1183" t="s">
        <v>745</v>
      </c>
      <c r="D1183" t="s">
        <v>14</v>
      </c>
      <c r="E1183" t="s">
        <v>15</v>
      </c>
      <c r="F1183">
        <v>94</v>
      </c>
      <c r="G1183">
        <v>87</v>
      </c>
      <c r="H1183">
        <v>766</v>
      </c>
      <c r="L1183" t="s">
        <v>16</v>
      </c>
      <c r="M1183" t="s">
        <v>16</v>
      </c>
    </row>
    <row r="1184" spans="1:13" x14ac:dyDescent="0.45">
      <c r="A1184">
        <v>1183</v>
      </c>
      <c r="B1184">
        <v>1988</v>
      </c>
      <c r="C1184" t="s">
        <v>799</v>
      </c>
      <c r="D1184" t="s">
        <v>48</v>
      </c>
      <c r="E1184" t="s">
        <v>15</v>
      </c>
      <c r="F1184">
        <v>96</v>
      </c>
      <c r="G1184">
        <v>81</v>
      </c>
      <c r="H1184">
        <v>756</v>
      </c>
      <c r="L1184" t="s">
        <v>16</v>
      </c>
      <c r="M1184" t="s">
        <v>16</v>
      </c>
    </row>
    <row r="1185" spans="1:13" x14ac:dyDescent="0.45">
      <c r="A1185">
        <v>1184</v>
      </c>
      <c r="B1185">
        <v>1988</v>
      </c>
      <c r="C1185" t="s">
        <v>809</v>
      </c>
      <c r="D1185" t="s">
        <v>18</v>
      </c>
      <c r="E1185" t="s">
        <v>15</v>
      </c>
      <c r="F1185">
        <v>123</v>
      </c>
      <c r="G1185">
        <v>110</v>
      </c>
      <c r="H1185">
        <v>982</v>
      </c>
      <c r="L1185" t="s">
        <v>16</v>
      </c>
      <c r="M1185" t="s">
        <v>16</v>
      </c>
    </row>
    <row r="1186" spans="1:13" x14ac:dyDescent="0.45">
      <c r="A1186">
        <v>1185</v>
      </c>
      <c r="B1186">
        <v>1989</v>
      </c>
      <c r="C1186" t="s">
        <v>204</v>
      </c>
      <c r="D1186" t="s">
        <v>91</v>
      </c>
      <c r="E1186" t="s">
        <v>15</v>
      </c>
      <c r="F1186">
        <v>106</v>
      </c>
      <c r="G1186">
        <v>101</v>
      </c>
      <c r="H1186">
        <v>899.1</v>
      </c>
      <c r="L1186" t="s">
        <v>16</v>
      </c>
      <c r="M1186" t="s">
        <v>16</v>
      </c>
    </row>
    <row r="1187" spans="1:13" x14ac:dyDescent="0.45">
      <c r="A1187">
        <v>1186</v>
      </c>
      <c r="B1187">
        <v>1989</v>
      </c>
      <c r="C1187" t="s">
        <v>234</v>
      </c>
      <c r="D1187" t="s">
        <v>64</v>
      </c>
      <c r="E1187" t="s">
        <v>15</v>
      </c>
      <c r="F1187">
        <v>125</v>
      </c>
      <c r="G1187">
        <v>119</v>
      </c>
      <c r="H1187">
        <v>1064.2</v>
      </c>
      <c r="L1187" t="s">
        <v>16</v>
      </c>
      <c r="M1187" t="s">
        <v>16</v>
      </c>
    </row>
    <row r="1188" spans="1:13" x14ac:dyDescent="0.45">
      <c r="A1188">
        <v>1187</v>
      </c>
      <c r="B1188">
        <v>1989</v>
      </c>
      <c r="C1188" t="s">
        <v>271</v>
      </c>
      <c r="D1188" t="s">
        <v>40</v>
      </c>
      <c r="E1188" t="s">
        <v>15</v>
      </c>
      <c r="F1188">
        <v>127</v>
      </c>
      <c r="G1188">
        <v>122</v>
      </c>
      <c r="H1188">
        <v>1087.2</v>
      </c>
      <c r="L1188" t="s">
        <v>16</v>
      </c>
      <c r="M1188" t="s">
        <v>16</v>
      </c>
    </row>
    <row r="1189" spans="1:13" x14ac:dyDescent="0.45">
      <c r="A1189">
        <v>1188</v>
      </c>
      <c r="B1189">
        <v>1989</v>
      </c>
      <c r="C1189" t="s">
        <v>329</v>
      </c>
      <c r="D1189" t="s">
        <v>31</v>
      </c>
      <c r="E1189" t="s">
        <v>15</v>
      </c>
      <c r="F1189">
        <v>111</v>
      </c>
      <c r="G1189">
        <v>103</v>
      </c>
      <c r="H1189">
        <v>902.1</v>
      </c>
      <c r="L1189" t="s">
        <v>16</v>
      </c>
      <c r="M1189" t="s">
        <v>16</v>
      </c>
    </row>
    <row r="1190" spans="1:13" x14ac:dyDescent="0.45">
      <c r="A1190">
        <v>1189</v>
      </c>
      <c r="B1190">
        <v>1989</v>
      </c>
      <c r="C1190" t="s">
        <v>358</v>
      </c>
      <c r="D1190" t="s">
        <v>93</v>
      </c>
      <c r="E1190" t="s">
        <v>15</v>
      </c>
      <c r="F1190">
        <v>89</v>
      </c>
      <c r="G1190">
        <v>84</v>
      </c>
      <c r="H1190">
        <v>764.1</v>
      </c>
      <c r="L1190" t="s">
        <v>16</v>
      </c>
      <c r="M1190" t="s">
        <v>16</v>
      </c>
    </row>
    <row r="1191" spans="1:13" x14ac:dyDescent="0.45">
      <c r="A1191">
        <v>1190</v>
      </c>
      <c r="B1191">
        <v>1989</v>
      </c>
      <c r="C1191" t="s">
        <v>371</v>
      </c>
      <c r="D1191" t="s">
        <v>38</v>
      </c>
      <c r="E1191" t="s">
        <v>15</v>
      </c>
      <c r="F1191">
        <v>129</v>
      </c>
      <c r="G1191">
        <v>127</v>
      </c>
      <c r="H1191">
        <v>1082</v>
      </c>
      <c r="L1191" t="s">
        <v>16</v>
      </c>
      <c r="M1191" t="s">
        <v>16</v>
      </c>
    </row>
    <row r="1192" spans="1:13" x14ac:dyDescent="0.45">
      <c r="A1192">
        <v>1191</v>
      </c>
      <c r="B1192">
        <v>1989</v>
      </c>
      <c r="C1192" t="s">
        <v>426</v>
      </c>
      <c r="D1192" t="s">
        <v>71</v>
      </c>
      <c r="E1192" t="s">
        <v>15</v>
      </c>
      <c r="F1192">
        <v>126</v>
      </c>
      <c r="G1192">
        <v>106</v>
      </c>
      <c r="H1192">
        <v>965.1</v>
      </c>
      <c r="L1192" t="s">
        <v>16</v>
      </c>
      <c r="M1192" t="s">
        <v>16</v>
      </c>
    </row>
    <row r="1193" spans="1:13" x14ac:dyDescent="0.45">
      <c r="A1193">
        <v>1192</v>
      </c>
      <c r="B1193">
        <v>1989</v>
      </c>
      <c r="C1193" t="s">
        <v>511</v>
      </c>
      <c r="D1193" t="s">
        <v>22</v>
      </c>
      <c r="E1193" t="s">
        <v>15</v>
      </c>
      <c r="F1193">
        <v>101</v>
      </c>
      <c r="G1193">
        <v>86</v>
      </c>
      <c r="H1193">
        <v>755.2</v>
      </c>
      <c r="L1193" t="s">
        <v>16</v>
      </c>
      <c r="M1193" t="s">
        <v>16</v>
      </c>
    </row>
    <row r="1194" spans="1:13" x14ac:dyDescent="0.45">
      <c r="A1194">
        <v>1193</v>
      </c>
      <c r="B1194">
        <v>1989</v>
      </c>
      <c r="C1194" t="s">
        <v>520</v>
      </c>
      <c r="D1194" t="s">
        <v>26</v>
      </c>
      <c r="E1194" t="s">
        <v>15</v>
      </c>
      <c r="F1194">
        <v>117</v>
      </c>
      <c r="G1194">
        <v>107</v>
      </c>
      <c r="H1194">
        <v>937.1</v>
      </c>
      <c r="L1194" t="s">
        <v>16</v>
      </c>
      <c r="M1194" t="s">
        <v>16</v>
      </c>
    </row>
    <row r="1195" spans="1:13" x14ac:dyDescent="0.45">
      <c r="A1195">
        <v>1194</v>
      </c>
      <c r="B1195">
        <v>1989</v>
      </c>
      <c r="C1195" t="s">
        <v>553</v>
      </c>
      <c r="D1195" t="s">
        <v>20</v>
      </c>
      <c r="E1195" t="s">
        <v>15</v>
      </c>
      <c r="F1195">
        <v>121</v>
      </c>
      <c r="G1195">
        <v>102</v>
      </c>
      <c r="H1195">
        <v>870</v>
      </c>
      <c r="L1195" t="s">
        <v>16</v>
      </c>
      <c r="M1195" t="s">
        <v>16</v>
      </c>
    </row>
    <row r="1196" spans="1:13" x14ac:dyDescent="0.45">
      <c r="A1196">
        <v>1195</v>
      </c>
      <c r="B1196">
        <v>1989</v>
      </c>
      <c r="C1196" t="s">
        <v>662</v>
      </c>
      <c r="D1196" t="s">
        <v>443</v>
      </c>
      <c r="E1196" t="s">
        <v>15</v>
      </c>
      <c r="F1196">
        <v>122</v>
      </c>
      <c r="G1196">
        <v>118</v>
      </c>
      <c r="H1196">
        <v>1055.0999999999999</v>
      </c>
      <c r="L1196" t="s">
        <v>16</v>
      </c>
      <c r="M1196" t="s">
        <v>16</v>
      </c>
    </row>
    <row r="1197" spans="1:13" x14ac:dyDescent="0.45">
      <c r="A1197">
        <v>1196</v>
      </c>
      <c r="B1197">
        <v>1989</v>
      </c>
      <c r="C1197" t="s">
        <v>668</v>
      </c>
      <c r="D1197" t="s">
        <v>44</v>
      </c>
      <c r="E1197" t="s">
        <v>15</v>
      </c>
      <c r="F1197">
        <v>134</v>
      </c>
      <c r="G1197">
        <v>125</v>
      </c>
      <c r="H1197">
        <v>1086.0999999999999</v>
      </c>
      <c r="L1197" t="s">
        <v>16</v>
      </c>
      <c r="M1197" t="s">
        <v>16</v>
      </c>
    </row>
    <row r="1198" spans="1:13" x14ac:dyDescent="0.45">
      <c r="A1198">
        <v>1197</v>
      </c>
      <c r="B1198">
        <v>1989</v>
      </c>
      <c r="C1198" t="s">
        <v>688</v>
      </c>
      <c r="D1198" t="s">
        <v>73</v>
      </c>
      <c r="E1198" t="s">
        <v>15</v>
      </c>
      <c r="F1198">
        <v>99</v>
      </c>
      <c r="G1198">
        <v>87</v>
      </c>
      <c r="H1198">
        <v>770.2</v>
      </c>
      <c r="L1198" t="s">
        <v>16</v>
      </c>
      <c r="M1198" t="s">
        <v>16</v>
      </c>
    </row>
    <row r="1199" spans="1:13" x14ac:dyDescent="0.45">
      <c r="A1199">
        <v>1198</v>
      </c>
      <c r="B1199">
        <v>1989</v>
      </c>
      <c r="C1199" t="s">
        <v>731</v>
      </c>
      <c r="D1199" t="s">
        <v>62</v>
      </c>
      <c r="E1199" t="s">
        <v>15</v>
      </c>
      <c r="F1199">
        <v>130</v>
      </c>
      <c r="G1199">
        <v>121</v>
      </c>
      <c r="H1199">
        <v>1064</v>
      </c>
      <c r="L1199" t="s">
        <v>16</v>
      </c>
      <c r="M1199" t="s">
        <v>16</v>
      </c>
    </row>
    <row r="1200" spans="1:13" x14ac:dyDescent="0.45">
      <c r="A1200">
        <v>1199</v>
      </c>
      <c r="B1200">
        <v>1989</v>
      </c>
      <c r="C1200" t="s">
        <v>745</v>
      </c>
      <c r="D1200" t="s">
        <v>14</v>
      </c>
      <c r="E1200" t="s">
        <v>15</v>
      </c>
      <c r="F1200">
        <v>105</v>
      </c>
      <c r="G1200">
        <v>93</v>
      </c>
      <c r="H1200">
        <v>827</v>
      </c>
      <c r="L1200" t="s">
        <v>16</v>
      </c>
      <c r="M1200" t="s">
        <v>16</v>
      </c>
    </row>
    <row r="1201" spans="1:13" x14ac:dyDescent="0.45">
      <c r="A1201">
        <v>1200</v>
      </c>
      <c r="B1201">
        <v>1989</v>
      </c>
      <c r="C1201" t="s">
        <v>758</v>
      </c>
      <c r="D1201" t="s">
        <v>81</v>
      </c>
      <c r="E1201" t="s">
        <v>15</v>
      </c>
      <c r="F1201">
        <v>103</v>
      </c>
      <c r="G1201">
        <v>92</v>
      </c>
      <c r="H1201">
        <v>824.1</v>
      </c>
      <c r="L1201" t="s">
        <v>16</v>
      </c>
      <c r="M1201" t="s">
        <v>16</v>
      </c>
    </row>
    <row r="1202" spans="1:13" x14ac:dyDescent="0.45">
      <c r="A1202">
        <v>1201</v>
      </c>
      <c r="B1202">
        <v>1989</v>
      </c>
      <c r="C1202" t="s">
        <v>797</v>
      </c>
      <c r="D1202" t="s">
        <v>29</v>
      </c>
      <c r="E1202" t="s">
        <v>15</v>
      </c>
      <c r="F1202">
        <v>93</v>
      </c>
      <c r="G1202">
        <v>91</v>
      </c>
      <c r="H1202">
        <v>785.1</v>
      </c>
      <c r="L1202" t="s">
        <v>16</v>
      </c>
      <c r="M1202" t="s">
        <v>16</v>
      </c>
    </row>
    <row r="1203" spans="1:13" x14ac:dyDescent="0.45">
      <c r="A1203">
        <v>1202</v>
      </c>
      <c r="B1203">
        <v>1989</v>
      </c>
      <c r="C1203" t="s">
        <v>809</v>
      </c>
      <c r="D1203" t="s">
        <v>18</v>
      </c>
      <c r="E1203" t="s">
        <v>15</v>
      </c>
      <c r="F1203">
        <v>115</v>
      </c>
      <c r="G1203">
        <v>104</v>
      </c>
      <c r="H1203">
        <v>897.1</v>
      </c>
      <c r="L1203" t="s">
        <v>16</v>
      </c>
      <c r="M1203" t="s">
        <v>16</v>
      </c>
    </row>
    <row r="1204" spans="1:13" x14ac:dyDescent="0.45">
      <c r="A1204">
        <v>1203</v>
      </c>
      <c r="B1204">
        <v>1990</v>
      </c>
      <c r="C1204" t="s">
        <v>204</v>
      </c>
      <c r="D1204" t="s">
        <v>91</v>
      </c>
      <c r="E1204" t="s">
        <v>15</v>
      </c>
      <c r="F1204">
        <v>125</v>
      </c>
      <c r="G1204">
        <v>119</v>
      </c>
      <c r="H1204">
        <v>1048.0999999999999</v>
      </c>
      <c r="L1204" t="s">
        <v>16</v>
      </c>
      <c r="M1204" t="s">
        <v>16</v>
      </c>
    </row>
    <row r="1205" spans="1:13" x14ac:dyDescent="0.45">
      <c r="A1205">
        <v>1204</v>
      </c>
      <c r="B1205">
        <v>1990</v>
      </c>
      <c r="C1205" t="s">
        <v>209</v>
      </c>
      <c r="D1205" t="s">
        <v>31</v>
      </c>
      <c r="E1205" t="s">
        <v>15</v>
      </c>
      <c r="F1205">
        <v>129</v>
      </c>
      <c r="G1205">
        <v>118</v>
      </c>
      <c r="H1205">
        <v>1052.0999999999999</v>
      </c>
      <c r="L1205" t="s">
        <v>16</v>
      </c>
      <c r="M1205" t="s">
        <v>16</v>
      </c>
    </row>
    <row r="1206" spans="1:13" x14ac:dyDescent="0.45">
      <c r="A1206">
        <v>1205</v>
      </c>
      <c r="B1206">
        <v>1990</v>
      </c>
      <c r="C1206" t="s">
        <v>212</v>
      </c>
      <c r="D1206" t="s">
        <v>93</v>
      </c>
      <c r="E1206" t="s">
        <v>15</v>
      </c>
      <c r="F1206">
        <v>133</v>
      </c>
      <c r="G1206">
        <v>120</v>
      </c>
      <c r="H1206">
        <v>1071.0999999999999</v>
      </c>
      <c r="L1206" t="s">
        <v>16</v>
      </c>
      <c r="M1206" t="s">
        <v>16</v>
      </c>
    </row>
    <row r="1207" spans="1:13" x14ac:dyDescent="0.45">
      <c r="A1207">
        <v>1206</v>
      </c>
      <c r="B1207">
        <v>1990</v>
      </c>
      <c r="C1207" t="s">
        <v>224</v>
      </c>
      <c r="D1207" t="s">
        <v>44</v>
      </c>
      <c r="E1207" t="s">
        <v>15</v>
      </c>
      <c r="F1207">
        <v>105</v>
      </c>
      <c r="G1207">
        <v>98</v>
      </c>
      <c r="H1207">
        <v>884.1</v>
      </c>
      <c r="L1207" t="s">
        <v>16</v>
      </c>
      <c r="M1207" t="s">
        <v>16</v>
      </c>
    </row>
    <row r="1208" spans="1:13" x14ac:dyDescent="0.45">
      <c r="A1208">
        <v>1207</v>
      </c>
      <c r="B1208">
        <v>1990</v>
      </c>
      <c r="C1208" t="s">
        <v>234</v>
      </c>
      <c r="D1208" t="s">
        <v>64</v>
      </c>
      <c r="E1208" t="s">
        <v>15</v>
      </c>
      <c r="F1208">
        <v>113</v>
      </c>
      <c r="G1208">
        <v>101</v>
      </c>
      <c r="H1208">
        <v>904.2</v>
      </c>
      <c r="L1208" t="s">
        <v>16</v>
      </c>
      <c r="M1208" t="s">
        <v>16</v>
      </c>
    </row>
    <row r="1209" spans="1:13" x14ac:dyDescent="0.45">
      <c r="A1209">
        <v>1208</v>
      </c>
      <c r="B1209">
        <v>1990</v>
      </c>
      <c r="C1209" t="s">
        <v>268</v>
      </c>
      <c r="D1209" t="s">
        <v>18</v>
      </c>
      <c r="E1209" t="s">
        <v>15</v>
      </c>
      <c r="F1209">
        <v>115</v>
      </c>
      <c r="G1209">
        <v>83</v>
      </c>
      <c r="H1209">
        <v>799.2</v>
      </c>
      <c r="L1209" t="s">
        <v>16</v>
      </c>
      <c r="M1209" t="s">
        <v>16</v>
      </c>
    </row>
    <row r="1210" spans="1:13" x14ac:dyDescent="0.45">
      <c r="A1210">
        <v>1209</v>
      </c>
      <c r="B1210">
        <v>1990</v>
      </c>
      <c r="C1210" t="s">
        <v>271</v>
      </c>
      <c r="D1210" t="s">
        <v>40</v>
      </c>
      <c r="E1210" t="s">
        <v>15</v>
      </c>
      <c r="F1210">
        <v>98</v>
      </c>
      <c r="G1210">
        <v>89</v>
      </c>
      <c r="H1210">
        <v>799.2</v>
      </c>
      <c r="L1210" t="s">
        <v>16</v>
      </c>
      <c r="M1210" t="s">
        <v>16</v>
      </c>
    </row>
    <row r="1211" spans="1:13" x14ac:dyDescent="0.45">
      <c r="A1211">
        <v>1210</v>
      </c>
      <c r="B1211">
        <v>1990</v>
      </c>
      <c r="C1211" t="s">
        <v>426</v>
      </c>
      <c r="D1211" t="s">
        <v>71</v>
      </c>
      <c r="E1211" t="s">
        <v>15</v>
      </c>
      <c r="F1211">
        <v>139</v>
      </c>
      <c r="G1211">
        <v>123</v>
      </c>
      <c r="H1211">
        <v>1115</v>
      </c>
      <c r="L1211" t="s">
        <v>16</v>
      </c>
      <c r="M1211" t="s">
        <v>16</v>
      </c>
    </row>
    <row r="1212" spans="1:13" x14ac:dyDescent="0.45">
      <c r="A1212">
        <v>1211</v>
      </c>
      <c r="B1212">
        <v>1990</v>
      </c>
      <c r="C1212" t="s">
        <v>468</v>
      </c>
      <c r="D1212" t="s">
        <v>79</v>
      </c>
      <c r="E1212" t="s">
        <v>15</v>
      </c>
      <c r="F1212">
        <v>116</v>
      </c>
      <c r="G1212">
        <v>112</v>
      </c>
      <c r="H1212">
        <v>970</v>
      </c>
      <c r="L1212" t="s">
        <v>16</v>
      </c>
      <c r="M1212" t="s">
        <v>16</v>
      </c>
    </row>
    <row r="1213" spans="1:13" x14ac:dyDescent="0.45">
      <c r="A1213">
        <v>1212</v>
      </c>
      <c r="B1213">
        <v>1990</v>
      </c>
      <c r="C1213" t="s">
        <v>470</v>
      </c>
      <c r="D1213" t="s">
        <v>881</v>
      </c>
      <c r="E1213" t="s">
        <v>15</v>
      </c>
      <c r="F1213">
        <v>98</v>
      </c>
      <c r="G1213">
        <v>84</v>
      </c>
      <c r="H1213">
        <v>778.2</v>
      </c>
      <c r="L1213" t="s">
        <v>16</v>
      </c>
      <c r="M1213" t="s">
        <v>16</v>
      </c>
    </row>
    <row r="1214" spans="1:13" x14ac:dyDescent="0.45">
      <c r="A1214">
        <v>1213</v>
      </c>
      <c r="B1214">
        <v>1990</v>
      </c>
      <c r="C1214" t="s">
        <v>482</v>
      </c>
      <c r="D1214" t="s">
        <v>14</v>
      </c>
      <c r="E1214" t="s">
        <v>15</v>
      </c>
      <c r="F1214">
        <v>107</v>
      </c>
      <c r="G1214">
        <v>81</v>
      </c>
      <c r="H1214">
        <v>750.2</v>
      </c>
      <c r="L1214" t="s">
        <v>16</v>
      </c>
      <c r="M1214" t="s">
        <v>16</v>
      </c>
    </row>
    <row r="1215" spans="1:13" x14ac:dyDescent="0.45">
      <c r="A1215">
        <v>1214</v>
      </c>
      <c r="B1215">
        <v>1990</v>
      </c>
      <c r="C1215" t="s">
        <v>511</v>
      </c>
      <c r="D1215" t="s">
        <v>22</v>
      </c>
      <c r="E1215" t="s">
        <v>15</v>
      </c>
      <c r="F1215">
        <v>120</v>
      </c>
      <c r="G1215">
        <v>115</v>
      </c>
      <c r="H1215">
        <v>985.2</v>
      </c>
      <c r="L1215" t="s">
        <v>16</v>
      </c>
      <c r="M1215" t="s">
        <v>16</v>
      </c>
    </row>
    <row r="1216" spans="1:13" x14ac:dyDescent="0.45">
      <c r="A1216">
        <v>1215</v>
      </c>
      <c r="B1216">
        <v>1990</v>
      </c>
      <c r="C1216" t="s">
        <v>520</v>
      </c>
      <c r="D1216" t="s">
        <v>26</v>
      </c>
      <c r="E1216" t="s">
        <v>15</v>
      </c>
      <c r="F1216">
        <v>117</v>
      </c>
      <c r="G1216">
        <v>99</v>
      </c>
      <c r="H1216">
        <v>889.1</v>
      </c>
      <c r="L1216" t="s">
        <v>16</v>
      </c>
      <c r="M1216" t="s">
        <v>16</v>
      </c>
    </row>
    <row r="1217" spans="1:13" x14ac:dyDescent="0.45">
      <c r="A1217">
        <v>1216</v>
      </c>
      <c r="B1217">
        <v>1990</v>
      </c>
      <c r="C1217" t="s">
        <v>573</v>
      </c>
      <c r="D1217" t="s">
        <v>42</v>
      </c>
      <c r="E1217" t="s">
        <v>15</v>
      </c>
      <c r="F1217">
        <v>95</v>
      </c>
      <c r="G1217">
        <v>87</v>
      </c>
      <c r="H1217">
        <v>751</v>
      </c>
      <c r="L1217" t="s">
        <v>16</v>
      </c>
      <c r="M1217" t="s">
        <v>16</v>
      </c>
    </row>
    <row r="1218" spans="1:13" x14ac:dyDescent="0.45">
      <c r="A1218">
        <v>1217</v>
      </c>
      <c r="B1218">
        <v>1990</v>
      </c>
      <c r="C1218" t="s">
        <v>585</v>
      </c>
      <c r="D1218" t="s">
        <v>38</v>
      </c>
      <c r="E1218" t="s">
        <v>15</v>
      </c>
      <c r="F1218">
        <v>112</v>
      </c>
      <c r="G1218">
        <v>103</v>
      </c>
      <c r="H1218">
        <v>910.2</v>
      </c>
      <c r="L1218" t="s">
        <v>16</v>
      </c>
      <c r="M1218" t="s">
        <v>16</v>
      </c>
    </row>
    <row r="1219" spans="1:13" x14ac:dyDescent="0.45">
      <c r="A1219">
        <v>1218</v>
      </c>
      <c r="B1219">
        <v>1990</v>
      </c>
      <c r="C1219" t="s">
        <v>645</v>
      </c>
      <c r="D1219" t="s">
        <v>73</v>
      </c>
      <c r="E1219" t="s">
        <v>15</v>
      </c>
      <c r="F1219">
        <v>118</v>
      </c>
      <c r="G1219">
        <v>107</v>
      </c>
      <c r="H1219">
        <v>943</v>
      </c>
      <c r="L1219" t="s">
        <v>16</v>
      </c>
      <c r="M1219" t="s">
        <v>16</v>
      </c>
    </row>
    <row r="1220" spans="1:13" x14ac:dyDescent="0.45">
      <c r="A1220">
        <v>1219</v>
      </c>
      <c r="B1220">
        <v>1990</v>
      </c>
      <c r="C1220" t="s">
        <v>662</v>
      </c>
      <c r="D1220" t="s">
        <v>443</v>
      </c>
      <c r="E1220" t="s">
        <v>15</v>
      </c>
      <c r="F1220">
        <v>131</v>
      </c>
      <c r="G1220">
        <v>125</v>
      </c>
      <c r="H1220">
        <v>1098</v>
      </c>
      <c r="L1220" t="s">
        <v>16</v>
      </c>
      <c r="M1220" t="s">
        <v>16</v>
      </c>
    </row>
    <row r="1221" spans="1:13" x14ac:dyDescent="0.45">
      <c r="A1221">
        <v>1220</v>
      </c>
      <c r="B1221">
        <v>1990</v>
      </c>
      <c r="C1221" t="s">
        <v>668</v>
      </c>
      <c r="D1221" t="s">
        <v>54</v>
      </c>
      <c r="E1221" t="s">
        <v>15</v>
      </c>
      <c r="F1221">
        <v>142</v>
      </c>
      <c r="G1221">
        <v>133</v>
      </c>
      <c r="H1221">
        <v>1185</v>
      </c>
      <c r="L1221" t="s">
        <v>16</v>
      </c>
      <c r="M1221" t="s">
        <v>16</v>
      </c>
    </row>
    <row r="1222" spans="1:13" x14ac:dyDescent="0.45">
      <c r="A1222">
        <v>1221</v>
      </c>
      <c r="B1222">
        <v>1990</v>
      </c>
      <c r="C1222" t="s">
        <v>670</v>
      </c>
      <c r="D1222" t="s">
        <v>57</v>
      </c>
      <c r="E1222" t="s">
        <v>15</v>
      </c>
      <c r="F1222">
        <v>118</v>
      </c>
      <c r="G1222">
        <v>98</v>
      </c>
      <c r="H1222">
        <v>827.2</v>
      </c>
      <c r="L1222" t="s">
        <v>16</v>
      </c>
      <c r="M1222" t="s">
        <v>16</v>
      </c>
    </row>
    <row r="1223" spans="1:13" x14ac:dyDescent="0.45">
      <c r="A1223">
        <v>1222</v>
      </c>
      <c r="B1223">
        <v>1990</v>
      </c>
      <c r="C1223" t="s">
        <v>731</v>
      </c>
      <c r="D1223" t="s">
        <v>62</v>
      </c>
      <c r="E1223" t="s">
        <v>15</v>
      </c>
      <c r="F1223">
        <v>132</v>
      </c>
      <c r="G1223">
        <v>124</v>
      </c>
      <c r="H1223">
        <v>1069</v>
      </c>
      <c r="L1223" t="s">
        <v>16</v>
      </c>
      <c r="M1223" t="s">
        <v>16</v>
      </c>
    </row>
    <row r="1224" spans="1:13" x14ac:dyDescent="0.45">
      <c r="A1224">
        <v>1223</v>
      </c>
      <c r="B1224">
        <v>1990</v>
      </c>
      <c r="C1224" t="s">
        <v>780</v>
      </c>
      <c r="D1224" t="s">
        <v>59</v>
      </c>
      <c r="E1224" t="s">
        <v>15</v>
      </c>
      <c r="F1224">
        <v>90</v>
      </c>
      <c r="G1224">
        <v>85</v>
      </c>
      <c r="H1224">
        <v>753.2</v>
      </c>
      <c r="L1224" t="s">
        <v>16</v>
      </c>
      <c r="M1224" t="s">
        <v>16</v>
      </c>
    </row>
    <row r="1225" spans="1:13" x14ac:dyDescent="0.45">
      <c r="A1225">
        <v>1224</v>
      </c>
      <c r="B1225">
        <v>1990</v>
      </c>
      <c r="C1225" t="s">
        <v>797</v>
      </c>
      <c r="D1225" t="s">
        <v>29</v>
      </c>
      <c r="E1225" t="s">
        <v>15</v>
      </c>
      <c r="F1225">
        <v>104</v>
      </c>
      <c r="G1225">
        <v>98</v>
      </c>
      <c r="H1225">
        <v>842</v>
      </c>
      <c r="L1225" t="s">
        <v>16</v>
      </c>
      <c r="M1225" t="s">
        <v>16</v>
      </c>
    </row>
    <row r="1226" spans="1:13" x14ac:dyDescent="0.45">
      <c r="A1226">
        <v>1225</v>
      </c>
      <c r="B1226">
        <v>1991</v>
      </c>
      <c r="C1226" t="s">
        <v>204</v>
      </c>
      <c r="D1226" t="s">
        <v>91</v>
      </c>
      <c r="E1226" t="s">
        <v>15</v>
      </c>
      <c r="F1226">
        <v>127</v>
      </c>
      <c r="G1226">
        <v>118</v>
      </c>
      <c r="H1226">
        <v>1055</v>
      </c>
      <c r="L1226" t="s">
        <v>16</v>
      </c>
      <c r="M1226" t="s">
        <v>16</v>
      </c>
    </row>
    <row r="1227" spans="1:13" x14ac:dyDescent="0.45">
      <c r="A1227">
        <v>1226</v>
      </c>
      <c r="B1227">
        <v>1991</v>
      </c>
      <c r="C1227" t="s">
        <v>234</v>
      </c>
      <c r="D1227" t="s">
        <v>64</v>
      </c>
      <c r="E1227" t="s">
        <v>15</v>
      </c>
      <c r="F1227">
        <v>139</v>
      </c>
      <c r="G1227">
        <v>131</v>
      </c>
      <c r="H1227">
        <v>1175.0999999999999</v>
      </c>
      <c r="L1227" t="s">
        <v>16</v>
      </c>
      <c r="M1227" t="s">
        <v>16</v>
      </c>
    </row>
    <row r="1228" spans="1:13" x14ac:dyDescent="0.45">
      <c r="A1228">
        <v>1227</v>
      </c>
      <c r="B1228">
        <v>1991</v>
      </c>
      <c r="C1228" t="s">
        <v>260</v>
      </c>
      <c r="D1228" t="s">
        <v>18</v>
      </c>
      <c r="E1228" t="s">
        <v>15</v>
      </c>
      <c r="F1228">
        <v>104</v>
      </c>
      <c r="G1228">
        <v>91</v>
      </c>
      <c r="H1228">
        <v>752</v>
      </c>
      <c r="L1228" t="s">
        <v>16</v>
      </c>
      <c r="M1228" t="s">
        <v>16</v>
      </c>
    </row>
    <row r="1229" spans="1:13" x14ac:dyDescent="0.45">
      <c r="A1229">
        <v>1228</v>
      </c>
      <c r="B1229">
        <v>1991</v>
      </c>
      <c r="C1229" t="s">
        <v>271</v>
      </c>
      <c r="D1229" t="s">
        <v>40</v>
      </c>
      <c r="E1229" t="s">
        <v>15</v>
      </c>
      <c r="F1229">
        <v>151</v>
      </c>
      <c r="G1229">
        <v>148</v>
      </c>
      <c r="H1229">
        <v>1305.0999999999999</v>
      </c>
      <c r="L1229" t="s">
        <v>16</v>
      </c>
      <c r="M1229" t="s">
        <v>16</v>
      </c>
    </row>
    <row r="1230" spans="1:13" x14ac:dyDescent="0.45">
      <c r="A1230">
        <v>1229</v>
      </c>
      <c r="B1230">
        <v>1991</v>
      </c>
      <c r="C1230" t="s">
        <v>468</v>
      </c>
      <c r="D1230" t="s">
        <v>79</v>
      </c>
      <c r="E1230" t="s">
        <v>15</v>
      </c>
      <c r="F1230">
        <v>106</v>
      </c>
      <c r="G1230">
        <v>91</v>
      </c>
      <c r="H1230">
        <v>794.1</v>
      </c>
      <c r="L1230" t="s">
        <v>16</v>
      </c>
      <c r="M1230" t="s">
        <v>16</v>
      </c>
    </row>
    <row r="1231" spans="1:13" x14ac:dyDescent="0.45">
      <c r="A1231">
        <v>1230</v>
      </c>
      <c r="B1231">
        <v>1991</v>
      </c>
      <c r="C1231" t="s">
        <v>511</v>
      </c>
      <c r="D1231" t="s">
        <v>22</v>
      </c>
      <c r="E1231" t="s">
        <v>15</v>
      </c>
      <c r="F1231">
        <v>119</v>
      </c>
      <c r="G1231">
        <v>114</v>
      </c>
      <c r="H1231">
        <v>990</v>
      </c>
      <c r="L1231" t="s">
        <v>16</v>
      </c>
      <c r="M1231" t="s">
        <v>16</v>
      </c>
    </row>
    <row r="1232" spans="1:13" x14ac:dyDescent="0.45">
      <c r="A1232">
        <v>1231</v>
      </c>
      <c r="B1232">
        <v>1991</v>
      </c>
      <c r="C1232" t="s">
        <v>573</v>
      </c>
      <c r="D1232" t="s">
        <v>42</v>
      </c>
      <c r="E1232" t="s">
        <v>15</v>
      </c>
      <c r="F1232">
        <v>105</v>
      </c>
      <c r="G1232">
        <v>100</v>
      </c>
      <c r="H1232">
        <v>852.2</v>
      </c>
      <c r="L1232" t="s">
        <v>16</v>
      </c>
      <c r="M1232" t="s">
        <v>16</v>
      </c>
    </row>
    <row r="1233" spans="1:13" x14ac:dyDescent="0.45">
      <c r="A1233">
        <v>1232</v>
      </c>
      <c r="B1233">
        <v>1991</v>
      </c>
      <c r="C1233" t="s">
        <v>634</v>
      </c>
      <c r="D1233" t="s">
        <v>14</v>
      </c>
      <c r="E1233" t="s">
        <v>15</v>
      </c>
      <c r="F1233">
        <v>130</v>
      </c>
      <c r="G1233">
        <v>112</v>
      </c>
      <c r="H1233">
        <v>1001.2</v>
      </c>
      <c r="L1233" t="s">
        <v>16</v>
      </c>
      <c r="M1233" t="s">
        <v>16</v>
      </c>
    </row>
    <row r="1234" spans="1:13" x14ac:dyDescent="0.45">
      <c r="A1234">
        <v>1233</v>
      </c>
      <c r="B1234">
        <v>1991</v>
      </c>
      <c r="C1234" t="s">
        <v>646</v>
      </c>
      <c r="D1234" t="s">
        <v>48</v>
      </c>
      <c r="E1234" t="s">
        <v>15</v>
      </c>
      <c r="F1234">
        <v>127</v>
      </c>
      <c r="G1234">
        <v>113</v>
      </c>
      <c r="H1234">
        <v>1010.1</v>
      </c>
      <c r="L1234" t="s">
        <v>16</v>
      </c>
      <c r="M1234" t="s">
        <v>16</v>
      </c>
    </row>
    <row r="1235" spans="1:13" x14ac:dyDescent="0.45">
      <c r="A1235">
        <v>1234</v>
      </c>
      <c r="B1235">
        <v>1991</v>
      </c>
      <c r="C1235" t="s">
        <v>660</v>
      </c>
      <c r="D1235" t="s">
        <v>44</v>
      </c>
      <c r="E1235" t="s">
        <v>15</v>
      </c>
      <c r="F1235">
        <v>139</v>
      </c>
      <c r="G1235">
        <v>133</v>
      </c>
      <c r="H1235">
        <v>1156.0999999999999</v>
      </c>
      <c r="L1235" t="s">
        <v>16</v>
      </c>
      <c r="M1235" t="s">
        <v>16</v>
      </c>
    </row>
    <row r="1236" spans="1:13" x14ac:dyDescent="0.45">
      <c r="A1236">
        <v>1235</v>
      </c>
      <c r="B1236">
        <v>1991</v>
      </c>
      <c r="C1236" t="s">
        <v>662</v>
      </c>
      <c r="D1236" t="s">
        <v>443</v>
      </c>
      <c r="E1236" t="s">
        <v>15</v>
      </c>
      <c r="F1236">
        <v>111</v>
      </c>
      <c r="G1236">
        <v>102</v>
      </c>
      <c r="H1236">
        <v>912.2</v>
      </c>
      <c r="L1236" t="s">
        <v>16</v>
      </c>
      <c r="M1236" t="s">
        <v>16</v>
      </c>
    </row>
    <row r="1237" spans="1:13" x14ac:dyDescent="0.45">
      <c r="A1237">
        <v>1236</v>
      </c>
      <c r="B1237">
        <v>1991</v>
      </c>
      <c r="C1237" t="s">
        <v>668</v>
      </c>
      <c r="D1237" t="s">
        <v>54</v>
      </c>
      <c r="E1237" t="s">
        <v>15</v>
      </c>
      <c r="F1237">
        <v>140</v>
      </c>
      <c r="G1237">
        <v>132</v>
      </c>
      <c r="H1237">
        <v>1156.2</v>
      </c>
      <c r="L1237" t="s">
        <v>16</v>
      </c>
      <c r="M1237" t="s">
        <v>16</v>
      </c>
    </row>
    <row r="1238" spans="1:13" x14ac:dyDescent="0.45">
      <c r="A1238">
        <v>1237</v>
      </c>
      <c r="B1238">
        <v>1991</v>
      </c>
      <c r="C1238" t="s">
        <v>731</v>
      </c>
      <c r="D1238" t="s">
        <v>62</v>
      </c>
      <c r="E1238" t="s">
        <v>15</v>
      </c>
      <c r="F1238">
        <v>115</v>
      </c>
      <c r="G1238">
        <v>104</v>
      </c>
      <c r="H1238">
        <v>907.1</v>
      </c>
      <c r="L1238" t="s">
        <v>16</v>
      </c>
      <c r="M1238" t="s">
        <v>16</v>
      </c>
    </row>
    <row r="1239" spans="1:13" x14ac:dyDescent="0.45">
      <c r="A1239">
        <v>1238</v>
      </c>
      <c r="B1239">
        <v>1991</v>
      </c>
      <c r="C1239" t="s">
        <v>744</v>
      </c>
      <c r="D1239" t="s">
        <v>31</v>
      </c>
      <c r="E1239" t="s">
        <v>15</v>
      </c>
      <c r="F1239">
        <v>99</v>
      </c>
      <c r="G1239">
        <v>90</v>
      </c>
      <c r="H1239">
        <v>790</v>
      </c>
      <c r="L1239" t="s">
        <v>16</v>
      </c>
      <c r="M1239" t="s">
        <v>16</v>
      </c>
    </row>
    <row r="1240" spans="1:13" x14ac:dyDescent="0.45">
      <c r="A1240">
        <v>1239</v>
      </c>
      <c r="B1240">
        <v>1991</v>
      </c>
      <c r="C1240" t="s">
        <v>758</v>
      </c>
      <c r="D1240" t="s">
        <v>81</v>
      </c>
      <c r="E1240" t="s">
        <v>15</v>
      </c>
      <c r="F1240">
        <v>117</v>
      </c>
      <c r="G1240">
        <v>108</v>
      </c>
      <c r="H1240">
        <v>949.1</v>
      </c>
      <c r="L1240" t="s">
        <v>16</v>
      </c>
      <c r="M1240" t="s">
        <v>16</v>
      </c>
    </row>
    <row r="1241" spans="1:13" x14ac:dyDescent="0.45">
      <c r="A1241">
        <v>1240</v>
      </c>
      <c r="B1241">
        <v>1991</v>
      </c>
      <c r="C1241" t="s">
        <v>780</v>
      </c>
      <c r="D1241" t="s">
        <v>26</v>
      </c>
      <c r="E1241" t="s">
        <v>15</v>
      </c>
      <c r="F1241">
        <v>125</v>
      </c>
      <c r="G1241">
        <v>116</v>
      </c>
      <c r="H1241">
        <v>1013.2</v>
      </c>
      <c r="L1241" t="s">
        <v>16</v>
      </c>
      <c r="M1241" t="s">
        <v>16</v>
      </c>
    </row>
    <row r="1242" spans="1:13" x14ac:dyDescent="0.45">
      <c r="A1242">
        <v>1241</v>
      </c>
      <c r="B1242">
        <v>1991</v>
      </c>
      <c r="C1242" t="s">
        <v>797</v>
      </c>
      <c r="D1242" t="s">
        <v>29</v>
      </c>
      <c r="E1242" t="s">
        <v>15</v>
      </c>
      <c r="F1242">
        <v>129</v>
      </c>
      <c r="G1242">
        <v>106</v>
      </c>
      <c r="H1242">
        <v>926.1</v>
      </c>
      <c r="L1242" t="s">
        <v>16</v>
      </c>
      <c r="M1242" t="s">
        <v>16</v>
      </c>
    </row>
    <row r="1243" spans="1:13" x14ac:dyDescent="0.45">
      <c r="A1243">
        <v>1242</v>
      </c>
      <c r="B1243">
        <v>1992</v>
      </c>
      <c r="C1243" t="s">
        <v>204</v>
      </c>
      <c r="D1243" t="s">
        <v>91</v>
      </c>
      <c r="E1243" t="s">
        <v>15</v>
      </c>
      <c r="F1243">
        <v>109</v>
      </c>
      <c r="G1243">
        <v>103</v>
      </c>
      <c r="H1243">
        <v>926</v>
      </c>
      <c r="L1243" t="s">
        <v>16</v>
      </c>
      <c r="M1243" t="s">
        <v>16</v>
      </c>
    </row>
    <row r="1244" spans="1:13" x14ac:dyDescent="0.45">
      <c r="A1244">
        <v>1243</v>
      </c>
      <c r="B1244">
        <v>1992</v>
      </c>
      <c r="C1244" t="s">
        <v>213</v>
      </c>
      <c r="D1244" t="s">
        <v>69</v>
      </c>
      <c r="E1244" t="s">
        <v>15</v>
      </c>
      <c r="F1244">
        <v>121</v>
      </c>
      <c r="G1244">
        <v>98</v>
      </c>
      <c r="H1244">
        <v>892.1</v>
      </c>
      <c r="L1244" t="s">
        <v>16</v>
      </c>
      <c r="M1244" t="s">
        <v>16</v>
      </c>
    </row>
    <row r="1245" spans="1:13" x14ac:dyDescent="0.45">
      <c r="A1245">
        <v>1244</v>
      </c>
      <c r="B1245">
        <v>1992</v>
      </c>
      <c r="C1245" t="s">
        <v>268</v>
      </c>
      <c r="D1245" t="s">
        <v>18</v>
      </c>
      <c r="E1245" t="s">
        <v>15</v>
      </c>
      <c r="F1245">
        <v>137</v>
      </c>
      <c r="G1245">
        <v>132</v>
      </c>
      <c r="H1245">
        <v>1160.2</v>
      </c>
      <c r="L1245" t="s">
        <v>16</v>
      </c>
      <c r="M1245" t="s">
        <v>16</v>
      </c>
    </row>
    <row r="1246" spans="1:13" x14ac:dyDescent="0.45">
      <c r="A1246">
        <v>1245</v>
      </c>
      <c r="B1246">
        <v>1992</v>
      </c>
      <c r="C1246" t="s">
        <v>271</v>
      </c>
      <c r="D1246" t="s">
        <v>40</v>
      </c>
      <c r="E1246" t="s">
        <v>15</v>
      </c>
      <c r="F1246">
        <v>103</v>
      </c>
      <c r="G1246">
        <v>98</v>
      </c>
      <c r="H1246">
        <v>885.1</v>
      </c>
      <c r="L1246" t="s">
        <v>16</v>
      </c>
      <c r="M1246" t="s">
        <v>16</v>
      </c>
    </row>
    <row r="1247" spans="1:13" x14ac:dyDescent="0.45">
      <c r="A1247">
        <v>1246</v>
      </c>
      <c r="B1247">
        <v>1992</v>
      </c>
      <c r="C1247" t="s">
        <v>280</v>
      </c>
      <c r="D1247" t="s">
        <v>57</v>
      </c>
      <c r="E1247" t="s">
        <v>15</v>
      </c>
      <c r="F1247">
        <v>116</v>
      </c>
      <c r="G1247">
        <v>112</v>
      </c>
      <c r="H1247">
        <v>982.2</v>
      </c>
      <c r="L1247" t="s">
        <v>16</v>
      </c>
      <c r="M1247" t="s">
        <v>16</v>
      </c>
    </row>
    <row r="1248" spans="1:13" x14ac:dyDescent="0.45">
      <c r="A1248">
        <v>1247</v>
      </c>
      <c r="B1248">
        <v>1992</v>
      </c>
      <c r="C1248" t="s">
        <v>426</v>
      </c>
      <c r="D1248" t="s">
        <v>71</v>
      </c>
      <c r="E1248" t="s">
        <v>15</v>
      </c>
      <c r="F1248">
        <v>141</v>
      </c>
      <c r="G1248">
        <v>137</v>
      </c>
      <c r="H1248">
        <v>1200.2</v>
      </c>
      <c r="L1248" t="s">
        <v>16</v>
      </c>
      <c r="M1248" t="s">
        <v>16</v>
      </c>
    </row>
    <row r="1249" spans="1:13" x14ac:dyDescent="0.45">
      <c r="A1249">
        <v>1248</v>
      </c>
      <c r="B1249">
        <v>1992</v>
      </c>
      <c r="C1249" t="s">
        <v>511</v>
      </c>
      <c r="D1249" t="s">
        <v>22</v>
      </c>
      <c r="E1249" t="s">
        <v>15</v>
      </c>
      <c r="F1249">
        <v>133</v>
      </c>
      <c r="G1249">
        <v>128</v>
      </c>
      <c r="H1249">
        <v>1114</v>
      </c>
      <c r="L1249" t="s">
        <v>16</v>
      </c>
      <c r="M1249" t="s">
        <v>16</v>
      </c>
    </row>
    <row r="1250" spans="1:13" x14ac:dyDescent="0.45">
      <c r="A1250">
        <v>1249</v>
      </c>
      <c r="B1250">
        <v>1992</v>
      </c>
      <c r="C1250" t="s">
        <v>537</v>
      </c>
      <c r="D1250" t="s">
        <v>59</v>
      </c>
      <c r="E1250" t="s">
        <v>15</v>
      </c>
      <c r="F1250">
        <v>95</v>
      </c>
      <c r="G1250">
        <v>93</v>
      </c>
      <c r="H1250">
        <v>817.1</v>
      </c>
      <c r="L1250" t="s">
        <v>16</v>
      </c>
      <c r="M1250" t="s">
        <v>16</v>
      </c>
    </row>
    <row r="1251" spans="1:13" x14ac:dyDescent="0.45">
      <c r="A1251">
        <v>1250</v>
      </c>
      <c r="B1251">
        <v>1992</v>
      </c>
      <c r="C1251" t="s">
        <v>549</v>
      </c>
      <c r="D1251" t="s">
        <v>79</v>
      </c>
      <c r="E1251" t="s">
        <v>15</v>
      </c>
      <c r="F1251">
        <v>119</v>
      </c>
      <c r="G1251">
        <v>98</v>
      </c>
      <c r="H1251">
        <v>915</v>
      </c>
      <c r="L1251" t="s">
        <v>16</v>
      </c>
      <c r="M1251" t="s">
        <v>16</v>
      </c>
    </row>
    <row r="1252" spans="1:13" x14ac:dyDescent="0.45">
      <c r="A1252">
        <v>1251</v>
      </c>
      <c r="B1252">
        <v>1992</v>
      </c>
      <c r="C1252" t="s">
        <v>573</v>
      </c>
      <c r="D1252" t="s">
        <v>42</v>
      </c>
      <c r="E1252" t="s">
        <v>15</v>
      </c>
      <c r="F1252">
        <v>92</v>
      </c>
      <c r="G1252">
        <v>87</v>
      </c>
      <c r="H1252">
        <v>767</v>
      </c>
      <c r="L1252" t="s">
        <v>16</v>
      </c>
      <c r="M1252" t="s">
        <v>16</v>
      </c>
    </row>
    <row r="1253" spans="1:13" x14ac:dyDescent="0.45">
      <c r="A1253">
        <v>1252</v>
      </c>
      <c r="B1253">
        <v>1992</v>
      </c>
      <c r="C1253" t="s">
        <v>585</v>
      </c>
      <c r="D1253" t="s">
        <v>38</v>
      </c>
      <c r="E1253" t="s">
        <v>15</v>
      </c>
      <c r="F1253">
        <v>104</v>
      </c>
      <c r="G1253">
        <v>97</v>
      </c>
      <c r="H1253">
        <v>845</v>
      </c>
      <c r="L1253" t="s">
        <v>16</v>
      </c>
      <c r="M1253" t="s">
        <v>16</v>
      </c>
    </row>
    <row r="1254" spans="1:13" x14ac:dyDescent="0.45">
      <c r="A1254">
        <v>1253</v>
      </c>
      <c r="B1254">
        <v>1992</v>
      </c>
      <c r="C1254" t="s">
        <v>590</v>
      </c>
      <c r="D1254" t="s">
        <v>20</v>
      </c>
      <c r="E1254" t="s">
        <v>15</v>
      </c>
      <c r="F1254">
        <v>108</v>
      </c>
      <c r="G1254">
        <v>98</v>
      </c>
      <c r="H1254">
        <v>874.1</v>
      </c>
      <c r="L1254" t="s">
        <v>16</v>
      </c>
      <c r="M1254" t="s">
        <v>16</v>
      </c>
    </row>
    <row r="1255" spans="1:13" x14ac:dyDescent="0.45">
      <c r="A1255">
        <v>1254</v>
      </c>
      <c r="B1255">
        <v>1992</v>
      </c>
      <c r="C1255" t="s">
        <v>634</v>
      </c>
      <c r="D1255" t="s">
        <v>14</v>
      </c>
      <c r="E1255" t="s">
        <v>15</v>
      </c>
      <c r="F1255">
        <v>111</v>
      </c>
      <c r="G1255">
        <v>101</v>
      </c>
      <c r="H1255">
        <v>903</v>
      </c>
      <c r="L1255" t="s">
        <v>16</v>
      </c>
      <c r="M1255" t="s">
        <v>16</v>
      </c>
    </row>
    <row r="1256" spans="1:13" x14ac:dyDescent="0.45">
      <c r="A1256">
        <v>1255</v>
      </c>
      <c r="B1256">
        <v>1992</v>
      </c>
      <c r="C1256" t="s">
        <v>645</v>
      </c>
      <c r="D1256" t="s">
        <v>73</v>
      </c>
      <c r="E1256" t="s">
        <v>15</v>
      </c>
      <c r="F1256">
        <v>141</v>
      </c>
      <c r="G1256">
        <v>137</v>
      </c>
      <c r="H1256">
        <v>1200</v>
      </c>
      <c r="L1256" t="s">
        <v>16</v>
      </c>
      <c r="M1256" t="s">
        <v>16</v>
      </c>
    </row>
    <row r="1257" spans="1:13" x14ac:dyDescent="0.45">
      <c r="A1257">
        <v>1256</v>
      </c>
      <c r="B1257">
        <v>1992</v>
      </c>
      <c r="C1257" t="s">
        <v>646</v>
      </c>
      <c r="D1257" t="s">
        <v>48</v>
      </c>
      <c r="E1257" t="s">
        <v>15</v>
      </c>
      <c r="F1257">
        <v>94</v>
      </c>
      <c r="G1257">
        <v>85</v>
      </c>
      <c r="H1257">
        <v>754.2</v>
      </c>
      <c r="L1257" t="s">
        <v>16</v>
      </c>
      <c r="M1257" t="s">
        <v>16</v>
      </c>
    </row>
    <row r="1258" spans="1:13" x14ac:dyDescent="0.45">
      <c r="A1258">
        <v>1257</v>
      </c>
      <c r="B1258">
        <v>1992</v>
      </c>
      <c r="C1258" t="s">
        <v>660</v>
      </c>
      <c r="D1258" t="s">
        <v>44</v>
      </c>
      <c r="E1258" t="s">
        <v>15</v>
      </c>
      <c r="F1258">
        <v>138</v>
      </c>
      <c r="G1258">
        <v>131</v>
      </c>
      <c r="H1258">
        <v>1189</v>
      </c>
      <c r="L1258" t="s">
        <v>16</v>
      </c>
      <c r="M1258" t="s">
        <v>16</v>
      </c>
    </row>
    <row r="1259" spans="1:13" x14ac:dyDescent="0.45">
      <c r="A1259">
        <v>1258</v>
      </c>
      <c r="B1259">
        <v>1992</v>
      </c>
      <c r="C1259" t="s">
        <v>668</v>
      </c>
      <c r="D1259" t="s">
        <v>54</v>
      </c>
      <c r="E1259" t="s">
        <v>15</v>
      </c>
      <c r="F1259">
        <v>132</v>
      </c>
      <c r="G1259">
        <v>122</v>
      </c>
      <c r="H1259">
        <v>1084</v>
      </c>
      <c r="L1259" t="s">
        <v>16</v>
      </c>
      <c r="M1259" t="s">
        <v>16</v>
      </c>
    </row>
    <row r="1260" spans="1:13" x14ac:dyDescent="0.45">
      <c r="A1260">
        <v>1259</v>
      </c>
      <c r="B1260">
        <v>1992</v>
      </c>
      <c r="C1260" t="s">
        <v>731</v>
      </c>
      <c r="D1260" t="s">
        <v>62</v>
      </c>
      <c r="E1260" t="s">
        <v>15</v>
      </c>
      <c r="F1260">
        <v>108</v>
      </c>
      <c r="G1260">
        <v>99</v>
      </c>
      <c r="H1260">
        <v>864.2</v>
      </c>
      <c r="L1260" t="s">
        <v>16</v>
      </c>
      <c r="M1260" t="s">
        <v>16</v>
      </c>
    </row>
    <row r="1261" spans="1:13" x14ac:dyDescent="0.45">
      <c r="A1261">
        <v>1260</v>
      </c>
      <c r="B1261">
        <v>1992</v>
      </c>
      <c r="C1261" t="s">
        <v>758</v>
      </c>
      <c r="D1261" t="s">
        <v>81</v>
      </c>
      <c r="E1261" t="s">
        <v>15</v>
      </c>
      <c r="F1261">
        <v>124</v>
      </c>
      <c r="G1261">
        <v>116</v>
      </c>
      <c r="H1261">
        <v>998.2</v>
      </c>
      <c r="L1261" t="s">
        <v>16</v>
      </c>
      <c r="M1261" t="s">
        <v>16</v>
      </c>
    </row>
    <row r="1262" spans="1:13" x14ac:dyDescent="0.45">
      <c r="A1262">
        <v>1261</v>
      </c>
      <c r="B1262">
        <v>1992</v>
      </c>
      <c r="C1262" t="s">
        <v>775</v>
      </c>
      <c r="D1262" t="s">
        <v>64</v>
      </c>
      <c r="E1262" t="s">
        <v>15</v>
      </c>
      <c r="F1262">
        <v>103</v>
      </c>
      <c r="G1262">
        <v>88</v>
      </c>
      <c r="H1262">
        <v>804.1</v>
      </c>
      <c r="L1262" t="s">
        <v>16</v>
      </c>
      <c r="M1262" t="s">
        <v>16</v>
      </c>
    </row>
    <row r="1263" spans="1:13" x14ac:dyDescent="0.45">
      <c r="A1263">
        <v>1262</v>
      </c>
      <c r="B1263">
        <v>1992</v>
      </c>
      <c r="C1263" t="s">
        <v>780</v>
      </c>
      <c r="D1263" t="s">
        <v>26</v>
      </c>
      <c r="E1263" t="s">
        <v>15</v>
      </c>
      <c r="F1263">
        <v>113</v>
      </c>
      <c r="G1263">
        <v>110</v>
      </c>
      <c r="H1263">
        <v>943</v>
      </c>
      <c r="L1263" t="s">
        <v>16</v>
      </c>
      <c r="M1263" t="s">
        <v>16</v>
      </c>
    </row>
    <row r="1264" spans="1:13" x14ac:dyDescent="0.45">
      <c r="A1264">
        <v>1263</v>
      </c>
      <c r="B1264">
        <v>1992</v>
      </c>
      <c r="C1264" t="s">
        <v>797</v>
      </c>
      <c r="D1264" t="s">
        <v>29</v>
      </c>
      <c r="E1264" t="s">
        <v>15</v>
      </c>
      <c r="F1264">
        <v>122</v>
      </c>
      <c r="G1264">
        <v>116</v>
      </c>
      <c r="H1264">
        <v>972.1</v>
      </c>
      <c r="L1264" t="s">
        <v>16</v>
      </c>
      <c r="M1264" t="s">
        <v>16</v>
      </c>
    </row>
    <row r="1265" spans="1:13" x14ac:dyDescent="0.45">
      <c r="A1265">
        <v>1264</v>
      </c>
      <c r="B1265">
        <v>1993</v>
      </c>
      <c r="C1265" t="s">
        <v>213</v>
      </c>
      <c r="D1265" t="s">
        <v>69</v>
      </c>
      <c r="E1265" t="s">
        <v>15</v>
      </c>
      <c r="F1265">
        <v>123</v>
      </c>
      <c r="G1265">
        <v>105</v>
      </c>
      <c r="H1265">
        <v>942.2</v>
      </c>
      <c r="L1265" t="s">
        <v>16</v>
      </c>
      <c r="M1265" t="s">
        <v>16</v>
      </c>
    </row>
    <row r="1266" spans="1:13" x14ac:dyDescent="0.45">
      <c r="A1266">
        <v>1265</v>
      </c>
      <c r="B1266">
        <v>1993</v>
      </c>
      <c r="C1266" t="s">
        <v>241</v>
      </c>
      <c r="D1266" t="s">
        <v>26</v>
      </c>
      <c r="E1266" t="s">
        <v>15</v>
      </c>
      <c r="F1266">
        <v>112</v>
      </c>
      <c r="G1266">
        <v>99</v>
      </c>
      <c r="H1266">
        <v>897</v>
      </c>
      <c r="L1266" t="s">
        <v>16</v>
      </c>
      <c r="M1266" t="s">
        <v>16</v>
      </c>
    </row>
    <row r="1267" spans="1:13" x14ac:dyDescent="0.45">
      <c r="A1267">
        <v>1266</v>
      </c>
      <c r="B1267">
        <v>1993</v>
      </c>
      <c r="C1267" t="s">
        <v>256</v>
      </c>
      <c r="D1267" t="s">
        <v>62</v>
      </c>
      <c r="E1267" t="s">
        <v>15</v>
      </c>
      <c r="F1267">
        <v>146</v>
      </c>
      <c r="G1267">
        <v>141</v>
      </c>
      <c r="H1267">
        <v>1243.0999999999999</v>
      </c>
      <c r="L1267" t="s">
        <v>16</v>
      </c>
      <c r="M1267" t="s">
        <v>16</v>
      </c>
    </row>
    <row r="1268" spans="1:13" x14ac:dyDescent="0.45">
      <c r="A1268">
        <v>1267</v>
      </c>
      <c r="B1268">
        <v>1993</v>
      </c>
      <c r="C1268" t="s">
        <v>268</v>
      </c>
      <c r="D1268" t="s">
        <v>18</v>
      </c>
      <c r="E1268" t="s">
        <v>15</v>
      </c>
      <c r="F1268">
        <v>138</v>
      </c>
      <c r="G1268">
        <v>134</v>
      </c>
      <c r="H1268">
        <v>1182</v>
      </c>
      <c r="L1268" t="s">
        <v>16</v>
      </c>
      <c r="M1268" t="s">
        <v>16</v>
      </c>
    </row>
    <row r="1269" spans="1:13" x14ac:dyDescent="0.45">
      <c r="A1269">
        <v>1268</v>
      </c>
      <c r="B1269">
        <v>1993</v>
      </c>
      <c r="C1269" t="s">
        <v>271</v>
      </c>
      <c r="D1269" t="s">
        <v>882</v>
      </c>
      <c r="E1269" t="s">
        <v>15</v>
      </c>
      <c r="F1269">
        <v>136</v>
      </c>
      <c r="G1269">
        <v>125</v>
      </c>
      <c r="H1269">
        <v>1095</v>
      </c>
      <c r="L1269" t="s">
        <v>16</v>
      </c>
      <c r="M1269" t="s">
        <v>16</v>
      </c>
    </row>
    <row r="1270" spans="1:13" x14ac:dyDescent="0.45">
      <c r="A1270">
        <v>1269</v>
      </c>
      <c r="B1270">
        <v>1993</v>
      </c>
      <c r="C1270" t="s">
        <v>280</v>
      </c>
      <c r="D1270" t="s">
        <v>57</v>
      </c>
      <c r="E1270" t="s">
        <v>15</v>
      </c>
      <c r="F1270">
        <v>134</v>
      </c>
      <c r="G1270">
        <v>130</v>
      </c>
      <c r="H1270">
        <v>1117</v>
      </c>
      <c r="L1270" t="s">
        <v>16</v>
      </c>
      <c r="M1270" t="s">
        <v>16</v>
      </c>
    </row>
    <row r="1271" spans="1:13" x14ac:dyDescent="0.45">
      <c r="A1271">
        <v>1270</v>
      </c>
      <c r="B1271">
        <v>1993</v>
      </c>
      <c r="C1271" t="s">
        <v>281</v>
      </c>
      <c r="D1271" t="s">
        <v>881</v>
      </c>
      <c r="E1271" t="s">
        <v>15</v>
      </c>
      <c r="F1271">
        <v>127</v>
      </c>
      <c r="G1271">
        <v>105</v>
      </c>
      <c r="H1271">
        <v>918.1</v>
      </c>
      <c r="L1271" t="s">
        <v>16</v>
      </c>
      <c r="M1271" t="s">
        <v>16</v>
      </c>
    </row>
    <row r="1272" spans="1:13" x14ac:dyDescent="0.45">
      <c r="A1272">
        <v>1271</v>
      </c>
      <c r="B1272">
        <v>1993</v>
      </c>
      <c r="C1272" t="s">
        <v>358</v>
      </c>
      <c r="D1272" t="s">
        <v>48</v>
      </c>
      <c r="E1272" t="s">
        <v>15</v>
      </c>
      <c r="F1272">
        <v>105</v>
      </c>
      <c r="G1272">
        <v>85</v>
      </c>
      <c r="H1272">
        <v>774</v>
      </c>
      <c r="L1272" t="s">
        <v>16</v>
      </c>
      <c r="M1272" t="s">
        <v>16</v>
      </c>
    </row>
    <row r="1273" spans="1:13" x14ac:dyDescent="0.45">
      <c r="A1273">
        <v>1272</v>
      </c>
      <c r="B1273">
        <v>1993</v>
      </c>
      <c r="C1273" t="s">
        <v>426</v>
      </c>
      <c r="D1273" t="s">
        <v>71</v>
      </c>
      <c r="E1273" t="s">
        <v>15</v>
      </c>
      <c r="F1273">
        <v>146</v>
      </c>
      <c r="G1273">
        <v>143</v>
      </c>
      <c r="H1273">
        <v>1278</v>
      </c>
      <c r="L1273" t="s">
        <v>16</v>
      </c>
      <c r="M1273" t="s">
        <v>16</v>
      </c>
    </row>
    <row r="1274" spans="1:13" x14ac:dyDescent="0.45">
      <c r="A1274">
        <v>1273</v>
      </c>
      <c r="B1274">
        <v>1993</v>
      </c>
      <c r="C1274" t="s">
        <v>511</v>
      </c>
      <c r="D1274" t="s">
        <v>22</v>
      </c>
      <c r="E1274" t="s">
        <v>15</v>
      </c>
      <c r="F1274">
        <v>134</v>
      </c>
      <c r="G1274">
        <v>129</v>
      </c>
      <c r="H1274">
        <v>1125.2</v>
      </c>
      <c r="L1274" t="s">
        <v>16</v>
      </c>
      <c r="M1274" t="s">
        <v>16</v>
      </c>
    </row>
    <row r="1275" spans="1:13" x14ac:dyDescent="0.45">
      <c r="A1275">
        <v>1274</v>
      </c>
      <c r="B1275">
        <v>1993</v>
      </c>
      <c r="C1275" t="s">
        <v>537</v>
      </c>
      <c r="D1275" t="s">
        <v>59</v>
      </c>
      <c r="E1275" t="s">
        <v>15</v>
      </c>
      <c r="F1275">
        <v>124</v>
      </c>
      <c r="G1275">
        <v>117</v>
      </c>
      <c r="H1275">
        <v>1040</v>
      </c>
      <c r="L1275" t="s">
        <v>16</v>
      </c>
      <c r="M1275" t="s">
        <v>16</v>
      </c>
    </row>
    <row r="1276" spans="1:13" x14ac:dyDescent="0.45">
      <c r="A1276">
        <v>1275</v>
      </c>
      <c r="B1276">
        <v>1993</v>
      </c>
      <c r="C1276" t="s">
        <v>549</v>
      </c>
      <c r="D1276" t="s">
        <v>79</v>
      </c>
      <c r="E1276" t="s">
        <v>15</v>
      </c>
      <c r="F1276">
        <v>127</v>
      </c>
      <c r="G1276">
        <v>118</v>
      </c>
      <c r="H1276">
        <v>1038.2</v>
      </c>
      <c r="L1276" t="s">
        <v>16</v>
      </c>
      <c r="M1276" t="s">
        <v>16</v>
      </c>
    </row>
    <row r="1277" spans="1:13" x14ac:dyDescent="0.45">
      <c r="A1277">
        <v>1276</v>
      </c>
      <c r="B1277">
        <v>1993</v>
      </c>
      <c r="C1277" t="s">
        <v>585</v>
      </c>
      <c r="D1277" t="s">
        <v>38</v>
      </c>
      <c r="E1277" t="s">
        <v>15</v>
      </c>
      <c r="F1277">
        <v>114</v>
      </c>
      <c r="G1277">
        <v>102</v>
      </c>
      <c r="H1277">
        <v>917.1</v>
      </c>
      <c r="L1277" t="s">
        <v>16</v>
      </c>
      <c r="M1277" t="s">
        <v>16</v>
      </c>
    </row>
    <row r="1278" spans="1:13" x14ac:dyDescent="0.45">
      <c r="A1278">
        <v>1277</v>
      </c>
      <c r="B1278">
        <v>1993</v>
      </c>
      <c r="C1278" t="s">
        <v>590</v>
      </c>
      <c r="D1278" t="s">
        <v>20</v>
      </c>
      <c r="E1278" t="s">
        <v>15</v>
      </c>
      <c r="F1278">
        <v>130</v>
      </c>
      <c r="G1278">
        <v>126</v>
      </c>
      <c r="H1278">
        <v>1090.2</v>
      </c>
      <c r="L1278" t="s">
        <v>16</v>
      </c>
      <c r="M1278" t="s">
        <v>16</v>
      </c>
    </row>
    <row r="1279" spans="1:13" x14ac:dyDescent="0.45">
      <c r="A1279">
        <v>1278</v>
      </c>
      <c r="B1279">
        <v>1993</v>
      </c>
      <c r="C1279" t="s">
        <v>645</v>
      </c>
      <c r="D1279" t="s">
        <v>73</v>
      </c>
      <c r="E1279" t="s">
        <v>15</v>
      </c>
      <c r="F1279">
        <v>133</v>
      </c>
      <c r="G1279">
        <v>128</v>
      </c>
      <c r="H1279">
        <v>1102.2</v>
      </c>
      <c r="L1279" t="s">
        <v>16</v>
      </c>
      <c r="M1279" t="s">
        <v>16</v>
      </c>
    </row>
    <row r="1280" spans="1:13" x14ac:dyDescent="0.45">
      <c r="A1280">
        <v>1279</v>
      </c>
      <c r="B1280">
        <v>1993</v>
      </c>
      <c r="C1280" t="s">
        <v>660</v>
      </c>
      <c r="D1280" t="s">
        <v>44</v>
      </c>
      <c r="E1280" t="s">
        <v>15</v>
      </c>
      <c r="F1280">
        <v>92</v>
      </c>
      <c r="G1280">
        <v>90</v>
      </c>
      <c r="H1280">
        <v>787</v>
      </c>
      <c r="L1280" t="s">
        <v>16</v>
      </c>
      <c r="M1280" t="s">
        <v>16</v>
      </c>
    </row>
    <row r="1281" spans="1:13" x14ac:dyDescent="0.45">
      <c r="A1281">
        <v>1280</v>
      </c>
      <c r="B1281">
        <v>1993</v>
      </c>
      <c r="C1281" t="s">
        <v>668</v>
      </c>
      <c r="D1281" t="s">
        <v>54</v>
      </c>
      <c r="E1281" t="s">
        <v>15</v>
      </c>
      <c r="F1281">
        <v>125</v>
      </c>
      <c r="G1281">
        <v>102</v>
      </c>
      <c r="H1281">
        <v>915.1</v>
      </c>
      <c r="L1281" t="s">
        <v>16</v>
      </c>
      <c r="M1281" t="s">
        <v>16</v>
      </c>
    </row>
    <row r="1282" spans="1:13" x14ac:dyDescent="0.45">
      <c r="A1282">
        <v>1281</v>
      </c>
      <c r="B1282">
        <v>1993</v>
      </c>
      <c r="C1282" t="s">
        <v>745</v>
      </c>
      <c r="D1282" t="s">
        <v>42</v>
      </c>
      <c r="E1282" t="s">
        <v>15</v>
      </c>
      <c r="F1282">
        <v>105</v>
      </c>
      <c r="G1282">
        <v>99</v>
      </c>
      <c r="H1282">
        <v>874.2</v>
      </c>
      <c r="L1282" t="s">
        <v>16</v>
      </c>
      <c r="M1282" t="s">
        <v>16</v>
      </c>
    </row>
    <row r="1283" spans="1:13" x14ac:dyDescent="0.45">
      <c r="A1283">
        <v>1282</v>
      </c>
      <c r="B1283">
        <v>1993</v>
      </c>
      <c r="C1283" t="s">
        <v>755</v>
      </c>
      <c r="D1283" t="s">
        <v>14</v>
      </c>
      <c r="E1283" t="s">
        <v>15</v>
      </c>
      <c r="F1283">
        <v>122</v>
      </c>
      <c r="G1283">
        <v>112</v>
      </c>
      <c r="H1283">
        <v>1000.2</v>
      </c>
      <c r="L1283" t="s">
        <v>16</v>
      </c>
      <c r="M1283" t="s">
        <v>16</v>
      </c>
    </row>
    <row r="1284" spans="1:13" x14ac:dyDescent="0.45">
      <c r="A1284">
        <v>1283</v>
      </c>
      <c r="B1284">
        <v>1993</v>
      </c>
      <c r="C1284" t="s">
        <v>797</v>
      </c>
      <c r="D1284" t="s">
        <v>29</v>
      </c>
      <c r="E1284" t="s">
        <v>15</v>
      </c>
      <c r="F1284">
        <v>135</v>
      </c>
      <c r="G1284">
        <v>133</v>
      </c>
      <c r="H1284">
        <v>1132.0999999999999</v>
      </c>
      <c r="L1284" t="s">
        <v>16</v>
      </c>
      <c r="M1284" t="s">
        <v>16</v>
      </c>
    </row>
    <row r="1285" spans="1:13" x14ac:dyDescent="0.45">
      <c r="A1285">
        <v>1284</v>
      </c>
      <c r="B1285">
        <v>1993</v>
      </c>
      <c r="C1285" t="s">
        <v>811</v>
      </c>
      <c r="D1285" t="s">
        <v>93</v>
      </c>
      <c r="E1285" t="s">
        <v>15</v>
      </c>
      <c r="F1285">
        <v>133</v>
      </c>
      <c r="G1285">
        <v>118</v>
      </c>
      <c r="H1285">
        <v>1077.0999999999999</v>
      </c>
      <c r="L1285" t="s">
        <v>16</v>
      </c>
      <c r="M1285" t="s">
        <v>16</v>
      </c>
    </row>
    <row r="1286" spans="1:13" x14ac:dyDescent="0.45">
      <c r="A1286">
        <v>1285</v>
      </c>
      <c r="B1286">
        <v>1994</v>
      </c>
      <c r="C1286" t="s">
        <v>212</v>
      </c>
      <c r="D1286" t="s">
        <v>24</v>
      </c>
      <c r="E1286" t="s">
        <v>15</v>
      </c>
      <c r="F1286">
        <v>93</v>
      </c>
      <c r="G1286">
        <v>85</v>
      </c>
      <c r="H1286">
        <v>757</v>
      </c>
      <c r="L1286" t="s">
        <v>16</v>
      </c>
      <c r="M1286" t="s">
        <v>16</v>
      </c>
    </row>
    <row r="1287" spans="1:13" x14ac:dyDescent="0.45">
      <c r="A1287">
        <v>1286</v>
      </c>
      <c r="B1287">
        <v>1994</v>
      </c>
      <c r="C1287" t="s">
        <v>229</v>
      </c>
      <c r="D1287" t="s">
        <v>22</v>
      </c>
      <c r="E1287" t="s">
        <v>15</v>
      </c>
      <c r="F1287">
        <v>95</v>
      </c>
      <c r="G1287">
        <v>89</v>
      </c>
      <c r="H1287">
        <v>787</v>
      </c>
      <c r="L1287" t="s">
        <v>16</v>
      </c>
      <c r="M1287" t="s">
        <v>16</v>
      </c>
    </row>
    <row r="1288" spans="1:13" x14ac:dyDescent="0.45">
      <c r="A1288">
        <v>1287</v>
      </c>
      <c r="B1288">
        <v>1994</v>
      </c>
      <c r="C1288" t="s">
        <v>233</v>
      </c>
      <c r="D1288" t="s">
        <v>40</v>
      </c>
      <c r="E1288" t="s">
        <v>15</v>
      </c>
      <c r="F1288">
        <v>99</v>
      </c>
      <c r="G1288">
        <v>94</v>
      </c>
      <c r="H1288">
        <v>833.2</v>
      </c>
      <c r="L1288" t="s">
        <v>16</v>
      </c>
      <c r="M1288" t="s">
        <v>16</v>
      </c>
    </row>
    <row r="1289" spans="1:13" x14ac:dyDescent="0.45">
      <c r="A1289">
        <v>1288</v>
      </c>
      <c r="B1289">
        <v>1994</v>
      </c>
      <c r="C1289" t="s">
        <v>256</v>
      </c>
      <c r="D1289" t="s">
        <v>62</v>
      </c>
      <c r="E1289" t="s">
        <v>15</v>
      </c>
      <c r="F1289">
        <v>104</v>
      </c>
      <c r="G1289">
        <v>99</v>
      </c>
      <c r="H1289">
        <v>860.2</v>
      </c>
      <c r="L1289" t="s">
        <v>16</v>
      </c>
      <c r="M1289" t="s">
        <v>16</v>
      </c>
    </row>
    <row r="1290" spans="1:13" x14ac:dyDescent="0.45">
      <c r="A1290">
        <v>1289</v>
      </c>
      <c r="B1290">
        <v>1994</v>
      </c>
      <c r="C1290" t="s">
        <v>271</v>
      </c>
      <c r="D1290" t="s">
        <v>882</v>
      </c>
      <c r="E1290" t="s">
        <v>15</v>
      </c>
      <c r="F1290">
        <v>97</v>
      </c>
      <c r="G1290">
        <v>88</v>
      </c>
      <c r="H1290">
        <v>786.2</v>
      </c>
      <c r="L1290" t="s">
        <v>16</v>
      </c>
      <c r="M1290" t="s">
        <v>16</v>
      </c>
    </row>
    <row r="1291" spans="1:13" x14ac:dyDescent="0.45">
      <c r="A1291">
        <v>1290</v>
      </c>
      <c r="B1291">
        <v>1994</v>
      </c>
      <c r="C1291" t="s">
        <v>280</v>
      </c>
      <c r="D1291" t="s">
        <v>57</v>
      </c>
      <c r="E1291" t="s">
        <v>15</v>
      </c>
      <c r="F1291">
        <v>99</v>
      </c>
      <c r="G1291">
        <v>96</v>
      </c>
      <c r="H1291">
        <v>837.2</v>
      </c>
      <c r="L1291" t="s">
        <v>16</v>
      </c>
      <c r="M1291" t="s">
        <v>16</v>
      </c>
    </row>
    <row r="1292" spans="1:13" x14ac:dyDescent="0.45">
      <c r="A1292">
        <v>1291</v>
      </c>
      <c r="B1292">
        <v>1994</v>
      </c>
      <c r="C1292" t="s">
        <v>537</v>
      </c>
      <c r="D1292" t="s">
        <v>59</v>
      </c>
      <c r="E1292" t="s">
        <v>15</v>
      </c>
      <c r="F1292">
        <v>98</v>
      </c>
      <c r="G1292">
        <v>95</v>
      </c>
      <c r="H1292">
        <v>838.2</v>
      </c>
      <c r="L1292" t="s">
        <v>16</v>
      </c>
      <c r="M1292" t="s">
        <v>16</v>
      </c>
    </row>
    <row r="1293" spans="1:13" x14ac:dyDescent="0.45">
      <c r="A1293">
        <v>1292</v>
      </c>
      <c r="B1293">
        <v>1994</v>
      </c>
      <c r="C1293" t="s">
        <v>590</v>
      </c>
      <c r="D1293" t="s">
        <v>20</v>
      </c>
      <c r="E1293" t="s">
        <v>15</v>
      </c>
      <c r="F1293">
        <v>97</v>
      </c>
      <c r="G1293">
        <v>95</v>
      </c>
      <c r="H1293">
        <v>829.1</v>
      </c>
      <c r="L1293" t="s">
        <v>16</v>
      </c>
      <c r="M1293" t="s">
        <v>16</v>
      </c>
    </row>
    <row r="1294" spans="1:13" x14ac:dyDescent="0.45">
      <c r="A1294">
        <v>1293</v>
      </c>
      <c r="B1294">
        <v>1994</v>
      </c>
      <c r="C1294" t="s">
        <v>758</v>
      </c>
      <c r="D1294" t="s">
        <v>81</v>
      </c>
      <c r="E1294" t="s">
        <v>15</v>
      </c>
      <c r="F1294">
        <v>93</v>
      </c>
      <c r="G1294">
        <v>90</v>
      </c>
      <c r="H1294">
        <v>754.1</v>
      </c>
      <c r="L1294" t="s">
        <v>16</v>
      </c>
      <c r="M1294" t="s">
        <v>16</v>
      </c>
    </row>
    <row r="1295" spans="1:13" x14ac:dyDescent="0.45">
      <c r="A1295">
        <v>1294</v>
      </c>
      <c r="B1295">
        <v>1994</v>
      </c>
      <c r="C1295" t="s">
        <v>811</v>
      </c>
      <c r="D1295" t="s">
        <v>93</v>
      </c>
      <c r="E1295" t="s">
        <v>15</v>
      </c>
      <c r="F1295">
        <v>95</v>
      </c>
      <c r="G1295">
        <v>83</v>
      </c>
      <c r="H1295">
        <v>754</v>
      </c>
      <c r="L1295" t="s">
        <v>16</v>
      </c>
      <c r="M1295" t="s">
        <v>16</v>
      </c>
    </row>
    <row r="1296" spans="1:13" x14ac:dyDescent="0.45">
      <c r="A1296">
        <v>1295</v>
      </c>
      <c r="B1296">
        <v>1995</v>
      </c>
      <c r="C1296" t="s">
        <v>203</v>
      </c>
      <c r="D1296" t="s">
        <v>48</v>
      </c>
      <c r="E1296" t="s">
        <v>15</v>
      </c>
      <c r="F1296">
        <v>93</v>
      </c>
      <c r="G1296">
        <v>86</v>
      </c>
      <c r="H1296">
        <v>756.2</v>
      </c>
      <c r="L1296" t="s">
        <v>16</v>
      </c>
      <c r="M1296" t="s">
        <v>16</v>
      </c>
    </row>
    <row r="1297" spans="1:13" x14ac:dyDescent="0.45">
      <c r="A1297">
        <v>1296</v>
      </c>
      <c r="B1297">
        <v>1995</v>
      </c>
      <c r="C1297" t="s">
        <v>212</v>
      </c>
      <c r="D1297" t="s">
        <v>24</v>
      </c>
      <c r="E1297" t="s">
        <v>15</v>
      </c>
      <c r="F1297">
        <v>122</v>
      </c>
      <c r="G1297">
        <v>119</v>
      </c>
      <c r="H1297">
        <v>1044.0999999999999</v>
      </c>
      <c r="L1297" t="s">
        <v>16</v>
      </c>
      <c r="M1297" t="s">
        <v>16</v>
      </c>
    </row>
    <row r="1298" spans="1:13" x14ac:dyDescent="0.45">
      <c r="A1298">
        <v>1297</v>
      </c>
      <c r="B1298">
        <v>1995</v>
      </c>
      <c r="C1298" t="s">
        <v>229</v>
      </c>
      <c r="D1298" t="s">
        <v>22</v>
      </c>
      <c r="E1298" t="s">
        <v>15</v>
      </c>
      <c r="F1298">
        <v>113</v>
      </c>
      <c r="G1298">
        <v>107</v>
      </c>
      <c r="H1298">
        <v>935.1</v>
      </c>
      <c r="L1298" t="s">
        <v>16</v>
      </c>
      <c r="M1298" t="s">
        <v>16</v>
      </c>
    </row>
    <row r="1299" spans="1:13" x14ac:dyDescent="0.45">
      <c r="A1299">
        <v>1298</v>
      </c>
      <c r="B1299">
        <v>1995</v>
      </c>
      <c r="C1299" t="s">
        <v>231</v>
      </c>
      <c r="D1299" t="s">
        <v>882</v>
      </c>
      <c r="E1299" t="s">
        <v>15</v>
      </c>
      <c r="F1299">
        <v>97</v>
      </c>
      <c r="G1299">
        <v>95</v>
      </c>
      <c r="H1299">
        <v>844.2</v>
      </c>
      <c r="L1299" t="s">
        <v>16</v>
      </c>
      <c r="M1299" t="s">
        <v>16</v>
      </c>
    </row>
    <row r="1300" spans="1:13" x14ac:dyDescent="0.45">
      <c r="A1300">
        <v>1299</v>
      </c>
      <c r="B1300">
        <v>1995</v>
      </c>
      <c r="C1300" t="s">
        <v>233</v>
      </c>
      <c r="D1300" t="s">
        <v>40</v>
      </c>
      <c r="E1300" t="s">
        <v>15</v>
      </c>
      <c r="F1300">
        <v>100</v>
      </c>
      <c r="G1300">
        <v>92</v>
      </c>
      <c r="H1300">
        <v>821</v>
      </c>
      <c r="L1300" t="s">
        <v>16</v>
      </c>
      <c r="M1300" t="s">
        <v>16</v>
      </c>
    </row>
    <row r="1301" spans="1:13" x14ac:dyDescent="0.45">
      <c r="A1301">
        <v>1300</v>
      </c>
      <c r="B1301">
        <v>1995</v>
      </c>
      <c r="C1301" t="s">
        <v>239</v>
      </c>
      <c r="D1301" t="s">
        <v>38</v>
      </c>
      <c r="E1301" t="s">
        <v>15</v>
      </c>
      <c r="F1301">
        <v>103</v>
      </c>
      <c r="G1301">
        <v>95</v>
      </c>
      <c r="H1301">
        <v>817.1</v>
      </c>
      <c r="L1301" t="s">
        <v>16</v>
      </c>
      <c r="M1301" t="s">
        <v>16</v>
      </c>
    </row>
    <row r="1302" spans="1:13" x14ac:dyDescent="0.45">
      <c r="A1302">
        <v>1301</v>
      </c>
      <c r="B1302">
        <v>1995</v>
      </c>
      <c r="C1302" t="s">
        <v>256</v>
      </c>
      <c r="D1302" t="s">
        <v>62</v>
      </c>
      <c r="E1302" t="s">
        <v>15</v>
      </c>
      <c r="F1302">
        <v>112</v>
      </c>
      <c r="G1302">
        <v>110</v>
      </c>
      <c r="H1302">
        <v>941</v>
      </c>
      <c r="L1302" t="s">
        <v>16</v>
      </c>
      <c r="M1302" t="s">
        <v>16</v>
      </c>
    </row>
    <row r="1303" spans="1:13" x14ac:dyDescent="0.45">
      <c r="A1303">
        <v>1302</v>
      </c>
      <c r="B1303">
        <v>1995</v>
      </c>
      <c r="C1303" t="s">
        <v>270</v>
      </c>
      <c r="D1303" t="s">
        <v>29</v>
      </c>
      <c r="E1303" t="s">
        <v>15</v>
      </c>
      <c r="F1303">
        <v>119</v>
      </c>
      <c r="G1303">
        <v>117</v>
      </c>
      <c r="H1303">
        <v>1017</v>
      </c>
      <c r="L1303" t="s">
        <v>16</v>
      </c>
      <c r="M1303" t="s">
        <v>16</v>
      </c>
    </row>
    <row r="1304" spans="1:13" x14ac:dyDescent="0.45">
      <c r="A1304">
        <v>1303</v>
      </c>
      <c r="B1304">
        <v>1995</v>
      </c>
      <c r="C1304" t="s">
        <v>277</v>
      </c>
      <c r="D1304" t="s">
        <v>26</v>
      </c>
      <c r="E1304" t="s">
        <v>15</v>
      </c>
      <c r="F1304">
        <v>112</v>
      </c>
      <c r="G1304">
        <v>104</v>
      </c>
      <c r="H1304">
        <v>916.1</v>
      </c>
      <c r="L1304" t="s">
        <v>16</v>
      </c>
      <c r="M1304" t="s">
        <v>16</v>
      </c>
    </row>
    <row r="1305" spans="1:13" x14ac:dyDescent="0.45">
      <c r="A1305">
        <v>1304</v>
      </c>
      <c r="B1305">
        <v>1995</v>
      </c>
      <c r="C1305" t="s">
        <v>280</v>
      </c>
      <c r="D1305" t="s">
        <v>57</v>
      </c>
      <c r="E1305" t="s">
        <v>15</v>
      </c>
      <c r="F1305">
        <v>127</v>
      </c>
      <c r="G1305">
        <v>120</v>
      </c>
      <c r="H1305">
        <v>1065</v>
      </c>
      <c r="L1305" t="s">
        <v>16</v>
      </c>
      <c r="M1305" t="s">
        <v>16</v>
      </c>
    </row>
    <row r="1306" spans="1:13" x14ac:dyDescent="0.45">
      <c r="A1306">
        <v>1305</v>
      </c>
      <c r="B1306">
        <v>1995</v>
      </c>
      <c r="C1306" t="s">
        <v>281</v>
      </c>
      <c r="D1306" t="s">
        <v>881</v>
      </c>
      <c r="E1306" t="s">
        <v>15</v>
      </c>
      <c r="F1306">
        <v>98</v>
      </c>
      <c r="G1306">
        <v>93</v>
      </c>
      <c r="H1306">
        <v>767.1</v>
      </c>
      <c r="L1306" t="s">
        <v>16</v>
      </c>
      <c r="M1306" t="s">
        <v>16</v>
      </c>
    </row>
    <row r="1307" spans="1:13" x14ac:dyDescent="0.45">
      <c r="A1307">
        <v>1306</v>
      </c>
      <c r="B1307">
        <v>1995</v>
      </c>
      <c r="C1307" t="s">
        <v>426</v>
      </c>
      <c r="D1307" t="s">
        <v>71</v>
      </c>
      <c r="E1307" t="s">
        <v>15</v>
      </c>
      <c r="F1307">
        <v>95</v>
      </c>
      <c r="G1307">
        <v>93</v>
      </c>
      <c r="H1307">
        <v>814.2</v>
      </c>
      <c r="L1307" t="s">
        <v>16</v>
      </c>
      <c r="M1307" t="s">
        <v>16</v>
      </c>
    </row>
    <row r="1308" spans="1:13" x14ac:dyDescent="0.45">
      <c r="A1308">
        <v>1307</v>
      </c>
      <c r="B1308">
        <v>1995</v>
      </c>
      <c r="C1308" t="s">
        <v>460</v>
      </c>
      <c r="D1308" t="s">
        <v>64</v>
      </c>
      <c r="E1308" t="s">
        <v>15</v>
      </c>
      <c r="F1308">
        <v>103</v>
      </c>
      <c r="G1308">
        <v>87</v>
      </c>
      <c r="H1308">
        <v>821.1</v>
      </c>
      <c r="L1308" t="s">
        <v>16</v>
      </c>
      <c r="M1308" t="s">
        <v>16</v>
      </c>
    </row>
    <row r="1309" spans="1:13" x14ac:dyDescent="0.45">
      <c r="A1309">
        <v>1308</v>
      </c>
      <c r="B1309">
        <v>1995</v>
      </c>
      <c r="C1309" t="s">
        <v>537</v>
      </c>
      <c r="D1309" t="s">
        <v>59</v>
      </c>
      <c r="E1309" t="s">
        <v>15</v>
      </c>
      <c r="F1309">
        <v>107</v>
      </c>
      <c r="G1309">
        <v>101</v>
      </c>
      <c r="H1309">
        <v>871.2</v>
      </c>
      <c r="L1309" t="s">
        <v>16</v>
      </c>
      <c r="M1309" t="s">
        <v>16</v>
      </c>
    </row>
    <row r="1310" spans="1:13" x14ac:dyDescent="0.45">
      <c r="A1310">
        <v>1309</v>
      </c>
      <c r="B1310">
        <v>1995</v>
      </c>
      <c r="C1310" t="s">
        <v>549</v>
      </c>
      <c r="D1310" t="s">
        <v>79</v>
      </c>
      <c r="E1310" t="s">
        <v>15</v>
      </c>
      <c r="F1310">
        <v>113</v>
      </c>
      <c r="G1310">
        <v>98</v>
      </c>
      <c r="H1310">
        <v>867</v>
      </c>
      <c r="L1310" t="s">
        <v>16</v>
      </c>
      <c r="M1310" t="s">
        <v>16</v>
      </c>
    </row>
    <row r="1311" spans="1:13" x14ac:dyDescent="0.45">
      <c r="A1311">
        <v>1310</v>
      </c>
      <c r="B1311">
        <v>1995</v>
      </c>
      <c r="C1311" t="s">
        <v>585</v>
      </c>
      <c r="D1311" t="s">
        <v>54</v>
      </c>
      <c r="E1311" t="s">
        <v>15</v>
      </c>
      <c r="F1311">
        <v>111</v>
      </c>
      <c r="G1311">
        <v>104</v>
      </c>
      <c r="H1311">
        <v>899.2</v>
      </c>
      <c r="L1311" t="s">
        <v>16</v>
      </c>
      <c r="M1311" t="s">
        <v>16</v>
      </c>
    </row>
    <row r="1312" spans="1:13" x14ac:dyDescent="0.45">
      <c r="A1312">
        <v>1311</v>
      </c>
      <c r="B1312">
        <v>1995</v>
      </c>
      <c r="C1312" t="s">
        <v>590</v>
      </c>
      <c r="D1312" t="s">
        <v>20</v>
      </c>
      <c r="E1312" t="s">
        <v>15</v>
      </c>
      <c r="F1312">
        <v>118</v>
      </c>
      <c r="G1312">
        <v>114</v>
      </c>
      <c r="H1312">
        <v>971.2</v>
      </c>
      <c r="L1312" t="s">
        <v>16</v>
      </c>
      <c r="M1312" t="s">
        <v>16</v>
      </c>
    </row>
    <row r="1313" spans="1:13" x14ac:dyDescent="0.45">
      <c r="A1313">
        <v>1312</v>
      </c>
      <c r="B1313">
        <v>1995</v>
      </c>
      <c r="C1313" t="s">
        <v>755</v>
      </c>
      <c r="D1313" t="s">
        <v>14</v>
      </c>
      <c r="E1313" t="s">
        <v>15</v>
      </c>
      <c r="F1313">
        <v>107</v>
      </c>
      <c r="G1313">
        <v>103</v>
      </c>
      <c r="H1313">
        <v>893.1</v>
      </c>
      <c r="L1313" t="s">
        <v>16</v>
      </c>
      <c r="M1313" t="s">
        <v>16</v>
      </c>
    </row>
    <row r="1314" spans="1:13" x14ac:dyDescent="0.45">
      <c r="A1314">
        <v>1313</v>
      </c>
      <c r="B1314">
        <v>1995</v>
      </c>
      <c r="C1314" t="s">
        <v>758</v>
      </c>
      <c r="D1314" t="s">
        <v>81</v>
      </c>
      <c r="E1314" t="s">
        <v>15</v>
      </c>
      <c r="F1314">
        <v>111</v>
      </c>
      <c r="G1314">
        <v>106</v>
      </c>
      <c r="H1314">
        <v>916.2</v>
      </c>
      <c r="L1314" t="s">
        <v>16</v>
      </c>
      <c r="M1314" t="s">
        <v>16</v>
      </c>
    </row>
    <row r="1315" spans="1:13" x14ac:dyDescent="0.45">
      <c r="A1315">
        <v>1314</v>
      </c>
      <c r="B1315">
        <v>1996</v>
      </c>
      <c r="C1315" t="s">
        <v>203</v>
      </c>
      <c r="D1315" t="s">
        <v>48</v>
      </c>
      <c r="E1315" t="s">
        <v>15</v>
      </c>
      <c r="F1315">
        <v>135</v>
      </c>
      <c r="G1315">
        <v>125</v>
      </c>
      <c r="H1315">
        <v>1112.2</v>
      </c>
      <c r="L1315" t="s">
        <v>16</v>
      </c>
      <c r="M1315" t="s">
        <v>16</v>
      </c>
    </row>
    <row r="1316" spans="1:13" x14ac:dyDescent="0.45">
      <c r="A1316">
        <v>1315</v>
      </c>
      <c r="B1316">
        <v>1996</v>
      </c>
      <c r="C1316" t="s">
        <v>209</v>
      </c>
      <c r="D1316" t="s">
        <v>31</v>
      </c>
      <c r="E1316" t="s">
        <v>15</v>
      </c>
      <c r="F1316">
        <v>124</v>
      </c>
      <c r="G1316">
        <v>111</v>
      </c>
      <c r="H1316">
        <v>992</v>
      </c>
      <c r="L1316" t="s">
        <v>16</v>
      </c>
      <c r="M1316" t="s">
        <v>16</v>
      </c>
    </row>
    <row r="1317" spans="1:13" x14ac:dyDescent="0.45">
      <c r="A1317">
        <v>1316</v>
      </c>
      <c r="B1317">
        <v>1996</v>
      </c>
      <c r="C1317" t="s">
        <v>212</v>
      </c>
      <c r="D1317" t="s">
        <v>14</v>
      </c>
      <c r="E1317" t="s">
        <v>15</v>
      </c>
      <c r="F1317">
        <v>120</v>
      </c>
      <c r="G1317">
        <v>110</v>
      </c>
      <c r="H1317">
        <v>973.2</v>
      </c>
      <c r="L1317" t="s">
        <v>16</v>
      </c>
      <c r="M1317" t="s">
        <v>16</v>
      </c>
    </row>
    <row r="1318" spans="1:13" x14ac:dyDescent="0.45">
      <c r="A1318">
        <v>1317</v>
      </c>
      <c r="B1318">
        <v>1996</v>
      </c>
      <c r="C1318" t="s">
        <v>213</v>
      </c>
      <c r="D1318" t="s">
        <v>69</v>
      </c>
      <c r="E1318" t="s">
        <v>15</v>
      </c>
      <c r="F1318">
        <v>150</v>
      </c>
      <c r="G1318">
        <v>142</v>
      </c>
      <c r="H1318">
        <v>1265.0999999999999</v>
      </c>
      <c r="L1318" t="s">
        <v>16</v>
      </c>
      <c r="M1318" t="s">
        <v>16</v>
      </c>
    </row>
    <row r="1319" spans="1:13" x14ac:dyDescent="0.45">
      <c r="A1319">
        <v>1318</v>
      </c>
      <c r="B1319">
        <v>1996</v>
      </c>
      <c r="C1319" t="s">
        <v>231</v>
      </c>
      <c r="D1319" t="s">
        <v>882</v>
      </c>
      <c r="E1319" t="s">
        <v>15</v>
      </c>
      <c r="F1319">
        <v>120</v>
      </c>
      <c r="G1319">
        <v>113</v>
      </c>
      <c r="H1319">
        <v>997</v>
      </c>
      <c r="L1319" t="s">
        <v>16</v>
      </c>
      <c r="M1319" t="s">
        <v>16</v>
      </c>
    </row>
    <row r="1320" spans="1:13" x14ac:dyDescent="0.45">
      <c r="A1320">
        <v>1319</v>
      </c>
      <c r="B1320">
        <v>1996</v>
      </c>
      <c r="C1320" t="s">
        <v>233</v>
      </c>
      <c r="D1320" t="s">
        <v>46</v>
      </c>
      <c r="E1320" t="s">
        <v>15</v>
      </c>
      <c r="F1320">
        <v>119</v>
      </c>
      <c r="G1320">
        <v>107</v>
      </c>
      <c r="H1320">
        <v>993.2</v>
      </c>
      <c r="L1320" t="s">
        <v>16</v>
      </c>
      <c r="M1320" t="s">
        <v>16</v>
      </c>
    </row>
    <row r="1321" spans="1:13" x14ac:dyDescent="0.45">
      <c r="A1321">
        <v>1320</v>
      </c>
      <c r="B1321">
        <v>1996</v>
      </c>
      <c r="C1321" t="s">
        <v>256</v>
      </c>
      <c r="D1321" t="s">
        <v>62</v>
      </c>
      <c r="E1321" t="s">
        <v>15</v>
      </c>
      <c r="F1321">
        <v>146</v>
      </c>
      <c r="G1321">
        <v>144</v>
      </c>
      <c r="H1321">
        <v>1255.2</v>
      </c>
      <c r="L1321" t="s">
        <v>16</v>
      </c>
      <c r="M1321" t="s">
        <v>16</v>
      </c>
    </row>
    <row r="1322" spans="1:13" x14ac:dyDescent="0.45">
      <c r="A1322">
        <v>1321</v>
      </c>
      <c r="B1322">
        <v>1996</v>
      </c>
      <c r="C1322" t="s">
        <v>264</v>
      </c>
      <c r="D1322" t="s">
        <v>42</v>
      </c>
      <c r="E1322" t="s">
        <v>15</v>
      </c>
      <c r="F1322">
        <v>129</v>
      </c>
      <c r="G1322">
        <v>117</v>
      </c>
      <c r="H1322">
        <v>1060.0999999999999</v>
      </c>
      <c r="L1322" t="s">
        <v>16</v>
      </c>
      <c r="M1322" t="s">
        <v>16</v>
      </c>
    </row>
    <row r="1323" spans="1:13" x14ac:dyDescent="0.45">
      <c r="A1323">
        <v>1322</v>
      </c>
      <c r="B1323">
        <v>1996</v>
      </c>
      <c r="C1323" t="s">
        <v>270</v>
      </c>
      <c r="D1323" t="s">
        <v>29</v>
      </c>
      <c r="E1323" t="s">
        <v>15</v>
      </c>
      <c r="F1323">
        <v>135</v>
      </c>
      <c r="G1323">
        <v>130</v>
      </c>
      <c r="H1323">
        <v>1130</v>
      </c>
      <c r="L1323" t="s">
        <v>16</v>
      </c>
      <c r="M1323" t="s">
        <v>16</v>
      </c>
    </row>
    <row r="1324" spans="1:13" x14ac:dyDescent="0.45">
      <c r="A1324">
        <v>1323</v>
      </c>
      <c r="B1324">
        <v>1996</v>
      </c>
      <c r="C1324" t="s">
        <v>271</v>
      </c>
      <c r="D1324" t="s">
        <v>71</v>
      </c>
      <c r="E1324" t="s">
        <v>15</v>
      </c>
      <c r="F1324">
        <v>114</v>
      </c>
      <c r="G1324">
        <v>112</v>
      </c>
      <c r="H1324">
        <v>982</v>
      </c>
      <c r="L1324" t="s">
        <v>16</v>
      </c>
      <c r="M1324" t="s">
        <v>16</v>
      </c>
    </row>
    <row r="1325" spans="1:13" x14ac:dyDescent="0.45">
      <c r="A1325">
        <v>1324</v>
      </c>
      <c r="B1325">
        <v>1996</v>
      </c>
      <c r="C1325" t="s">
        <v>275</v>
      </c>
      <c r="D1325" t="s">
        <v>91</v>
      </c>
      <c r="E1325" t="s">
        <v>15</v>
      </c>
      <c r="F1325">
        <v>104</v>
      </c>
      <c r="G1325">
        <v>97</v>
      </c>
      <c r="H1325">
        <v>826.2</v>
      </c>
      <c r="L1325" t="s">
        <v>16</v>
      </c>
      <c r="M1325" t="s">
        <v>16</v>
      </c>
    </row>
    <row r="1326" spans="1:13" x14ac:dyDescent="0.45">
      <c r="A1326">
        <v>1325</v>
      </c>
      <c r="B1326">
        <v>1996</v>
      </c>
      <c r="C1326" t="s">
        <v>277</v>
      </c>
      <c r="D1326" t="s">
        <v>46</v>
      </c>
      <c r="E1326" t="s">
        <v>15</v>
      </c>
      <c r="F1326">
        <v>118</v>
      </c>
      <c r="G1326">
        <v>107</v>
      </c>
      <c r="H1326">
        <v>963.2</v>
      </c>
      <c r="L1326" t="s">
        <v>16</v>
      </c>
      <c r="M1326" t="s">
        <v>16</v>
      </c>
    </row>
    <row r="1327" spans="1:13" x14ac:dyDescent="0.45">
      <c r="A1327">
        <v>1326</v>
      </c>
      <c r="B1327">
        <v>1996</v>
      </c>
      <c r="C1327" t="s">
        <v>280</v>
      </c>
      <c r="D1327" t="s">
        <v>57</v>
      </c>
      <c r="E1327" t="s">
        <v>15</v>
      </c>
      <c r="F1327">
        <v>146</v>
      </c>
      <c r="G1327">
        <v>141</v>
      </c>
      <c r="H1327">
        <v>1223.0999999999999</v>
      </c>
      <c r="L1327" t="s">
        <v>16</v>
      </c>
      <c r="M1327" t="s">
        <v>16</v>
      </c>
    </row>
    <row r="1328" spans="1:13" x14ac:dyDescent="0.45">
      <c r="A1328">
        <v>1327</v>
      </c>
      <c r="B1328">
        <v>1996</v>
      </c>
      <c r="C1328" t="s">
        <v>281</v>
      </c>
      <c r="D1328" t="s">
        <v>881</v>
      </c>
      <c r="E1328" t="s">
        <v>15</v>
      </c>
      <c r="F1328">
        <v>112</v>
      </c>
      <c r="G1328">
        <v>104</v>
      </c>
      <c r="H1328">
        <v>855</v>
      </c>
      <c r="L1328" t="s">
        <v>16</v>
      </c>
      <c r="M1328" t="s">
        <v>16</v>
      </c>
    </row>
    <row r="1329" spans="1:13" x14ac:dyDescent="0.45">
      <c r="A1329">
        <v>1328</v>
      </c>
      <c r="B1329">
        <v>1996</v>
      </c>
      <c r="C1329" t="s">
        <v>537</v>
      </c>
      <c r="D1329" t="s">
        <v>59</v>
      </c>
      <c r="E1329" t="s">
        <v>15</v>
      </c>
      <c r="F1329">
        <v>126</v>
      </c>
      <c r="G1329">
        <v>120</v>
      </c>
      <c r="H1329">
        <v>1035</v>
      </c>
      <c r="L1329" t="s">
        <v>16</v>
      </c>
      <c r="M1329" t="s">
        <v>16</v>
      </c>
    </row>
    <row r="1330" spans="1:13" x14ac:dyDescent="0.45">
      <c r="A1330">
        <v>1329</v>
      </c>
      <c r="B1330">
        <v>1996</v>
      </c>
      <c r="C1330" t="s">
        <v>549</v>
      </c>
      <c r="D1330" t="s">
        <v>79</v>
      </c>
      <c r="E1330" t="s">
        <v>15</v>
      </c>
      <c r="F1330">
        <v>111</v>
      </c>
      <c r="G1330">
        <v>99</v>
      </c>
      <c r="H1330">
        <v>890.1</v>
      </c>
      <c r="L1330" t="s">
        <v>16</v>
      </c>
      <c r="M1330" t="s">
        <v>16</v>
      </c>
    </row>
    <row r="1331" spans="1:13" x14ac:dyDescent="0.45">
      <c r="A1331">
        <v>1330</v>
      </c>
      <c r="B1331">
        <v>1996</v>
      </c>
      <c r="C1331" t="s">
        <v>585</v>
      </c>
      <c r="D1331" t="s">
        <v>38</v>
      </c>
      <c r="E1331" t="s">
        <v>15</v>
      </c>
      <c r="F1331">
        <v>99</v>
      </c>
      <c r="G1331">
        <v>92</v>
      </c>
      <c r="H1331">
        <v>819.1</v>
      </c>
      <c r="L1331" t="s">
        <v>16</v>
      </c>
      <c r="M1331" t="s">
        <v>16</v>
      </c>
    </row>
    <row r="1332" spans="1:13" x14ac:dyDescent="0.45">
      <c r="A1332">
        <v>1331</v>
      </c>
      <c r="B1332">
        <v>1996</v>
      </c>
      <c r="C1332" t="s">
        <v>639</v>
      </c>
      <c r="D1332" t="s">
        <v>18</v>
      </c>
      <c r="E1332" t="s">
        <v>15</v>
      </c>
      <c r="F1332">
        <v>105</v>
      </c>
      <c r="G1332">
        <v>88</v>
      </c>
      <c r="H1332">
        <v>801</v>
      </c>
      <c r="L1332" t="s">
        <v>16</v>
      </c>
      <c r="M1332" t="s">
        <v>16</v>
      </c>
    </row>
    <row r="1333" spans="1:13" x14ac:dyDescent="0.45">
      <c r="A1333">
        <v>1332</v>
      </c>
      <c r="B1333">
        <v>1996</v>
      </c>
      <c r="C1333" t="s">
        <v>660</v>
      </c>
      <c r="D1333" t="s">
        <v>44</v>
      </c>
      <c r="E1333" t="s">
        <v>15</v>
      </c>
      <c r="F1333">
        <v>116</v>
      </c>
      <c r="G1333">
        <v>108</v>
      </c>
      <c r="H1333">
        <v>974.2</v>
      </c>
      <c r="L1333" t="s">
        <v>16</v>
      </c>
      <c r="M1333" t="s">
        <v>16</v>
      </c>
    </row>
    <row r="1334" spans="1:13" x14ac:dyDescent="0.45">
      <c r="A1334">
        <v>1333</v>
      </c>
      <c r="B1334">
        <v>1996</v>
      </c>
      <c r="C1334" t="s">
        <v>688</v>
      </c>
      <c r="D1334" t="s">
        <v>24</v>
      </c>
      <c r="E1334" t="s">
        <v>15</v>
      </c>
      <c r="F1334">
        <v>111</v>
      </c>
      <c r="G1334">
        <v>97</v>
      </c>
      <c r="H1334">
        <v>850.1</v>
      </c>
      <c r="L1334" t="s">
        <v>16</v>
      </c>
      <c r="M1334" t="s">
        <v>16</v>
      </c>
    </row>
    <row r="1335" spans="1:13" x14ac:dyDescent="0.45">
      <c r="A1335">
        <v>1334</v>
      </c>
      <c r="B1335">
        <v>1996</v>
      </c>
      <c r="C1335" t="s">
        <v>733</v>
      </c>
      <c r="D1335" t="s">
        <v>93</v>
      </c>
      <c r="E1335" t="s">
        <v>15</v>
      </c>
      <c r="F1335">
        <v>128</v>
      </c>
      <c r="G1335">
        <v>125</v>
      </c>
      <c r="H1335">
        <v>1096.0999999999999</v>
      </c>
      <c r="L1335" t="s">
        <v>16</v>
      </c>
      <c r="M1335" t="s">
        <v>16</v>
      </c>
    </row>
    <row r="1336" spans="1:13" x14ac:dyDescent="0.45">
      <c r="A1336">
        <v>1335</v>
      </c>
      <c r="B1336">
        <v>1996</v>
      </c>
      <c r="C1336" t="s">
        <v>755</v>
      </c>
      <c r="D1336" t="s">
        <v>54</v>
      </c>
      <c r="E1336" t="s">
        <v>15</v>
      </c>
      <c r="F1336">
        <v>105</v>
      </c>
      <c r="G1336">
        <v>98</v>
      </c>
      <c r="H1336">
        <v>846.2</v>
      </c>
      <c r="L1336" t="s">
        <v>16</v>
      </c>
      <c r="M1336" t="s">
        <v>16</v>
      </c>
    </row>
    <row r="1337" spans="1:13" x14ac:dyDescent="0.45">
      <c r="A1337">
        <v>1336</v>
      </c>
      <c r="B1337">
        <v>1996</v>
      </c>
      <c r="C1337" t="s">
        <v>758</v>
      </c>
      <c r="D1337" t="s">
        <v>81</v>
      </c>
      <c r="E1337" t="s">
        <v>15</v>
      </c>
      <c r="F1337">
        <v>137</v>
      </c>
      <c r="G1337">
        <v>130</v>
      </c>
      <c r="H1337">
        <v>1138.2</v>
      </c>
      <c r="L1337" t="s">
        <v>16</v>
      </c>
      <c r="M1337" t="s">
        <v>16</v>
      </c>
    </row>
    <row r="1338" spans="1:13" x14ac:dyDescent="0.45">
      <c r="A1338">
        <v>1337</v>
      </c>
      <c r="B1338">
        <v>1996</v>
      </c>
      <c r="C1338" t="s">
        <v>811</v>
      </c>
      <c r="D1338" t="s">
        <v>46</v>
      </c>
      <c r="E1338" t="s">
        <v>15</v>
      </c>
      <c r="F1338">
        <v>124</v>
      </c>
      <c r="G1338">
        <v>106</v>
      </c>
      <c r="H1338">
        <v>970.1</v>
      </c>
      <c r="L1338" t="s">
        <v>16</v>
      </c>
      <c r="M1338" t="s">
        <v>16</v>
      </c>
    </row>
    <row r="1339" spans="1:13" x14ac:dyDescent="0.45">
      <c r="A1339">
        <v>1338</v>
      </c>
      <c r="B1339">
        <v>1997</v>
      </c>
      <c r="C1339" t="s">
        <v>196</v>
      </c>
      <c r="D1339" t="s">
        <v>46</v>
      </c>
      <c r="E1339" t="s">
        <v>15</v>
      </c>
      <c r="F1339">
        <v>113</v>
      </c>
      <c r="G1339">
        <v>94</v>
      </c>
      <c r="H1339">
        <v>830.2</v>
      </c>
      <c r="L1339" t="s">
        <v>16</v>
      </c>
      <c r="M1339" t="s">
        <v>16</v>
      </c>
    </row>
    <row r="1340" spans="1:13" x14ac:dyDescent="0.45">
      <c r="A1340">
        <v>1339</v>
      </c>
      <c r="B1340">
        <v>1997</v>
      </c>
      <c r="C1340" t="s">
        <v>203</v>
      </c>
      <c r="D1340" t="s">
        <v>48</v>
      </c>
      <c r="E1340" t="s">
        <v>15</v>
      </c>
      <c r="F1340">
        <v>117</v>
      </c>
      <c r="G1340">
        <v>107</v>
      </c>
      <c r="H1340">
        <v>951</v>
      </c>
      <c r="L1340" t="s">
        <v>16</v>
      </c>
      <c r="M1340" t="s">
        <v>16</v>
      </c>
    </row>
    <row r="1341" spans="1:13" x14ac:dyDescent="0.45">
      <c r="A1341">
        <v>1340</v>
      </c>
      <c r="B1341">
        <v>1997</v>
      </c>
      <c r="C1341" t="s">
        <v>209</v>
      </c>
      <c r="D1341" t="s">
        <v>31</v>
      </c>
      <c r="E1341" t="s">
        <v>15</v>
      </c>
      <c r="F1341">
        <v>119</v>
      </c>
      <c r="G1341">
        <v>115</v>
      </c>
      <c r="H1341">
        <v>1005</v>
      </c>
      <c r="L1341" t="s">
        <v>16</v>
      </c>
      <c r="M1341" t="s">
        <v>16</v>
      </c>
    </row>
    <row r="1342" spans="1:13" x14ac:dyDescent="0.45">
      <c r="A1342">
        <v>1341</v>
      </c>
      <c r="B1342">
        <v>1997</v>
      </c>
      <c r="C1342" t="s">
        <v>212</v>
      </c>
      <c r="D1342" t="s">
        <v>14</v>
      </c>
      <c r="E1342" t="s">
        <v>15</v>
      </c>
      <c r="F1342">
        <v>111</v>
      </c>
      <c r="G1342">
        <v>109</v>
      </c>
      <c r="H1342">
        <v>979.1</v>
      </c>
      <c r="L1342" t="s">
        <v>16</v>
      </c>
      <c r="M1342" t="s">
        <v>16</v>
      </c>
    </row>
    <row r="1343" spans="1:13" x14ac:dyDescent="0.45">
      <c r="A1343">
        <v>1342</v>
      </c>
      <c r="B1343">
        <v>1997</v>
      </c>
      <c r="C1343" t="s">
        <v>213</v>
      </c>
      <c r="D1343" t="s">
        <v>69</v>
      </c>
      <c r="E1343" t="s">
        <v>15</v>
      </c>
      <c r="F1343">
        <v>122</v>
      </c>
      <c r="G1343">
        <v>116</v>
      </c>
      <c r="H1343">
        <v>1006.1</v>
      </c>
      <c r="L1343" t="s">
        <v>16</v>
      </c>
      <c r="M1343" t="s">
        <v>16</v>
      </c>
    </row>
    <row r="1344" spans="1:13" x14ac:dyDescent="0.45">
      <c r="A1344">
        <v>1343</v>
      </c>
      <c r="B1344">
        <v>1997</v>
      </c>
      <c r="C1344" t="s">
        <v>231</v>
      </c>
      <c r="D1344" t="s">
        <v>882</v>
      </c>
      <c r="E1344" t="s">
        <v>15</v>
      </c>
      <c r="F1344">
        <v>123</v>
      </c>
      <c r="G1344">
        <v>123</v>
      </c>
      <c r="H1344">
        <v>1076.2</v>
      </c>
      <c r="L1344" t="s">
        <v>16</v>
      </c>
      <c r="M1344" t="s">
        <v>16</v>
      </c>
    </row>
    <row r="1345" spans="1:13" x14ac:dyDescent="0.45">
      <c r="A1345">
        <v>1344</v>
      </c>
      <c r="B1345">
        <v>1997</v>
      </c>
      <c r="C1345" t="s">
        <v>233</v>
      </c>
      <c r="D1345" t="s">
        <v>64</v>
      </c>
      <c r="E1345" t="s">
        <v>15</v>
      </c>
      <c r="F1345">
        <v>129</v>
      </c>
      <c r="G1345">
        <v>113</v>
      </c>
      <c r="H1345">
        <v>1032.2</v>
      </c>
      <c r="L1345" t="s">
        <v>16</v>
      </c>
      <c r="M1345" t="s">
        <v>16</v>
      </c>
    </row>
    <row r="1346" spans="1:13" x14ac:dyDescent="0.45">
      <c r="A1346">
        <v>1345</v>
      </c>
      <c r="B1346">
        <v>1997</v>
      </c>
      <c r="C1346" t="s">
        <v>256</v>
      </c>
      <c r="D1346" t="s">
        <v>62</v>
      </c>
      <c r="E1346" t="s">
        <v>15</v>
      </c>
      <c r="F1346">
        <v>139</v>
      </c>
      <c r="G1346">
        <v>139</v>
      </c>
      <c r="H1346">
        <v>1200</v>
      </c>
      <c r="L1346" t="s">
        <v>16</v>
      </c>
      <c r="M1346" t="s">
        <v>16</v>
      </c>
    </row>
    <row r="1347" spans="1:13" x14ac:dyDescent="0.45">
      <c r="A1347">
        <v>1346</v>
      </c>
      <c r="B1347">
        <v>1997</v>
      </c>
      <c r="C1347" t="s">
        <v>258</v>
      </c>
      <c r="D1347" t="s">
        <v>54</v>
      </c>
      <c r="E1347" t="s">
        <v>15</v>
      </c>
      <c r="F1347">
        <v>106</v>
      </c>
      <c r="G1347">
        <v>93</v>
      </c>
      <c r="H1347">
        <v>839.1</v>
      </c>
      <c r="L1347" t="s">
        <v>16</v>
      </c>
      <c r="M1347" t="s">
        <v>16</v>
      </c>
    </row>
    <row r="1348" spans="1:13" x14ac:dyDescent="0.45">
      <c r="A1348">
        <v>1347</v>
      </c>
      <c r="B1348">
        <v>1997</v>
      </c>
      <c r="C1348" t="s">
        <v>262</v>
      </c>
      <c r="D1348" t="s">
        <v>71</v>
      </c>
      <c r="E1348" t="s">
        <v>15</v>
      </c>
      <c r="F1348">
        <v>129</v>
      </c>
      <c r="G1348">
        <v>119</v>
      </c>
      <c r="H1348">
        <v>1059</v>
      </c>
      <c r="L1348" t="s">
        <v>16</v>
      </c>
      <c r="M1348" t="s">
        <v>16</v>
      </c>
    </row>
    <row r="1349" spans="1:13" x14ac:dyDescent="0.45">
      <c r="A1349">
        <v>1348</v>
      </c>
      <c r="B1349">
        <v>1997</v>
      </c>
      <c r="C1349" t="s">
        <v>264</v>
      </c>
      <c r="D1349" t="s">
        <v>42</v>
      </c>
      <c r="E1349" t="s">
        <v>15</v>
      </c>
      <c r="F1349">
        <v>142</v>
      </c>
      <c r="G1349">
        <v>139</v>
      </c>
      <c r="H1349">
        <v>1218</v>
      </c>
      <c r="L1349" t="s">
        <v>16</v>
      </c>
      <c r="M1349" t="s">
        <v>16</v>
      </c>
    </row>
    <row r="1350" spans="1:13" x14ac:dyDescent="0.45">
      <c r="A1350">
        <v>1349</v>
      </c>
      <c r="B1350">
        <v>1997</v>
      </c>
      <c r="C1350" t="s">
        <v>270</v>
      </c>
      <c r="D1350" t="s">
        <v>29</v>
      </c>
      <c r="E1350" t="s">
        <v>15</v>
      </c>
      <c r="F1350">
        <v>144</v>
      </c>
      <c r="G1350">
        <v>136</v>
      </c>
      <c r="H1350">
        <v>1202</v>
      </c>
      <c r="L1350" t="s">
        <v>16</v>
      </c>
      <c r="M1350" t="s">
        <v>16</v>
      </c>
    </row>
    <row r="1351" spans="1:13" x14ac:dyDescent="0.45">
      <c r="A1351">
        <v>1350</v>
      </c>
      <c r="B1351">
        <v>1997</v>
      </c>
      <c r="C1351" t="s">
        <v>271</v>
      </c>
      <c r="D1351" t="s">
        <v>18</v>
      </c>
      <c r="E1351" t="s">
        <v>15</v>
      </c>
      <c r="F1351">
        <v>95</v>
      </c>
      <c r="G1351">
        <v>93</v>
      </c>
      <c r="H1351">
        <v>819.1</v>
      </c>
      <c r="L1351" t="s">
        <v>16</v>
      </c>
      <c r="M1351" t="s">
        <v>16</v>
      </c>
    </row>
    <row r="1352" spans="1:13" x14ac:dyDescent="0.45">
      <c r="A1352">
        <v>1351</v>
      </c>
      <c r="B1352">
        <v>1997</v>
      </c>
      <c r="C1352" t="s">
        <v>275</v>
      </c>
      <c r="D1352" t="s">
        <v>91</v>
      </c>
      <c r="E1352" t="s">
        <v>15</v>
      </c>
      <c r="F1352">
        <v>121</v>
      </c>
      <c r="G1352">
        <v>112</v>
      </c>
      <c r="H1352">
        <v>929.2</v>
      </c>
      <c r="L1352" t="s">
        <v>16</v>
      </c>
      <c r="M1352" t="s">
        <v>16</v>
      </c>
    </row>
    <row r="1353" spans="1:13" x14ac:dyDescent="0.45">
      <c r="A1353">
        <v>1352</v>
      </c>
      <c r="B1353">
        <v>1997</v>
      </c>
      <c r="C1353" t="s">
        <v>277</v>
      </c>
      <c r="D1353" t="s">
        <v>40</v>
      </c>
      <c r="E1353" t="s">
        <v>15</v>
      </c>
      <c r="F1353">
        <v>124</v>
      </c>
      <c r="G1353">
        <v>119</v>
      </c>
      <c r="H1353">
        <v>1030.0999999999999</v>
      </c>
      <c r="L1353" t="s">
        <v>16</v>
      </c>
      <c r="M1353" t="s">
        <v>16</v>
      </c>
    </row>
    <row r="1354" spans="1:13" x14ac:dyDescent="0.45">
      <c r="A1354">
        <v>1353</v>
      </c>
      <c r="B1354">
        <v>1997</v>
      </c>
      <c r="C1354" t="s">
        <v>280</v>
      </c>
      <c r="D1354" t="s">
        <v>57</v>
      </c>
      <c r="E1354" t="s">
        <v>15</v>
      </c>
      <c r="F1354">
        <v>143</v>
      </c>
      <c r="G1354">
        <v>139</v>
      </c>
      <c r="H1354">
        <v>1201</v>
      </c>
      <c r="L1354" t="s">
        <v>16</v>
      </c>
      <c r="M1354" t="s">
        <v>16</v>
      </c>
    </row>
    <row r="1355" spans="1:13" x14ac:dyDescent="0.45">
      <c r="A1355">
        <v>1354</v>
      </c>
      <c r="B1355">
        <v>1997</v>
      </c>
      <c r="C1355" t="s">
        <v>543</v>
      </c>
      <c r="D1355" t="s">
        <v>46</v>
      </c>
      <c r="E1355" t="s">
        <v>15</v>
      </c>
      <c r="F1355">
        <v>98</v>
      </c>
      <c r="G1355">
        <v>86</v>
      </c>
      <c r="H1355">
        <v>773.2</v>
      </c>
      <c r="L1355" t="s">
        <v>16</v>
      </c>
      <c r="M1355" t="s">
        <v>16</v>
      </c>
    </row>
    <row r="1356" spans="1:13" x14ac:dyDescent="0.45">
      <c r="A1356">
        <v>1355</v>
      </c>
      <c r="B1356">
        <v>1997</v>
      </c>
      <c r="C1356" t="s">
        <v>590</v>
      </c>
      <c r="D1356" t="s">
        <v>24</v>
      </c>
      <c r="E1356" t="s">
        <v>15</v>
      </c>
      <c r="F1356">
        <v>100</v>
      </c>
      <c r="G1356">
        <v>95</v>
      </c>
      <c r="H1356">
        <v>829.2</v>
      </c>
      <c r="L1356" t="s">
        <v>16</v>
      </c>
      <c r="M1356" t="s">
        <v>16</v>
      </c>
    </row>
    <row r="1357" spans="1:13" x14ac:dyDescent="0.45">
      <c r="A1357">
        <v>1356</v>
      </c>
      <c r="B1357">
        <v>1997</v>
      </c>
      <c r="C1357" t="s">
        <v>645</v>
      </c>
      <c r="D1357" t="s">
        <v>73</v>
      </c>
      <c r="E1357" t="s">
        <v>15</v>
      </c>
      <c r="F1357">
        <v>106</v>
      </c>
      <c r="G1357">
        <v>93</v>
      </c>
      <c r="H1357">
        <v>837</v>
      </c>
      <c r="L1357" t="s">
        <v>16</v>
      </c>
      <c r="M1357" t="s">
        <v>16</v>
      </c>
    </row>
    <row r="1358" spans="1:13" x14ac:dyDescent="0.45">
      <c r="A1358">
        <v>1357</v>
      </c>
      <c r="B1358">
        <v>1997</v>
      </c>
      <c r="C1358" t="s">
        <v>733</v>
      </c>
      <c r="D1358" t="s">
        <v>93</v>
      </c>
      <c r="E1358" t="s">
        <v>15</v>
      </c>
      <c r="F1358">
        <v>118</v>
      </c>
      <c r="G1358">
        <v>110</v>
      </c>
      <c r="H1358">
        <v>966</v>
      </c>
      <c r="L1358" t="s">
        <v>16</v>
      </c>
      <c r="M1358" t="s">
        <v>16</v>
      </c>
    </row>
    <row r="1359" spans="1:13" x14ac:dyDescent="0.45">
      <c r="A1359">
        <v>1358</v>
      </c>
      <c r="B1359">
        <v>1997</v>
      </c>
      <c r="C1359" t="s">
        <v>758</v>
      </c>
      <c r="D1359" t="s">
        <v>22</v>
      </c>
      <c r="E1359" t="s">
        <v>15</v>
      </c>
      <c r="F1359">
        <v>116</v>
      </c>
      <c r="G1359">
        <v>112</v>
      </c>
      <c r="H1359">
        <v>990</v>
      </c>
      <c r="L1359" t="s">
        <v>16</v>
      </c>
      <c r="M1359" t="s">
        <v>16</v>
      </c>
    </row>
    <row r="1360" spans="1:13" x14ac:dyDescent="0.45">
      <c r="A1360">
        <v>1359</v>
      </c>
      <c r="B1360">
        <v>1998</v>
      </c>
      <c r="C1360" t="s">
        <v>203</v>
      </c>
      <c r="D1360" t="s">
        <v>48</v>
      </c>
      <c r="E1360" t="s">
        <v>15</v>
      </c>
      <c r="F1360">
        <v>128</v>
      </c>
      <c r="G1360">
        <v>123</v>
      </c>
      <c r="H1360">
        <v>1092.0999999999999</v>
      </c>
      <c r="L1360" t="s">
        <v>16</v>
      </c>
      <c r="M1360" t="s">
        <v>16</v>
      </c>
    </row>
    <row r="1361" spans="1:13" x14ac:dyDescent="0.45">
      <c r="A1361">
        <v>1360</v>
      </c>
      <c r="B1361">
        <v>1998</v>
      </c>
      <c r="C1361" t="s">
        <v>209</v>
      </c>
      <c r="D1361" t="s">
        <v>31</v>
      </c>
      <c r="E1361" t="s">
        <v>15</v>
      </c>
      <c r="F1361">
        <v>111</v>
      </c>
      <c r="G1361">
        <v>106</v>
      </c>
      <c r="H1361">
        <v>930</v>
      </c>
      <c r="L1361" t="s">
        <v>16</v>
      </c>
      <c r="M1361" t="s">
        <v>16</v>
      </c>
    </row>
    <row r="1362" spans="1:13" x14ac:dyDescent="0.45">
      <c r="A1362">
        <v>1361</v>
      </c>
      <c r="B1362">
        <v>1998</v>
      </c>
      <c r="C1362" t="s">
        <v>229</v>
      </c>
      <c r="D1362" t="s">
        <v>883</v>
      </c>
      <c r="E1362" t="s">
        <v>15</v>
      </c>
      <c r="F1362">
        <v>104</v>
      </c>
      <c r="G1362">
        <v>91</v>
      </c>
      <c r="H1362">
        <v>831.1</v>
      </c>
      <c r="L1362" t="s">
        <v>16</v>
      </c>
      <c r="M1362" t="s">
        <v>16</v>
      </c>
    </row>
    <row r="1363" spans="1:13" x14ac:dyDescent="0.45">
      <c r="A1363">
        <v>1362</v>
      </c>
      <c r="B1363">
        <v>1998</v>
      </c>
      <c r="C1363" t="s">
        <v>231</v>
      </c>
      <c r="D1363" t="s">
        <v>46</v>
      </c>
      <c r="E1363" t="s">
        <v>15</v>
      </c>
      <c r="F1363">
        <v>131</v>
      </c>
      <c r="G1363">
        <v>129</v>
      </c>
      <c r="H1363">
        <v>1143.2</v>
      </c>
      <c r="L1363" t="s">
        <v>16</v>
      </c>
      <c r="M1363" t="s">
        <v>16</v>
      </c>
    </row>
    <row r="1364" spans="1:13" x14ac:dyDescent="0.45">
      <c r="A1364">
        <v>1363</v>
      </c>
      <c r="B1364">
        <v>1998</v>
      </c>
      <c r="C1364" t="s">
        <v>233</v>
      </c>
      <c r="D1364" t="s">
        <v>64</v>
      </c>
      <c r="E1364" t="s">
        <v>15</v>
      </c>
      <c r="F1364">
        <v>124</v>
      </c>
      <c r="G1364">
        <v>117</v>
      </c>
      <c r="H1364">
        <v>1054.0999999999999</v>
      </c>
      <c r="L1364" t="s">
        <v>16</v>
      </c>
      <c r="M1364" t="s">
        <v>16</v>
      </c>
    </row>
    <row r="1365" spans="1:13" x14ac:dyDescent="0.45">
      <c r="A1365">
        <v>1364</v>
      </c>
      <c r="B1365">
        <v>1998</v>
      </c>
      <c r="C1365" t="s">
        <v>238</v>
      </c>
      <c r="D1365" t="s">
        <v>81</v>
      </c>
      <c r="E1365" t="s">
        <v>15</v>
      </c>
      <c r="F1365">
        <v>118</v>
      </c>
      <c r="G1365">
        <v>109</v>
      </c>
      <c r="H1365">
        <v>940.1</v>
      </c>
      <c r="L1365" t="s">
        <v>16</v>
      </c>
      <c r="M1365" t="s">
        <v>16</v>
      </c>
    </row>
    <row r="1366" spans="1:13" x14ac:dyDescent="0.45">
      <c r="A1366">
        <v>1365</v>
      </c>
      <c r="B1366">
        <v>1998</v>
      </c>
      <c r="C1366" t="s">
        <v>243</v>
      </c>
      <c r="D1366" t="s">
        <v>26</v>
      </c>
      <c r="E1366" t="s">
        <v>15</v>
      </c>
      <c r="F1366">
        <v>94</v>
      </c>
      <c r="G1366">
        <v>83</v>
      </c>
      <c r="H1366">
        <v>754.2</v>
      </c>
      <c r="L1366" t="s">
        <v>16</v>
      </c>
      <c r="M1366" t="s">
        <v>16</v>
      </c>
    </row>
    <row r="1367" spans="1:13" x14ac:dyDescent="0.45">
      <c r="A1367">
        <v>1366</v>
      </c>
      <c r="B1367">
        <v>1998</v>
      </c>
      <c r="C1367" t="s">
        <v>254</v>
      </c>
      <c r="D1367" t="s">
        <v>14</v>
      </c>
      <c r="E1367" t="s">
        <v>15</v>
      </c>
      <c r="F1367">
        <v>99</v>
      </c>
      <c r="G1367">
        <v>85</v>
      </c>
      <c r="H1367">
        <v>792</v>
      </c>
      <c r="L1367" t="s">
        <v>16</v>
      </c>
      <c r="M1367" t="s">
        <v>16</v>
      </c>
    </row>
    <row r="1368" spans="1:13" x14ac:dyDescent="0.45">
      <c r="A1368">
        <v>1367</v>
      </c>
      <c r="B1368">
        <v>1998</v>
      </c>
      <c r="C1368" t="s">
        <v>256</v>
      </c>
      <c r="D1368" t="s">
        <v>109</v>
      </c>
      <c r="E1368" t="s">
        <v>15</v>
      </c>
      <c r="F1368">
        <v>140</v>
      </c>
      <c r="G1368">
        <v>140</v>
      </c>
      <c r="H1368">
        <v>1190</v>
      </c>
      <c r="L1368" t="s">
        <v>16</v>
      </c>
      <c r="M1368" t="s">
        <v>16</v>
      </c>
    </row>
    <row r="1369" spans="1:13" x14ac:dyDescent="0.45">
      <c r="A1369">
        <v>1368</v>
      </c>
      <c r="B1369">
        <v>1998</v>
      </c>
      <c r="C1369" t="s">
        <v>258</v>
      </c>
      <c r="D1369" t="s">
        <v>54</v>
      </c>
      <c r="E1369" t="s">
        <v>15</v>
      </c>
      <c r="F1369">
        <v>108</v>
      </c>
      <c r="G1369">
        <v>105</v>
      </c>
      <c r="H1369">
        <v>904</v>
      </c>
      <c r="L1369" t="s">
        <v>16</v>
      </c>
      <c r="M1369" t="s">
        <v>16</v>
      </c>
    </row>
    <row r="1370" spans="1:13" x14ac:dyDescent="0.45">
      <c r="A1370">
        <v>1369</v>
      </c>
      <c r="B1370">
        <v>1998</v>
      </c>
      <c r="C1370" t="s">
        <v>264</v>
      </c>
      <c r="D1370" t="s">
        <v>42</v>
      </c>
      <c r="E1370" t="s">
        <v>15</v>
      </c>
      <c r="F1370">
        <v>144</v>
      </c>
      <c r="G1370">
        <v>143</v>
      </c>
      <c r="H1370">
        <v>1253.2</v>
      </c>
      <c r="L1370" t="s">
        <v>16</v>
      </c>
      <c r="M1370" t="s">
        <v>16</v>
      </c>
    </row>
    <row r="1371" spans="1:13" x14ac:dyDescent="0.45">
      <c r="A1371">
        <v>1370</v>
      </c>
      <c r="B1371">
        <v>1998</v>
      </c>
      <c r="C1371" t="s">
        <v>270</v>
      </c>
      <c r="D1371" t="s">
        <v>29</v>
      </c>
      <c r="E1371" t="s">
        <v>15</v>
      </c>
      <c r="F1371">
        <v>94</v>
      </c>
      <c r="G1371">
        <v>92</v>
      </c>
      <c r="H1371">
        <v>798.1</v>
      </c>
      <c r="L1371" t="s">
        <v>16</v>
      </c>
      <c r="M1371" t="s">
        <v>16</v>
      </c>
    </row>
    <row r="1372" spans="1:13" x14ac:dyDescent="0.45">
      <c r="A1372">
        <v>1371</v>
      </c>
      <c r="B1372">
        <v>1998</v>
      </c>
      <c r="C1372" t="s">
        <v>275</v>
      </c>
      <c r="D1372" t="s">
        <v>91</v>
      </c>
      <c r="E1372" t="s">
        <v>15</v>
      </c>
      <c r="F1372">
        <v>107</v>
      </c>
      <c r="G1372">
        <v>91</v>
      </c>
      <c r="H1372">
        <v>795</v>
      </c>
      <c r="L1372" t="s">
        <v>16</v>
      </c>
      <c r="M1372" t="s">
        <v>16</v>
      </c>
    </row>
    <row r="1373" spans="1:13" x14ac:dyDescent="0.45">
      <c r="A1373">
        <v>1372</v>
      </c>
      <c r="B1373">
        <v>1998</v>
      </c>
      <c r="C1373" t="s">
        <v>277</v>
      </c>
      <c r="D1373" t="s">
        <v>884</v>
      </c>
      <c r="E1373" t="s">
        <v>15</v>
      </c>
      <c r="F1373">
        <v>91</v>
      </c>
      <c r="G1373">
        <v>86</v>
      </c>
      <c r="H1373">
        <v>763</v>
      </c>
      <c r="L1373" t="s">
        <v>16</v>
      </c>
      <c r="M1373" t="s">
        <v>16</v>
      </c>
    </row>
    <row r="1374" spans="1:13" x14ac:dyDescent="0.45">
      <c r="A1374">
        <v>1373</v>
      </c>
      <c r="B1374">
        <v>1998</v>
      </c>
      <c r="C1374" t="s">
        <v>280</v>
      </c>
      <c r="D1374" t="s">
        <v>57</v>
      </c>
      <c r="E1374" t="s">
        <v>15</v>
      </c>
      <c r="F1374">
        <v>139</v>
      </c>
      <c r="G1374">
        <v>137</v>
      </c>
      <c r="H1374">
        <v>1197.0999999999999</v>
      </c>
      <c r="L1374" t="s">
        <v>16</v>
      </c>
      <c r="M1374" t="s">
        <v>16</v>
      </c>
    </row>
    <row r="1375" spans="1:13" x14ac:dyDescent="0.45">
      <c r="A1375">
        <v>1374</v>
      </c>
      <c r="B1375">
        <v>1998</v>
      </c>
      <c r="C1375" t="s">
        <v>281</v>
      </c>
      <c r="D1375" t="s">
        <v>18</v>
      </c>
      <c r="E1375" t="s">
        <v>15</v>
      </c>
      <c r="F1375">
        <v>121</v>
      </c>
      <c r="G1375">
        <v>114</v>
      </c>
      <c r="H1375">
        <v>971.1</v>
      </c>
      <c r="L1375" t="s">
        <v>16</v>
      </c>
      <c r="M1375" t="s">
        <v>16</v>
      </c>
    </row>
    <row r="1376" spans="1:13" x14ac:dyDescent="0.45">
      <c r="A1376">
        <v>1375</v>
      </c>
      <c r="B1376">
        <v>1998</v>
      </c>
      <c r="C1376" t="s">
        <v>286</v>
      </c>
      <c r="D1376" t="s">
        <v>881</v>
      </c>
      <c r="E1376" t="s">
        <v>15</v>
      </c>
      <c r="F1376">
        <v>123</v>
      </c>
      <c r="G1376">
        <v>118</v>
      </c>
      <c r="H1376">
        <v>1014</v>
      </c>
      <c r="L1376" t="s">
        <v>16</v>
      </c>
      <c r="M1376" t="s">
        <v>16</v>
      </c>
    </row>
    <row r="1377" spans="1:13" x14ac:dyDescent="0.45">
      <c r="A1377">
        <v>1376</v>
      </c>
      <c r="B1377">
        <v>1998</v>
      </c>
      <c r="C1377" t="s">
        <v>527</v>
      </c>
      <c r="D1377" t="s">
        <v>40</v>
      </c>
      <c r="E1377" t="s">
        <v>15</v>
      </c>
      <c r="F1377">
        <v>122</v>
      </c>
      <c r="G1377">
        <v>102</v>
      </c>
      <c r="H1377">
        <v>907.2</v>
      </c>
      <c r="L1377" t="s">
        <v>16</v>
      </c>
      <c r="M1377" t="s">
        <v>16</v>
      </c>
    </row>
    <row r="1378" spans="1:13" x14ac:dyDescent="0.45">
      <c r="A1378">
        <v>1377</v>
      </c>
      <c r="B1378">
        <v>1998</v>
      </c>
      <c r="C1378" t="s">
        <v>543</v>
      </c>
      <c r="D1378" t="s">
        <v>20</v>
      </c>
      <c r="E1378" t="s">
        <v>15</v>
      </c>
      <c r="F1378">
        <v>95</v>
      </c>
      <c r="G1378">
        <v>86</v>
      </c>
      <c r="H1378">
        <v>764</v>
      </c>
      <c r="L1378" t="s">
        <v>16</v>
      </c>
      <c r="M1378" t="s">
        <v>16</v>
      </c>
    </row>
    <row r="1379" spans="1:13" x14ac:dyDescent="0.45">
      <c r="A1379">
        <v>1378</v>
      </c>
      <c r="B1379">
        <v>1998</v>
      </c>
      <c r="C1379" t="s">
        <v>590</v>
      </c>
      <c r="D1379" t="s">
        <v>24</v>
      </c>
      <c r="E1379" t="s">
        <v>15</v>
      </c>
      <c r="F1379">
        <v>108</v>
      </c>
      <c r="G1379">
        <v>95</v>
      </c>
      <c r="H1379">
        <v>796</v>
      </c>
      <c r="L1379" t="s">
        <v>16</v>
      </c>
      <c r="M1379" t="s">
        <v>16</v>
      </c>
    </row>
    <row r="1380" spans="1:13" x14ac:dyDescent="0.45">
      <c r="A1380">
        <v>1379</v>
      </c>
      <c r="B1380">
        <v>1998</v>
      </c>
      <c r="C1380" t="s">
        <v>733</v>
      </c>
      <c r="D1380" t="s">
        <v>93</v>
      </c>
      <c r="E1380" t="s">
        <v>15</v>
      </c>
      <c r="F1380">
        <v>110</v>
      </c>
      <c r="G1380">
        <v>87</v>
      </c>
      <c r="H1380">
        <v>811.2</v>
      </c>
      <c r="L1380" t="s">
        <v>16</v>
      </c>
      <c r="M1380" t="s">
        <v>16</v>
      </c>
    </row>
    <row r="1381" spans="1:13" x14ac:dyDescent="0.45">
      <c r="A1381">
        <v>1380</v>
      </c>
      <c r="B1381">
        <v>1998</v>
      </c>
      <c r="C1381" t="s">
        <v>758</v>
      </c>
      <c r="D1381" t="s">
        <v>22</v>
      </c>
      <c r="E1381" t="s">
        <v>15</v>
      </c>
      <c r="F1381">
        <v>119</v>
      </c>
      <c r="G1381">
        <v>116</v>
      </c>
      <c r="H1381">
        <v>1007</v>
      </c>
      <c r="L1381" t="s">
        <v>16</v>
      </c>
      <c r="M1381" t="s">
        <v>16</v>
      </c>
    </row>
    <row r="1382" spans="1:13" x14ac:dyDescent="0.45">
      <c r="A1382">
        <v>1381</v>
      </c>
      <c r="B1382">
        <v>1998</v>
      </c>
      <c r="C1382" t="s">
        <v>775</v>
      </c>
      <c r="D1382" t="s">
        <v>73</v>
      </c>
      <c r="E1382" t="s">
        <v>15</v>
      </c>
      <c r="F1382">
        <v>126</v>
      </c>
      <c r="G1382">
        <v>109</v>
      </c>
      <c r="H1382">
        <v>991.2</v>
      </c>
      <c r="L1382" t="s">
        <v>16</v>
      </c>
      <c r="M1382" t="s">
        <v>16</v>
      </c>
    </row>
    <row r="1383" spans="1:13" x14ac:dyDescent="0.45">
      <c r="A1383">
        <v>1382</v>
      </c>
      <c r="B1383">
        <v>1999</v>
      </c>
      <c r="C1383" t="s">
        <v>205</v>
      </c>
      <c r="D1383" t="s">
        <v>79</v>
      </c>
      <c r="E1383" t="s">
        <v>15</v>
      </c>
      <c r="F1383">
        <v>103</v>
      </c>
      <c r="G1383">
        <v>90</v>
      </c>
      <c r="H1383">
        <v>811</v>
      </c>
      <c r="L1383" t="s">
        <v>16</v>
      </c>
      <c r="M1383" t="s">
        <v>16</v>
      </c>
    </row>
    <row r="1384" spans="1:13" x14ac:dyDescent="0.45">
      <c r="A1384">
        <v>1383</v>
      </c>
      <c r="B1384">
        <v>1999</v>
      </c>
      <c r="C1384" t="s">
        <v>208</v>
      </c>
      <c r="D1384" t="s">
        <v>54</v>
      </c>
      <c r="E1384" t="s">
        <v>15</v>
      </c>
      <c r="F1384">
        <v>140</v>
      </c>
      <c r="G1384">
        <v>130</v>
      </c>
      <c r="H1384">
        <v>1153</v>
      </c>
      <c r="L1384" t="s">
        <v>16</v>
      </c>
      <c r="M1384" t="s">
        <v>16</v>
      </c>
    </row>
    <row r="1385" spans="1:13" x14ac:dyDescent="0.45">
      <c r="A1385">
        <v>1384</v>
      </c>
      <c r="B1385">
        <v>1999</v>
      </c>
      <c r="C1385" t="s">
        <v>213</v>
      </c>
      <c r="D1385" t="s">
        <v>62</v>
      </c>
      <c r="E1385" t="s">
        <v>15</v>
      </c>
      <c r="F1385">
        <v>108</v>
      </c>
      <c r="G1385">
        <v>99</v>
      </c>
      <c r="H1385">
        <v>878.2</v>
      </c>
      <c r="L1385" t="s">
        <v>16</v>
      </c>
      <c r="M1385" t="s">
        <v>16</v>
      </c>
    </row>
    <row r="1386" spans="1:13" x14ac:dyDescent="0.45">
      <c r="A1386">
        <v>1385</v>
      </c>
      <c r="B1386">
        <v>1999</v>
      </c>
      <c r="C1386" t="s">
        <v>219</v>
      </c>
      <c r="D1386" t="s">
        <v>31</v>
      </c>
      <c r="E1386" t="s">
        <v>15</v>
      </c>
      <c r="F1386">
        <v>119</v>
      </c>
      <c r="G1386">
        <v>108</v>
      </c>
      <c r="H1386">
        <v>978.1</v>
      </c>
      <c r="L1386" t="s">
        <v>16</v>
      </c>
      <c r="M1386" t="s">
        <v>16</v>
      </c>
    </row>
    <row r="1387" spans="1:13" x14ac:dyDescent="0.45">
      <c r="A1387">
        <v>1386</v>
      </c>
      <c r="B1387">
        <v>1999</v>
      </c>
      <c r="C1387" t="s">
        <v>221</v>
      </c>
      <c r="D1387" t="s">
        <v>48</v>
      </c>
      <c r="E1387" t="s">
        <v>15</v>
      </c>
      <c r="F1387">
        <v>98</v>
      </c>
      <c r="G1387">
        <v>85</v>
      </c>
      <c r="H1387">
        <v>758</v>
      </c>
      <c r="L1387" t="s">
        <v>16</v>
      </c>
      <c r="M1387" t="s">
        <v>16</v>
      </c>
    </row>
    <row r="1388" spans="1:13" x14ac:dyDescent="0.45">
      <c r="A1388">
        <v>1387</v>
      </c>
      <c r="B1388">
        <v>1999</v>
      </c>
      <c r="C1388" t="s">
        <v>231</v>
      </c>
      <c r="D1388" t="s">
        <v>59</v>
      </c>
      <c r="E1388" t="s">
        <v>15</v>
      </c>
      <c r="F1388">
        <v>135</v>
      </c>
      <c r="G1388">
        <v>124</v>
      </c>
      <c r="H1388">
        <v>1093</v>
      </c>
      <c r="L1388" t="s">
        <v>16</v>
      </c>
      <c r="M1388" t="s">
        <v>16</v>
      </c>
    </row>
    <row r="1389" spans="1:13" x14ac:dyDescent="0.45">
      <c r="A1389">
        <v>1388</v>
      </c>
      <c r="B1389">
        <v>1999</v>
      </c>
      <c r="C1389" t="s">
        <v>233</v>
      </c>
      <c r="D1389" t="s">
        <v>26</v>
      </c>
      <c r="E1389" t="s">
        <v>15</v>
      </c>
      <c r="F1389">
        <v>127</v>
      </c>
      <c r="G1389">
        <v>121</v>
      </c>
      <c r="H1389">
        <v>1080.2</v>
      </c>
      <c r="L1389" t="s">
        <v>16</v>
      </c>
      <c r="M1389" t="s">
        <v>16</v>
      </c>
    </row>
    <row r="1390" spans="1:13" x14ac:dyDescent="0.45">
      <c r="A1390">
        <v>1389</v>
      </c>
      <c r="B1390">
        <v>1999</v>
      </c>
      <c r="C1390" t="s">
        <v>239</v>
      </c>
      <c r="D1390" t="s">
        <v>20</v>
      </c>
      <c r="E1390" t="s">
        <v>15</v>
      </c>
      <c r="F1390">
        <v>105</v>
      </c>
      <c r="G1390">
        <v>85</v>
      </c>
      <c r="H1390">
        <v>774</v>
      </c>
      <c r="L1390" t="s">
        <v>16</v>
      </c>
      <c r="M1390" t="s">
        <v>16</v>
      </c>
    </row>
    <row r="1391" spans="1:13" x14ac:dyDescent="0.45">
      <c r="A1391">
        <v>1390</v>
      </c>
      <c r="B1391">
        <v>1999</v>
      </c>
      <c r="C1391" t="s">
        <v>241</v>
      </c>
      <c r="D1391" t="s">
        <v>38</v>
      </c>
      <c r="E1391" t="s">
        <v>15</v>
      </c>
      <c r="F1391">
        <v>101</v>
      </c>
      <c r="G1391">
        <v>85</v>
      </c>
      <c r="H1391">
        <v>767.1</v>
      </c>
      <c r="L1391" t="s">
        <v>16</v>
      </c>
      <c r="M1391" t="s">
        <v>16</v>
      </c>
    </row>
    <row r="1392" spans="1:13" x14ac:dyDescent="0.45">
      <c r="A1392">
        <v>1391</v>
      </c>
      <c r="B1392">
        <v>1999</v>
      </c>
      <c r="C1392" t="s">
        <v>254</v>
      </c>
      <c r="D1392" t="s">
        <v>14</v>
      </c>
      <c r="E1392" t="s">
        <v>15</v>
      </c>
      <c r="F1392">
        <v>109</v>
      </c>
      <c r="G1392">
        <v>98</v>
      </c>
      <c r="H1392">
        <v>885.2</v>
      </c>
      <c r="L1392" t="s">
        <v>16</v>
      </c>
      <c r="M1392" t="s">
        <v>16</v>
      </c>
    </row>
    <row r="1393" spans="1:13" x14ac:dyDescent="0.45">
      <c r="A1393">
        <v>1392</v>
      </c>
      <c r="B1393">
        <v>1999</v>
      </c>
      <c r="C1393" t="s">
        <v>256</v>
      </c>
      <c r="D1393" t="s">
        <v>69</v>
      </c>
      <c r="E1393" t="s">
        <v>15</v>
      </c>
      <c r="F1393">
        <v>137</v>
      </c>
      <c r="G1393">
        <v>135</v>
      </c>
      <c r="H1393">
        <v>1156.2</v>
      </c>
      <c r="L1393" t="s">
        <v>16</v>
      </c>
      <c r="M1393" t="s">
        <v>16</v>
      </c>
    </row>
    <row r="1394" spans="1:13" x14ac:dyDescent="0.45">
      <c r="A1394">
        <v>1393</v>
      </c>
      <c r="B1394">
        <v>1999</v>
      </c>
      <c r="C1394" t="s">
        <v>262</v>
      </c>
      <c r="D1394" t="s">
        <v>71</v>
      </c>
      <c r="E1394" t="s">
        <v>15</v>
      </c>
      <c r="F1394">
        <v>143</v>
      </c>
      <c r="G1394">
        <v>138</v>
      </c>
      <c r="H1394">
        <v>1191.0999999999999</v>
      </c>
      <c r="L1394" t="s">
        <v>16</v>
      </c>
      <c r="M1394" t="s">
        <v>16</v>
      </c>
    </row>
    <row r="1395" spans="1:13" x14ac:dyDescent="0.45">
      <c r="A1395">
        <v>1394</v>
      </c>
      <c r="B1395">
        <v>1999</v>
      </c>
      <c r="C1395" t="s">
        <v>270</v>
      </c>
      <c r="D1395" t="s">
        <v>29</v>
      </c>
      <c r="E1395" t="s">
        <v>15</v>
      </c>
      <c r="F1395">
        <v>121</v>
      </c>
      <c r="G1395">
        <v>113</v>
      </c>
      <c r="H1395">
        <v>995</v>
      </c>
      <c r="L1395" t="s">
        <v>16</v>
      </c>
      <c r="M1395" t="s">
        <v>16</v>
      </c>
    </row>
    <row r="1396" spans="1:13" x14ac:dyDescent="0.45">
      <c r="A1396">
        <v>1395</v>
      </c>
      <c r="B1396">
        <v>1999</v>
      </c>
      <c r="C1396" t="s">
        <v>271</v>
      </c>
      <c r="D1396" t="s">
        <v>93</v>
      </c>
      <c r="E1396" t="s">
        <v>15</v>
      </c>
      <c r="F1396">
        <v>107</v>
      </c>
      <c r="G1396">
        <v>95</v>
      </c>
      <c r="H1396">
        <v>841.1</v>
      </c>
      <c r="L1396" t="s">
        <v>16</v>
      </c>
      <c r="M1396" t="s">
        <v>16</v>
      </c>
    </row>
    <row r="1397" spans="1:13" x14ac:dyDescent="0.45">
      <c r="A1397">
        <v>1396</v>
      </c>
      <c r="B1397">
        <v>1999</v>
      </c>
      <c r="C1397" t="s">
        <v>277</v>
      </c>
      <c r="D1397" t="s">
        <v>884</v>
      </c>
      <c r="E1397" t="s">
        <v>15</v>
      </c>
      <c r="F1397">
        <v>115</v>
      </c>
      <c r="G1397">
        <v>112</v>
      </c>
      <c r="H1397">
        <v>990.2</v>
      </c>
      <c r="L1397" t="s">
        <v>16</v>
      </c>
      <c r="M1397" t="s">
        <v>16</v>
      </c>
    </row>
    <row r="1398" spans="1:13" x14ac:dyDescent="0.45">
      <c r="A1398">
        <v>1397</v>
      </c>
      <c r="B1398">
        <v>1999</v>
      </c>
      <c r="C1398" t="s">
        <v>280</v>
      </c>
      <c r="D1398" t="s">
        <v>57</v>
      </c>
      <c r="E1398" t="s">
        <v>15</v>
      </c>
      <c r="F1398">
        <v>141</v>
      </c>
      <c r="G1398">
        <v>141</v>
      </c>
      <c r="H1398">
        <v>1208.0999999999999</v>
      </c>
      <c r="L1398" t="s">
        <v>16</v>
      </c>
      <c r="M1398" t="s">
        <v>16</v>
      </c>
    </row>
    <row r="1399" spans="1:13" x14ac:dyDescent="0.45">
      <c r="A1399">
        <v>1398</v>
      </c>
      <c r="B1399">
        <v>1999</v>
      </c>
      <c r="C1399" t="s">
        <v>281</v>
      </c>
      <c r="D1399" t="s">
        <v>18</v>
      </c>
      <c r="E1399" t="s">
        <v>15</v>
      </c>
      <c r="F1399">
        <v>113</v>
      </c>
      <c r="G1399">
        <v>106</v>
      </c>
      <c r="H1399">
        <v>935</v>
      </c>
      <c r="L1399" t="s">
        <v>16</v>
      </c>
      <c r="M1399" t="s">
        <v>16</v>
      </c>
    </row>
    <row r="1400" spans="1:13" x14ac:dyDescent="0.45">
      <c r="A1400">
        <v>1399</v>
      </c>
      <c r="B1400">
        <v>1999</v>
      </c>
      <c r="C1400" t="s">
        <v>286</v>
      </c>
      <c r="D1400" t="s">
        <v>881</v>
      </c>
      <c r="E1400" t="s">
        <v>15</v>
      </c>
      <c r="F1400">
        <v>118</v>
      </c>
      <c r="G1400">
        <v>105</v>
      </c>
      <c r="H1400">
        <v>887.2</v>
      </c>
      <c r="L1400" t="s">
        <v>16</v>
      </c>
      <c r="M1400" t="s">
        <v>16</v>
      </c>
    </row>
    <row r="1401" spans="1:13" x14ac:dyDescent="0.45">
      <c r="A1401">
        <v>1400</v>
      </c>
      <c r="B1401">
        <v>1999</v>
      </c>
      <c r="C1401" t="s">
        <v>460</v>
      </c>
      <c r="D1401" t="s">
        <v>64</v>
      </c>
      <c r="E1401" t="s">
        <v>15</v>
      </c>
      <c r="F1401">
        <v>98</v>
      </c>
      <c r="G1401">
        <v>83</v>
      </c>
      <c r="H1401">
        <v>764.2</v>
      </c>
      <c r="L1401" t="s">
        <v>16</v>
      </c>
      <c r="M1401" t="s">
        <v>16</v>
      </c>
    </row>
    <row r="1402" spans="1:13" x14ac:dyDescent="0.45">
      <c r="A1402">
        <v>1401</v>
      </c>
      <c r="B1402">
        <v>1999</v>
      </c>
      <c r="C1402" t="s">
        <v>632</v>
      </c>
      <c r="D1402" t="s">
        <v>91</v>
      </c>
      <c r="E1402" t="s">
        <v>15</v>
      </c>
      <c r="F1402">
        <v>101</v>
      </c>
      <c r="G1402">
        <v>94</v>
      </c>
      <c r="H1402">
        <v>762</v>
      </c>
      <c r="L1402" t="s">
        <v>16</v>
      </c>
      <c r="M1402" t="s">
        <v>16</v>
      </c>
    </row>
    <row r="1403" spans="1:13" x14ac:dyDescent="0.45">
      <c r="A1403">
        <v>1402</v>
      </c>
      <c r="B1403">
        <v>1999</v>
      </c>
      <c r="C1403" t="s">
        <v>758</v>
      </c>
      <c r="D1403" t="s">
        <v>22</v>
      </c>
      <c r="E1403" t="s">
        <v>15</v>
      </c>
      <c r="F1403">
        <v>96</v>
      </c>
      <c r="G1403">
        <v>96</v>
      </c>
      <c r="H1403">
        <v>811.2</v>
      </c>
      <c r="L1403" t="s">
        <v>16</v>
      </c>
      <c r="M1403" t="s">
        <v>16</v>
      </c>
    </row>
    <row r="1404" spans="1:13" x14ac:dyDescent="0.45">
      <c r="A1404">
        <v>1403</v>
      </c>
      <c r="B1404">
        <v>1999</v>
      </c>
      <c r="C1404" t="s">
        <v>775</v>
      </c>
      <c r="D1404" t="s">
        <v>73</v>
      </c>
      <c r="E1404" t="s">
        <v>15</v>
      </c>
      <c r="F1404">
        <v>124</v>
      </c>
      <c r="G1404">
        <v>110</v>
      </c>
      <c r="H1404">
        <v>973</v>
      </c>
      <c r="L1404" t="s">
        <v>16</v>
      </c>
      <c r="M1404" t="s">
        <v>16</v>
      </c>
    </row>
    <row r="1405" spans="1:13" x14ac:dyDescent="0.45">
      <c r="A1405">
        <v>1404</v>
      </c>
      <c r="B1405">
        <v>2000</v>
      </c>
      <c r="C1405" t="s">
        <v>197</v>
      </c>
      <c r="D1405" t="s">
        <v>883</v>
      </c>
      <c r="E1405" t="s">
        <v>15</v>
      </c>
      <c r="F1405">
        <v>127</v>
      </c>
      <c r="G1405">
        <v>123</v>
      </c>
      <c r="H1405">
        <v>1092</v>
      </c>
      <c r="L1405" t="s">
        <v>16</v>
      </c>
      <c r="M1405" t="s">
        <v>16</v>
      </c>
    </row>
    <row r="1406" spans="1:13" x14ac:dyDescent="0.45">
      <c r="A1406">
        <v>1405</v>
      </c>
      <c r="B1406">
        <v>2000</v>
      </c>
      <c r="C1406" t="s">
        <v>200</v>
      </c>
      <c r="D1406" t="s">
        <v>33</v>
      </c>
      <c r="E1406" t="s">
        <v>15</v>
      </c>
      <c r="F1406">
        <v>97</v>
      </c>
      <c r="G1406">
        <v>91</v>
      </c>
      <c r="H1406">
        <v>805.2</v>
      </c>
      <c r="L1406" t="s">
        <v>16</v>
      </c>
      <c r="M1406" t="s">
        <v>16</v>
      </c>
    </row>
    <row r="1407" spans="1:13" x14ac:dyDescent="0.45">
      <c r="A1407">
        <v>1406</v>
      </c>
      <c r="B1407">
        <v>2000</v>
      </c>
      <c r="C1407" t="s">
        <v>203</v>
      </c>
      <c r="D1407" t="s">
        <v>48</v>
      </c>
      <c r="E1407" t="s">
        <v>15</v>
      </c>
      <c r="F1407">
        <v>132</v>
      </c>
      <c r="G1407">
        <v>121</v>
      </c>
      <c r="H1407">
        <v>1085.2</v>
      </c>
      <c r="L1407" t="s">
        <v>16</v>
      </c>
      <c r="M1407" t="s">
        <v>16</v>
      </c>
    </row>
    <row r="1408" spans="1:13" x14ac:dyDescent="0.45">
      <c r="A1408">
        <v>1407</v>
      </c>
      <c r="B1408">
        <v>2000</v>
      </c>
      <c r="C1408" t="s">
        <v>208</v>
      </c>
      <c r="D1408" t="s">
        <v>54</v>
      </c>
      <c r="E1408" t="s">
        <v>15</v>
      </c>
      <c r="F1408">
        <v>128</v>
      </c>
      <c r="G1408">
        <v>119</v>
      </c>
      <c r="H1408">
        <v>1076</v>
      </c>
      <c r="L1408" t="s">
        <v>16</v>
      </c>
      <c r="M1408" t="s">
        <v>16</v>
      </c>
    </row>
    <row r="1409" spans="1:13" x14ac:dyDescent="0.45">
      <c r="A1409">
        <v>1408</v>
      </c>
      <c r="B1409">
        <v>2000</v>
      </c>
      <c r="C1409" t="s">
        <v>209</v>
      </c>
      <c r="D1409" t="s">
        <v>31</v>
      </c>
      <c r="E1409" t="s">
        <v>15</v>
      </c>
      <c r="F1409">
        <v>95</v>
      </c>
      <c r="G1409">
        <v>93</v>
      </c>
      <c r="H1409">
        <v>817.2</v>
      </c>
      <c r="L1409" t="s">
        <v>16</v>
      </c>
      <c r="M1409" t="s">
        <v>16</v>
      </c>
    </row>
    <row r="1410" spans="1:13" x14ac:dyDescent="0.45">
      <c r="A1410">
        <v>1409</v>
      </c>
      <c r="B1410">
        <v>2000</v>
      </c>
      <c r="C1410" t="s">
        <v>212</v>
      </c>
      <c r="D1410" t="s">
        <v>93</v>
      </c>
      <c r="E1410" t="s">
        <v>15</v>
      </c>
      <c r="F1410">
        <v>103</v>
      </c>
      <c r="G1410">
        <v>97</v>
      </c>
      <c r="H1410">
        <v>873</v>
      </c>
      <c r="L1410" t="s">
        <v>16</v>
      </c>
      <c r="M1410" t="s">
        <v>16</v>
      </c>
    </row>
    <row r="1411" spans="1:13" x14ac:dyDescent="0.45">
      <c r="A1411">
        <v>1410</v>
      </c>
      <c r="B1411">
        <v>2000</v>
      </c>
      <c r="C1411" t="s">
        <v>223</v>
      </c>
      <c r="D1411" t="s">
        <v>20</v>
      </c>
      <c r="E1411" t="s">
        <v>15</v>
      </c>
      <c r="F1411">
        <v>106</v>
      </c>
      <c r="G1411">
        <v>89</v>
      </c>
      <c r="H1411">
        <v>791.1</v>
      </c>
      <c r="L1411" t="s">
        <v>16</v>
      </c>
      <c r="M1411" t="s">
        <v>16</v>
      </c>
    </row>
    <row r="1412" spans="1:13" x14ac:dyDescent="0.45">
      <c r="A1412">
        <v>1411</v>
      </c>
      <c r="B1412">
        <v>2000</v>
      </c>
      <c r="C1412" t="s">
        <v>227</v>
      </c>
      <c r="D1412" t="s">
        <v>64</v>
      </c>
      <c r="E1412" t="s">
        <v>15</v>
      </c>
      <c r="F1412">
        <v>103</v>
      </c>
      <c r="G1412">
        <v>88</v>
      </c>
      <c r="H1412">
        <v>778</v>
      </c>
      <c r="L1412" t="s">
        <v>16</v>
      </c>
      <c r="M1412" t="s">
        <v>16</v>
      </c>
    </row>
    <row r="1413" spans="1:13" x14ac:dyDescent="0.45">
      <c r="A1413">
        <v>1412</v>
      </c>
      <c r="B1413">
        <v>2000</v>
      </c>
      <c r="C1413" t="s">
        <v>231</v>
      </c>
      <c r="D1413" t="s">
        <v>46</v>
      </c>
      <c r="E1413" t="s">
        <v>15</v>
      </c>
      <c r="F1413">
        <v>126</v>
      </c>
      <c r="G1413">
        <v>121</v>
      </c>
      <c r="H1413">
        <v>1060</v>
      </c>
      <c r="L1413" t="s">
        <v>16</v>
      </c>
      <c r="M1413" t="s">
        <v>16</v>
      </c>
    </row>
    <row r="1414" spans="1:13" x14ac:dyDescent="0.45">
      <c r="A1414">
        <v>1413</v>
      </c>
      <c r="B1414">
        <v>2000</v>
      </c>
      <c r="C1414" t="s">
        <v>233</v>
      </c>
      <c r="D1414" t="s">
        <v>26</v>
      </c>
      <c r="E1414" t="s">
        <v>15</v>
      </c>
      <c r="F1414">
        <v>150</v>
      </c>
      <c r="G1414">
        <v>140</v>
      </c>
      <c r="H1414">
        <v>1231.0999999999999</v>
      </c>
      <c r="L1414" t="s">
        <v>16</v>
      </c>
      <c r="M1414" t="s">
        <v>16</v>
      </c>
    </row>
    <row r="1415" spans="1:13" x14ac:dyDescent="0.45">
      <c r="A1415">
        <v>1414</v>
      </c>
      <c r="B1415">
        <v>2000</v>
      </c>
      <c r="C1415" t="s">
        <v>239</v>
      </c>
      <c r="D1415" t="s">
        <v>24</v>
      </c>
      <c r="E1415" t="s">
        <v>15</v>
      </c>
      <c r="F1415">
        <v>105</v>
      </c>
      <c r="G1415">
        <v>93</v>
      </c>
      <c r="H1415">
        <v>809.2</v>
      </c>
      <c r="L1415" t="s">
        <v>16</v>
      </c>
      <c r="M1415" t="s">
        <v>16</v>
      </c>
    </row>
    <row r="1416" spans="1:13" x14ac:dyDescent="0.45">
      <c r="A1416">
        <v>1415</v>
      </c>
      <c r="B1416">
        <v>2000</v>
      </c>
      <c r="C1416" t="s">
        <v>254</v>
      </c>
      <c r="D1416" t="s">
        <v>14</v>
      </c>
      <c r="E1416" t="s">
        <v>15</v>
      </c>
      <c r="F1416">
        <v>142</v>
      </c>
      <c r="G1416">
        <v>136</v>
      </c>
      <c r="H1416">
        <v>1182</v>
      </c>
      <c r="L1416" t="s">
        <v>16</v>
      </c>
      <c r="M1416" t="s">
        <v>16</v>
      </c>
    </row>
    <row r="1417" spans="1:13" x14ac:dyDescent="0.45">
      <c r="A1417">
        <v>1416</v>
      </c>
      <c r="B1417">
        <v>2000</v>
      </c>
      <c r="C1417" t="s">
        <v>256</v>
      </c>
      <c r="D1417" t="s">
        <v>69</v>
      </c>
      <c r="E1417" t="s">
        <v>15</v>
      </c>
      <c r="F1417">
        <v>124</v>
      </c>
      <c r="G1417">
        <v>124</v>
      </c>
      <c r="H1417">
        <v>1026.0999999999999</v>
      </c>
      <c r="L1417" t="s">
        <v>16</v>
      </c>
      <c r="M1417" t="s">
        <v>16</v>
      </c>
    </row>
    <row r="1418" spans="1:13" x14ac:dyDescent="0.45">
      <c r="A1418">
        <v>1417</v>
      </c>
      <c r="B1418">
        <v>2000</v>
      </c>
      <c r="C1418" t="s">
        <v>259</v>
      </c>
      <c r="D1418" t="s">
        <v>81</v>
      </c>
      <c r="E1418" t="s">
        <v>15</v>
      </c>
      <c r="F1418">
        <v>142</v>
      </c>
      <c r="G1418">
        <v>118</v>
      </c>
      <c r="H1418">
        <v>1062.2</v>
      </c>
      <c r="L1418" t="s">
        <v>16</v>
      </c>
      <c r="M1418" t="s">
        <v>16</v>
      </c>
    </row>
    <row r="1419" spans="1:13" x14ac:dyDescent="0.45">
      <c r="A1419">
        <v>1418</v>
      </c>
      <c r="B1419">
        <v>2000</v>
      </c>
      <c r="C1419" t="s">
        <v>262</v>
      </c>
      <c r="D1419" t="s">
        <v>71</v>
      </c>
      <c r="E1419" t="s">
        <v>15</v>
      </c>
      <c r="F1419">
        <v>106</v>
      </c>
      <c r="G1419">
        <v>102</v>
      </c>
      <c r="H1419">
        <v>896</v>
      </c>
      <c r="L1419" t="s">
        <v>16</v>
      </c>
      <c r="M1419" t="s">
        <v>16</v>
      </c>
    </row>
    <row r="1420" spans="1:13" x14ac:dyDescent="0.45">
      <c r="A1420">
        <v>1419</v>
      </c>
      <c r="B1420">
        <v>2000</v>
      </c>
      <c r="C1420" t="s">
        <v>264</v>
      </c>
      <c r="D1420" t="s">
        <v>42</v>
      </c>
      <c r="E1420" t="s">
        <v>15</v>
      </c>
      <c r="F1420">
        <v>147</v>
      </c>
      <c r="G1420">
        <v>145</v>
      </c>
      <c r="H1420">
        <v>1280.2</v>
      </c>
      <c r="L1420" t="s">
        <v>16</v>
      </c>
      <c r="M1420" t="s">
        <v>16</v>
      </c>
    </row>
    <row r="1421" spans="1:13" x14ac:dyDescent="0.45">
      <c r="A1421">
        <v>1420</v>
      </c>
      <c r="B1421">
        <v>2000</v>
      </c>
      <c r="C1421" t="s">
        <v>275</v>
      </c>
      <c r="D1421" t="s">
        <v>44</v>
      </c>
      <c r="E1421" t="s">
        <v>15</v>
      </c>
      <c r="F1421">
        <v>124</v>
      </c>
      <c r="G1421">
        <v>117</v>
      </c>
      <c r="H1421">
        <v>1031.2</v>
      </c>
      <c r="L1421" t="s">
        <v>16</v>
      </c>
      <c r="M1421" t="s">
        <v>16</v>
      </c>
    </row>
    <row r="1422" spans="1:13" x14ac:dyDescent="0.45">
      <c r="A1422">
        <v>1421</v>
      </c>
      <c r="B1422">
        <v>2000</v>
      </c>
      <c r="C1422" t="s">
        <v>277</v>
      </c>
      <c r="D1422" t="s">
        <v>884</v>
      </c>
      <c r="E1422" t="s">
        <v>15</v>
      </c>
      <c r="F1422">
        <v>108</v>
      </c>
      <c r="G1422">
        <v>101</v>
      </c>
      <c r="H1422">
        <v>907.2</v>
      </c>
      <c r="L1422" t="s">
        <v>16</v>
      </c>
      <c r="M1422" t="s">
        <v>16</v>
      </c>
    </row>
    <row r="1423" spans="1:13" x14ac:dyDescent="0.45">
      <c r="A1423">
        <v>1422</v>
      </c>
      <c r="B1423">
        <v>2000</v>
      </c>
      <c r="C1423" t="s">
        <v>281</v>
      </c>
      <c r="D1423" t="s">
        <v>18</v>
      </c>
      <c r="E1423" t="s">
        <v>15</v>
      </c>
      <c r="F1423">
        <v>117</v>
      </c>
      <c r="G1423">
        <v>103</v>
      </c>
      <c r="H1423">
        <v>909.2</v>
      </c>
      <c r="L1423" t="s">
        <v>16</v>
      </c>
      <c r="M1423" t="s">
        <v>16</v>
      </c>
    </row>
    <row r="1424" spans="1:13" x14ac:dyDescent="0.45">
      <c r="A1424">
        <v>1423</v>
      </c>
      <c r="B1424">
        <v>2001</v>
      </c>
      <c r="C1424" t="s">
        <v>197</v>
      </c>
      <c r="D1424" t="s">
        <v>883</v>
      </c>
      <c r="E1424" t="s">
        <v>15</v>
      </c>
      <c r="F1424">
        <v>94</v>
      </c>
      <c r="G1424">
        <v>89</v>
      </c>
      <c r="H1424">
        <v>781.2</v>
      </c>
      <c r="L1424" t="s">
        <v>16</v>
      </c>
      <c r="M1424" t="s">
        <v>16</v>
      </c>
    </row>
    <row r="1425" spans="1:13" x14ac:dyDescent="0.45">
      <c r="A1425">
        <v>1424</v>
      </c>
      <c r="B1425">
        <v>2001</v>
      </c>
      <c r="C1425" t="s">
        <v>200</v>
      </c>
      <c r="D1425" t="s">
        <v>33</v>
      </c>
      <c r="E1425" t="s">
        <v>15</v>
      </c>
      <c r="F1425">
        <v>121</v>
      </c>
      <c r="G1425">
        <v>111</v>
      </c>
      <c r="H1425">
        <v>978</v>
      </c>
      <c r="L1425" t="s">
        <v>16</v>
      </c>
      <c r="M1425" t="s">
        <v>16</v>
      </c>
    </row>
    <row r="1426" spans="1:13" x14ac:dyDescent="0.45">
      <c r="A1426">
        <v>1425</v>
      </c>
      <c r="B1426">
        <v>2001</v>
      </c>
      <c r="C1426" t="s">
        <v>202</v>
      </c>
      <c r="D1426" t="s">
        <v>91</v>
      </c>
      <c r="E1426" t="s">
        <v>15</v>
      </c>
      <c r="F1426">
        <v>102</v>
      </c>
      <c r="G1426">
        <v>94</v>
      </c>
      <c r="H1426">
        <v>837.1</v>
      </c>
      <c r="L1426" t="s">
        <v>16</v>
      </c>
      <c r="M1426" t="s">
        <v>16</v>
      </c>
    </row>
    <row r="1427" spans="1:13" x14ac:dyDescent="0.45">
      <c r="A1427">
        <v>1426</v>
      </c>
      <c r="B1427">
        <v>2001</v>
      </c>
      <c r="C1427" t="s">
        <v>203</v>
      </c>
      <c r="D1427" t="s">
        <v>48</v>
      </c>
      <c r="E1427" t="s">
        <v>15</v>
      </c>
      <c r="F1427">
        <v>127</v>
      </c>
      <c r="G1427">
        <v>115</v>
      </c>
      <c r="H1427">
        <v>1026</v>
      </c>
      <c r="L1427" t="s">
        <v>16</v>
      </c>
      <c r="M1427" t="s">
        <v>16</v>
      </c>
    </row>
    <row r="1428" spans="1:13" x14ac:dyDescent="0.45">
      <c r="A1428">
        <v>1427</v>
      </c>
      <c r="B1428">
        <v>2001</v>
      </c>
      <c r="C1428" t="s">
        <v>205</v>
      </c>
      <c r="D1428" t="s">
        <v>59</v>
      </c>
      <c r="E1428" t="s">
        <v>15</v>
      </c>
      <c r="F1428">
        <v>95</v>
      </c>
      <c r="G1428">
        <v>89</v>
      </c>
      <c r="H1428">
        <v>768.2</v>
      </c>
      <c r="L1428" t="s">
        <v>16</v>
      </c>
      <c r="M1428" t="s">
        <v>16</v>
      </c>
    </row>
    <row r="1429" spans="1:13" x14ac:dyDescent="0.45">
      <c r="A1429">
        <v>1428</v>
      </c>
      <c r="B1429">
        <v>2001</v>
      </c>
      <c r="C1429" t="s">
        <v>216</v>
      </c>
      <c r="D1429" t="s">
        <v>73</v>
      </c>
      <c r="E1429" t="s">
        <v>15</v>
      </c>
      <c r="F1429">
        <v>107</v>
      </c>
      <c r="G1429">
        <v>95</v>
      </c>
      <c r="H1429">
        <v>841</v>
      </c>
      <c r="L1429" t="s">
        <v>16</v>
      </c>
      <c r="M1429" t="s">
        <v>16</v>
      </c>
    </row>
    <row r="1430" spans="1:13" x14ac:dyDescent="0.45">
      <c r="A1430">
        <v>1429</v>
      </c>
      <c r="B1430">
        <v>2001</v>
      </c>
      <c r="C1430" t="s">
        <v>219</v>
      </c>
      <c r="D1430" t="s">
        <v>31</v>
      </c>
      <c r="E1430" t="s">
        <v>15</v>
      </c>
      <c r="F1430">
        <v>134</v>
      </c>
      <c r="G1430">
        <v>126</v>
      </c>
      <c r="H1430">
        <v>1114.2</v>
      </c>
      <c r="L1430" t="s">
        <v>16</v>
      </c>
      <c r="M1430" t="s">
        <v>16</v>
      </c>
    </row>
    <row r="1431" spans="1:13" x14ac:dyDescent="0.45">
      <c r="A1431">
        <v>1430</v>
      </c>
      <c r="B1431">
        <v>2001</v>
      </c>
      <c r="C1431" t="s">
        <v>231</v>
      </c>
      <c r="D1431" t="s">
        <v>882</v>
      </c>
      <c r="E1431" t="s">
        <v>15</v>
      </c>
      <c r="F1431">
        <v>125</v>
      </c>
      <c r="G1431">
        <v>120</v>
      </c>
      <c r="H1431">
        <v>1061</v>
      </c>
      <c r="L1431" t="s">
        <v>16</v>
      </c>
      <c r="M1431" t="s">
        <v>16</v>
      </c>
    </row>
    <row r="1432" spans="1:13" x14ac:dyDescent="0.45">
      <c r="A1432">
        <v>1431</v>
      </c>
      <c r="B1432">
        <v>2001</v>
      </c>
      <c r="C1432" t="s">
        <v>233</v>
      </c>
      <c r="D1432" t="s">
        <v>64</v>
      </c>
      <c r="E1432" t="s">
        <v>15</v>
      </c>
      <c r="F1432">
        <v>127</v>
      </c>
      <c r="G1432">
        <v>120</v>
      </c>
      <c r="H1432">
        <v>1056.2</v>
      </c>
      <c r="L1432" t="s">
        <v>16</v>
      </c>
      <c r="M1432" t="s">
        <v>16</v>
      </c>
    </row>
    <row r="1433" spans="1:13" x14ac:dyDescent="0.45">
      <c r="A1433">
        <v>1432</v>
      </c>
      <c r="B1433">
        <v>2001</v>
      </c>
      <c r="C1433" t="s">
        <v>239</v>
      </c>
      <c r="D1433" t="s">
        <v>46</v>
      </c>
      <c r="E1433" t="s">
        <v>15</v>
      </c>
      <c r="F1433">
        <v>93</v>
      </c>
      <c r="G1433">
        <v>90</v>
      </c>
      <c r="H1433">
        <v>785.1</v>
      </c>
      <c r="L1433" t="s">
        <v>16</v>
      </c>
      <c r="M1433" t="s">
        <v>16</v>
      </c>
    </row>
    <row r="1434" spans="1:13" x14ac:dyDescent="0.45">
      <c r="A1434">
        <v>1433</v>
      </c>
      <c r="B1434">
        <v>2001</v>
      </c>
      <c r="C1434" t="s">
        <v>242</v>
      </c>
      <c r="D1434" t="s">
        <v>62</v>
      </c>
      <c r="E1434" t="s">
        <v>15</v>
      </c>
      <c r="F1434">
        <v>99</v>
      </c>
      <c r="G1434">
        <v>91</v>
      </c>
      <c r="H1434">
        <v>801.1</v>
      </c>
      <c r="L1434" t="s">
        <v>16</v>
      </c>
      <c r="M1434" t="s">
        <v>16</v>
      </c>
    </row>
    <row r="1435" spans="1:13" x14ac:dyDescent="0.45">
      <c r="A1435">
        <v>1434</v>
      </c>
      <c r="B1435">
        <v>2001</v>
      </c>
      <c r="C1435" t="s">
        <v>167</v>
      </c>
      <c r="D1435" t="s">
        <v>22</v>
      </c>
      <c r="E1435" t="s">
        <v>15</v>
      </c>
      <c r="F1435">
        <v>110</v>
      </c>
      <c r="G1435">
        <v>102</v>
      </c>
      <c r="H1435">
        <v>901.2</v>
      </c>
      <c r="L1435" t="s">
        <v>16</v>
      </c>
      <c r="M1435" t="s">
        <v>16</v>
      </c>
    </row>
    <row r="1436" spans="1:13" x14ac:dyDescent="0.45">
      <c r="A1436">
        <v>1435</v>
      </c>
      <c r="B1436">
        <v>2001</v>
      </c>
      <c r="C1436" t="s">
        <v>250</v>
      </c>
      <c r="D1436" t="s">
        <v>881</v>
      </c>
      <c r="E1436" t="s">
        <v>15</v>
      </c>
      <c r="F1436">
        <v>131</v>
      </c>
      <c r="G1436">
        <v>129</v>
      </c>
      <c r="H1436">
        <v>1126</v>
      </c>
      <c r="L1436" t="s">
        <v>16</v>
      </c>
      <c r="M1436" t="s">
        <v>16</v>
      </c>
    </row>
    <row r="1437" spans="1:13" x14ac:dyDescent="0.45">
      <c r="A1437">
        <v>1436</v>
      </c>
      <c r="B1437">
        <v>2001</v>
      </c>
      <c r="C1437" t="s">
        <v>254</v>
      </c>
      <c r="D1437" t="s">
        <v>14</v>
      </c>
      <c r="E1437" t="s">
        <v>15</v>
      </c>
      <c r="F1437">
        <v>131</v>
      </c>
      <c r="G1437">
        <v>126</v>
      </c>
      <c r="H1437">
        <v>1111.2</v>
      </c>
      <c r="L1437" t="s">
        <v>16</v>
      </c>
      <c r="M1437" t="s">
        <v>16</v>
      </c>
    </row>
    <row r="1438" spans="1:13" x14ac:dyDescent="0.45">
      <c r="A1438">
        <v>1437</v>
      </c>
      <c r="B1438">
        <v>2001</v>
      </c>
      <c r="C1438" t="s">
        <v>256</v>
      </c>
      <c r="D1438" t="s">
        <v>69</v>
      </c>
      <c r="E1438" t="s">
        <v>15</v>
      </c>
      <c r="F1438">
        <v>130</v>
      </c>
      <c r="G1438">
        <v>127</v>
      </c>
      <c r="H1438">
        <v>1085.0999999999999</v>
      </c>
      <c r="L1438" t="s">
        <v>16</v>
      </c>
      <c r="M1438" t="s">
        <v>16</v>
      </c>
    </row>
    <row r="1439" spans="1:13" x14ac:dyDescent="0.45">
      <c r="A1439">
        <v>1438</v>
      </c>
      <c r="B1439">
        <v>2001</v>
      </c>
      <c r="C1439" t="s">
        <v>259</v>
      </c>
      <c r="D1439" t="s">
        <v>81</v>
      </c>
      <c r="E1439" t="s">
        <v>15</v>
      </c>
      <c r="F1439">
        <v>135</v>
      </c>
      <c r="G1439">
        <v>127</v>
      </c>
      <c r="H1439">
        <v>1131.2</v>
      </c>
      <c r="L1439" t="s">
        <v>16</v>
      </c>
      <c r="M1439" t="s">
        <v>16</v>
      </c>
    </row>
    <row r="1440" spans="1:13" x14ac:dyDescent="0.45">
      <c r="A1440">
        <v>1439</v>
      </c>
      <c r="B1440">
        <v>2001</v>
      </c>
      <c r="C1440" t="s">
        <v>264</v>
      </c>
      <c r="D1440" t="s">
        <v>42</v>
      </c>
      <c r="E1440" t="s">
        <v>15</v>
      </c>
      <c r="F1440">
        <v>133</v>
      </c>
      <c r="G1440">
        <v>127</v>
      </c>
      <c r="H1440">
        <v>1093</v>
      </c>
      <c r="L1440" t="s">
        <v>16</v>
      </c>
      <c r="M1440" t="s">
        <v>16</v>
      </c>
    </row>
    <row r="1441" spans="1:13" x14ac:dyDescent="0.45">
      <c r="A1441">
        <v>1440</v>
      </c>
      <c r="B1441">
        <v>2001</v>
      </c>
      <c r="C1441" t="s">
        <v>269</v>
      </c>
      <c r="D1441" t="s">
        <v>40</v>
      </c>
      <c r="E1441" t="s">
        <v>15</v>
      </c>
      <c r="F1441">
        <v>135</v>
      </c>
      <c r="G1441">
        <v>122</v>
      </c>
      <c r="H1441">
        <v>1076.2</v>
      </c>
      <c r="L1441" t="s">
        <v>16</v>
      </c>
      <c r="M1441" t="s">
        <v>16</v>
      </c>
    </row>
    <row r="1442" spans="1:13" x14ac:dyDescent="0.45">
      <c r="A1442">
        <v>1441</v>
      </c>
      <c r="B1442">
        <v>2001</v>
      </c>
      <c r="C1442" t="s">
        <v>270</v>
      </c>
      <c r="D1442" t="s">
        <v>29</v>
      </c>
      <c r="E1442" t="s">
        <v>15</v>
      </c>
      <c r="F1442">
        <v>122</v>
      </c>
      <c r="G1442">
        <v>105</v>
      </c>
      <c r="H1442">
        <v>941</v>
      </c>
      <c r="L1442" t="s">
        <v>16</v>
      </c>
      <c r="M1442" t="s">
        <v>16</v>
      </c>
    </row>
    <row r="1443" spans="1:13" x14ac:dyDescent="0.45">
      <c r="A1443">
        <v>1442</v>
      </c>
      <c r="B1443">
        <v>2001</v>
      </c>
      <c r="C1443" t="s">
        <v>271</v>
      </c>
      <c r="D1443" t="s">
        <v>20</v>
      </c>
      <c r="E1443" t="s">
        <v>15</v>
      </c>
      <c r="F1443">
        <v>130</v>
      </c>
      <c r="G1443">
        <v>119</v>
      </c>
      <c r="H1443">
        <v>1080</v>
      </c>
      <c r="L1443" t="s">
        <v>16</v>
      </c>
      <c r="M1443" t="s">
        <v>16</v>
      </c>
    </row>
    <row r="1444" spans="1:13" x14ac:dyDescent="0.45">
      <c r="A1444">
        <v>1443</v>
      </c>
      <c r="B1444">
        <v>2001</v>
      </c>
      <c r="C1444" t="s">
        <v>275</v>
      </c>
      <c r="D1444" t="s">
        <v>44</v>
      </c>
      <c r="E1444" t="s">
        <v>15</v>
      </c>
      <c r="F1444">
        <v>121</v>
      </c>
      <c r="G1444">
        <v>117</v>
      </c>
      <c r="H1444">
        <v>1002</v>
      </c>
      <c r="L1444" t="s">
        <v>16</v>
      </c>
      <c r="M1444" t="s">
        <v>16</v>
      </c>
    </row>
    <row r="1445" spans="1:13" x14ac:dyDescent="0.45">
      <c r="A1445">
        <v>1444</v>
      </c>
      <c r="B1445">
        <v>2001</v>
      </c>
      <c r="C1445" t="s">
        <v>280</v>
      </c>
      <c r="D1445" t="s">
        <v>57</v>
      </c>
      <c r="E1445" t="s">
        <v>15</v>
      </c>
      <c r="F1445">
        <v>106</v>
      </c>
      <c r="G1445">
        <v>101</v>
      </c>
      <c r="H1445">
        <v>855.1</v>
      </c>
      <c r="L1445" t="s">
        <v>16</v>
      </c>
      <c r="M1445" t="s">
        <v>16</v>
      </c>
    </row>
    <row r="1446" spans="1:13" x14ac:dyDescent="0.45">
      <c r="A1446">
        <v>1445</v>
      </c>
      <c r="B1446">
        <v>2001</v>
      </c>
      <c r="C1446" t="s">
        <v>281</v>
      </c>
      <c r="D1446" t="s">
        <v>18</v>
      </c>
      <c r="E1446" t="s">
        <v>15</v>
      </c>
      <c r="F1446">
        <v>129</v>
      </c>
      <c r="G1446">
        <v>114</v>
      </c>
      <c r="H1446">
        <v>1021</v>
      </c>
      <c r="L1446" t="s">
        <v>16</v>
      </c>
      <c r="M1446" t="s">
        <v>16</v>
      </c>
    </row>
    <row r="1447" spans="1:13" x14ac:dyDescent="0.45">
      <c r="A1447">
        <v>1446</v>
      </c>
      <c r="B1447">
        <v>2002</v>
      </c>
      <c r="C1447" t="s">
        <v>197</v>
      </c>
      <c r="D1447" t="s">
        <v>883</v>
      </c>
      <c r="E1447" t="s">
        <v>15</v>
      </c>
      <c r="F1447">
        <v>121</v>
      </c>
      <c r="G1447">
        <v>114</v>
      </c>
      <c r="H1447">
        <v>1014.1</v>
      </c>
      <c r="L1447" t="s">
        <v>16</v>
      </c>
      <c r="M1447" t="s">
        <v>16</v>
      </c>
    </row>
    <row r="1448" spans="1:13" x14ac:dyDescent="0.45">
      <c r="A1448">
        <v>1447</v>
      </c>
      <c r="B1448">
        <v>2002</v>
      </c>
      <c r="C1448" t="s">
        <v>200</v>
      </c>
      <c r="D1448" t="s">
        <v>33</v>
      </c>
      <c r="E1448" t="s">
        <v>15</v>
      </c>
      <c r="F1448">
        <v>100</v>
      </c>
      <c r="G1448">
        <v>90</v>
      </c>
      <c r="H1448">
        <v>764</v>
      </c>
      <c r="L1448" t="s">
        <v>16</v>
      </c>
      <c r="M1448" t="s">
        <v>16</v>
      </c>
    </row>
    <row r="1449" spans="1:13" x14ac:dyDescent="0.45">
      <c r="A1449">
        <v>1448</v>
      </c>
      <c r="B1449">
        <v>2002</v>
      </c>
      <c r="C1449" t="s">
        <v>203</v>
      </c>
      <c r="D1449" t="s">
        <v>48</v>
      </c>
      <c r="E1449" t="s">
        <v>15</v>
      </c>
      <c r="F1449">
        <v>103</v>
      </c>
      <c r="G1449">
        <v>92</v>
      </c>
      <c r="H1449">
        <v>815.1</v>
      </c>
      <c r="L1449" t="s">
        <v>16</v>
      </c>
      <c r="M1449" t="s">
        <v>16</v>
      </c>
    </row>
    <row r="1450" spans="1:13" x14ac:dyDescent="0.45">
      <c r="A1450">
        <v>1449</v>
      </c>
      <c r="B1450">
        <v>2002</v>
      </c>
      <c r="C1450" t="s">
        <v>206</v>
      </c>
      <c r="D1450" t="s">
        <v>59</v>
      </c>
      <c r="E1450" t="s">
        <v>15</v>
      </c>
      <c r="F1450">
        <v>125</v>
      </c>
      <c r="G1450">
        <v>122</v>
      </c>
      <c r="H1450">
        <v>1068.2</v>
      </c>
      <c r="L1450" t="s">
        <v>16</v>
      </c>
      <c r="M1450" t="s">
        <v>16</v>
      </c>
    </row>
    <row r="1451" spans="1:13" x14ac:dyDescent="0.45">
      <c r="A1451">
        <v>1450</v>
      </c>
      <c r="B1451">
        <v>2002</v>
      </c>
      <c r="C1451" t="s">
        <v>208</v>
      </c>
      <c r="D1451" t="s">
        <v>54</v>
      </c>
      <c r="E1451" t="s">
        <v>15</v>
      </c>
      <c r="F1451">
        <v>127</v>
      </c>
      <c r="G1451">
        <v>121</v>
      </c>
      <c r="H1451">
        <v>1064.2</v>
      </c>
      <c r="L1451" t="s">
        <v>16</v>
      </c>
      <c r="M1451" t="s">
        <v>16</v>
      </c>
    </row>
    <row r="1452" spans="1:13" x14ac:dyDescent="0.45">
      <c r="A1452">
        <v>1451</v>
      </c>
      <c r="B1452">
        <v>2002</v>
      </c>
      <c r="C1452" t="s">
        <v>216</v>
      </c>
      <c r="D1452" t="s">
        <v>73</v>
      </c>
      <c r="E1452" t="s">
        <v>15</v>
      </c>
      <c r="F1452">
        <v>110</v>
      </c>
      <c r="G1452">
        <v>100</v>
      </c>
      <c r="H1452">
        <v>906.1</v>
      </c>
      <c r="L1452" t="s">
        <v>16</v>
      </c>
      <c r="M1452" t="s">
        <v>16</v>
      </c>
    </row>
    <row r="1453" spans="1:13" x14ac:dyDescent="0.45">
      <c r="A1453">
        <v>1452</v>
      </c>
      <c r="B1453">
        <v>2002</v>
      </c>
      <c r="C1453" t="s">
        <v>219</v>
      </c>
      <c r="D1453" t="s">
        <v>31</v>
      </c>
      <c r="E1453" t="s">
        <v>15</v>
      </c>
      <c r="F1453">
        <v>100</v>
      </c>
      <c r="G1453">
        <v>97</v>
      </c>
      <c r="H1453">
        <v>833.1</v>
      </c>
      <c r="L1453" t="s">
        <v>16</v>
      </c>
      <c r="M1453" t="s">
        <v>16</v>
      </c>
    </row>
    <row r="1454" spans="1:13" x14ac:dyDescent="0.45">
      <c r="A1454">
        <v>1453</v>
      </c>
      <c r="B1454">
        <v>2002</v>
      </c>
      <c r="C1454" t="s">
        <v>226</v>
      </c>
      <c r="D1454" t="s">
        <v>26</v>
      </c>
      <c r="E1454" t="s">
        <v>15</v>
      </c>
      <c r="F1454">
        <v>94</v>
      </c>
      <c r="G1454">
        <v>94</v>
      </c>
      <c r="H1454">
        <v>820.1</v>
      </c>
      <c r="L1454" t="s">
        <v>16</v>
      </c>
      <c r="M1454" t="s">
        <v>16</v>
      </c>
    </row>
    <row r="1455" spans="1:13" x14ac:dyDescent="0.45">
      <c r="A1455">
        <v>1454</v>
      </c>
      <c r="B1455">
        <v>2002</v>
      </c>
      <c r="C1455" t="s">
        <v>233</v>
      </c>
      <c r="D1455" t="s">
        <v>64</v>
      </c>
      <c r="E1455" t="s">
        <v>15</v>
      </c>
      <c r="F1455">
        <v>129</v>
      </c>
      <c r="G1455">
        <v>121</v>
      </c>
      <c r="H1455">
        <v>1079</v>
      </c>
      <c r="L1455" t="s">
        <v>16</v>
      </c>
      <c r="M1455" t="s">
        <v>16</v>
      </c>
    </row>
    <row r="1456" spans="1:13" x14ac:dyDescent="0.45">
      <c r="A1456">
        <v>1455</v>
      </c>
      <c r="B1456">
        <v>2002</v>
      </c>
      <c r="C1456" t="s">
        <v>239</v>
      </c>
      <c r="D1456" t="s">
        <v>38</v>
      </c>
      <c r="E1456" t="s">
        <v>15</v>
      </c>
      <c r="F1456">
        <v>99</v>
      </c>
      <c r="G1456">
        <v>93</v>
      </c>
      <c r="H1456">
        <v>836.2</v>
      </c>
      <c r="L1456" t="s">
        <v>16</v>
      </c>
      <c r="M1456" t="s">
        <v>16</v>
      </c>
    </row>
    <row r="1457" spans="1:13" x14ac:dyDescent="0.45">
      <c r="A1457">
        <v>1456</v>
      </c>
      <c r="B1457">
        <v>2002</v>
      </c>
      <c r="C1457" t="s">
        <v>242</v>
      </c>
      <c r="D1457" t="s">
        <v>62</v>
      </c>
      <c r="E1457" t="s">
        <v>15</v>
      </c>
      <c r="F1457">
        <v>137</v>
      </c>
      <c r="G1457">
        <v>136</v>
      </c>
      <c r="H1457">
        <v>1184</v>
      </c>
      <c r="L1457" t="s">
        <v>16</v>
      </c>
      <c r="M1457" t="s">
        <v>16</v>
      </c>
    </row>
    <row r="1458" spans="1:13" x14ac:dyDescent="0.45">
      <c r="A1458">
        <v>1457</v>
      </c>
      <c r="B1458">
        <v>2002</v>
      </c>
      <c r="C1458" t="s">
        <v>167</v>
      </c>
      <c r="D1458" t="s">
        <v>22</v>
      </c>
      <c r="E1458" t="s">
        <v>15</v>
      </c>
      <c r="F1458">
        <v>123</v>
      </c>
      <c r="G1458">
        <v>118</v>
      </c>
      <c r="H1458">
        <v>1034</v>
      </c>
      <c r="L1458" t="s">
        <v>16</v>
      </c>
      <c r="M1458" t="s">
        <v>16</v>
      </c>
    </row>
    <row r="1459" spans="1:13" x14ac:dyDescent="0.45">
      <c r="A1459">
        <v>1458</v>
      </c>
      <c r="B1459">
        <v>2002</v>
      </c>
      <c r="C1459" t="s">
        <v>250</v>
      </c>
      <c r="D1459" t="s">
        <v>881</v>
      </c>
      <c r="E1459" t="s">
        <v>15</v>
      </c>
      <c r="F1459">
        <v>110</v>
      </c>
      <c r="G1459">
        <v>105</v>
      </c>
      <c r="H1459">
        <v>931.1</v>
      </c>
      <c r="L1459" t="s">
        <v>16</v>
      </c>
      <c r="M1459" t="s">
        <v>16</v>
      </c>
    </row>
    <row r="1460" spans="1:13" x14ac:dyDescent="0.45">
      <c r="A1460">
        <v>1459</v>
      </c>
      <c r="B1460">
        <v>2002</v>
      </c>
      <c r="C1460" t="s">
        <v>254</v>
      </c>
      <c r="D1460" t="s">
        <v>14</v>
      </c>
      <c r="E1460" t="s">
        <v>15</v>
      </c>
      <c r="F1460">
        <v>139</v>
      </c>
      <c r="G1460">
        <v>131</v>
      </c>
      <c r="H1460">
        <v>1190.2</v>
      </c>
      <c r="L1460" t="s">
        <v>16</v>
      </c>
      <c r="M1460" t="s">
        <v>16</v>
      </c>
    </row>
    <row r="1461" spans="1:13" x14ac:dyDescent="0.45">
      <c r="A1461">
        <v>1460</v>
      </c>
      <c r="B1461">
        <v>2002</v>
      </c>
      <c r="C1461" t="s">
        <v>256</v>
      </c>
      <c r="D1461" t="s">
        <v>69</v>
      </c>
      <c r="E1461" t="s">
        <v>15</v>
      </c>
      <c r="F1461">
        <v>121</v>
      </c>
      <c r="G1461">
        <v>119</v>
      </c>
      <c r="H1461">
        <v>1006.2</v>
      </c>
      <c r="L1461" t="s">
        <v>16</v>
      </c>
      <c r="M1461" t="s">
        <v>16</v>
      </c>
    </row>
    <row r="1462" spans="1:13" x14ac:dyDescent="0.45">
      <c r="A1462">
        <v>1461</v>
      </c>
      <c r="B1462">
        <v>2002</v>
      </c>
      <c r="C1462" t="s">
        <v>259</v>
      </c>
      <c r="D1462" t="s">
        <v>81</v>
      </c>
      <c r="E1462" t="s">
        <v>15</v>
      </c>
      <c r="F1462">
        <v>134</v>
      </c>
      <c r="G1462">
        <v>125</v>
      </c>
      <c r="H1462">
        <v>1099.2</v>
      </c>
      <c r="L1462" t="s">
        <v>16</v>
      </c>
      <c r="M1462" t="s">
        <v>16</v>
      </c>
    </row>
    <row r="1463" spans="1:13" x14ac:dyDescent="0.45">
      <c r="A1463">
        <v>1462</v>
      </c>
      <c r="B1463">
        <v>2002</v>
      </c>
      <c r="C1463" t="s">
        <v>262</v>
      </c>
      <c r="D1463" t="s">
        <v>71</v>
      </c>
      <c r="E1463" t="s">
        <v>15</v>
      </c>
      <c r="F1463">
        <v>129</v>
      </c>
      <c r="G1463">
        <v>126</v>
      </c>
      <c r="H1463">
        <v>1127.0999999999999</v>
      </c>
      <c r="L1463" t="s">
        <v>16</v>
      </c>
      <c r="M1463" t="s">
        <v>16</v>
      </c>
    </row>
    <row r="1464" spans="1:13" x14ac:dyDescent="0.45">
      <c r="A1464">
        <v>1463</v>
      </c>
      <c r="B1464">
        <v>2002</v>
      </c>
      <c r="C1464" t="s">
        <v>264</v>
      </c>
      <c r="D1464" t="s">
        <v>42</v>
      </c>
      <c r="E1464" t="s">
        <v>15</v>
      </c>
      <c r="F1464">
        <v>143</v>
      </c>
      <c r="G1464">
        <v>140</v>
      </c>
      <c r="H1464">
        <v>1191.2</v>
      </c>
      <c r="L1464" t="s">
        <v>16</v>
      </c>
      <c r="M1464" t="s">
        <v>16</v>
      </c>
    </row>
    <row r="1465" spans="1:13" x14ac:dyDescent="0.45">
      <c r="A1465">
        <v>1464</v>
      </c>
      <c r="B1465">
        <v>2002</v>
      </c>
      <c r="C1465" t="s">
        <v>270</v>
      </c>
      <c r="D1465" t="s">
        <v>29</v>
      </c>
      <c r="E1465" t="s">
        <v>15</v>
      </c>
      <c r="F1465">
        <v>113</v>
      </c>
      <c r="G1465">
        <v>107</v>
      </c>
      <c r="H1465">
        <v>902.2</v>
      </c>
      <c r="L1465" t="s">
        <v>16</v>
      </c>
      <c r="M1465" t="s">
        <v>16</v>
      </c>
    </row>
    <row r="1466" spans="1:13" x14ac:dyDescent="0.45">
      <c r="A1466">
        <v>1465</v>
      </c>
      <c r="B1466">
        <v>2002</v>
      </c>
      <c r="C1466" t="s">
        <v>271</v>
      </c>
      <c r="D1466" t="s">
        <v>20</v>
      </c>
      <c r="E1466" t="s">
        <v>15</v>
      </c>
      <c r="F1466">
        <v>125</v>
      </c>
      <c r="G1466">
        <v>122</v>
      </c>
      <c r="H1466">
        <v>1066</v>
      </c>
      <c r="L1466" t="s">
        <v>16</v>
      </c>
      <c r="M1466" t="s">
        <v>16</v>
      </c>
    </row>
    <row r="1467" spans="1:13" x14ac:dyDescent="0.45">
      <c r="A1467">
        <v>1466</v>
      </c>
      <c r="B1467">
        <v>2002</v>
      </c>
      <c r="C1467" t="s">
        <v>275</v>
      </c>
      <c r="D1467" t="s">
        <v>44</v>
      </c>
      <c r="E1467" t="s">
        <v>15</v>
      </c>
      <c r="F1467">
        <v>106</v>
      </c>
      <c r="G1467">
        <v>96</v>
      </c>
      <c r="H1467">
        <v>830</v>
      </c>
      <c r="L1467" t="s">
        <v>16</v>
      </c>
      <c r="M1467" t="s">
        <v>16</v>
      </c>
    </row>
    <row r="1468" spans="1:13" x14ac:dyDescent="0.45">
      <c r="A1468">
        <v>1467</v>
      </c>
      <c r="B1468">
        <v>2002</v>
      </c>
      <c r="C1468" t="s">
        <v>280</v>
      </c>
      <c r="D1468" t="s">
        <v>57</v>
      </c>
      <c r="E1468" t="s">
        <v>15</v>
      </c>
      <c r="F1468">
        <v>100</v>
      </c>
      <c r="G1468">
        <v>97</v>
      </c>
      <c r="H1468">
        <v>836.1</v>
      </c>
      <c r="L1468" t="s">
        <v>16</v>
      </c>
      <c r="M1468" t="s">
        <v>16</v>
      </c>
    </row>
    <row r="1469" spans="1:13" x14ac:dyDescent="0.45">
      <c r="A1469">
        <v>1468</v>
      </c>
      <c r="B1469">
        <v>2003</v>
      </c>
      <c r="C1469" t="s">
        <v>197</v>
      </c>
      <c r="D1469" t="s">
        <v>883</v>
      </c>
      <c r="E1469" t="s">
        <v>15</v>
      </c>
      <c r="F1469">
        <v>117</v>
      </c>
      <c r="G1469">
        <v>109</v>
      </c>
      <c r="H1469">
        <v>949.2</v>
      </c>
      <c r="L1469" t="s">
        <v>16</v>
      </c>
      <c r="M1469" t="s">
        <v>16</v>
      </c>
    </row>
    <row r="1470" spans="1:13" x14ac:dyDescent="0.45">
      <c r="A1470">
        <v>1469</v>
      </c>
      <c r="B1470">
        <v>2003</v>
      </c>
      <c r="C1470" t="s">
        <v>200</v>
      </c>
      <c r="D1470" t="s">
        <v>93</v>
      </c>
      <c r="E1470" t="s">
        <v>15</v>
      </c>
      <c r="F1470">
        <v>114</v>
      </c>
      <c r="G1470">
        <v>103</v>
      </c>
      <c r="H1470">
        <v>929.2</v>
      </c>
      <c r="L1470" t="s">
        <v>16</v>
      </c>
      <c r="M1470" t="s">
        <v>16</v>
      </c>
    </row>
    <row r="1471" spans="1:13" x14ac:dyDescent="0.45">
      <c r="A1471">
        <v>1470</v>
      </c>
      <c r="B1471">
        <v>2003</v>
      </c>
      <c r="C1471" t="s">
        <v>203</v>
      </c>
      <c r="D1471" t="s">
        <v>48</v>
      </c>
      <c r="E1471" t="s">
        <v>15</v>
      </c>
      <c r="F1471">
        <v>120</v>
      </c>
      <c r="G1471">
        <v>114</v>
      </c>
      <c r="H1471">
        <v>992</v>
      </c>
      <c r="L1471" t="s">
        <v>16</v>
      </c>
      <c r="M1471" t="s">
        <v>16</v>
      </c>
    </row>
    <row r="1472" spans="1:13" x14ac:dyDescent="0.45">
      <c r="A1472">
        <v>1471</v>
      </c>
      <c r="B1472">
        <v>2003</v>
      </c>
      <c r="C1472" t="s">
        <v>205</v>
      </c>
      <c r="D1472" t="s">
        <v>59</v>
      </c>
      <c r="E1472" t="s">
        <v>15</v>
      </c>
      <c r="F1472">
        <v>107</v>
      </c>
      <c r="G1472">
        <v>100</v>
      </c>
      <c r="H1472">
        <v>884.2</v>
      </c>
      <c r="L1472" t="s">
        <v>16</v>
      </c>
      <c r="M1472" t="s">
        <v>16</v>
      </c>
    </row>
    <row r="1473" spans="1:13" x14ac:dyDescent="0.45">
      <c r="A1473">
        <v>1472</v>
      </c>
      <c r="B1473">
        <v>2003</v>
      </c>
      <c r="C1473" t="s">
        <v>208</v>
      </c>
      <c r="D1473" t="s">
        <v>54</v>
      </c>
      <c r="E1473" t="s">
        <v>15</v>
      </c>
      <c r="F1473">
        <v>137</v>
      </c>
      <c r="G1473">
        <v>119</v>
      </c>
      <c r="H1473">
        <v>1075.0999999999999</v>
      </c>
      <c r="L1473" t="s">
        <v>16</v>
      </c>
      <c r="M1473" t="s">
        <v>16</v>
      </c>
    </row>
    <row r="1474" spans="1:13" x14ac:dyDescent="0.45">
      <c r="A1474">
        <v>1473</v>
      </c>
      <c r="B1474">
        <v>2003</v>
      </c>
      <c r="C1474" t="s">
        <v>216</v>
      </c>
      <c r="D1474" t="s">
        <v>73</v>
      </c>
      <c r="E1474" t="s">
        <v>15</v>
      </c>
      <c r="F1474">
        <v>114</v>
      </c>
      <c r="G1474">
        <v>109</v>
      </c>
      <c r="H1474">
        <v>954.1</v>
      </c>
      <c r="L1474" t="s">
        <v>16</v>
      </c>
      <c r="M1474" t="s">
        <v>16</v>
      </c>
    </row>
    <row r="1475" spans="1:13" x14ac:dyDescent="0.45">
      <c r="A1475">
        <v>1474</v>
      </c>
      <c r="B1475">
        <v>2003</v>
      </c>
      <c r="C1475" t="s">
        <v>219</v>
      </c>
      <c r="D1475" t="s">
        <v>57</v>
      </c>
      <c r="E1475" t="s">
        <v>15</v>
      </c>
      <c r="F1475">
        <v>101</v>
      </c>
      <c r="G1475">
        <v>95</v>
      </c>
      <c r="H1475">
        <v>842</v>
      </c>
      <c r="L1475" t="s">
        <v>16</v>
      </c>
      <c r="M1475" t="s">
        <v>16</v>
      </c>
    </row>
    <row r="1476" spans="1:13" x14ac:dyDescent="0.45">
      <c r="A1476">
        <v>1475</v>
      </c>
      <c r="B1476">
        <v>2003</v>
      </c>
      <c r="C1476" t="s">
        <v>221</v>
      </c>
      <c r="D1476" t="s">
        <v>91</v>
      </c>
      <c r="E1476" t="s">
        <v>15</v>
      </c>
      <c r="F1476">
        <v>102</v>
      </c>
      <c r="G1476">
        <v>91</v>
      </c>
      <c r="H1476">
        <v>821.2</v>
      </c>
      <c r="L1476" t="s">
        <v>16</v>
      </c>
      <c r="M1476" t="s">
        <v>16</v>
      </c>
    </row>
    <row r="1477" spans="1:13" x14ac:dyDescent="0.45">
      <c r="A1477">
        <v>1476</v>
      </c>
      <c r="B1477">
        <v>2003</v>
      </c>
      <c r="C1477" t="s">
        <v>226</v>
      </c>
      <c r="D1477" t="s">
        <v>26</v>
      </c>
      <c r="E1477" t="s">
        <v>15</v>
      </c>
      <c r="F1477">
        <v>104</v>
      </c>
      <c r="G1477">
        <v>98</v>
      </c>
      <c r="H1477">
        <v>867.1</v>
      </c>
      <c r="L1477" t="s">
        <v>16</v>
      </c>
      <c r="M1477" t="s">
        <v>16</v>
      </c>
    </row>
    <row r="1478" spans="1:13" x14ac:dyDescent="0.45">
      <c r="A1478">
        <v>1477</v>
      </c>
      <c r="B1478">
        <v>2003</v>
      </c>
      <c r="C1478" t="s">
        <v>231</v>
      </c>
      <c r="D1478" t="s">
        <v>24</v>
      </c>
      <c r="E1478" t="s">
        <v>15</v>
      </c>
      <c r="F1478">
        <v>108</v>
      </c>
      <c r="G1478">
        <v>103</v>
      </c>
      <c r="H1478">
        <v>897.2</v>
      </c>
      <c r="L1478" t="s">
        <v>16</v>
      </c>
      <c r="M1478" t="s">
        <v>16</v>
      </c>
    </row>
    <row r="1479" spans="1:13" x14ac:dyDescent="0.45">
      <c r="A1479">
        <v>1478</v>
      </c>
      <c r="B1479">
        <v>2003</v>
      </c>
      <c r="C1479" t="s">
        <v>233</v>
      </c>
      <c r="D1479" t="s">
        <v>64</v>
      </c>
      <c r="E1479" t="s">
        <v>15</v>
      </c>
      <c r="F1479">
        <v>143</v>
      </c>
      <c r="G1479">
        <v>129</v>
      </c>
      <c r="H1479">
        <v>1158</v>
      </c>
      <c r="L1479" t="s">
        <v>16</v>
      </c>
      <c r="M1479" t="s">
        <v>16</v>
      </c>
    </row>
    <row r="1480" spans="1:13" x14ac:dyDescent="0.45">
      <c r="A1480">
        <v>1479</v>
      </c>
      <c r="B1480">
        <v>2003</v>
      </c>
      <c r="C1480" t="s">
        <v>239</v>
      </c>
      <c r="D1480" t="s">
        <v>38</v>
      </c>
      <c r="E1480" t="s">
        <v>15</v>
      </c>
      <c r="F1480">
        <v>112</v>
      </c>
      <c r="G1480">
        <v>107</v>
      </c>
      <c r="H1480">
        <v>948</v>
      </c>
      <c r="L1480" t="s">
        <v>16</v>
      </c>
      <c r="M1480" t="s">
        <v>16</v>
      </c>
    </row>
    <row r="1481" spans="1:13" x14ac:dyDescent="0.45">
      <c r="A1481">
        <v>1480</v>
      </c>
      <c r="B1481">
        <v>2003</v>
      </c>
      <c r="C1481" t="s">
        <v>242</v>
      </c>
      <c r="D1481" t="s">
        <v>62</v>
      </c>
      <c r="E1481" t="s">
        <v>15</v>
      </c>
      <c r="F1481">
        <v>123</v>
      </c>
      <c r="G1481">
        <v>120</v>
      </c>
      <c r="H1481">
        <v>1080</v>
      </c>
      <c r="L1481" t="s">
        <v>16</v>
      </c>
      <c r="M1481" t="s">
        <v>16</v>
      </c>
    </row>
    <row r="1482" spans="1:13" x14ac:dyDescent="0.45">
      <c r="A1482">
        <v>1481</v>
      </c>
      <c r="B1482">
        <v>2003</v>
      </c>
      <c r="C1482" t="s">
        <v>167</v>
      </c>
      <c r="D1482" t="s">
        <v>22</v>
      </c>
      <c r="E1482" t="s">
        <v>15</v>
      </c>
      <c r="F1482">
        <v>135</v>
      </c>
      <c r="G1482">
        <v>131</v>
      </c>
      <c r="H1482">
        <v>1165.2</v>
      </c>
      <c r="L1482" t="s">
        <v>16</v>
      </c>
      <c r="M1482" t="s">
        <v>16</v>
      </c>
    </row>
    <row r="1483" spans="1:13" x14ac:dyDescent="0.45">
      <c r="A1483">
        <v>1482</v>
      </c>
      <c r="B1483">
        <v>2003</v>
      </c>
      <c r="C1483" t="s">
        <v>252</v>
      </c>
      <c r="D1483" t="s">
        <v>881</v>
      </c>
      <c r="E1483" t="s">
        <v>15</v>
      </c>
      <c r="F1483">
        <v>98</v>
      </c>
      <c r="G1483">
        <v>95</v>
      </c>
      <c r="H1483">
        <v>841</v>
      </c>
      <c r="L1483" t="s">
        <v>16</v>
      </c>
      <c r="M1483" t="s">
        <v>16</v>
      </c>
    </row>
    <row r="1484" spans="1:13" x14ac:dyDescent="0.45">
      <c r="A1484">
        <v>1483</v>
      </c>
      <c r="B1484">
        <v>2003</v>
      </c>
      <c r="C1484" t="s">
        <v>254</v>
      </c>
      <c r="D1484" t="s">
        <v>14</v>
      </c>
      <c r="E1484" t="s">
        <v>15</v>
      </c>
      <c r="F1484">
        <v>137</v>
      </c>
      <c r="G1484">
        <v>131</v>
      </c>
      <c r="H1484">
        <v>1165</v>
      </c>
      <c r="L1484" t="s">
        <v>16</v>
      </c>
      <c r="M1484" t="s">
        <v>16</v>
      </c>
    </row>
    <row r="1485" spans="1:13" x14ac:dyDescent="0.45">
      <c r="A1485">
        <v>1484</v>
      </c>
      <c r="B1485">
        <v>2003</v>
      </c>
      <c r="C1485" t="s">
        <v>259</v>
      </c>
      <c r="D1485" t="s">
        <v>81</v>
      </c>
      <c r="E1485" t="s">
        <v>15</v>
      </c>
      <c r="F1485">
        <v>139</v>
      </c>
      <c r="G1485">
        <v>133</v>
      </c>
      <c r="H1485">
        <v>1172.2</v>
      </c>
      <c r="L1485" t="s">
        <v>16</v>
      </c>
      <c r="M1485" t="s">
        <v>16</v>
      </c>
    </row>
    <row r="1486" spans="1:13" x14ac:dyDescent="0.45">
      <c r="A1486">
        <v>1485</v>
      </c>
      <c r="B1486">
        <v>2003</v>
      </c>
      <c r="C1486" t="s">
        <v>262</v>
      </c>
      <c r="D1486" t="s">
        <v>71</v>
      </c>
      <c r="E1486" t="s">
        <v>15</v>
      </c>
      <c r="F1486">
        <v>131</v>
      </c>
      <c r="G1486">
        <v>129</v>
      </c>
      <c r="H1486">
        <v>1143.2</v>
      </c>
      <c r="L1486" t="s">
        <v>16</v>
      </c>
      <c r="M1486" t="s">
        <v>16</v>
      </c>
    </row>
    <row r="1487" spans="1:13" x14ac:dyDescent="0.45">
      <c r="A1487">
        <v>1486</v>
      </c>
      <c r="B1487">
        <v>2003</v>
      </c>
      <c r="C1487" t="s">
        <v>264</v>
      </c>
      <c r="D1487" t="s">
        <v>42</v>
      </c>
      <c r="E1487" t="s">
        <v>15</v>
      </c>
      <c r="F1487">
        <v>146</v>
      </c>
      <c r="G1487">
        <v>145</v>
      </c>
      <c r="H1487">
        <v>1278.0999999999999</v>
      </c>
      <c r="L1487" t="s">
        <v>16</v>
      </c>
      <c r="M1487" t="s">
        <v>16</v>
      </c>
    </row>
    <row r="1488" spans="1:13" x14ac:dyDescent="0.45">
      <c r="A1488">
        <v>1487</v>
      </c>
      <c r="B1488">
        <v>2003</v>
      </c>
      <c r="C1488" t="s">
        <v>270</v>
      </c>
      <c r="D1488" t="s">
        <v>29</v>
      </c>
      <c r="E1488" t="s">
        <v>15</v>
      </c>
      <c r="F1488">
        <v>96</v>
      </c>
      <c r="G1488">
        <v>92</v>
      </c>
      <c r="H1488">
        <v>817.1</v>
      </c>
      <c r="L1488" t="s">
        <v>16</v>
      </c>
      <c r="M1488" t="s">
        <v>16</v>
      </c>
    </row>
    <row r="1489" spans="1:13" x14ac:dyDescent="0.45">
      <c r="A1489">
        <v>1488</v>
      </c>
      <c r="B1489">
        <v>2003</v>
      </c>
      <c r="C1489" t="s">
        <v>271</v>
      </c>
      <c r="D1489" t="s">
        <v>20</v>
      </c>
      <c r="E1489" t="s">
        <v>15</v>
      </c>
      <c r="F1489">
        <v>106</v>
      </c>
      <c r="G1489">
        <v>106</v>
      </c>
      <c r="H1489">
        <v>902.2</v>
      </c>
      <c r="L1489" t="s">
        <v>16</v>
      </c>
      <c r="M1489" t="s">
        <v>16</v>
      </c>
    </row>
    <row r="1490" spans="1:13" x14ac:dyDescent="0.45">
      <c r="A1490">
        <v>1489</v>
      </c>
      <c r="B1490">
        <v>2003</v>
      </c>
      <c r="C1490" t="s">
        <v>275</v>
      </c>
      <c r="D1490" t="s">
        <v>44</v>
      </c>
      <c r="E1490" t="s">
        <v>15</v>
      </c>
      <c r="F1490">
        <v>138</v>
      </c>
      <c r="G1490">
        <v>121</v>
      </c>
      <c r="H1490">
        <v>1096.2</v>
      </c>
      <c r="L1490" t="s">
        <v>16</v>
      </c>
      <c r="M1490" t="s">
        <v>16</v>
      </c>
    </row>
    <row r="1491" spans="1:13" x14ac:dyDescent="0.45">
      <c r="A1491">
        <v>1490</v>
      </c>
      <c r="B1491">
        <v>2003</v>
      </c>
      <c r="C1491" t="s">
        <v>278</v>
      </c>
      <c r="D1491" t="s">
        <v>884</v>
      </c>
      <c r="E1491" t="s">
        <v>15</v>
      </c>
      <c r="F1491">
        <v>130</v>
      </c>
      <c r="G1491">
        <v>126</v>
      </c>
      <c r="H1491">
        <v>1107</v>
      </c>
      <c r="L1491" t="s">
        <v>16</v>
      </c>
      <c r="M1491" t="s">
        <v>16</v>
      </c>
    </row>
    <row r="1492" spans="1:13" x14ac:dyDescent="0.45">
      <c r="A1492">
        <v>1491</v>
      </c>
      <c r="B1492">
        <v>2003</v>
      </c>
      <c r="C1492" t="s">
        <v>280</v>
      </c>
      <c r="D1492" t="s">
        <v>882</v>
      </c>
      <c r="E1492" t="s">
        <v>15</v>
      </c>
      <c r="F1492">
        <v>138</v>
      </c>
      <c r="G1492">
        <v>134</v>
      </c>
      <c r="H1492">
        <v>1132.0999999999999</v>
      </c>
      <c r="L1492" t="s">
        <v>16</v>
      </c>
      <c r="M1492" t="s">
        <v>16</v>
      </c>
    </row>
    <row r="1493" spans="1:13" x14ac:dyDescent="0.45">
      <c r="A1493">
        <v>1492</v>
      </c>
      <c r="B1493">
        <v>2003</v>
      </c>
      <c r="C1493" t="s">
        <v>291</v>
      </c>
      <c r="D1493" t="s">
        <v>79</v>
      </c>
      <c r="E1493" t="s">
        <v>15</v>
      </c>
      <c r="F1493">
        <v>113</v>
      </c>
      <c r="G1493">
        <v>98</v>
      </c>
      <c r="H1493">
        <v>848</v>
      </c>
      <c r="L1493" t="s">
        <v>16</v>
      </c>
      <c r="M1493" t="s">
        <v>16</v>
      </c>
    </row>
    <row r="1494" spans="1:13" x14ac:dyDescent="0.45">
      <c r="A1494">
        <v>1493</v>
      </c>
      <c r="B1494">
        <v>2004</v>
      </c>
      <c r="C1494" t="s">
        <v>197</v>
      </c>
      <c r="D1494" t="s">
        <v>883</v>
      </c>
      <c r="E1494" t="s">
        <v>15</v>
      </c>
      <c r="F1494">
        <v>89</v>
      </c>
      <c r="G1494">
        <v>89</v>
      </c>
      <c r="H1494">
        <v>762</v>
      </c>
      <c r="L1494" t="s">
        <v>16</v>
      </c>
      <c r="M1494" t="s">
        <v>16</v>
      </c>
    </row>
    <row r="1495" spans="1:13" x14ac:dyDescent="0.45">
      <c r="A1495">
        <v>1494</v>
      </c>
      <c r="B1495">
        <v>2004</v>
      </c>
      <c r="C1495" t="s">
        <v>199</v>
      </c>
      <c r="D1495" t="s">
        <v>57</v>
      </c>
      <c r="E1495" t="s">
        <v>15</v>
      </c>
      <c r="F1495">
        <v>105</v>
      </c>
      <c r="G1495">
        <v>102</v>
      </c>
      <c r="H1495">
        <v>908.2</v>
      </c>
      <c r="L1495" t="s">
        <v>16</v>
      </c>
      <c r="M1495" t="s">
        <v>16</v>
      </c>
    </row>
    <row r="1496" spans="1:13" x14ac:dyDescent="0.45">
      <c r="A1496">
        <v>1495</v>
      </c>
      <c r="B1496">
        <v>2004</v>
      </c>
      <c r="C1496" t="s">
        <v>200</v>
      </c>
      <c r="D1496" t="s">
        <v>81</v>
      </c>
      <c r="E1496" t="s">
        <v>15</v>
      </c>
      <c r="F1496">
        <v>109</v>
      </c>
      <c r="G1496">
        <v>109</v>
      </c>
      <c r="H1496">
        <v>963.2</v>
      </c>
      <c r="L1496" t="s">
        <v>16</v>
      </c>
      <c r="M1496" t="s">
        <v>16</v>
      </c>
    </row>
    <row r="1497" spans="1:13" x14ac:dyDescent="0.45">
      <c r="A1497">
        <v>1496</v>
      </c>
      <c r="B1497">
        <v>2004</v>
      </c>
      <c r="C1497" t="s">
        <v>201</v>
      </c>
      <c r="D1497" t="s">
        <v>91</v>
      </c>
      <c r="E1497" t="s">
        <v>15</v>
      </c>
      <c r="F1497">
        <v>100</v>
      </c>
      <c r="G1497">
        <v>92</v>
      </c>
      <c r="H1497">
        <v>827</v>
      </c>
      <c r="L1497" t="s">
        <v>16</v>
      </c>
      <c r="M1497" t="s">
        <v>16</v>
      </c>
    </row>
    <row r="1498" spans="1:13" x14ac:dyDescent="0.45">
      <c r="A1498">
        <v>1497</v>
      </c>
      <c r="B1498">
        <v>2004</v>
      </c>
      <c r="C1498" t="s">
        <v>202</v>
      </c>
      <c r="D1498" t="s">
        <v>22</v>
      </c>
      <c r="E1498" t="s">
        <v>15</v>
      </c>
      <c r="F1498">
        <v>114</v>
      </c>
      <c r="G1498">
        <v>95</v>
      </c>
      <c r="H1498">
        <v>872.1</v>
      </c>
      <c r="L1498" t="s">
        <v>16</v>
      </c>
      <c r="M1498" t="s">
        <v>16</v>
      </c>
    </row>
    <row r="1499" spans="1:13" x14ac:dyDescent="0.45">
      <c r="A1499">
        <v>1498</v>
      </c>
      <c r="B1499">
        <v>2004</v>
      </c>
      <c r="C1499" t="s">
        <v>203</v>
      </c>
      <c r="D1499" t="s">
        <v>59</v>
      </c>
      <c r="E1499" t="s">
        <v>15</v>
      </c>
      <c r="F1499">
        <v>132</v>
      </c>
      <c r="G1499">
        <v>125</v>
      </c>
      <c r="H1499">
        <v>1092.0999999999999</v>
      </c>
      <c r="L1499" t="s">
        <v>16</v>
      </c>
      <c r="M1499" t="s">
        <v>16</v>
      </c>
    </row>
    <row r="1500" spans="1:13" x14ac:dyDescent="0.45">
      <c r="A1500">
        <v>1499</v>
      </c>
      <c r="B1500">
        <v>2004</v>
      </c>
      <c r="C1500" t="s">
        <v>208</v>
      </c>
      <c r="D1500" t="s">
        <v>54</v>
      </c>
      <c r="E1500" t="s">
        <v>15</v>
      </c>
      <c r="F1500">
        <v>130</v>
      </c>
      <c r="G1500">
        <v>121</v>
      </c>
      <c r="H1500">
        <v>1062.2</v>
      </c>
      <c r="L1500" t="s">
        <v>16</v>
      </c>
      <c r="M1500" t="s">
        <v>16</v>
      </c>
    </row>
    <row r="1501" spans="1:13" x14ac:dyDescent="0.45">
      <c r="A1501">
        <v>1500</v>
      </c>
      <c r="B1501">
        <v>2004</v>
      </c>
      <c r="C1501" t="s">
        <v>216</v>
      </c>
      <c r="D1501" t="s">
        <v>73</v>
      </c>
      <c r="E1501" t="s">
        <v>15</v>
      </c>
      <c r="F1501">
        <v>111</v>
      </c>
      <c r="G1501">
        <v>106</v>
      </c>
      <c r="H1501">
        <v>930</v>
      </c>
      <c r="L1501" t="s">
        <v>16</v>
      </c>
      <c r="M1501" t="s">
        <v>16</v>
      </c>
    </row>
    <row r="1502" spans="1:13" x14ac:dyDescent="0.45">
      <c r="A1502">
        <v>1501</v>
      </c>
      <c r="B1502">
        <v>2004</v>
      </c>
      <c r="C1502" t="s">
        <v>220</v>
      </c>
      <c r="D1502" t="s">
        <v>31</v>
      </c>
      <c r="E1502" t="s">
        <v>15</v>
      </c>
      <c r="F1502">
        <v>132</v>
      </c>
      <c r="G1502">
        <v>124</v>
      </c>
      <c r="H1502">
        <v>1108</v>
      </c>
      <c r="L1502" t="s">
        <v>16</v>
      </c>
      <c r="M1502" t="s">
        <v>16</v>
      </c>
    </row>
    <row r="1503" spans="1:13" x14ac:dyDescent="0.45">
      <c r="A1503">
        <v>1502</v>
      </c>
      <c r="B1503">
        <v>2004</v>
      </c>
      <c r="C1503" t="s">
        <v>233</v>
      </c>
      <c r="D1503" t="s">
        <v>64</v>
      </c>
      <c r="E1503" t="s">
        <v>15</v>
      </c>
      <c r="F1503">
        <v>128</v>
      </c>
      <c r="G1503">
        <v>114</v>
      </c>
      <c r="H1503">
        <v>1018.1</v>
      </c>
      <c r="L1503" t="s">
        <v>16</v>
      </c>
      <c r="M1503" t="s">
        <v>16</v>
      </c>
    </row>
    <row r="1504" spans="1:13" x14ac:dyDescent="0.45">
      <c r="A1504">
        <v>1503</v>
      </c>
      <c r="B1504">
        <v>2004</v>
      </c>
      <c r="C1504" t="s">
        <v>236</v>
      </c>
      <c r="D1504" t="s">
        <v>18</v>
      </c>
      <c r="E1504" t="s">
        <v>15</v>
      </c>
      <c r="F1504">
        <v>97</v>
      </c>
      <c r="G1504">
        <v>91</v>
      </c>
      <c r="H1504">
        <v>789</v>
      </c>
      <c r="L1504" t="s">
        <v>16</v>
      </c>
      <c r="M1504" t="s">
        <v>16</v>
      </c>
    </row>
    <row r="1505" spans="1:13" x14ac:dyDescent="0.45">
      <c r="A1505">
        <v>1504</v>
      </c>
      <c r="B1505">
        <v>2004</v>
      </c>
      <c r="C1505" t="s">
        <v>242</v>
      </c>
      <c r="D1505" t="s">
        <v>46</v>
      </c>
      <c r="E1505" t="s">
        <v>15</v>
      </c>
      <c r="F1505">
        <v>130</v>
      </c>
      <c r="G1505">
        <v>125</v>
      </c>
      <c r="H1505">
        <v>1104.2</v>
      </c>
      <c r="L1505" t="s">
        <v>16</v>
      </c>
      <c r="M1505" t="s">
        <v>16</v>
      </c>
    </row>
    <row r="1506" spans="1:13" x14ac:dyDescent="0.45">
      <c r="A1506">
        <v>1505</v>
      </c>
      <c r="B1506">
        <v>2004</v>
      </c>
      <c r="C1506" t="s">
        <v>167</v>
      </c>
      <c r="D1506" t="s">
        <v>20</v>
      </c>
      <c r="E1506" t="s">
        <v>15</v>
      </c>
      <c r="F1506">
        <v>118</v>
      </c>
      <c r="G1506">
        <v>117</v>
      </c>
      <c r="H1506">
        <v>1022</v>
      </c>
      <c r="L1506" t="s">
        <v>16</v>
      </c>
      <c r="M1506" t="s">
        <v>16</v>
      </c>
    </row>
    <row r="1507" spans="1:13" x14ac:dyDescent="0.45">
      <c r="A1507">
        <v>1506</v>
      </c>
      <c r="B1507">
        <v>2004</v>
      </c>
      <c r="C1507" t="s">
        <v>250</v>
      </c>
      <c r="D1507" t="s">
        <v>93</v>
      </c>
      <c r="E1507" t="s">
        <v>15</v>
      </c>
      <c r="F1507">
        <v>130</v>
      </c>
      <c r="G1507">
        <v>119</v>
      </c>
      <c r="H1507">
        <v>1081.0999999999999</v>
      </c>
      <c r="L1507" t="s">
        <v>16</v>
      </c>
      <c r="M1507" t="s">
        <v>16</v>
      </c>
    </row>
    <row r="1508" spans="1:13" x14ac:dyDescent="0.45">
      <c r="A1508">
        <v>1507</v>
      </c>
      <c r="B1508">
        <v>2004</v>
      </c>
      <c r="C1508" t="s">
        <v>252</v>
      </c>
      <c r="D1508" t="s">
        <v>881</v>
      </c>
      <c r="E1508" t="s">
        <v>15</v>
      </c>
      <c r="F1508">
        <v>133</v>
      </c>
      <c r="G1508">
        <v>125</v>
      </c>
      <c r="H1508">
        <v>1114</v>
      </c>
      <c r="L1508" t="s">
        <v>16</v>
      </c>
      <c r="M1508" t="s">
        <v>16</v>
      </c>
    </row>
    <row r="1509" spans="1:13" x14ac:dyDescent="0.45">
      <c r="A1509">
        <v>1508</v>
      </c>
      <c r="B1509">
        <v>2004</v>
      </c>
      <c r="C1509" t="s">
        <v>254</v>
      </c>
      <c r="D1509" t="s">
        <v>14</v>
      </c>
      <c r="E1509" t="s">
        <v>15</v>
      </c>
      <c r="F1509">
        <v>134</v>
      </c>
      <c r="G1509">
        <v>126</v>
      </c>
      <c r="H1509">
        <v>1102.0999999999999</v>
      </c>
      <c r="L1509" t="s">
        <v>16</v>
      </c>
      <c r="M1509" t="s">
        <v>16</v>
      </c>
    </row>
    <row r="1510" spans="1:13" x14ac:dyDescent="0.45">
      <c r="A1510">
        <v>1509</v>
      </c>
      <c r="B1510">
        <v>2004</v>
      </c>
      <c r="C1510" t="s">
        <v>259</v>
      </c>
      <c r="D1510" t="s">
        <v>40</v>
      </c>
      <c r="E1510" t="s">
        <v>15</v>
      </c>
      <c r="F1510">
        <v>108</v>
      </c>
      <c r="G1510">
        <v>106</v>
      </c>
      <c r="H1510">
        <v>925.1</v>
      </c>
      <c r="L1510" t="s">
        <v>16</v>
      </c>
      <c r="M1510" t="s">
        <v>16</v>
      </c>
    </row>
    <row r="1511" spans="1:13" x14ac:dyDescent="0.45">
      <c r="A1511">
        <v>1510</v>
      </c>
      <c r="B1511">
        <v>2004</v>
      </c>
      <c r="C1511" t="s">
        <v>261</v>
      </c>
      <c r="D1511" t="s">
        <v>48</v>
      </c>
      <c r="E1511" t="s">
        <v>15</v>
      </c>
      <c r="F1511">
        <v>133</v>
      </c>
      <c r="G1511">
        <v>120</v>
      </c>
      <c r="H1511">
        <v>1042</v>
      </c>
      <c r="L1511" t="s">
        <v>16</v>
      </c>
      <c r="M1511" t="s">
        <v>16</v>
      </c>
    </row>
    <row r="1512" spans="1:13" x14ac:dyDescent="0.45">
      <c r="A1512">
        <v>1511</v>
      </c>
      <c r="B1512">
        <v>2004</v>
      </c>
      <c r="C1512" t="s">
        <v>262</v>
      </c>
      <c r="D1512" t="s">
        <v>71</v>
      </c>
      <c r="E1512" t="s">
        <v>15</v>
      </c>
      <c r="F1512">
        <v>129</v>
      </c>
      <c r="G1512">
        <v>123</v>
      </c>
      <c r="H1512">
        <v>1104</v>
      </c>
      <c r="L1512" t="s">
        <v>16</v>
      </c>
      <c r="M1512" t="s">
        <v>16</v>
      </c>
    </row>
    <row r="1513" spans="1:13" x14ac:dyDescent="0.45">
      <c r="A1513">
        <v>1512</v>
      </c>
      <c r="B1513">
        <v>2004</v>
      </c>
      <c r="C1513" t="s">
        <v>264</v>
      </c>
      <c r="D1513" t="s">
        <v>42</v>
      </c>
      <c r="E1513" t="s">
        <v>15</v>
      </c>
      <c r="F1513">
        <v>146</v>
      </c>
      <c r="G1513">
        <v>145</v>
      </c>
      <c r="H1513">
        <v>1259</v>
      </c>
      <c r="L1513" t="s">
        <v>16</v>
      </c>
      <c r="M1513" t="s">
        <v>16</v>
      </c>
    </row>
    <row r="1514" spans="1:13" x14ac:dyDescent="0.45">
      <c r="A1514">
        <v>1513</v>
      </c>
      <c r="B1514">
        <v>2004</v>
      </c>
      <c r="C1514" t="s">
        <v>270</v>
      </c>
      <c r="D1514" t="s">
        <v>29</v>
      </c>
      <c r="E1514" t="s">
        <v>15</v>
      </c>
      <c r="F1514">
        <v>103</v>
      </c>
      <c r="G1514">
        <v>91</v>
      </c>
      <c r="H1514">
        <v>827.1</v>
      </c>
      <c r="L1514" t="s">
        <v>16</v>
      </c>
      <c r="M1514" t="s">
        <v>16</v>
      </c>
    </row>
    <row r="1515" spans="1:13" x14ac:dyDescent="0.45">
      <c r="A1515">
        <v>1514</v>
      </c>
      <c r="B1515">
        <v>2004</v>
      </c>
      <c r="C1515" t="s">
        <v>275</v>
      </c>
      <c r="D1515" t="s">
        <v>44</v>
      </c>
      <c r="E1515" t="s">
        <v>15</v>
      </c>
      <c r="F1515">
        <v>122</v>
      </c>
      <c r="G1515">
        <v>110</v>
      </c>
      <c r="H1515">
        <v>977.2</v>
      </c>
      <c r="L1515" t="s">
        <v>16</v>
      </c>
      <c r="M1515" t="s">
        <v>16</v>
      </c>
    </row>
    <row r="1516" spans="1:13" x14ac:dyDescent="0.45">
      <c r="A1516">
        <v>1515</v>
      </c>
      <c r="B1516">
        <v>2004</v>
      </c>
      <c r="C1516" t="s">
        <v>278</v>
      </c>
      <c r="D1516" t="s">
        <v>884</v>
      </c>
      <c r="E1516" t="s">
        <v>15</v>
      </c>
      <c r="F1516">
        <v>119</v>
      </c>
      <c r="G1516">
        <v>115</v>
      </c>
      <c r="H1516">
        <v>1011.1</v>
      </c>
      <c r="L1516" t="s">
        <v>16</v>
      </c>
      <c r="M1516" t="s">
        <v>16</v>
      </c>
    </row>
    <row r="1517" spans="1:13" x14ac:dyDescent="0.45">
      <c r="A1517">
        <v>1516</v>
      </c>
      <c r="B1517">
        <v>2004</v>
      </c>
      <c r="C1517" t="s">
        <v>280</v>
      </c>
      <c r="D1517" t="s">
        <v>26</v>
      </c>
      <c r="E1517" t="s">
        <v>15</v>
      </c>
      <c r="F1517">
        <v>125</v>
      </c>
      <c r="G1517">
        <v>124</v>
      </c>
      <c r="H1517">
        <v>1051</v>
      </c>
      <c r="L1517" t="s">
        <v>16</v>
      </c>
      <c r="M1517" t="s">
        <v>16</v>
      </c>
    </row>
    <row r="1518" spans="1:13" x14ac:dyDescent="0.45">
      <c r="A1518">
        <v>1517</v>
      </c>
      <c r="B1518">
        <v>2004</v>
      </c>
      <c r="C1518" t="s">
        <v>291</v>
      </c>
      <c r="D1518" t="s">
        <v>46</v>
      </c>
      <c r="E1518" t="s">
        <v>15</v>
      </c>
      <c r="F1518">
        <v>95</v>
      </c>
      <c r="G1518">
        <v>83</v>
      </c>
      <c r="H1518">
        <v>760.1</v>
      </c>
      <c r="L1518" t="s">
        <v>16</v>
      </c>
      <c r="M1518" t="s">
        <v>16</v>
      </c>
    </row>
    <row r="1519" spans="1:13" x14ac:dyDescent="0.45">
      <c r="A1519">
        <v>1518</v>
      </c>
      <c r="B1519">
        <v>2005</v>
      </c>
      <c r="C1519" t="s">
        <v>197</v>
      </c>
      <c r="D1519" t="s">
        <v>102</v>
      </c>
      <c r="E1519" t="s">
        <v>15</v>
      </c>
      <c r="F1519">
        <v>105</v>
      </c>
      <c r="G1519">
        <v>100</v>
      </c>
      <c r="H1519">
        <v>873.1</v>
      </c>
      <c r="L1519" t="s">
        <v>16</v>
      </c>
      <c r="M1519" t="s">
        <v>16</v>
      </c>
    </row>
    <row r="1520" spans="1:13" x14ac:dyDescent="0.45">
      <c r="A1520">
        <v>1519</v>
      </c>
      <c r="B1520">
        <v>2005</v>
      </c>
      <c r="C1520" t="s">
        <v>199</v>
      </c>
      <c r="D1520" t="s">
        <v>57</v>
      </c>
      <c r="E1520" t="s">
        <v>15</v>
      </c>
      <c r="F1520">
        <v>119</v>
      </c>
      <c r="G1520">
        <v>117</v>
      </c>
      <c r="H1520">
        <v>1025.0999999999999</v>
      </c>
      <c r="L1520" t="s">
        <v>16</v>
      </c>
      <c r="M1520" t="s">
        <v>16</v>
      </c>
    </row>
    <row r="1521" spans="1:13" x14ac:dyDescent="0.45">
      <c r="A1521">
        <v>1520</v>
      </c>
      <c r="B1521">
        <v>2005</v>
      </c>
      <c r="C1521" t="s">
        <v>200</v>
      </c>
      <c r="D1521" t="s">
        <v>91</v>
      </c>
      <c r="E1521" t="s">
        <v>15</v>
      </c>
      <c r="F1521">
        <v>111</v>
      </c>
      <c r="G1521">
        <v>104</v>
      </c>
      <c r="H1521">
        <v>917.1</v>
      </c>
      <c r="L1521" t="s">
        <v>16</v>
      </c>
      <c r="M1521" t="s">
        <v>16</v>
      </c>
    </row>
    <row r="1522" spans="1:13" x14ac:dyDescent="0.45">
      <c r="A1522">
        <v>1521</v>
      </c>
      <c r="B1522">
        <v>2005</v>
      </c>
      <c r="C1522" t="s">
        <v>208</v>
      </c>
      <c r="D1522" t="s">
        <v>54</v>
      </c>
      <c r="E1522" t="s">
        <v>15</v>
      </c>
      <c r="F1522">
        <v>130</v>
      </c>
      <c r="G1522">
        <v>127</v>
      </c>
      <c r="H1522">
        <v>1089</v>
      </c>
      <c r="L1522" t="s">
        <v>16</v>
      </c>
      <c r="M1522" t="s">
        <v>16</v>
      </c>
    </row>
    <row r="1523" spans="1:13" x14ac:dyDescent="0.45">
      <c r="A1523">
        <v>1522</v>
      </c>
      <c r="B1523">
        <v>2005</v>
      </c>
      <c r="C1523" t="s">
        <v>216</v>
      </c>
      <c r="D1523" t="s">
        <v>73</v>
      </c>
      <c r="E1523" t="s">
        <v>15</v>
      </c>
      <c r="F1523">
        <v>109</v>
      </c>
      <c r="G1523">
        <v>104</v>
      </c>
      <c r="H1523">
        <v>914.2</v>
      </c>
      <c r="L1523" t="s">
        <v>16</v>
      </c>
      <c r="M1523" t="s">
        <v>16</v>
      </c>
    </row>
    <row r="1524" spans="1:13" x14ac:dyDescent="0.45">
      <c r="A1524">
        <v>1523</v>
      </c>
      <c r="B1524">
        <v>2005</v>
      </c>
      <c r="C1524" t="s">
        <v>220</v>
      </c>
      <c r="D1524" t="s">
        <v>31</v>
      </c>
      <c r="E1524" t="s">
        <v>15</v>
      </c>
      <c r="F1524">
        <v>142</v>
      </c>
      <c r="G1524">
        <v>139</v>
      </c>
      <c r="H1524">
        <v>1233</v>
      </c>
      <c r="L1524" t="s">
        <v>16</v>
      </c>
      <c r="M1524" t="s">
        <v>16</v>
      </c>
    </row>
    <row r="1525" spans="1:13" x14ac:dyDescent="0.45">
      <c r="A1525">
        <v>1524</v>
      </c>
      <c r="B1525">
        <v>2005</v>
      </c>
      <c r="C1525" t="s">
        <v>233</v>
      </c>
      <c r="D1525" t="s">
        <v>64</v>
      </c>
      <c r="E1525" t="s">
        <v>15</v>
      </c>
      <c r="F1525">
        <v>134</v>
      </c>
      <c r="G1525">
        <v>118</v>
      </c>
      <c r="H1525">
        <v>1065.2</v>
      </c>
      <c r="L1525" t="s">
        <v>16</v>
      </c>
      <c r="M1525" t="s">
        <v>16</v>
      </c>
    </row>
    <row r="1526" spans="1:13" x14ac:dyDescent="0.45">
      <c r="A1526">
        <v>1525</v>
      </c>
      <c r="B1526">
        <v>2005</v>
      </c>
      <c r="C1526" t="s">
        <v>236</v>
      </c>
      <c r="D1526" t="s">
        <v>18</v>
      </c>
      <c r="E1526" t="s">
        <v>15</v>
      </c>
      <c r="F1526">
        <v>132</v>
      </c>
      <c r="G1526">
        <v>121</v>
      </c>
      <c r="H1526">
        <v>1088</v>
      </c>
      <c r="L1526" t="s">
        <v>16</v>
      </c>
      <c r="M1526" t="s">
        <v>16</v>
      </c>
    </row>
    <row r="1527" spans="1:13" x14ac:dyDescent="0.45">
      <c r="A1527">
        <v>1526</v>
      </c>
      <c r="B1527">
        <v>2005</v>
      </c>
      <c r="C1527" t="s">
        <v>242</v>
      </c>
      <c r="D1527" t="s">
        <v>882</v>
      </c>
      <c r="E1527" t="s">
        <v>15</v>
      </c>
      <c r="F1527">
        <v>128</v>
      </c>
      <c r="G1527">
        <v>118</v>
      </c>
      <c r="H1527">
        <v>1033.0999999999999</v>
      </c>
      <c r="L1527" t="s">
        <v>16</v>
      </c>
      <c r="M1527" t="s">
        <v>16</v>
      </c>
    </row>
    <row r="1528" spans="1:13" x14ac:dyDescent="0.45">
      <c r="A1528">
        <v>1527</v>
      </c>
      <c r="B1528">
        <v>2005</v>
      </c>
      <c r="C1528" t="s">
        <v>167</v>
      </c>
      <c r="D1528" t="s">
        <v>79</v>
      </c>
      <c r="E1528" t="s">
        <v>15</v>
      </c>
      <c r="F1528">
        <v>128</v>
      </c>
      <c r="G1528">
        <v>124</v>
      </c>
      <c r="H1528">
        <v>1117.2</v>
      </c>
      <c r="L1528" t="s">
        <v>16</v>
      </c>
      <c r="M1528" t="s">
        <v>16</v>
      </c>
    </row>
    <row r="1529" spans="1:13" x14ac:dyDescent="0.45">
      <c r="A1529">
        <v>1528</v>
      </c>
      <c r="B1529">
        <v>2005</v>
      </c>
      <c r="C1529" t="s">
        <v>250</v>
      </c>
      <c r="D1529" t="s">
        <v>93</v>
      </c>
      <c r="E1529" t="s">
        <v>15</v>
      </c>
      <c r="F1529">
        <v>122</v>
      </c>
      <c r="G1529">
        <v>114</v>
      </c>
      <c r="H1529">
        <v>1017.2</v>
      </c>
      <c r="L1529" t="s">
        <v>16</v>
      </c>
      <c r="M1529" t="s">
        <v>16</v>
      </c>
    </row>
    <row r="1530" spans="1:13" x14ac:dyDescent="0.45">
      <c r="A1530">
        <v>1529</v>
      </c>
      <c r="B1530">
        <v>2005</v>
      </c>
      <c r="C1530" t="s">
        <v>252</v>
      </c>
      <c r="D1530" t="s">
        <v>89</v>
      </c>
      <c r="E1530" t="s">
        <v>15</v>
      </c>
      <c r="F1530">
        <v>113</v>
      </c>
      <c r="G1530">
        <v>105</v>
      </c>
      <c r="H1530">
        <v>926.2</v>
      </c>
      <c r="L1530" t="s">
        <v>16</v>
      </c>
      <c r="M1530" t="s">
        <v>16</v>
      </c>
    </row>
    <row r="1531" spans="1:13" x14ac:dyDescent="0.45">
      <c r="A1531">
        <v>1530</v>
      </c>
      <c r="B1531">
        <v>2005</v>
      </c>
      <c r="C1531" t="s">
        <v>254</v>
      </c>
      <c r="D1531" t="s">
        <v>14</v>
      </c>
      <c r="E1531" t="s">
        <v>15</v>
      </c>
      <c r="F1531">
        <v>133</v>
      </c>
      <c r="G1531">
        <v>123</v>
      </c>
      <c r="H1531">
        <v>1076.2</v>
      </c>
      <c r="L1531" t="s">
        <v>16</v>
      </c>
      <c r="M1531" t="s">
        <v>16</v>
      </c>
    </row>
    <row r="1532" spans="1:13" x14ac:dyDescent="0.45">
      <c r="A1532">
        <v>1531</v>
      </c>
      <c r="B1532">
        <v>2005</v>
      </c>
      <c r="C1532" t="s">
        <v>255</v>
      </c>
      <c r="D1532" t="s">
        <v>62</v>
      </c>
      <c r="E1532" t="s">
        <v>15</v>
      </c>
      <c r="F1532">
        <v>93</v>
      </c>
      <c r="G1532">
        <v>88</v>
      </c>
      <c r="H1532">
        <v>774</v>
      </c>
      <c r="L1532" t="s">
        <v>16</v>
      </c>
      <c r="M1532" t="s">
        <v>16</v>
      </c>
    </row>
    <row r="1533" spans="1:13" x14ac:dyDescent="0.45">
      <c r="A1533">
        <v>1532</v>
      </c>
      <c r="B1533">
        <v>2005</v>
      </c>
      <c r="C1533" t="s">
        <v>256</v>
      </c>
      <c r="D1533" t="s">
        <v>69</v>
      </c>
      <c r="E1533" t="s">
        <v>15</v>
      </c>
      <c r="F1533">
        <v>101</v>
      </c>
      <c r="G1533">
        <v>100</v>
      </c>
      <c r="H1533">
        <v>809.1</v>
      </c>
      <c r="L1533" t="s">
        <v>16</v>
      </c>
      <c r="M1533" t="s">
        <v>16</v>
      </c>
    </row>
    <row r="1534" spans="1:13" x14ac:dyDescent="0.45">
      <c r="A1534">
        <v>1533</v>
      </c>
      <c r="B1534">
        <v>2005</v>
      </c>
      <c r="C1534" t="s">
        <v>259</v>
      </c>
      <c r="D1534" t="s">
        <v>40</v>
      </c>
      <c r="E1534" t="s">
        <v>15</v>
      </c>
      <c r="F1534">
        <v>97</v>
      </c>
      <c r="G1534">
        <v>94</v>
      </c>
      <c r="H1534">
        <v>806</v>
      </c>
      <c r="L1534" t="s">
        <v>16</v>
      </c>
      <c r="M1534" t="s">
        <v>16</v>
      </c>
    </row>
    <row r="1535" spans="1:13" x14ac:dyDescent="0.45">
      <c r="A1535">
        <v>1534</v>
      </c>
      <c r="B1535">
        <v>2005</v>
      </c>
      <c r="C1535" t="s">
        <v>261</v>
      </c>
      <c r="D1535" t="s">
        <v>48</v>
      </c>
      <c r="E1535" t="s">
        <v>15</v>
      </c>
      <c r="F1535">
        <v>104</v>
      </c>
      <c r="G1535">
        <v>97</v>
      </c>
      <c r="H1535">
        <v>826.1</v>
      </c>
      <c r="L1535" t="s">
        <v>16</v>
      </c>
      <c r="M1535" t="s">
        <v>16</v>
      </c>
    </row>
    <row r="1536" spans="1:13" x14ac:dyDescent="0.45">
      <c r="A1536">
        <v>1535</v>
      </c>
      <c r="B1536">
        <v>2005</v>
      </c>
      <c r="C1536" t="s">
        <v>262</v>
      </c>
      <c r="D1536" t="s">
        <v>71</v>
      </c>
      <c r="E1536" t="s">
        <v>15</v>
      </c>
      <c r="F1536">
        <v>117</v>
      </c>
      <c r="G1536">
        <v>113</v>
      </c>
      <c r="H1536">
        <v>998.2</v>
      </c>
      <c r="L1536" t="s">
        <v>16</v>
      </c>
      <c r="M1536" t="s">
        <v>16</v>
      </c>
    </row>
    <row r="1537" spans="1:13" x14ac:dyDescent="0.45">
      <c r="A1537">
        <v>1536</v>
      </c>
      <c r="B1537">
        <v>2005</v>
      </c>
      <c r="C1537" t="s">
        <v>264</v>
      </c>
      <c r="D1537" t="s">
        <v>81</v>
      </c>
      <c r="E1537" t="s">
        <v>15</v>
      </c>
      <c r="F1537">
        <v>147</v>
      </c>
      <c r="G1537">
        <v>146</v>
      </c>
      <c r="H1537">
        <v>1286</v>
      </c>
      <c r="L1537" t="s">
        <v>16</v>
      </c>
      <c r="M1537" t="s">
        <v>16</v>
      </c>
    </row>
    <row r="1538" spans="1:13" x14ac:dyDescent="0.45">
      <c r="A1538">
        <v>1537</v>
      </c>
      <c r="B1538">
        <v>2005</v>
      </c>
      <c r="C1538" t="s">
        <v>275</v>
      </c>
      <c r="D1538" t="s">
        <v>20</v>
      </c>
      <c r="E1538" t="s">
        <v>15</v>
      </c>
      <c r="F1538">
        <v>132</v>
      </c>
      <c r="G1538">
        <v>127</v>
      </c>
      <c r="H1538">
        <v>1122</v>
      </c>
      <c r="L1538" t="s">
        <v>16</v>
      </c>
      <c r="M1538" t="s">
        <v>16</v>
      </c>
    </row>
    <row r="1539" spans="1:13" x14ac:dyDescent="0.45">
      <c r="A1539">
        <v>1538</v>
      </c>
      <c r="B1539">
        <v>2005</v>
      </c>
      <c r="C1539" t="s">
        <v>278</v>
      </c>
      <c r="D1539" t="s">
        <v>884</v>
      </c>
      <c r="E1539" t="s">
        <v>15</v>
      </c>
      <c r="F1539">
        <v>135</v>
      </c>
      <c r="G1539">
        <v>122</v>
      </c>
      <c r="H1539">
        <v>1061.2</v>
      </c>
      <c r="L1539" t="s">
        <v>16</v>
      </c>
      <c r="M1539" t="s">
        <v>16</v>
      </c>
    </row>
    <row r="1540" spans="1:13" x14ac:dyDescent="0.45">
      <c r="A1540">
        <v>1539</v>
      </c>
      <c r="B1540">
        <v>2005</v>
      </c>
      <c r="C1540" t="s">
        <v>280</v>
      </c>
      <c r="D1540" t="s">
        <v>26</v>
      </c>
      <c r="E1540" t="s">
        <v>15</v>
      </c>
      <c r="F1540">
        <v>123</v>
      </c>
      <c r="G1540">
        <v>121</v>
      </c>
      <c r="H1540">
        <v>1032.2</v>
      </c>
      <c r="L1540" t="s">
        <v>16</v>
      </c>
      <c r="M1540" t="s">
        <v>16</v>
      </c>
    </row>
    <row r="1541" spans="1:13" x14ac:dyDescent="0.45">
      <c r="A1541">
        <v>1540</v>
      </c>
      <c r="B1541">
        <v>2005</v>
      </c>
      <c r="C1541" t="s">
        <v>297</v>
      </c>
      <c r="D1541" t="s">
        <v>22</v>
      </c>
      <c r="E1541" t="s">
        <v>15</v>
      </c>
      <c r="F1541">
        <v>116</v>
      </c>
      <c r="G1541">
        <v>110</v>
      </c>
      <c r="H1541">
        <v>999.2</v>
      </c>
      <c r="L1541" t="s">
        <v>16</v>
      </c>
      <c r="M1541" t="s">
        <v>16</v>
      </c>
    </row>
    <row r="1542" spans="1:13" x14ac:dyDescent="0.45">
      <c r="A1542">
        <v>1541</v>
      </c>
      <c r="B1542">
        <v>2005</v>
      </c>
      <c r="C1542" t="s">
        <v>298</v>
      </c>
      <c r="D1542" t="s">
        <v>38</v>
      </c>
      <c r="E1542" t="s">
        <v>15</v>
      </c>
      <c r="F1542">
        <v>117</v>
      </c>
      <c r="G1542">
        <v>112</v>
      </c>
      <c r="H1542">
        <v>976.2</v>
      </c>
      <c r="L1542" t="s">
        <v>16</v>
      </c>
      <c r="M1542" t="s">
        <v>16</v>
      </c>
    </row>
    <row r="1543" spans="1:13" x14ac:dyDescent="0.45">
      <c r="A1543">
        <v>1542</v>
      </c>
      <c r="B1543">
        <v>2005</v>
      </c>
      <c r="C1543" t="s">
        <v>310</v>
      </c>
      <c r="D1543" t="s">
        <v>33</v>
      </c>
      <c r="E1543" t="s">
        <v>15</v>
      </c>
      <c r="F1543">
        <v>113</v>
      </c>
      <c r="G1543">
        <v>105</v>
      </c>
      <c r="H1543">
        <v>915.2</v>
      </c>
      <c r="L1543" t="s">
        <v>16</v>
      </c>
      <c r="M1543" t="s">
        <v>16</v>
      </c>
    </row>
    <row r="1544" spans="1:13" x14ac:dyDescent="0.45">
      <c r="A1544">
        <v>1543</v>
      </c>
      <c r="B1544">
        <v>2005</v>
      </c>
      <c r="C1544" t="s">
        <v>111</v>
      </c>
      <c r="D1544" t="s">
        <v>44</v>
      </c>
      <c r="E1544" t="s">
        <v>15</v>
      </c>
      <c r="F1544">
        <v>114</v>
      </c>
      <c r="G1544">
        <v>111</v>
      </c>
      <c r="H1544">
        <v>959.1</v>
      </c>
      <c r="L1544" t="s">
        <v>16</v>
      </c>
      <c r="M1544" t="s">
        <v>16</v>
      </c>
    </row>
    <row r="1545" spans="1:13" x14ac:dyDescent="0.45">
      <c r="A1545">
        <v>1544</v>
      </c>
      <c r="B1545">
        <v>2006</v>
      </c>
      <c r="C1545" t="s">
        <v>197</v>
      </c>
      <c r="D1545" t="s">
        <v>18</v>
      </c>
      <c r="E1545" t="s">
        <v>15</v>
      </c>
      <c r="F1545">
        <v>99</v>
      </c>
      <c r="G1545">
        <v>98</v>
      </c>
      <c r="H1545">
        <v>842</v>
      </c>
      <c r="L1545" t="s">
        <v>16</v>
      </c>
      <c r="M1545" t="s">
        <v>16</v>
      </c>
    </row>
    <row r="1546" spans="1:13" x14ac:dyDescent="0.45">
      <c r="A1546">
        <v>1545</v>
      </c>
      <c r="B1546">
        <v>2006</v>
      </c>
      <c r="C1546" t="s">
        <v>199</v>
      </c>
      <c r="D1546" t="s">
        <v>57</v>
      </c>
      <c r="E1546" t="s">
        <v>15</v>
      </c>
      <c r="F1546">
        <v>94</v>
      </c>
      <c r="G1546">
        <v>94</v>
      </c>
      <c r="H1546">
        <v>825</v>
      </c>
      <c r="L1546" t="s">
        <v>16</v>
      </c>
      <c r="M1546" t="s">
        <v>16</v>
      </c>
    </row>
    <row r="1547" spans="1:13" x14ac:dyDescent="0.45">
      <c r="A1547">
        <v>1546</v>
      </c>
      <c r="B1547">
        <v>2006</v>
      </c>
      <c r="C1547" t="s">
        <v>200</v>
      </c>
      <c r="D1547" t="s">
        <v>91</v>
      </c>
      <c r="E1547" t="s">
        <v>15</v>
      </c>
      <c r="F1547">
        <v>98</v>
      </c>
      <c r="G1547">
        <v>98</v>
      </c>
      <c r="H1547">
        <v>840</v>
      </c>
      <c r="L1547" t="s">
        <v>16</v>
      </c>
      <c r="M1547" t="s">
        <v>16</v>
      </c>
    </row>
    <row r="1548" spans="1:13" x14ac:dyDescent="0.45">
      <c r="A1548">
        <v>1547</v>
      </c>
      <c r="B1548">
        <v>2006</v>
      </c>
      <c r="C1548" t="s">
        <v>208</v>
      </c>
      <c r="D1548" t="s">
        <v>54</v>
      </c>
      <c r="E1548" t="s">
        <v>15</v>
      </c>
      <c r="F1548">
        <v>99</v>
      </c>
      <c r="G1548">
        <v>94</v>
      </c>
      <c r="H1548">
        <v>822.1</v>
      </c>
      <c r="L1548" t="s">
        <v>16</v>
      </c>
      <c r="M1548" t="s">
        <v>16</v>
      </c>
    </row>
    <row r="1549" spans="1:13" x14ac:dyDescent="0.45">
      <c r="A1549">
        <v>1548</v>
      </c>
      <c r="B1549">
        <v>2006</v>
      </c>
      <c r="C1549" t="s">
        <v>220</v>
      </c>
      <c r="D1549" t="s">
        <v>31</v>
      </c>
      <c r="E1549" t="s">
        <v>15</v>
      </c>
      <c r="F1549">
        <v>133</v>
      </c>
      <c r="G1549">
        <v>127</v>
      </c>
      <c r="H1549">
        <v>1110</v>
      </c>
      <c r="L1549" t="s">
        <v>16</v>
      </c>
      <c r="M1549" t="s">
        <v>16</v>
      </c>
    </row>
    <row r="1550" spans="1:13" x14ac:dyDescent="0.45">
      <c r="A1550">
        <v>1549</v>
      </c>
      <c r="B1550">
        <v>2006</v>
      </c>
      <c r="C1550" t="s">
        <v>233</v>
      </c>
      <c r="D1550" t="s">
        <v>64</v>
      </c>
      <c r="E1550" t="s">
        <v>15</v>
      </c>
      <c r="F1550">
        <v>138</v>
      </c>
      <c r="G1550">
        <v>124</v>
      </c>
      <c r="H1550">
        <v>1124.2</v>
      </c>
      <c r="L1550" t="s">
        <v>16</v>
      </c>
      <c r="M1550" t="s">
        <v>16</v>
      </c>
    </row>
    <row r="1551" spans="1:13" x14ac:dyDescent="0.45">
      <c r="A1551">
        <v>1550</v>
      </c>
      <c r="B1551">
        <v>2006</v>
      </c>
      <c r="C1551" t="s">
        <v>242</v>
      </c>
      <c r="D1551" t="s">
        <v>69</v>
      </c>
      <c r="E1551" t="s">
        <v>15</v>
      </c>
      <c r="F1551">
        <v>118</v>
      </c>
      <c r="G1551">
        <v>117</v>
      </c>
      <c r="H1551">
        <v>1027</v>
      </c>
      <c r="L1551" t="s">
        <v>16</v>
      </c>
      <c r="M1551" t="s">
        <v>16</v>
      </c>
    </row>
    <row r="1552" spans="1:13" x14ac:dyDescent="0.45">
      <c r="A1552">
        <v>1551</v>
      </c>
      <c r="B1552">
        <v>2006</v>
      </c>
      <c r="C1552" t="s">
        <v>167</v>
      </c>
      <c r="D1552" t="s">
        <v>79</v>
      </c>
      <c r="E1552" t="s">
        <v>15</v>
      </c>
      <c r="F1552">
        <v>132</v>
      </c>
      <c r="G1552">
        <v>126</v>
      </c>
      <c r="H1552">
        <v>1125</v>
      </c>
      <c r="L1552" t="s">
        <v>16</v>
      </c>
      <c r="M1552" t="s">
        <v>16</v>
      </c>
    </row>
    <row r="1553" spans="1:13" x14ac:dyDescent="0.45">
      <c r="A1553">
        <v>1552</v>
      </c>
      <c r="B1553">
        <v>2006</v>
      </c>
      <c r="C1553" t="s">
        <v>250</v>
      </c>
      <c r="D1553" t="s">
        <v>93</v>
      </c>
      <c r="E1553" t="s">
        <v>15</v>
      </c>
      <c r="F1553">
        <v>102</v>
      </c>
      <c r="G1553">
        <v>96</v>
      </c>
      <c r="H1553">
        <v>852</v>
      </c>
      <c r="L1553" t="s">
        <v>16</v>
      </c>
      <c r="M1553" t="s">
        <v>16</v>
      </c>
    </row>
    <row r="1554" spans="1:13" x14ac:dyDescent="0.45">
      <c r="A1554">
        <v>1553</v>
      </c>
      <c r="B1554">
        <v>2006</v>
      </c>
      <c r="C1554" t="s">
        <v>252</v>
      </c>
      <c r="D1554" t="s">
        <v>89</v>
      </c>
      <c r="E1554" t="s">
        <v>15</v>
      </c>
      <c r="F1554">
        <v>123</v>
      </c>
      <c r="G1554">
        <v>111</v>
      </c>
      <c r="H1554">
        <v>990.1</v>
      </c>
      <c r="L1554" t="s">
        <v>16</v>
      </c>
      <c r="M1554" t="s">
        <v>16</v>
      </c>
    </row>
    <row r="1555" spans="1:13" x14ac:dyDescent="0.45">
      <c r="A1555">
        <v>1554</v>
      </c>
      <c r="B1555">
        <v>2006</v>
      </c>
      <c r="C1555" t="s">
        <v>254</v>
      </c>
      <c r="D1555" t="s">
        <v>14</v>
      </c>
      <c r="E1555" t="s">
        <v>15</v>
      </c>
      <c r="F1555">
        <v>134</v>
      </c>
      <c r="G1555">
        <v>121</v>
      </c>
      <c r="H1555">
        <v>1050.0999999999999</v>
      </c>
      <c r="L1555" t="s">
        <v>16</v>
      </c>
      <c r="M1555" t="s">
        <v>16</v>
      </c>
    </row>
    <row r="1556" spans="1:13" x14ac:dyDescent="0.45">
      <c r="A1556">
        <v>1555</v>
      </c>
      <c r="B1556">
        <v>2006</v>
      </c>
      <c r="C1556" t="s">
        <v>259</v>
      </c>
      <c r="D1556" t="s">
        <v>59</v>
      </c>
      <c r="E1556" t="s">
        <v>15</v>
      </c>
      <c r="F1556">
        <v>135</v>
      </c>
      <c r="G1556">
        <v>126</v>
      </c>
      <c r="H1556">
        <v>1094.0999999999999</v>
      </c>
      <c r="L1556" t="s">
        <v>16</v>
      </c>
      <c r="M1556" t="s">
        <v>16</v>
      </c>
    </row>
    <row r="1557" spans="1:13" x14ac:dyDescent="0.45">
      <c r="A1557">
        <v>1556</v>
      </c>
      <c r="B1557">
        <v>2006</v>
      </c>
      <c r="C1557" t="s">
        <v>261</v>
      </c>
      <c r="D1557" t="s">
        <v>33</v>
      </c>
      <c r="E1557" t="s">
        <v>15</v>
      </c>
      <c r="F1557">
        <v>108</v>
      </c>
      <c r="G1557">
        <v>103</v>
      </c>
      <c r="H1557">
        <v>924.2</v>
      </c>
      <c r="L1557" t="s">
        <v>16</v>
      </c>
      <c r="M1557" t="s">
        <v>16</v>
      </c>
    </row>
    <row r="1558" spans="1:13" x14ac:dyDescent="0.45">
      <c r="A1558">
        <v>1557</v>
      </c>
      <c r="B1558">
        <v>2006</v>
      </c>
      <c r="C1558" t="s">
        <v>264</v>
      </c>
      <c r="D1558" t="s">
        <v>81</v>
      </c>
      <c r="E1558" t="s">
        <v>15</v>
      </c>
      <c r="F1558">
        <v>141</v>
      </c>
      <c r="G1558">
        <v>141</v>
      </c>
      <c r="H1558">
        <v>1254</v>
      </c>
      <c r="L1558" t="s">
        <v>16</v>
      </c>
      <c r="M1558" t="s">
        <v>16</v>
      </c>
    </row>
    <row r="1559" spans="1:13" x14ac:dyDescent="0.45">
      <c r="A1559">
        <v>1558</v>
      </c>
      <c r="B1559">
        <v>2006</v>
      </c>
      <c r="C1559" t="s">
        <v>280</v>
      </c>
      <c r="D1559" t="s">
        <v>26</v>
      </c>
      <c r="E1559" t="s">
        <v>15</v>
      </c>
      <c r="F1559">
        <v>123</v>
      </c>
      <c r="G1559">
        <v>121</v>
      </c>
      <c r="H1559">
        <v>1054.0999999999999</v>
      </c>
      <c r="L1559" t="s">
        <v>16</v>
      </c>
      <c r="M1559" t="s">
        <v>16</v>
      </c>
    </row>
    <row r="1560" spans="1:13" x14ac:dyDescent="0.45">
      <c r="A1560">
        <v>1559</v>
      </c>
      <c r="B1560">
        <v>2006</v>
      </c>
      <c r="C1560" t="s">
        <v>291</v>
      </c>
      <c r="D1560" t="s">
        <v>882</v>
      </c>
      <c r="E1560" t="s">
        <v>15</v>
      </c>
      <c r="F1560">
        <v>124</v>
      </c>
      <c r="G1560">
        <v>109</v>
      </c>
      <c r="H1560">
        <v>971.1</v>
      </c>
      <c r="L1560" t="s">
        <v>16</v>
      </c>
      <c r="M1560" t="s">
        <v>16</v>
      </c>
    </row>
    <row r="1561" spans="1:13" x14ac:dyDescent="0.45">
      <c r="A1561">
        <v>1560</v>
      </c>
      <c r="B1561">
        <v>2006</v>
      </c>
      <c r="C1561" t="s">
        <v>297</v>
      </c>
      <c r="D1561" t="s">
        <v>22</v>
      </c>
      <c r="E1561" t="s">
        <v>15</v>
      </c>
      <c r="F1561">
        <v>120</v>
      </c>
      <c r="G1561">
        <v>119</v>
      </c>
      <c r="H1561">
        <v>1059.0999999999999</v>
      </c>
      <c r="L1561" t="s">
        <v>16</v>
      </c>
      <c r="M1561" t="s">
        <v>16</v>
      </c>
    </row>
    <row r="1562" spans="1:13" x14ac:dyDescent="0.45">
      <c r="A1562">
        <v>1561</v>
      </c>
      <c r="B1562">
        <v>2006</v>
      </c>
      <c r="C1562" t="s">
        <v>298</v>
      </c>
      <c r="D1562" t="s">
        <v>38</v>
      </c>
      <c r="E1562" t="s">
        <v>15</v>
      </c>
      <c r="F1562">
        <v>112</v>
      </c>
      <c r="G1562">
        <v>107</v>
      </c>
      <c r="H1562">
        <v>930.1</v>
      </c>
      <c r="L1562" t="s">
        <v>16</v>
      </c>
      <c r="M1562" t="s">
        <v>16</v>
      </c>
    </row>
    <row r="1563" spans="1:13" x14ac:dyDescent="0.45">
      <c r="A1563">
        <v>1562</v>
      </c>
      <c r="B1563">
        <v>2006</v>
      </c>
      <c r="C1563" t="s">
        <v>301</v>
      </c>
      <c r="D1563" t="s">
        <v>42</v>
      </c>
      <c r="E1563" t="s">
        <v>15</v>
      </c>
      <c r="F1563">
        <v>124</v>
      </c>
      <c r="G1563">
        <v>117</v>
      </c>
      <c r="H1563">
        <v>1047</v>
      </c>
      <c r="L1563" t="s">
        <v>16</v>
      </c>
      <c r="M1563" t="s">
        <v>16</v>
      </c>
    </row>
    <row r="1564" spans="1:13" x14ac:dyDescent="0.45">
      <c r="A1564">
        <v>1563</v>
      </c>
      <c r="B1564">
        <v>2006</v>
      </c>
      <c r="C1564" t="s">
        <v>116</v>
      </c>
      <c r="D1564" t="s">
        <v>62</v>
      </c>
      <c r="E1564" t="s">
        <v>15</v>
      </c>
      <c r="F1564">
        <v>117</v>
      </c>
      <c r="G1564">
        <v>114</v>
      </c>
      <c r="H1564">
        <v>1015</v>
      </c>
      <c r="L1564" t="s">
        <v>16</v>
      </c>
      <c r="M1564" t="s">
        <v>16</v>
      </c>
    </row>
    <row r="1565" spans="1:13" x14ac:dyDescent="0.45">
      <c r="A1565">
        <v>1564</v>
      </c>
      <c r="B1565">
        <v>2006</v>
      </c>
      <c r="C1565" t="s">
        <v>146</v>
      </c>
      <c r="D1565" t="s">
        <v>48</v>
      </c>
      <c r="E1565" t="s">
        <v>15</v>
      </c>
      <c r="F1565">
        <v>124</v>
      </c>
      <c r="G1565">
        <v>118</v>
      </c>
      <c r="H1565">
        <v>1016.1</v>
      </c>
      <c r="L1565" t="s">
        <v>16</v>
      </c>
      <c r="M1565" t="s">
        <v>16</v>
      </c>
    </row>
    <row r="1566" spans="1:13" x14ac:dyDescent="0.45">
      <c r="A1566">
        <v>1565</v>
      </c>
      <c r="B1566">
        <v>2006</v>
      </c>
      <c r="C1566" t="s">
        <v>315</v>
      </c>
      <c r="D1566" t="s">
        <v>29</v>
      </c>
      <c r="E1566" t="s">
        <v>15</v>
      </c>
      <c r="F1566">
        <v>144</v>
      </c>
      <c r="G1566">
        <v>131</v>
      </c>
      <c r="H1566">
        <v>1172.2</v>
      </c>
      <c r="L1566" t="s">
        <v>16</v>
      </c>
      <c r="M1566" t="s">
        <v>16</v>
      </c>
    </row>
    <row r="1567" spans="1:13" x14ac:dyDescent="0.45">
      <c r="A1567">
        <v>1566</v>
      </c>
      <c r="B1567">
        <v>2006</v>
      </c>
      <c r="C1567" t="s">
        <v>111</v>
      </c>
      <c r="D1567" t="s">
        <v>44</v>
      </c>
      <c r="E1567" t="s">
        <v>15</v>
      </c>
      <c r="F1567">
        <v>127</v>
      </c>
      <c r="G1567">
        <v>118</v>
      </c>
      <c r="H1567">
        <v>1037.0999999999999</v>
      </c>
      <c r="L1567" t="s">
        <v>16</v>
      </c>
      <c r="M1567" t="s">
        <v>16</v>
      </c>
    </row>
    <row r="1568" spans="1:13" x14ac:dyDescent="0.45">
      <c r="A1568">
        <v>1567</v>
      </c>
      <c r="B1568">
        <v>2007</v>
      </c>
      <c r="C1568" t="s">
        <v>197</v>
      </c>
      <c r="D1568" t="s">
        <v>20</v>
      </c>
      <c r="E1568" t="s">
        <v>15</v>
      </c>
      <c r="F1568">
        <v>129</v>
      </c>
      <c r="G1568">
        <v>125</v>
      </c>
      <c r="H1568">
        <v>1104</v>
      </c>
      <c r="L1568" t="s">
        <v>16</v>
      </c>
      <c r="M1568" t="s">
        <v>16</v>
      </c>
    </row>
    <row r="1569" spans="1:13" x14ac:dyDescent="0.45">
      <c r="A1569">
        <v>1568</v>
      </c>
      <c r="B1569">
        <v>2007</v>
      </c>
      <c r="C1569" t="s">
        <v>208</v>
      </c>
      <c r="D1569" t="s">
        <v>54</v>
      </c>
      <c r="E1569" t="s">
        <v>15</v>
      </c>
      <c r="F1569">
        <v>125</v>
      </c>
      <c r="G1569">
        <v>121</v>
      </c>
      <c r="H1569">
        <v>1064</v>
      </c>
      <c r="L1569" t="s">
        <v>16</v>
      </c>
      <c r="M1569" t="s">
        <v>16</v>
      </c>
    </row>
    <row r="1570" spans="1:13" x14ac:dyDescent="0.45">
      <c r="A1570">
        <v>1569</v>
      </c>
      <c r="B1570">
        <v>2007</v>
      </c>
      <c r="C1570" t="s">
        <v>220</v>
      </c>
      <c r="D1570" t="s">
        <v>31</v>
      </c>
      <c r="E1570" t="s">
        <v>15</v>
      </c>
      <c r="F1570">
        <v>121</v>
      </c>
      <c r="G1570">
        <v>118</v>
      </c>
      <c r="H1570">
        <v>1042.2</v>
      </c>
      <c r="L1570" t="s">
        <v>16</v>
      </c>
      <c r="M1570" t="s">
        <v>16</v>
      </c>
    </row>
    <row r="1571" spans="1:13" x14ac:dyDescent="0.45">
      <c r="A1571">
        <v>1570</v>
      </c>
      <c r="B1571">
        <v>2007</v>
      </c>
      <c r="C1571" t="s">
        <v>233</v>
      </c>
      <c r="D1571" t="s">
        <v>64</v>
      </c>
      <c r="E1571" t="s">
        <v>15</v>
      </c>
      <c r="F1571">
        <v>114</v>
      </c>
      <c r="G1571">
        <v>101</v>
      </c>
      <c r="H1571">
        <v>906.2</v>
      </c>
      <c r="L1571" t="s">
        <v>16</v>
      </c>
      <c r="M1571" t="s">
        <v>16</v>
      </c>
    </row>
    <row r="1572" spans="1:13" x14ac:dyDescent="0.45">
      <c r="A1572">
        <v>1571</v>
      </c>
      <c r="B1572">
        <v>2007</v>
      </c>
      <c r="C1572" t="s">
        <v>236</v>
      </c>
      <c r="D1572" t="s">
        <v>18</v>
      </c>
      <c r="E1572" t="s">
        <v>15</v>
      </c>
      <c r="F1572">
        <v>103</v>
      </c>
      <c r="G1572">
        <v>93</v>
      </c>
      <c r="H1572">
        <v>838.1</v>
      </c>
      <c r="L1572" t="s">
        <v>16</v>
      </c>
      <c r="M1572" t="s">
        <v>16</v>
      </c>
    </row>
    <row r="1573" spans="1:13" x14ac:dyDescent="0.45">
      <c r="A1573">
        <v>1572</v>
      </c>
      <c r="B1573">
        <v>2007</v>
      </c>
      <c r="C1573" t="s">
        <v>242</v>
      </c>
      <c r="D1573" t="s">
        <v>69</v>
      </c>
      <c r="E1573" t="s">
        <v>15</v>
      </c>
      <c r="F1573">
        <v>113</v>
      </c>
      <c r="G1573">
        <v>112</v>
      </c>
      <c r="H1573">
        <v>974</v>
      </c>
      <c r="L1573" t="s">
        <v>16</v>
      </c>
      <c r="M1573" t="s">
        <v>16</v>
      </c>
    </row>
    <row r="1574" spans="1:13" x14ac:dyDescent="0.45">
      <c r="A1574">
        <v>1573</v>
      </c>
      <c r="B1574">
        <v>2007</v>
      </c>
      <c r="C1574" t="s">
        <v>167</v>
      </c>
      <c r="D1574" t="s">
        <v>79</v>
      </c>
      <c r="E1574" t="s">
        <v>15</v>
      </c>
      <c r="F1574">
        <v>130</v>
      </c>
      <c r="G1574">
        <v>116</v>
      </c>
      <c r="H1574">
        <v>1058</v>
      </c>
      <c r="L1574" t="s">
        <v>16</v>
      </c>
      <c r="M1574" t="s">
        <v>16</v>
      </c>
    </row>
    <row r="1575" spans="1:13" x14ac:dyDescent="0.45">
      <c r="A1575">
        <v>1574</v>
      </c>
      <c r="B1575">
        <v>2007</v>
      </c>
      <c r="C1575" t="s">
        <v>250</v>
      </c>
      <c r="D1575" t="s">
        <v>46</v>
      </c>
      <c r="E1575" t="s">
        <v>15</v>
      </c>
      <c r="F1575">
        <v>95</v>
      </c>
      <c r="G1575">
        <v>83</v>
      </c>
      <c r="H1575">
        <v>768</v>
      </c>
      <c r="L1575" t="s">
        <v>16</v>
      </c>
      <c r="M1575" t="s">
        <v>16</v>
      </c>
    </row>
    <row r="1576" spans="1:13" x14ac:dyDescent="0.45">
      <c r="A1576">
        <v>1575</v>
      </c>
      <c r="B1576">
        <v>2007</v>
      </c>
      <c r="C1576" t="s">
        <v>252</v>
      </c>
      <c r="D1576" t="s">
        <v>89</v>
      </c>
      <c r="E1576" t="s">
        <v>15</v>
      </c>
      <c r="F1576">
        <v>122</v>
      </c>
      <c r="G1576">
        <v>120</v>
      </c>
      <c r="H1576">
        <v>1051.0999999999999</v>
      </c>
      <c r="L1576" t="s">
        <v>16</v>
      </c>
      <c r="M1576" t="s">
        <v>16</v>
      </c>
    </row>
    <row r="1577" spans="1:13" x14ac:dyDescent="0.45">
      <c r="A1577">
        <v>1576</v>
      </c>
      <c r="B1577">
        <v>2007</v>
      </c>
      <c r="C1577" t="s">
        <v>254</v>
      </c>
      <c r="D1577" t="s">
        <v>14</v>
      </c>
      <c r="E1577" t="s">
        <v>15</v>
      </c>
      <c r="F1577">
        <v>138</v>
      </c>
      <c r="G1577">
        <v>125</v>
      </c>
      <c r="H1577">
        <v>1111.0999999999999</v>
      </c>
      <c r="L1577" t="s">
        <v>16</v>
      </c>
      <c r="M1577" t="s">
        <v>16</v>
      </c>
    </row>
    <row r="1578" spans="1:13" x14ac:dyDescent="0.45">
      <c r="A1578">
        <v>1577</v>
      </c>
      <c r="B1578">
        <v>2007</v>
      </c>
      <c r="C1578" t="s">
        <v>259</v>
      </c>
      <c r="D1578" t="s">
        <v>59</v>
      </c>
      <c r="E1578" t="s">
        <v>15</v>
      </c>
      <c r="F1578">
        <v>104</v>
      </c>
      <c r="G1578">
        <v>97</v>
      </c>
      <c r="H1578">
        <v>855</v>
      </c>
      <c r="L1578" t="s">
        <v>16</v>
      </c>
      <c r="M1578" t="s">
        <v>16</v>
      </c>
    </row>
    <row r="1579" spans="1:13" x14ac:dyDescent="0.45">
      <c r="A1579">
        <v>1578</v>
      </c>
      <c r="B1579">
        <v>2007</v>
      </c>
      <c r="C1579" t="s">
        <v>261</v>
      </c>
      <c r="D1579" t="s">
        <v>91</v>
      </c>
      <c r="E1579" t="s">
        <v>15</v>
      </c>
      <c r="F1579">
        <v>113</v>
      </c>
      <c r="G1579">
        <v>111</v>
      </c>
      <c r="H1579">
        <v>961</v>
      </c>
      <c r="L1579" t="s">
        <v>16</v>
      </c>
      <c r="M1579" t="s">
        <v>16</v>
      </c>
    </row>
    <row r="1580" spans="1:13" x14ac:dyDescent="0.45">
      <c r="A1580">
        <v>1579</v>
      </c>
      <c r="B1580">
        <v>2007</v>
      </c>
      <c r="C1580" t="s">
        <v>264</v>
      </c>
      <c r="D1580" t="s">
        <v>46</v>
      </c>
      <c r="E1580" t="s">
        <v>15</v>
      </c>
      <c r="F1580">
        <v>132</v>
      </c>
      <c r="G1580">
        <v>130</v>
      </c>
      <c r="H1580">
        <v>1146</v>
      </c>
      <c r="L1580" t="s">
        <v>16</v>
      </c>
      <c r="M1580" t="s">
        <v>16</v>
      </c>
    </row>
    <row r="1581" spans="1:13" x14ac:dyDescent="0.45">
      <c r="A1581">
        <v>1580</v>
      </c>
      <c r="B1581">
        <v>2007</v>
      </c>
      <c r="C1581" t="s">
        <v>272</v>
      </c>
      <c r="D1581" t="s">
        <v>24</v>
      </c>
      <c r="E1581" t="s">
        <v>15</v>
      </c>
      <c r="F1581">
        <v>112</v>
      </c>
      <c r="G1581">
        <v>105</v>
      </c>
      <c r="H1581">
        <v>935.1</v>
      </c>
      <c r="L1581" t="s">
        <v>16</v>
      </c>
      <c r="M1581" t="s">
        <v>16</v>
      </c>
    </row>
    <row r="1582" spans="1:13" x14ac:dyDescent="0.45">
      <c r="A1582">
        <v>1581</v>
      </c>
      <c r="B1582">
        <v>2007</v>
      </c>
      <c r="C1582" t="s">
        <v>280</v>
      </c>
      <c r="D1582" t="s">
        <v>26</v>
      </c>
      <c r="E1582" t="s">
        <v>15</v>
      </c>
      <c r="F1582">
        <v>127</v>
      </c>
      <c r="G1582">
        <v>119</v>
      </c>
      <c r="H1582">
        <v>1052.2</v>
      </c>
      <c r="L1582" t="s">
        <v>16</v>
      </c>
      <c r="M1582" t="s">
        <v>16</v>
      </c>
    </row>
    <row r="1583" spans="1:13" x14ac:dyDescent="0.45">
      <c r="A1583">
        <v>1582</v>
      </c>
      <c r="B1583">
        <v>2007</v>
      </c>
      <c r="C1583" t="s">
        <v>126</v>
      </c>
      <c r="D1583" t="s">
        <v>73</v>
      </c>
      <c r="E1583" t="s">
        <v>15</v>
      </c>
      <c r="F1583">
        <v>108</v>
      </c>
      <c r="G1583">
        <v>98</v>
      </c>
      <c r="H1583">
        <v>837.1</v>
      </c>
      <c r="L1583" t="s">
        <v>16</v>
      </c>
      <c r="M1583" t="s">
        <v>16</v>
      </c>
    </row>
    <row r="1584" spans="1:13" x14ac:dyDescent="0.45">
      <c r="A1584">
        <v>1583</v>
      </c>
      <c r="B1584">
        <v>2007</v>
      </c>
      <c r="C1584" t="s">
        <v>288</v>
      </c>
      <c r="D1584" t="s">
        <v>40</v>
      </c>
      <c r="E1584" t="s">
        <v>15</v>
      </c>
      <c r="F1584">
        <v>108</v>
      </c>
      <c r="G1584">
        <v>103</v>
      </c>
      <c r="H1584">
        <v>927.1</v>
      </c>
      <c r="L1584" t="s">
        <v>16</v>
      </c>
      <c r="M1584" t="s">
        <v>16</v>
      </c>
    </row>
    <row r="1585" spans="1:13" x14ac:dyDescent="0.45">
      <c r="A1585">
        <v>1584</v>
      </c>
      <c r="B1585">
        <v>2007</v>
      </c>
      <c r="C1585" t="s">
        <v>291</v>
      </c>
      <c r="D1585" t="s">
        <v>882</v>
      </c>
      <c r="E1585" t="s">
        <v>15</v>
      </c>
      <c r="F1585">
        <v>119</v>
      </c>
      <c r="G1585">
        <v>111</v>
      </c>
      <c r="H1585">
        <v>990.1</v>
      </c>
      <c r="L1585" t="s">
        <v>16</v>
      </c>
      <c r="M1585" t="s">
        <v>16</v>
      </c>
    </row>
    <row r="1586" spans="1:13" x14ac:dyDescent="0.45">
      <c r="A1586">
        <v>1585</v>
      </c>
      <c r="B1586">
        <v>2007</v>
      </c>
      <c r="C1586" t="s">
        <v>293</v>
      </c>
      <c r="D1586" t="s">
        <v>57</v>
      </c>
      <c r="E1586" t="s">
        <v>15</v>
      </c>
      <c r="F1586">
        <v>119</v>
      </c>
      <c r="G1586">
        <v>114</v>
      </c>
      <c r="H1586">
        <v>987.1</v>
      </c>
      <c r="L1586" t="s">
        <v>16</v>
      </c>
      <c r="M1586" t="s">
        <v>16</v>
      </c>
    </row>
    <row r="1587" spans="1:13" x14ac:dyDescent="0.45">
      <c r="A1587">
        <v>1586</v>
      </c>
      <c r="B1587">
        <v>2007</v>
      </c>
      <c r="C1587" t="s">
        <v>297</v>
      </c>
      <c r="D1587" t="s">
        <v>22</v>
      </c>
      <c r="E1587" t="s">
        <v>15</v>
      </c>
      <c r="F1587">
        <v>91</v>
      </c>
      <c r="G1587">
        <v>88</v>
      </c>
      <c r="H1587">
        <v>777.2</v>
      </c>
      <c r="L1587" t="s">
        <v>16</v>
      </c>
      <c r="M1587" t="s">
        <v>16</v>
      </c>
    </row>
    <row r="1588" spans="1:13" x14ac:dyDescent="0.45">
      <c r="A1588">
        <v>1587</v>
      </c>
      <c r="B1588">
        <v>2007</v>
      </c>
      <c r="C1588" t="s">
        <v>298</v>
      </c>
      <c r="D1588" t="s">
        <v>38</v>
      </c>
      <c r="E1588" t="s">
        <v>15</v>
      </c>
      <c r="F1588">
        <v>112</v>
      </c>
      <c r="G1588">
        <v>104</v>
      </c>
      <c r="H1588">
        <v>924.1</v>
      </c>
      <c r="L1588" t="s">
        <v>16</v>
      </c>
      <c r="M1588" t="s">
        <v>16</v>
      </c>
    </row>
    <row r="1589" spans="1:13" x14ac:dyDescent="0.45">
      <c r="A1589">
        <v>1588</v>
      </c>
      <c r="B1589">
        <v>2007</v>
      </c>
      <c r="C1589" t="s">
        <v>301</v>
      </c>
      <c r="D1589" t="s">
        <v>42</v>
      </c>
      <c r="E1589" t="s">
        <v>15</v>
      </c>
      <c r="F1589">
        <v>129</v>
      </c>
      <c r="G1589">
        <v>119</v>
      </c>
      <c r="H1589">
        <v>1088</v>
      </c>
      <c r="L1589" t="s">
        <v>16</v>
      </c>
      <c r="M1589" t="s">
        <v>16</v>
      </c>
    </row>
    <row r="1590" spans="1:13" x14ac:dyDescent="0.45">
      <c r="A1590">
        <v>1589</v>
      </c>
      <c r="B1590">
        <v>2007</v>
      </c>
      <c r="C1590" t="s">
        <v>168</v>
      </c>
      <c r="D1590" t="s">
        <v>71</v>
      </c>
      <c r="E1590" t="s">
        <v>15</v>
      </c>
      <c r="F1590">
        <v>111</v>
      </c>
      <c r="G1590">
        <v>100</v>
      </c>
      <c r="H1590">
        <v>912.2</v>
      </c>
      <c r="L1590" t="s">
        <v>16</v>
      </c>
      <c r="M1590" t="s">
        <v>16</v>
      </c>
    </row>
    <row r="1591" spans="1:13" x14ac:dyDescent="0.45">
      <c r="A1591">
        <v>1590</v>
      </c>
      <c r="B1591">
        <v>2007</v>
      </c>
      <c r="C1591" t="s">
        <v>169</v>
      </c>
      <c r="D1591" t="s">
        <v>884</v>
      </c>
      <c r="E1591" t="s">
        <v>15</v>
      </c>
      <c r="F1591">
        <v>112</v>
      </c>
      <c r="G1591">
        <v>110</v>
      </c>
      <c r="H1591">
        <v>956.1</v>
      </c>
      <c r="L1591" t="s">
        <v>16</v>
      </c>
      <c r="M1591" t="s">
        <v>16</v>
      </c>
    </row>
    <row r="1592" spans="1:13" x14ac:dyDescent="0.45">
      <c r="A1592">
        <v>1591</v>
      </c>
      <c r="B1592">
        <v>2007</v>
      </c>
      <c r="C1592" t="s">
        <v>310</v>
      </c>
      <c r="D1592" t="s">
        <v>33</v>
      </c>
      <c r="E1592" t="s">
        <v>15</v>
      </c>
      <c r="F1592">
        <v>106</v>
      </c>
      <c r="G1592">
        <v>103</v>
      </c>
      <c r="H1592">
        <v>891.1</v>
      </c>
      <c r="L1592" t="s">
        <v>16</v>
      </c>
      <c r="M1592" t="s">
        <v>16</v>
      </c>
    </row>
    <row r="1593" spans="1:13" x14ac:dyDescent="0.45">
      <c r="A1593">
        <v>1592</v>
      </c>
      <c r="B1593">
        <v>2007</v>
      </c>
      <c r="C1593" t="s">
        <v>116</v>
      </c>
      <c r="D1593" t="s">
        <v>62</v>
      </c>
      <c r="E1593" t="s">
        <v>15</v>
      </c>
      <c r="F1593">
        <v>145</v>
      </c>
      <c r="G1593">
        <v>143</v>
      </c>
      <c r="H1593">
        <v>1254</v>
      </c>
      <c r="L1593" t="s">
        <v>16</v>
      </c>
      <c r="M1593" t="s">
        <v>16</v>
      </c>
    </row>
    <row r="1594" spans="1:13" x14ac:dyDescent="0.45">
      <c r="A1594">
        <v>1593</v>
      </c>
      <c r="B1594">
        <v>2007</v>
      </c>
      <c r="C1594" t="s">
        <v>146</v>
      </c>
      <c r="D1594" t="s">
        <v>48</v>
      </c>
      <c r="E1594" t="s">
        <v>15</v>
      </c>
      <c r="F1594">
        <v>132</v>
      </c>
      <c r="G1594">
        <v>130</v>
      </c>
      <c r="H1594">
        <v>1139</v>
      </c>
      <c r="L1594" t="s">
        <v>16</v>
      </c>
      <c r="M1594" t="s">
        <v>16</v>
      </c>
    </row>
    <row r="1595" spans="1:13" x14ac:dyDescent="0.45">
      <c r="A1595">
        <v>1594</v>
      </c>
      <c r="B1595">
        <v>2007</v>
      </c>
      <c r="C1595" t="s">
        <v>315</v>
      </c>
      <c r="D1595" t="s">
        <v>29</v>
      </c>
      <c r="E1595" t="s">
        <v>15</v>
      </c>
      <c r="F1595">
        <v>133</v>
      </c>
      <c r="G1595">
        <v>128</v>
      </c>
      <c r="H1595">
        <v>1106.2</v>
      </c>
      <c r="L1595" t="s">
        <v>16</v>
      </c>
      <c r="M1595" t="s">
        <v>16</v>
      </c>
    </row>
    <row r="1596" spans="1:13" x14ac:dyDescent="0.45">
      <c r="A1596">
        <v>1595</v>
      </c>
      <c r="B1596">
        <v>2007</v>
      </c>
      <c r="C1596" t="s">
        <v>111</v>
      </c>
      <c r="D1596" t="s">
        <v>44</v>
      </c>
      <c r="E1596" t="s">
        <v>15</v>
      </c>
      <c r="F1596">
        <v>107</v>
      </c>
      <c r="G1596">
        <v>101</v>
      </c>
      <c r="H1596">
        <v>861.1</v>
      </c>
      <c r="L1596" t="s">
        <v>16</v>
      </c>
      <c r="M1596" t="s">
        <v>16</v>
      </c>
    </row>
    <row r="1597" spans="1:13" x14ac:dyDescent="0.45">
      <c r="A1597">
        <v>1596</v>
      </c>
      <c r="B1597">
        <v>2008</v>
      </c>
      <c r="C1597" t="s">
        <v>197</v>
      </c>
      <c r="D1597" t="s">
        <v>20</v>
      </c>
      <c r="E1597" t="s">
        <v>15</v>
      </c>
      <c r="F1597">
        <v>136</v>
      </c>
      <c r="G1597">
        <v>132</v>
      </c>
      <c r="H1597">
        <v>1128.0999999999999</v>
      </c>
      <c r="L1597" t="s">
        <v>16</v>
      </c>
      <c r="M1597" t="s">
        <v>16</v>
      </c>
    </row>
    <row r="1598" spans="1:13" x14ac:dyDescent="0.45">
      <c r="A1598">
        <v>1597</v>
      </c>
      <c r="B1598">
        <v>2008</v>
      </c>
      <c r="C1598" t="s">
        <v>199</v>
      </c>
      <c r="D1598" t="s">
        <v>18</v>
      </c>
      <c r="E1598" t="s">
        <v>15</v>
      </c>
      <c r="F1598">
        <v>98</v>
      </c>
      <c r="G1598">
        <v>90</v>
      </c>
      <c r="H1598">
        <v>785.1</v>
      </c>
      <c r="L1598" t="s">
        <v>16</v>
      </c>
      <c r="M1598" t="s">
        <v>16</v>
      </c>
    </row>
    <row r="1599" spans="1:13" x14ac:dyDescent="0.45">
      <c r="A1599">
        <v>1598</v>
      </c>
      <c r="B1599">
        <v>2008</v>
      </c>
      <c r="C1599" t="s">
        <v>208</v>
      </c>
      <c r="D1599" t="s">
        <v>54</v>
      </c>
      <c r="E1599" t="s">
        <v>15</v>
      </c>
      <c r="F1599">
        <v>131</v>
      </c>
      <c r="G1599">
        <v>120</v>
      </c>
      <c r="H1599">
        <v>1041.0999999999999</v>
      </c>
      <c r="L1599" t="s">
        <v>16</v>
      </c>
      <c r="M1599" t="s">
        <v>16</v>
      </c>
    </row>
    <row r="1600" spans="1:13" x14ac:dyDescent="0.45">
      <c r="A1600">
        <v>1599</v>
      </c>
      <c r="B1600">
        <v>2008</v>
      </c>
      <c r="C1600" t="s">
        <v>243</v>
      </c>
      <c r="D1600" t="s">
        <v>73</v>
      </c>
      <c r="E1600" t="s">
        <v>15</v>
      </c>
      <c r="F1600">
        <v>96</v>
      </c>
      <c r="G1600">
        <v>88</v>
      </c>
      <c r="H1600">
        <v>770.2</v>
      </c>
      <c r="L1600" t="s">
        <v>16</v>
      </c>
      <c r="M1600" t="s">
        <v>16</v>
      </c>
    </row>
    <row r="1601" spans="1:13" x14ac:dyDescent="0.45">
      <c r="A1601">
        <v>1600</v>
      </c>
      <c r="B1601">
        <v>2008</v>
      </c>
      <c r="C1601" t="s">
        <v>167</v>
      </c>
      <c r="D1601" t="s">
        <v>79</v>
      </c>
      <c r="E1601" t="s">
        <v>15</v>
      </c>
      <c r="F1601">
        <v>131</v>
      </c>
      <c r="G1601">
        <v>127</v>
      </c>
      <c r="H1601">
        <v>1134.0999999999999</v>
      </c>
      <c r="L1601" t="s">
        <v>16</v>
      </c>
      <c r="M1601" t="s">
        <v>16</v>
      </c>
    </row>
    <row r="1602" spans="1:13" x14ac:dyDescent="0.45">
      <c r="A1602">
        <v>1601</v>
      </c>
      <c r="B1602">
        <v>2008</v>
      </c>
      <c r="C1602" t="s">
        <v>252</v>
      </c>
      <c r="D1602" t="s">
        <v>69</v>
      </c>
      <c r="E1602" t="s">
        <v>15</v>
      </c>
      <c r="F1602">
        <v>109</v>
      </c>
      <c r="G1602">
        <v>98</v>
      </c>
      <c r="H1602">
        <v>881</v>
      </c>
      <c r="L1602" t="s">
        <v>16</v>
      </c>
      <c r="M1602" t="s">
        <v>16</v>
      </c>
    </row>
    <row r="1603" spans="1:13" x14ac:dyDescent="0.45">
      <c r="A1603">
        <v>1602</v>
      </c>
      <c r="B1603">
        <v>2008</v>
      </c>
      <c r="C1603" t="s">
        <v>259</v>
      </c>
      <c r="D1603" t="s">
        <v>59</v>
      </c>
      <c r="E1603" t="s">
        <v>15</v>
      </c>
      <c r="F1603">
        <v>127</v>
      </c>
      <c r="G1603">
        <v>119</v>
      </c>
      <c r="H1603">
        <v>1039.0999999999999</v>
      </c>
      <c r="L1603" t="s">
        <v>16</v>
      </c>
      <c r="M1603" t="s">
        <v>16</v>
      </c>
    </row>
    <row r="1604" spans="1:13" x14ac:dyDescent="0.45">
      <c r="A1604">
        <v>1603</v>
      </c>
      <c r="B1604">
        <v>2008</v>
      </c>
      <c r="C1604" t="s">
        <v>264</v>
      </c>
      <c r="D1604" t="s">
        <v>91</v>
      </c>
      <c r="E1604" t="s">
        <v>15</v>
      </c>
      <c r="F1604">
        <v>149</v>
      </c>
      <c r="G1604">
        <v>149</v>
      </c>
      <c r="H1604">
        <v>1328.1</v>
      </c>
      <c r="L1604" t="s">
        <v>16</v>
      </c>
      <c r="M1604" t="s">
        <v>16</v>
      </c>
    </row>
    <row r="1605" spans="1:13" x14ac:dyDescent="0.45">
      <c r="A1605">
        <v>1604</v>
      </c>
      <c r="B1605">
        <v>2008</v>
      </c>
      <c r="C1605" t="s">
        <v>280</v>
      </c>
      <c r="D1605" t="s">
        <v>46</v>
      </c>
      <c r="E1605" t="s">
        <v>15</v>
      </c>
      <c r="F1605">
        <v>112</v>
      </c>
      <c r="G1605">
        <v>105</v>
      </c>
      <c r="H1605">
        <v>930</v>
      </c>
      <c r="L1605" t="s">
        <v>16</v>
      </c>
      <c r="M1605" t="s">
        <v>16</v>
      </c>
    </row>
    <row r="1606" spans="1:13" x14ac:dyDescent="0.45">
      <c r="A1606">
        <v>1605</v>
      </c>
      <c r="B1606">
        <v>2008</v>
      </c>
      <c r="C1606" t="s">
        <v>293</v>
      </c>
      <c r="D1606" t="s">
        <v>57</v>
      </c>
      <c r="E1606" t="s">
        <v>15</v>
      </c>
      <c r="F1606">
        <v>88</v>
      </c>
      <c r="G1606">
        <v>86</v>
      </c>
      <c r="H1606">
        <v>753</v>
      </c>
      <c r="L1606" t="s">
        <v>16</v>
      </c>
      <c r="M1606" t="s">
        <v>16</v>
      </c>
    </row>
    <row r="1607" spans="1:13" x14ac:dyDescent="0.45">
      <c r="A1607">
        <v>1606</v>
      </c>
      <c r="B1607">
        <v>2008</v>
      </c>
      <c r="C1607" t="s">
        <v>297</v>
      </c>
      <c r="D1607" t="s">
        <v>22</v>
      </c>
      <c r="E1607" t="s">
        <v>15</v>
      </c>
      <c r="F1607">
        <v>139</v>
      </c>
      <c r="G1607">
        <v>135</v>
      </c>
      <c r="H1607">
        <v>1203</v>
      </c>
      <c r="L1607" t="s">
        <v>16</v>
      </c>
      <c r="M1607" t="s">
        <v>16</v>
      </c>
    </row>
    <row r="1608" spans="1:13" x14ac:dyDescent="0.45">
      <c r="A1608">
        <v>1607</v>
      </c>
      <c r="B1608">
        <v>2008</v>
      </c>
      <c r="C1608" t="s">
        <v>298</v>
      </c>
      <c r="D1608" t="s">
        <v>38</v>
      </c>
      <c r="E1608" t="s">
        <v>15</v>
      </c>
      <c r="F1608">
        <v>107</v>
      </c>
      <c r="G1608">
        <v>106</v>
      </c>
      <c r="H1608">
        <v>950.1</v>
      </c>
      <c r="L1608" t="s">
        <v>16</v>
      </c>
      <c r="M1608" t="s">
        <v>16</v>
      </c>
    </row>
    <row r="1609" spans="1:13" x14ac:dyDescent="0.45">
      <c r="A1609">
        <v>1608</v>
      </c>
      <c r="B1609">
        <v>2008</v>
      </c>
      <c r="C1609" t="s">
        <v>300</v>
      </c>
      <c r="D1609" t="s">
        <v>42</v>
      </c>
      <c r="E1609" t="s">
        <v>15</v>
      </c>
      <c r="F1609">
        <v>106</v>
      </c>
      <c r="G1609">
        <v>103</v>
      </c>
      <c r="H1609">
        <v>909</v>
      </c>
      <c r="L1609" t="s">
        <v>16</v>
      </c>
      <c r="M1609" t="s">
        <v>16</v>
      </c>
    </row>
    <row r="1610" spans="1:13" x14ac:dyDescent="0.45">
      <c r="A1610">
        <v>1609</v>
      </c>
      <c r="B1610">
        <v>2008</v>
      </c>
      <c r="C1610" t="s">
        <v>168</v>
      </c>
      <c r="D1610" t="s">
        <v>71</v>
      </c>
      <c r="E1610" t="s">
        <v>15</v>
      </c>
      <c r="F1610">
        <v>110</v>
      </c>
      <c r="G1610">
        <v>92</v>
      </c>
      <c r="H1610">
        <v>828</v>
      </c>
      <c r="L1610" t="s">
        <v>16</v>
      </c>
      <c r="M1610" t="s">
        <v>16</v>
      </c>
    </row>
    <row r="1611" spans="1:13" x14ac:dyDescent="0.45">
      <c r="A1611">
        <v>1610</v>
      </c>
      <c r="B1611">
        <v>2008</v>
      </c>
      <c r="C1611" t="s">
        <v>169</v>
      </c>
      <c r="D1611" t="s">
        <v>50</v>
      </c>
      <c r="E1611" t="s">
        <v>15</v>
      </c>
      <c r="F1611">
        <v>117</v>
      </c>
      <c r="G1611">
        <v>113</v>
      </c>
      <c r="H1611">
        <v>1011.1</v>
      </c>
      <c r="L1611" t="s">
        <v>16</v>
      </c>
      <c r="M1611" t="s">
        <v>16</v>
      </c>
    </row>
    <row r="1612" spans="1:13" x14ac:dyDescent="0.45">
      <c r="A1612">
        <v>1611</v>
      </c>
      <c r="B1612">
        <v>2008</v>
      </c>
      <c r="C1612" t="s">
        <v>112</v>
      </c>
      <c r="D1612" t="s">
        <v>102</v>
      </c>
      <c r="E1612" t="s">
        <v>15</v>
      </c>
      <c r="F1612">
        <v>94</v>
      </c>
      <c r="G1612">
        <v>90</v>
      </c>
      <c r="H1612">
        <v>793.1</v>
      </c>
      <c r="L1612" t="s">
        <v>16</v>
      </c>
      <c r="M1612" t="s">
        <v>16</v>
      </c>
    </row>
    <row r="1613" spans="1:13" x14ac:dyDescent="0.45">
      <c r="A1613">
        <v>1612</v>
      </c>
      <c r="B1613">
        <v>2008</v>
      </c>
      <c r="C1613" t="s">
        <v>154</v>
      </c>
      <c r="D1613" t="s">
        <v>93</v>
      </c>
      <c r="E1613" t="s">
        <v>15</v>
      </c>
      <c r="F1613">
        <v>136</v>
      </c>
      <c r="G1613">
        <v>131</v>
      </c>
      <c r="H1613">
        <v>1150.0999999999999</v>
      </c>
      <c r="L1613" t="s">
        <v>16</v>
      </c>
      <c r="M1613" t="s">
        <v>16</v>
      </c>
    </row>
    <row r="1614" spans="1:13" x14ac:dyDescent="0.45">
      <c r="A1614">
        <v>1613</v>
      </c>
      <c r="B1614">
        <v>2008</v>
      </c>
      <c r="C1614" t="s">
        <v>307</v>
      </c>
      <c r="D1614" t="s">
        <v>31</v>
      </c>
      <c r="E1614" t="s">
        <v>15</v>
      </c>
      <c r="F1614">
        <v>110</v>
      </c>
      <c r="G1614">
        <v>94</v>
      </c>
      <c r="H1614">
        <v>872.2</v>
      </c>
      <c r="L1614" t="s">
        <v>16</v>
      </c>
      <c r="M1614" t="s">
        <v>16</v>
      </c>
    </row>
    <row r="1615" spans="1:13" x14ac:dyDescent="0.45">
      <c r="A1615">
        <v>1614</v>
      </c>
      <c r="B1615">
        <v>2008</v>
      </c>
      <c r="C1615" t="s">
        <v>310</v>
      </c>
      <c r="D1615" t="s">
        <v>33</v>
      </c>
      <c r="E1615" t="s">
        <v>15</v>
      </c>
      <c r="F1615">
        <v>112</v>
      </c>
      <c r="G1615">
        <v>106</v>
      </c>
      <c r="H1615">
        <v>922.2</v>
      </c>
      <c r="L1615" t="s">
        <v>16</v>
      </c>
      <c r="M1615" t="s">
        <v>16</v>
      </c>
    </row>
    <row r="1616" spans="1:13" x14ac:dyDescent="0.45">
      <c r="A1616">
        <v>1615</v>
      </c>
      <c r="B1616">
        <v>2008</v>
      </c>
      <c r="C1616" t="s">
        <v>116</v>
      </c>
      <c r="D1616" t="s">
        <v>62</v>
      </c>
      <c r="E1616" t="s">
        <v>15</v>
      </c>
      <c r="F1616">
        <v>149</v>
      </c>
      <c r="G1616">
        <v>138</v>
      </c>
      <c r="H1616">
        <v>1238</v>
      </c>
      <c r="L1616" t="s">
        <v>16</v>
      </c>
      <c r="M1616" t="s">
        <v>16</v>
      </c>
    </row>
    <row r="1617" spans="1:13" x14ac:dyDescent="0.45">
      <c r="A1617">
        <v>1616</v>
      </c>
      <c r="B1617">
        <v>2008</v>
      </c>
      <c r="C1617" t="s">
        <v>146</v>
      </c>
      <c r="D1617" t="s">
        <v>48</v>
      </c>
      <c r="E1617" t="s">
        <v>15</v>
      </c>
      <c r="F1617">
        <v>138</v>
      </c>
      <c r="G1617">
        <v>132</v>
      </c>
      <c r="H1617">
        <v>1143.0999999999999</v>
      </c>
      <c r="L1617" t="s">
        <v>16</v>
      </c>
      <c r="M1617" t="s">
        <v>16</v>
      </c>
    </row>
    <row r="1618" spans="1:13" x14ac:dyDescent="0.45">
      <c r="A1618">
        <v>1617</v>
      </c>
      <c r="B1618">
        <v>2008</v>
      </c>
      <c r="C1618" t="s">
        <v>315</v>
      </c>
      <c r="D1618" t="s">
        <v>29</v>
      </c>
      <c r="E1618" t="s">
        <v>15</v>
      </c>
      <c r="F1618">
        <v>100</v>
      </c>
      <c r="G1618">
        <v>95</v>
      </c>
      <c r="H1618">
        <v>833.1</v>
      </c>
      <c r="L1618" t="s">
        <v>16</v>
      </c>
      <c r="M1618" t="s">
        <v>16</v>
      </c>
    </row>
    <row r="1619" spans="1:13" x14ac:dyDescent="0.45">
      <c r="A1619">
        <v>1618</v>
      </c>
      <c r="B1619">
        <v>2008</v>
      </c>
      <c r="C1619" t="s">
        <v>111</v>
      </c>
      <c r="D1619" t="s">
        <v>44</v>
      </c>
      <c r="E1619" t="s">
        <v>15</v>
      </c>
      <c r="F1619">
        <v>119</v>
      </c>
      <c r="G1619">
        <v>114</v>
      </c>
      <c r="H1619">
        <v>1002</v>
      </c>
      <c r="L1619" t="s">
        <v>16</v>
      </c>
      <c r="M1619" t="s">
        <v>16</v>
      </c>
    </row>
    <row r="1620" spans="1:13" x14ac:dyDescent="0.45">
      <c r="A1620">
        <v>1619</v>
      </c>
      <c r="B1620">
        <v>2008</v>
      </c>
      <c r="C1620" t="s">
        <v>194</v>
      </c>
      <c r="D1620" t="s">
        <v>81</v>
      </c>
      <c r="E1620" t="s">
        <v>15</v>
      </c>
      <c r="F1620">
        <v>141</v>
      </c>
      <c r="G1620">
        <v>136</v>
      </c>
      <c r="H1620">
        <v>1215</v>
      </c>
      <c r="L1620" t="s">
        <v>16</v>
      </c>
      <c r="M1620" t="s">
        <v>16</v>
      </c>
    </row>
    <row r="1621" spans="1:13" x14ac:dyDescent="0.45">
      <c r="A1621">
        <v>1620</v>
      </c>
      <c r="B1621">
        <v>2008</v>
      </c>
      <c r="C1621" t="s">
        <v>176</v>
      </c>
      <c r="D1621" t="s">
        <v>24</v>
      </c>
      <c r="E1621" t="s">
        <v>15</v>
      </c>
      <c r="F1621">
        <v>100</v>
      </c>
      <c r="G1621">
        <v>96</v>
      </c>
      <c r="H1621">
        <v>837</v>
      </c>
      <c r="L1621" t="s">
        <v>16</v>
      </c>
      <c r="M1621" t="s">
        <v>16</v>
      </c>
    </row>
    <row r="1622" spans="1:13" x14ac:dyDescent="0.45">
      <c r="A1622">
        <v>1621</v>
      </c>
      <c r="B1622">
        <v>2009</v>
      </c>
      <c r="C1622" t="s">
        <v>197</v>
      </c>
      <c r="D1622" t="s">
        <v>20</v>
      </c>
      <c r="E1622" t="s">
        <v>15</v>
      </c>
      <c r="F1622">
        <v>123</v>
      </c>
      <c r="G1622">
        <v>120</v>
      </c>
      <c r="H1622">
        <v>1042</v>
      </c>
      <c r="L1622" t="s">
        <v>16</v>
      </c>
      <c r="M1622" t="s">
        <v>16</v>
      </c>
    </row>
    <row r="1623" spans="1:13" x14ac:dyDescent="0.45">
      <c r="A1623">
        <v>1622</v>
      </c>
      <c r="B1623">
        <v>2009</v>
      </c>
      <c r="C1623" t="s">
        <v>199</v>
      </c>
      <c r="D1623" t="s">
        <v>18</v>
      </c>
      <c r="E1623" t="s">
        <v>15</v>
      </c>
      <c r="F1623">
        <v>120</v>
      </c>
      <c r="G1623">
        <v>110</v>
      </c>
      <c r="H1623">
        <v>974.1</v>
      </c>
      <c r="L1623" t="s">
        <v>16</v>
      </c>
      <c r="M1623" t="s">
        <v>16</v>
      </c>
    </row>
    <row r="1624" spans="1:13" x14ac:dyDescent="0.45">
      <c r="A1624">
        <v>1623</v>
      </c>
      <c r="B1624">
        <v>2009</v>
      </c>
      <c r="C1624" t="s">
        <v>208</v>
      </c>
      <c r="D1624" t="s">
        <v>54</v>
      </c>
      <c r="E1624" t="s">
        <v>15</v>
      </c>
      <c r="F1624">
        <v>108</v>
      </c>
      <c r="G1624">
        <v>106</v>
      </c>
      <c r="H1624">
        <v>924</v>
      </c>
      <c r="L1624" t="s">
        <v>16</v>
      </c>
      <c r="M1624" t="s">
        <v>16</v>
      </c>
    </row>
    <row r="1625" spans="1:13" x14ac:dyDescent="0.45">
      <c r="A1625">
        <v>1624</v>
      </c>
      <c r="B1625">
        <v>2009</v>
      </c>
      <c r="C1625" t="s">
        <v>167</v>
      </c>
      <c r="D1625" t="s">
        <v>79</v>
      </c>
      <c r="E1625" t="s">
        <v>15</v>
      </c>
      <c r="F1625">
        <v>131</v>
      </c>
      <c r="G1625">
        <v>124</v>
      </c>
      <c r="H1625">
        <v>1104</v>
      </c>
      <c r="L1625" t="s">
        <v>16</v>
      </c>
      <c r="M1625" t="s">
        <v>16</v>
      </c>
    </row>
    <row r="1626" spans="1:13" x14ac:dyDescent="0.45">
      <c r="A1626">
        <v>1625</v>
      </c>
      <c r="B1626">
        <v>2009</v>
      </c>
      <c r="C1626" t="s">
        <v>254</v>
      </c>
      <c r="D1626" t="s">
        <v>14</v>
      </c>
      <c r="E1626" t="s">
        <v>15</v>
      </c>
      <c r="F1626">
        <v>100</v>
      </c>
      <c r="G1626">
        <v>88</v>
      </c>
      <c r="H1626">
        <v>785</v>
      </c>
      <c r="L1626" t="s">
        <v>16</v>
      </c>
      <c r="M1626" t="s">
        <v>16</v>
      </c>
    </row>
    <row r="1627" spans="1:13" x14ac:dyDescent="0.45">
      <c r="A1627">
        <v>1626</v>
      </c>
      <c r="B1627">
        <v>2009</v>
      </c>
      <c r="C1627" t="s">
        <v>264</v>
      </c>
      <c r="D1627" t="s">
        <v>91</v>
      </c>
      <c r="E1627" t="s">
        <v>15</v>
      </c>
      <c r="F1627">
        <v>133</v>
      </c>
      <c r="G1627">
        <v>131</v>
      </c>
      <c r="H1627">
        <v>1162</v>
      </c>
      <c r="L1627" t="s">
        <v>16</v>
      </c>
      <c r="M1627" t="s">
        <v>16</v>
      </c>
    </row>
    <row r="1628" spans="1:13" x14ac:dyDescent="0.45">
      <c r="A1628">
        <v>1627</v>
      </c>
      <c r="B1628">
        <v>2009</v>
      </c>
      <c r="C1628" t="s">
        <v>280</v>
      </c>
      <c r="D1628" t="s">
        <v>46</v>
      </c>
      <c r="E1628" t="s">
        <v>15</v>
      </c>
      <c r="F1628">
        <v>115</v>
      </c>
      <c r="G1628">
        <v>108</v>
      </c>
      <c r="H1628">
        <v>962</v>
      </c>
      <c r="L1628" t="s">
        <v>16</v>
      </c>
      <c r="M1628" t="s">
        <v>16</v>
      </c>
    </row>
    <row r="1629" spans="1:13" x14ac:dyDescent="0.45">
      <c r="A1629">
        <v>1628</v>
      </c>
      <c r="B1629">
        <v>2009</v>
      </c>
      <c r="C1629" t="s">
        <v>291</v>
      </c>
      <c r="D1629" t="s">
        <v>38</v>
      </c>
      <c r="E1629" t="s">
        <v>15</v>
      </c>
      <c r="F1629">
        <v>103</v>
      </c>
      <c r="G1629">
        <v>97</v>
      </c>
      <c r="H1629">
        <v>845.2</v>
      </c>
      <c r="L1629" t="s">
        <v>16</v>
      </c>
      <c r="M1629" t="s">
        <v>16</v>
      </c>
    </row>
    <row r="1630" spans="1:13" x14ac:dyDescent="0.45">
      <c r="A1630">
        <v>1629</v>
      </c>
      <c r="B1630">
        <v>2009</v>
      </c>
      <c r="C1630" t="s">
        <v>293</v>
      </c>
      <c r="D1630" t="s">
        <v>26</v>
      </c>
      <c r="E1630" t="s">
        <v>15</v>
      </c>
      <c r="F1630">
        <v>135</v>
      </c>
      <c r="G1630">
        <v>123</v>
      </c>
      <c r="H1630">
        <v>1090.0999999999999</v>
      </c>
      <c r="L1630" t="s">
        <v>16</v>
      </c>
      <c r="M1630" t="s">
        <v>16</v>
      </c>
    </row>
    <row r="1631" spans="1:13" x14ac:dyDescent="0.45">
      <c r="A1631">
        <v>1630</v>
      </c>
      <c r="B1631">
        <v>2009</v>
      </c>
      <c r="C1631" t="s">
        <v>297</v>
      </c>
      <c r="D1631" t="s">
        <v>22</v>
      </c>
      <c r="E1631" t="s">
        <v>15</v>
      </c>
      <c r="F1631">
        <v>109</v>
      </c>
      <c r="G1631">
        <v>105</v>
      </c>
      <c r="H1631">
        <v>939</v>
      </c>
      <c r="L1631" t="s">
        <v>16</v>
      </c>
      <c r="M1631" t="s">
        <v>16</v>
      </c>
    </row>
    <row r="1632" spans="1:13" x14ac:dyDescent="0.45">
      <c r="A1632">
        <v>1631</v>
      </c>
      <c r="B1632">
        <v>2009</v>
      </c>
      <c r="C1632" t="s">
        <v>168</v>
      </c>
      <c r="D1632" t="s">
        <v>71</v>
      </c>
      <c r="E1632" t="s">
        <v>15</v>
      </c>
      <c r="F1632">
        <v>107</v>
      </c>
      <c r="G1632">
        <v>100</v>
      </c>
      <c r="H1632">
        <v>882.1</v>
      </c>
      <c r="L1632" t="s">
        <v>16</v>
      </c>
      <c r="M1632" t="s">
        <v>16</v>
      </c>
    </row>
    <row r="1633" spans="1:13" x14ac:dyDescent="0.45">
      <c r="A1633">
        <v>1632</v>
      </c>
      <c r="B1633">
        <v>2009</v>
      </c>
      <c r="C1633" t="s">
        <v>305</v>
      </c>
      <c r="D1633" t="s">
        <v>102</v>
      </c>
      <c r="E1633" t="s">
        <v>15</v>
      </c>
      <c r="F1633">
        <v>96</v>
      </c>
      <c r="G1633">
        <v>84</v>
      </c>
      <c r="H1633">
        <v>758</v>
      </c>
      <c r="L1633" t="s">
        <v>16</v>
      </c>
      <c r="M1633" t="s">
        <v>16</v>
      </c>
    </row>
    <row r="1634" spans="1:13" x14ac:dyDescent="0.45">
      <c r="A1634">
        <v>1633</v>
      </c>
      <c r="B1634">
        <v>2009</v>
      </c>
      <c r="C1634" t="s">
        <v>169</v>
      </c>
      <c r="D1634" t="s">
        <v>50</v>
      </c>
      <c r="E1634" t="s">
        <v>15</v>
      </c>
      <c r="F1634">
        <v>113</v>
      </c>
      <c r="G1634">
        <v>105</v>
      </c>
      <c r="H1634">
        <v>921.1</v>
      </c>
      <c r="L1634" t="s">
        <v>16</v>
      </c>
      <c r="M1634" t="s">
        <v>16</v>
      </c>
    </row>
    <row r="1635" spans="1:13" x14ac:dyDescent="0.45">
      <c r="A1635">
        <v>1634</v>
      </c>
      <c r="B1635">
        <v>2009</v>
      </c>
      <c r="C1635" t="s">
        <v>130</v>
      </c>
      <c r="D1635" t="s">
        <v>33</v>
      </c>
      <c r="E1635" t="s">
        <v>15</v>
      </c>
      <c r="F1635">
        <v>111</v>
      </c>
      <c r="G1635">
        <v>101</v>
      </c>
      <c r="H1635">
        <v>924.2</v>
      </c>
      <c r="L1635" t="s">
        <v>16</v>
      </c>
      <c r="M1635" t="s">
        <v>16</v>
      </c>
    </row>
    <row r="1636" spans="1:13" x14ac:dyDescent="0.45">
      <c r="A1636">
        <v>1635</v>
      </c>
      <c r="B1636">
        <v>2009</v>
      </c>
      <c r="C1636" t="s">
        <v>154</v>
      </c>
      <c r="D1636" t="s">
        <v>93</v>
      </c>
      <c r="E1636" t="s">
        <v>15</v>
      </c>
      <c r="F1636">
        <v>96</v>
      </c>
      <c r="G1636">
        <v>92</v>
      </c>
      <c r="H1636">
        <v>811</v>
      </c>
      <c r="L1636" t="s">
        <v>16</v>
      </c>
      <c r="M1636" t="s">
        <v>16</v>
      </c>
    </row>
    <row r="1637" spans="1:13" x14ac:dyDescent="0.45">
      <c r="A1637">
        <v>1636</v>
      </c>
      <c r="B1637">
        <v>2009</v>
      </c>
      <c r="C1637" t="s">
        <v>116</v>
      </c>
      <c r="D1637" t="s">
        <v>62</v>
      </c>
      <c r="E1637" t="s">
        <v>15</v>
      </c>
      <c r="F1637">
        <v>137</v>
      </c>
      <c r="G1637">
        <v>133</v>
      </c>
      <c r="H1637">
        <v>1201</v>
      </c>
      <c r="L1637" t="s">
        <v>16</v>
      </c>
      <c r="M1637" t="s">
        <v>16</v>
      </c>
    </row>
    <row r="1638" spans="1:13" x14ac:dyDescent="0.45">
      <c r="A1638">
        <v>1637</v>
      </c>
      <c r="B1638">
        <v>2009</v>
      </c>
      <c r="C1638" t="s">
        <v>311</v>
      </c>
      <c r="D1638" t="s">
        <v>882</v>
      </c>
      <c r="E1638" t="s">
        <v>15</v>
      </c>
      <c r="F1638">
        <v>105</v>
      </c>
      <c r="G1638">
        <v>99</v>
      </c>
      <c r="H1638">
        <v>864</v>
      </c>
      <c r="L1638" t="s">
        <v>16</v>
      </c>
      <c r="M1638" t="s">
        <v>16</v>
      </c>
    </row>
    <row r="1639" spans="1:13" x14ac:dyDescent="0.45">
      <c r="A1639">
        <v>1638</v>
      </c>
      <c r="B1639">
        <v>2009</v>
      </c>
      <c r="C1639" t="s">
        <v>146</v>
      </c>
      <c r="D1639" t="s">
        <v>48</v>
      </c>
      <c r="E1639" t="s">
        <v>15</v>
      </c>
      <c r="F1639">
        <v>127</v>
      </c>
      <c r="G1639">
        <v>124</v>
      </c>
      <c r="H1639">
        <v>1078.2</v>
      </c>
      <c r="L1639" t="s">
        <v>16</v>
      </c>
      <c r="M1639" t="s">
        <v>16</v>
      </c>
    </row>
    <row r="1640" spans="1:13" x14ac:dyDescent="0.45">
      <c r="A1640">
        <v>1639</v>
      </c>
      <c r="B1640">
        <v>2009</v>
      </c>
      <c r="C1640" t="s">
        <v>111</v>
      </c>
      <c r="D1640" t="s">
        <v>44</v>
      </c>
      <c r="E1640" t="s">
        <v>15</v>
      </c>
      <c r="F1640">
        <v>138</v>
      </c>
      <c r="G1640">
        <v>136</v>
      </c>
      <c r="H1640">
        <v>1176.2</v>
      </c>
      <c r="L1640" t="s">
        <v>16</v>
      </c>
      <c r="M1640" t="s">
        <v>16</v>
      </c>
    </row>
    <row r="1641" spans="1:13" x14ac:dyDescent="0.45">
      <c r="A1641">
        <v>1640</v>
      </c>
      <c r="B1641">
        <v>2009</v>
      </c>
      <c r="C1641" t="s">
        <v>194</v>
      </c>
      <c r="D1641" t="s">
        <v>81</v>
      </c>
      <c r="E1641" t="s">
        <v>15</v>
      </c>
      <c r="F1641">
        <v>135</v>
      </c>
      <c r="G1641">
        <v>132</v>
      </c>
      <c r="H1641">
        <v>1173.0999999999999</v>
      </c>
      <c r="L1641" t="s">
        <v>16</v>
      </c>
      <c r="M1641" t="s">
        <v>16</v>
      </c>
    </row>
    <row r="1642" spans="1:13" x14ac:dyDescent="0.45">
      <c r="A1642">
        <v>1641</v>
      </c>
      <c r="B1642">
        <v>2009</v>
      </c>
      <c r="C1642" t="s">
        <v>176</v>
      </c>
      <c r="D1642" t="s">
        <v>24</v>
      </c>
      <c r="E1642" t="s">
        <v>15</v>
      </c>
      <c r="F1642">
        <v>89</v>
      </c>
      <c r="G1642">
        <v>87</v>
      </c>
      <c r="H1642">
        <v>763.2</v>
      </c>
      <c r="L1642" t="s">
        <v>16</v>
      </c>
      <c r="M1642" t="s">
        <v>16</v>
      </c>
    </row>
    <row r="1643" spans="1:13" x14ac:dyDescent="0.45">
      <c r="A1643">
        <v>1642</v>
      </c>
      <c r="B1643">
        <v>2010</v>
      </c>
      <c r="C1643" t="s">
        <v>197</v>
      </c>
      <c r="D1643" t="s">
        <v>46</v>
      </c>
      <c r="E1643" t="s">
        <v>15</v>
      </c>
      <c r="F1643">
        <v>113</v>
      </c>
      <c r="G1643">
        <v>105</v>
      </c>
      <c r="H1643">
        <v>897.2</v>
      </c>
      <c r="L1643" t="s">
        <v>16</v>
      </c>
      <c r="M1643" t="s">
        <v>16</v>
      </c>
    </row>
    <row r="1644" spans="1:13" x14ac:dyDescent="0.45">
      <c r="A1644">
        <v>1643</v>
      </c>
      <c r="B1644">
        <v>2010</v>
      </c>
      <c r="C1644" t="s">
        <v>199</v>
      </c>
      <c r="D1644" t="s">
        <v>46</v>
      </c>
      <c r="E1644" t="s">
        <v>15</v>
      </c>
      <c r="F1644">
        <v>96</v>
      </c>
      <c r="G1644">
        <v>87</v>
      </c>
      <c r="H1644">
        <v>776</v>
      </c>
      <c r="L1644" t="s">
        <v>16</v>
      </c>
      <c r="M1644" t="s">
        <v>16</v>
      </c>
    </row>
    <row r="1645" spans="1:13" x14ac:dyDescent="0.45">
      <c r="A1645">
        <v>1644</v>
      </c>
      <c r="B1645">
        <v>2010</v>
      </c>
      <c r="C1645" t="s">
        <v>220</v>
      </c>
      <c r="D1645" t="s">
        <v>54</v>
      </c>
      <c r="E1645" t="s">
        <v>15</v>
      </c>
      <c r="F1645">
        <v>110</v>
      </c>
      <c r="G1645">
        <v>106</v>
      </c>
      <c r="H1645">
        <v>904</v>
      </c>
      <c r="L1645" t="s">
        <v>16</v>
      </c>
      <c r="M1645" t="s">
        <v>16</v>
      </c>
    </row>
    <row r="1646" spans="1:13" x14ac:dyDescent="0.45">
      <c r="A1646">
        <v>1645</v>
      </c>
      <c r="B1646">
        <v>2010</v>
      </c>
      <c r="C1646" t="s">
        <v>167</v>
      </c>
      <c r="D1646" t="s">
        <v>79</v>
      </c>
      <c r="E1646" t="s">
        <v>15</v>
      </c>
      <c r="F1646">
        <v>127</v>
      </c>
      <c r="G1646">
        <v>123</v>
      </c>
      <c r="H1646">
        <v>1092.2</v>
      </c>
      <c r="L1646" t="s">
        <v>16</v>
      </c>
      <c r="M1646" t="s">
        <v>16</v>
      </c>
    </row>
    <row r="1647" spans="1:13" x14ac:dyDescent="0.45">
      <c r="A1647">
        <v>1646</v>
      </c>
      <c r="B1647">
        <v>2010</v>
      </c>
      <c r="C1647" t="s">
        <v>264</v>
      </c>
      <c r="D1647" t="s">
        <v>38</v>
      </c>
      <c r="E1647" t="s">
        <v>15</v>
      </c>
      <c r="F1647">
        <v>118</v>
      </c>
      <c r="G1647">
        <v>118</v>
      </c>
      <c r="H1647">
        <v>1018.1</v>
      </c>
      <c r="L1647" t="s">
        <v>16</v>
      </c>
      <c r="M1647" t="s">
        <v>16</v>
      </c>
    </row>
    <row r="1648" spans="1:13" x14ac:dyDescent="0.45">
      <c r="A1648">
        <v>1647</v>
      </c>
      <c r="B1648">
        <v>2010</v>
      </c>
      <c r="C1648" t="s">
        <v>272</v>
      </c>
      <c r="D1648" t="s">
        <v>40</v>
      </c>
      <c r="E1648" t="s">
        <v>15</v>
      </c>
      <c r="F1648">
        <v>92</v>
      </c>
      <c r="G1648">
        <v>89</v>
      </c>
      <c r="H1648">
        <v>795.2</v>
      </c>
      <c r="L1648" t="s">
        <v>16</v>
      </c>
      <c r="M1648" t="s">
        <v>16</v>
      </c>
    </row>
    <row r="1649" spans="1:13" x14ac:dyDescent="0.45">
      <c r="A1649">
        <v>1648</v>
      </c>
      <c r="B1649">
        <v>2010</v>
      </c>
      <c r="C1649" t="s">
        <v>280</v>
      </c>
      <c r="D1649" t="s">
        <v>89</v>
      </c>
      <c r="E1649" t="s">
        <v>15</v>
      </c>
      <c r="F1649">
        <v>102</v>
      </c>
      <c r="G1649">
        <v>102</v>
      </c>
      <c r="H1649">
        <v>884</v>
      </c>
      <c r="L1649" t="s">
        <v>16</v>
      </c>
      <c r="M1649" t="s">
        <v>16</v>
      </c>
    </row>
    <row r="1650" spans="1:13" x14ac:dyDescent="0.45">
      <c r="A1650">
        <v>1649</v>
      </c>
      <c r="B1650">
        <v>2010</v>
      </c>
      <c r="C1650" t="s">
        <v>291</v>
      </c>
      <c r="D1650" t="s">
        <v>24</v>
      </c>
      <c r="E1650" t="s">
        <v>15</v>
      </c>
      <c r="F1650">
        <v>111</v>
      </c>
      <c r="G1650">
        <v>107</v>
      </c>
      <c r="H1650">
        <v>935</v>
      </c>
      <c r="L1650" t="s">
        <v>16</v>
      </c>
      <c r="M1650" t="s">
        <v>16</v>
      </c>
    </row>
    <row r="1651" spans="1:13" x14ac:dyDescent="0.45">
      <c r="A1651">
        <v>1650</v>
      </c>
      <c r="B1651">
        <v>2010</v>
      </c>
      <c r="C1651" t="s">
        <v>297</v>
      </c>
      <c r="D1651" t="s">
        <v>22</v>
      </c>
      <c r="E1651" t="s">
        <v>15</v>
      </c>
      <c r="F1651">
        <v>112</v>
      </c>
      <c r="G1651">
        <v>107</v>
      </c>
      <c r="H1651">
        <v>951.2</v>
      </c>
      <c r="L1651" t="s">
        <v>16</v>
      </c>
      <c r="M1651" t="s">
        <v>16</v>
      </c>
    </row>
    <row r="1652" spans="1:13" x14ac:dyDescent="0.45">
      <c r="A1652">
        <v>1651</v>
      </c>
      <c r="B1652">
        <v>2010</v>
      </c>
      <c r="C1652" t="s">
        <v>298</v>
      </c>
      <c r="D1652" t="s">
        <v>18</v>
      </c>
      <c r="E1652" t="s">
        <v>15</v>
      </c>
      <c r="F1652">
        <v>112</v>
      </c>
      <c r="G1652">
        <v>104</v>
      </c>
      <c r="H1652">
        <v>933</v>
      </c>
      <c r="L1652" t="s">
        <v>16</v>
      </c>
      <c r="M1652" t="s">
        <v>16</v>
      </c>
    </row>
    <row r="1653" spans="1:13" x14ac:dyDescent="0.45">
      <c r="A1653">
        <v>1652</v>
      </c>
      <c r="B1653">
        <v>2010</v>
      </c>
      <c r="C1653" t="s">
        <v>300</v>
      </c>
      <c r="D1653" t="s">
        <v>42</v>
      </c>
      <c r="E1653" t="s">
        <v>15</v>
      </c>
      <c r="F1653">
        <v>100</v>
      </c>
      <c r="G1653">
        <v>91</v>
      </c>
      <c r="H1653">
        <v>790.1</v>
      </c>
      <c r="L1653" t="s">
        <v>16</v>
      </c>
      <c r="M1653" t="s">
        <v>16</v>
      </c>
    </row>
    <row r="1654" spans="1:13" x14ac:dyDescent="0.45">
      <c r="A1654">
        <v>1653</v>
      </c>
      <c r="B1654">
        <v>2010</v>
      </c>
      <c r="C1654" t="s">
        <v>168</v>
      </c>
      <c r="D1654" t="s">
        <v>71</v>
      </c>
      <c r="E1654" t="s">
        <v>15</v>
      </c>
      <c r="F1654">
        <v>118</v>
      </c>
      <c r="G1654">
        <v>109</v>
      </c>
      <c r="H1654">
        <v>974.1</v>
      </c>
      <c r="L1654" t="s">
        <v>16</v>
      </c>
      <c r="M1654" t="s">
        <v>16</v>
      </c>
    </row>
    <row r="1655" spans="1:13" x14ac:dyDescent="0.45">
      <c r="A1655">
        <v>1654</v>
      </c>
      <c r="B1655">
        <v>2010</v>
      </c>
      <c r="C1655" t="s">
        <v>154</v>
      </c>
      <c r="D1655" t="s">
        <v>93</v>
      </c>
      <c r="E1655" t="s">
        <v>15</v>
      </c>
      <c r="F1655">
        <v>104</v>
      </c>
      <c r="G1655">
        <v>97</v>
      </c>
      <c r="H1655">
        <v>847.1</v>
      </c>
      <c r="L1655" t="s">
        <v>16</v>
      </c>
      <c r="M1655" t="s">
        <v>16</v>
      </c>
    </row>
    <row r="1656" spans="1:13" x14ac:dyDescent="0.45">
      <c r="A1656">
        <v>1655</v>
      </c>
      <c r="B1656">
        <v>2010</v>
      </c>
      <c r="C1656" t="s">
        <v>191</v>
      </c>
      <c r="D1656" t="s">
        <v>59</v>
      </c>
      <c r="E1656" t="s">
        <v>15</v>
      </c>
      <c r="F1656">
        <v>126</v>
      </c>
      <c r="G1656">
        <v>121</v>
      </c>
      <c r="H1656">
        <v>1060.0999999999999</v>
      </c>
      <c r="L1656" t="s">
        <v>16</v>
      </c>
      <c r="M1656" t="s">
        <v>16</v>
      </c>
    </row>
    <row r="1657" spans="1:13" x14ac:dyDescent="0.45">
      <c r="A1657">
        <v>1656</v>
      </c>
      <c r="B1657">
        <v>2010</v>
      </c>
      <c r="C1657" t="s">
        <v>310</v>
      </c>
      <c r="D1657" t="s">
        <v>46</v>
      </c>
      <c r="E1657" t="s">
        <v>15</v>
      </c>
      <c r="F1657">
        <v>101</v>
      </c>
      <c r="G1657">
        <v>96</v>
      </c>
      <c r="H1657">
        <v>839.1</v>
      </c>
      <c r="L1657" t="s">
        <v>16</v>
      </c>
      <c r="M1657" t="s">
        <v>16</v>
      </c>
    </row>
    <row r="1658" spans="1:13" x14ac:dyDescent="0.45">
      <c r="A1658">
        <v>1657</v>
      </c>
      <c r="B1658">
        <v>2010</v>
      </c>
      <c r="C1658" t="s">
        <v>116</v>
      </c>
      <c r="D1658" t="s">
        <v>62</v>
      </c>
      <c r="E1658" t="s">
        <v>15</v>
      </c>
      <c r="F1658">
        <v>93</v>
      </c>
      <c r="G1658">
        <v>89</v>
      </c>
      <c r="H1658">
        <v>791.1</v>
      </c>
      <c r="L1658" t="s">
        <v>16</v>
      </c>
      <c r="M1658" t="s">
        <v>16</v>
      </c>
    </row>
    <row r="1659" spans="1:13" x14ac:dyDescent="0.45">
      <c r="A1659">
        <v>1658</v>
      </c>
      <c r="B1659">
        <v>2010</v>
      </c>
      <c r="C1659" t="s">
        <v>146</v>
      </c>
      <c r="D1659" t="s">
        <v>48</v>
      </c>
      <c r="E1659" t="s">
        <v>15</v>
      </c>
      <c r="F1659">
        <v>136</v>
      </c>
      <c r="G1659">
        <v>129</v>
      </c>
      <c r="H1659">
        <v>1109.2</v>
      </c>
      <c r="L1659" t="s">
        <v>16</v>
      </c>
      <c r="M1659" t="s">
        <v>16</v>
      </c>
    </row>
    <row r="1660" spans="1:13" x14ac:dyDescent="0.45">
      <c r="A1660">
        <v>1659</v>
      </c>
      <c r="B1660">
        <v>2010</v>
      </c>
      <c r="C1660" t="s">
        <v>111</v>
      </c>
      <c r="D1660" t="s">
        <v>44</v>
      </c>
      <c r="E1660" t="s">
        <v>15</v>
      </c>
      <c r="F1660">
        <v>135</v>
      </c>
      <c r="G1660">
        <v>130</v>
      </c>
      <c r="H1660">
        <v>1138</v>
      </c>
      <c r="L1660" t="s">
        <v>16</v>
      </c>
      <c r="M1660" t="s">
        <v>16</v>
      </c>
    </row>
    <row r="1661" spans="1:13" x14ac:dyDescent="0.45">
      <c r="A1661">
        <v>1660</v>
      </c>
      <c r="B1661">
        <v>2010</v>
      </c>
      <c r="C1661" t="s">
        <v>131</v>
      </c>
      <c r="D1661" t="s">
        <v>26</v>
      </c>
      <c r="E1661" t="s">
        <v>15</v>
      </c>
      <c r="F1661">
        <v>98</v>
      </c>
      <c r="G1661">
        <v>84</v>
      </c>
      <c r="H1661">
        <v>756.2</v>
      </c>
      <c r="L1661" t="s">
        <v>16</v>
      </c>
      <c r="M1661" t="s">
        <v>16</v>
      </c>
    </row>
    <row r="1662" spans="1:13" x14ac:dyDescent="0.45">
      <c r="A1662">
        <v>1661</v>
      </c>
      <c r="B1662">
        <v>2010</v>
      </c>
      <c r="C1662" t="s">
        <v>194</v>
      </c>
      <c r="D1662" t="s">
        <v>81</v>
      </c>
      <c r="E1662" t="s">
        <v>15</v>
      </c>
      <c r="F1662">
        <v>123</v>
      </c>
      <c r="G1662">
        <v>121</v>
      </c>
      <c r="H1662">
        <v>1058.0999999999999</v>
      </c>
      <c r="L1662" t="s">
        <v>16</v>
      </c>
      <c r="M1662" t="s">
        <v>16</v>
      </c>
    </row>
    <row r="1663" spans="1:13" x14ac:dyDescent="0.45">
      <c r="A1663">
        <v>1662</v>
      </c>
      <c r="B1663">
        <v>2011</v>
      </c>
      <c r="C1663" t="s">
        <v>247</v>
      </c>
      <c r="D1663" t="s">
        <v>18</v>
      </c>
      <c r="E1663" t="s">
        <v>15</v>
      </c>
      <c r="F1663">
        <v>122</v>
      </c>
      <c r="G1663">
        <v>118</v>
      </c>
      <c r="H1663">
        <v>1059.2</v>
      </c>
      <c r="L1663" t="s">
        <v>16</v>
      </c>
      <c r="M1663" t="s">
        <v>16</v>
      </c>
    </row>
    <row r="1664" spans="1:13" x14ac:dyDescent="0.45">
      <c r="A1664">
        <v>1663</v>
      </c>
      <c r="B1664">
        <v>2011</v>
      </c>
      <c r="C1664" t="s">
        <v>167</v>
      </c>
      <c r="D1664" t="s">
        <v>79</v>
      </c>
      <c r="E1664" t="s">
        <v>15</v>
      </c>
      <c r="F1664">
        <v>120</v>
      </c>
      <c r="G1664">
        <v>112</v>
      </c>
      <c r="H1664">
        <v>1008</v>
      </c>
      <c r="L1664" t="s">
        <v>16</v>
      </c>
      <c r="M1664" t="s">
        <v>16</v>
      </c>
    </row>
    <row r="1665" spans="1:13" x14ac:dyDescent="0.45">
      <c r="A1665">
        <v>1664</v>
      </c>
      <c r="B1665">
        <v>2011</v>
      </c>
      <c r="C1665" t="s">
        <v>272</v>
      </c>
      <c r="D1665" t="s">
        <v>57</v>
      </c>
      <c r="E1665" t="s">
        <v>15</v>
      </c>
      <c r="F1665">
        <v>98</v>
      </c>
      <c r="G1665">
        <v>95</v>
      </c>
      <c r="H1665">
        <v>823.2</v>
      </c>
      <c r="L1665" t="s">
        <v>16</v>
      </c>
      <c r="M1665" t="s">
        <v>16</v>
      </c>
    </row>
    <row r="1666" spans="1:13" x14ac:dyDescent="0.45">
      <c r="A1666">
        <v>1665</v>
      </c>
      <c r="B1666">
        <v>2011</v>
      </c>
      <c r="C1666" t="s">
        <v>182</v>
      </c>
      <c r="D1666" t="s">
        <v>89</v>
      </c>
      <c r="E1666" t="s">
        <v>15</v>
      </c>
      <c r="F1666">
        <v>108</v>
      </c>
      <c r="G1666">
        <v>106</v>
      </c>
      <c r="H1666">
        <v>951.2</v>
      </c>
      <c r="L1666" t="s">
        <v>16</v>
      </c>
      <c r="M1666" t="s">
        <v>16</v>
      </c>
    </row>
    <row r="1667" spans="1:13" x14ac:dyDescent="0.45">
      <c r="A1667">
        <v>1666</v>
      </c>
      <c r="B1667">
        <v>2011</v>
      </c>
      <c r="C1667" t="s">
        <v>291</v>
      </c>
      <c r="D1667" t="s">
        <v>29</v>
      </c>
      <c r="E1667" t="s">
        <v>15</v>
      </c>
      <c r="F1667">
        <v>127</v>
      </c>
      <c r="G1667">
        <v>120</v>
      </c>
      <c r="H1667">
        <v>1064.0999999999999</v>
      </c>
      <c r="L1667" t="s">
        <v>16</v>
      </c>
      <c r="M1667" t="s">
        <v>16</v>
      </c>
    </row>
    <row r="1668" spans="1:13" x14ac:dyDescent="0.45">
      <c r="A1668">
        <v>1667</v>
      </c>
      <c r="B1668">
        <v>2011</v>
      </c>
      <c r="C1668" t="s">
        <v>298</v>
      </c>
      <c r="D1668" t="s">
        <v>882</v>
      </c>
      <c r="E1668" t="s">
        <v>15</v>
      </c>
      <c r="F1668">
        <v>135</v>
      </c>
      <c r="G1668">
        <v>129</v>
      </c>
      <c r="H1668">
        <v>1144</v>
      </c>
      <c r="L1668" t="s">
        <v>16</v>
      </c>
      <c r="M1668" t="s">
        <v>16</v>
      </c>
    </row>
    <row r="1669" spans="1:13" x14ac:dyDescent="0.45">
      <c r="A1669">
        <v>1668</v>
      </c>
      <c r="B1669">
        <v>2011</v>
      </c>
      <c r="C1669" t="s">
        <v>304</v>
      </c>
      <c r="D1669" t="s">
        <v>31</v>
      </c>
      <c r="E1669" t="s">
        <v>15</v>
      </c>
      <c r="F1669">
        <v>95</v>
      </c>
      <c r="G1669">
        <v>88</v>
      </c>
      <c r="H1669">
        <v>786.1</v>
      </c>
      <c r="L1669" t="s">
        <v>16</v>
      </c>
      <c r="M1669" t="s">
        <v>16</v>
      </c>
    </row>
    <row r="1670" spans="1:13" x14ac:dyDescent="0.45">
      <c r="A1670">
        <v>1669</v>
      </c>
      <c r="B1670">
        <v>2011</v>
      </c>
      <c r="C1670" t="s">
        <v>168</v>
      </c>
      <c r="D1670" t="s">
        <v>71</v>
      </c>
      <c r="E1670" t="s">
        <v>15</v>
      </c>
      <c r="F1670">
        <v>128</v>
      </c>
      <c r="G1670">
        <v>113</v>
      </c>
      <c r="H1670">
        <v>1051</v>
      </c>
      <c r="L1670" t="s">
        <v>16</v>
      </c>
      <c r="M1670" t="s">
        <v>16</v>
      </c>
    </row>
    <row r="1671" spans="1:13" x14ac:dyDescent="0.45">
      <c r="A1671">
        <v>1670</v>
      </c>
      <c r="B1671">
        <v>2011</v>
      </c>
      <c r="C1671" t="s">
        <v>130</v>
      </c>
      <c r="D1671" t="s">
        <v>33</v>
      </c>
      <c r="E1671" t="s">
        <v>15</v>
      </c>
      <c r="F1671">
        <v>134</v>
      </c>
      <c r="G1671">
        <v>131</v>
      </c>
      <c r="H1671">
        <v>1169.0999999999999</v>
      </c>
      <c r="L1671" t="s">
        <v>16</v>
      </c>
      <c r="M1671" t="s">
        <v>16</v>
      </c>
    </row>
    <row r="1672" spans="1:13" x14ac:dyDescent="0.45">
      <c r="A1672">
        <v>1671</v>
      </c>
      <c r="B1672">
        <v>2011</v>
      </c>
      <c r="C1672" t="s">
        <v>154</v>
      </c>
      <c r="D1672" t="s">
        <v>93</v>
      </c>
      <c r="E1672" t="s">
        <v>15</v>
      </c>
      <c r="F1672">
        <v>122</v>
      </c>
      <c r="G1672">
        <v>119</v>
      </c>
      <c r="H1672">
        <v>1041.2</v>
      </c>
      <c r="L1672" t="s">
        <v>16</v>
      </c>
      <c r="M1672" t="s">
        <v>16</v>
      </c>
    </row>
    <row r="1673" spans="1:13" x14ac:dyDescent="0.45">
      <c r="A1673">
        <v>1672</v>
      </c>
      <c r="B1673">
        <v>2011</v>
      </c>
      <c r="C1673" t="s">
        <v>191</v>
      </c>
      <c r="D1673" t="s">
        <v>59</v>
      </c>
      <c r="E1673" t="s">
        <v>15</v>
      </c>
      <c r="F1673">
        <v>132</v>
      </c>
      <c r="G1673">
        <v>129</v>
      </c>
      <c r="H1673">
        <v>1150</v>
      </c>
      <c r="L1673" t="s">
        <v>16</v>
      </c>
      <c r="M1673" t="s">
        <v>16</v>
      </c>
    </row>
    <row r="1674" spans="1:13" x14ac:dyDescent="0.45">
      <c r="A1674">
        <v>1673</v>
      </c>
      <c r="B1674">
        <v>2011</v>
      </c>
      <c r="C1674" t="s">
        <v>116</v>
      </c>
      <c r="D1674" t="s">
        <v>14</v>
      </c>
      <c r="E1674" t="s">
        <v>15</v>
      </c>
      <c r="F1674">
        <v>125</v>
      </c>
      <c r="G1674">
        <v>118</v>
      </c>
      <c r="H1674">
        <v>1044.0999999999999</v>
      </c>
      <c r="L1674" t="s">
        <v>16</v>
      </c>
      <c r="M1674" t="s">
        <v>16</v>
      </c>
    </row>
    <row r="1675" spans="1:13" x14ac:dyDescent="0.45">
      <c r="A1675">
        <v>1674</v>
      </c>
      <c r="B1675">
        <v>2011</v>
      </c>
      <c r="C1675" t="s">
        <v>146</v>
      </c>
      <c r="D1675" t="s">
        <v>48</v>
      </c>
      <c r="E1675" t="s">
        <v>15</v>
      </c>
      <c r="F1675">
        <v>126</v>
      </c>
      <c r="G1675">
        <v>118</v>
      </c>
      <c r="H1675">
        <v>1083</v>
      </c>
      <c r="L1675" t="s">
        <v>16</v>
      </c>
      <c r="M1675" t="s">
        <v>16</v>
      </c>
    </row>
    <row r="1676" spans="1:13" x14ac:dyDescent="0.45">
      <c r="A1676">
        <v>1675</v>
      </c>
      <c r="B1676">
        <v>2011</v>
      </c>
      <c r="C1676" t="s">
        <v>148</v>
      </c>
      <c r="D1676" t="s">
        <v>54</v>
      </c>
      <c r="E1676" t="s">
        <v>15</v>
      </c>
      <c r="F1676">
        <v>101</v>
      </c>
      <c r="G1676">
        <v>96</v>
      </c>
      <c r="H1676">
        <v>856</v>
      </c>
      <c r="L1676" t="s">
        <v>16</v>
      </c>
      <c r="M1676" t="s">
        <v>16</v>
      </c>
    </row>
    <row r="1677" spans="1:13" x14ac:dyDescent="0.45">
      <c r="A1677">
        <v>1676</v>
      </c>
      <c r="B1677">
        <v>2011</v>
      </c>
      <c r="C1677" t="s">
        <v>111</v>
      </c>
      <c r="D1677" t="s">
        <v>44</v>
      </c>
      <c r="E1677" t="s">
        <v>15</v>
      </c>
      <c r="F1677">
        <v>138</v>
      </c>
      <c r="G1677">
        <v>132</v>
      </c>
      <c r="H1677">
        <v>1150</v>
      </c>
      <c r="L1677" t="s">
        <v>16</v>
      </c>
      <c r="M1677" t="s">
        <v>16</v>
      </c>
    </row>
    <row r="1678" spans="1:13" x14ac:dyDescent="0.45">
      <c r="A1678">
        <v>1677</v>
      </c>
      <c r="B1678">
        <v>2011</v>
      </c>
      <c r="C1678" t="s">
        <v>131</v>
      </c>
      <c r="D1678" t="s">
        <v>26</v>
      </c>
      <c r="E1678" t="s">
        <v>15</v>
      </c>
      <c r="F1678">
        <v>133</v>
      </c>
      <c r="G1678">
        <v>130</v>
      </c>
      <c r="H1678">
        <v>1157</v>
      </c>
      <c r="L1678" t="s">
        <v>16</v>
      </c>
      <c r="M1678" t="s">
        <v>16</v>
      </c>
    </row>
    <row r="1679" spans="1:13" x14ac:dyDescent="0.45">
      <c r="A1679">
        <v>1678</v>
      </c>
      <c r="B1679">
        <v>2011</v>
      </c>
      <c r="C1679" t="s">
        <v>190</v>
      </c>
      <c r="D1679" t="s">
        <v>91</v>
      </c>
      <c r="E1679" t="s">
        <v>15</v>
      </c>
      <c r="F1679">
        <v>132</v>
      </c>
      <c r="G1679">
        <v>114</v>
      </c>
      <c r="H1679">
        <v>1043.2</v>
      </c>
      <c r="L1679" t="s">
        <v>16</v>
      </c>
      <c r="M1679" t="s">
        <v>16</v>
      </c>
    </row>
    <row r="1680" spans="1:13" x14ac:dyDescent="0.45">
      <c r="A1680">
        <v>1679</v>
      </c>
      <c r="B1680">
        <v>2011</v>
      </c>
      <c r="C1680" t="s">
        <v>194</v>
      </c>
      <c r="D1680" t="s">
        <v>81</v>
      </c>
      <c r="E1680" t="s">
        <v>15</v>
      </c>
      <c r="F1680">
        <v>129</v>
      </c>
      <c r="G1680">
        <v>127</v>
      </c>
      <c r="H1680">
        <v>1132.0999999999999</v>
      </c>
      <c r="L1680" t="s">
        <v>16</v>
      </c>
      <c r="M1680" t="s">
        <v>16</v>
      </c>
    </row>
    <row r="1681" spans="1:13" x14ac:dyDescent="0.45">
      <c r="A1681">
        <v>1680</v>
      </c>
      <c r="B1681">
        <v>2011</v>
      </c>
      <c r="C1681" t="s">
        <v>176</v>
      </c>
      <c r="D1681" t="s">
        <v>24</v>
      </c>
      <c r="E1681" t="s">
        <v>15</v>
      </c>
      <c r="F1681">
        <v>105</v>
      </c>
      <c r="G1681">
        <v>105</v>
      </c>
      <c r="H1681">
        <v>943.2</v>
      </c>
      <c r="L1681" t="s">
        <v>16</v>
      </c>
      <c r="M1681" t="s">
        <v>16</v>
      </c>
    </row>
    <row r="1682" spans="1:13" x14ac:dyDescent="0.45">
      <c r="A1682">
        <v>1681</v>
      </c>
      <c r="B1682">
        <v>2011</v>
      </c>
      <c r="C1682" t="s">
        <v>143</v>
      </c>
      <c r="D1682" t="s">
        <v>69</v>
      </c>
      <c r="E1682" t="s">
        <v>15</v>
      </c>
      <c r="F1682">
        <v>102</v>
      </c>
      <c r="G1682">
        <v>91</v>
      </c>
      <c r="H1682">
        <v>793.1</v>
      </c>
      <c r="L1682" t="s">
        <v>16</v>
      </c>
      <c r="M1682" t="s">
        <v>16</v>
      </c>
    </row>
    <row r="1683" spans="1:13" x14ac:dyDescent="0.45">
      <c r="A1683">
        <v>1682</v>
      </c>
      <c r="B1683">
        <v>2012</v>
      </c>
      <c r="C1683" t="s">
        <v>199</v>
      </c>
      <c r="D1683" t="s">
        <v>42</v>
      </c>
      <c r="E1683" t="s">
        <v>15</v>
      </c>
      <c r="F1683">
        <v>99</v>
      </c>
      <c r="G1683">
        <v>98</v>
      </c>
      <c r="H1683">
        <v>826</v>
      </c>
      <c r="L1683" t="s">
        <v>16</v>
      </c>
      <c r="M1683" t="s">
        <v>16</v>
      </c>
    </row>
    <row r="1684" spans="1:13" x14ac:dyDescent="0.45">
      <c r="A1684">
        <v>1683</v>
      </c>
      <c r="B1684">
        <v>2012</v>
      </c>
      <c r="C1684" t="s">
        <v>247</v>
      </c>
      <c r="D1684" t="s">
        <v>18</v>
      </c>
      <c r="E1684" t="s">
        <v>15</v>
      </c>
      <c r="F1684">
        <v>94</v>
      </c>
      <c r="G1684">
        <v>91</v>
      </c>
      <c r="H1684">
        <v>800</v>
      </c>
      <c r="L1684" t="s">
        <v>16</v>
      </c>
      <c r="M1684" t="s">
        <v>16</v>
      </c>
    </row>
    <row r="1685" spans="1:13" x14ac:dyDescent="0.45">
      <c r="A1685">
        <v>1684</v>
      </c>
      <c r="B1685">
        <v>2012</v>
      </c>
      <c r="C1685" t="s">
        <v>167</v>
      </c>
      <c r="D1685" t="s">
        <v>79</v>
      </c>
      <c r="E1685" t="s">
        <v>15</v>
      </c>
      <c r="F1685">
        <v>126</v>
      </c>
      <c r="G1685">
        <v>121</v>
      </c>
      <c r="H1685">
        <v>1071.0999999999999</v>
      </c>
      <c r="L1685" t="s">
        <v>16</v>
      </c>
      <c r="M1685" t="s">
        <v>16</v>
      </c>
    </row>
    <row r="1686" spans="1:13" x14ac:dyDescent="0.45">
      <c r="A1686">
        <v>1685</v>
      </c>
      <c r="B1686">
        <v>2012</v>
      </c>
      <c r="C1686" t="s">
        <v>298</v>
      </c>
      <c r="D1686" t="s">
        <v>36</v>
      </c>
      <c r="E1686" t="s">
        <v>15</v>
      </c>
      <c r="F1686">
        <v>105</v>
      </c>
      <c r="G1686">
        <v>103</v>
      </c>
      <c r="H1686">
        <v>915</v>
      </c>
      <c r="L1686" t="s">
        <v>16</v>
      </c>
      <c r="M1686" t="s">
        <v>16</v>
      </c>
    </row>
    <row r="1687" spans="1:13" x14ac:dyDescent="0.45">
      <c r="A1687">
        <v>1686</v>
      </c>
      <c r="B1687">
        <v>2012</v>
      </c>
      <c r="C1687" t="s">
        <v>304</v>
      </c>
      <c r="D1687" t="s">
        <v>31</v>
      </c>
      <c r="E1687" t="s">
        <v>15</v>
      </c>
      <c r="F1687">
        <v>100</v>
      </c>
      <c r="G1687">
        <v>95</v>
      </c>
      <c r="H1687">
        <v>851.1</v>
      </c>
      <c r="L1687" t="s">
        <v>16</v>
      </c>
      <c r="M1687" t="s">
        <v>16</v>
      </c>
    </row>
    <row r="1688" spans="1:13" x14ac:dyDescent="0.45">
      <c r="A1688">
        <v>1687</v>
      </c>
      <c r="B1688">
        <v>2012</v>
      </c>
      <c r="C1688" t="s">
        <v>168</v>
      </c>
      <c r="D1688" t="s">
        <v>71</v>
      </c>
      <c r="E1688" t="s">
        <v>15</v>
      </c>
      <c r="F1688">
        <v>106</v>
      </c>
      <c r="G1688">
        <v>95</v>
      </c>
      <c r="H1688">
        <v>856.1</v>
      </c>
      <c r="L1688" t="s">
        <v>16</v>
      </c>
      <c r="M1688" t="s">
        <v>16</v>
      </c>
    </row>
    <row r="1689" spans="1:13" x14ac:dyDescent="0.45">
      <c r="A1689">
        <v>1688</v>
      </c>
      <c r="B1689">
        <v>2012</v>
      </c>
      <c r="C1689" t="s">
        <v>130</v>
      </c>
      <c r="D1689" t="s">
        <v>33</v>
      </c>
      <c r="E1689" t="s">
        <v>15</v>
      </c>
      <c r="F1689">
        <v>139</v>
      </c>
      <c r="G1689">
        <v>136</v>
      </c>
      <c r="H1689">
        <v>1190</v>
      </c>
      <c r="L1689" t="s">
        <v>16</v>
      </c>
      <c r="M1689" t="s">
        <v>16</v>
      </c>
    </row>
    <row r="1690" spans="1:13" x14ac:dyDescent="0.45">
      <c r="A1690">
        <v>1689</v>
      </c>
      <c r="B1690">
        <v>2012</v>
      </c>
      <c r="C1690" t="s">
        <v>154</v>
      </c>
      <c r="D1690" t="s">
        <v>46</v>
      </c>
      <c r="E1690" t="s">
        <v>15</v>
      </c>
      <c r="F1690">
        <v>96</v>
      </c>
      <c r="G1690">
        <v>92</v>
      </c>
      <c r="H1690">
        <v>806.2</v>
      </c>
      <c r="L1690" t="s">
        <v>16</v>
      </c>
      <c r="M1690" t="s">
        <v>16</v>
      </c>
    </row>
    <row r="1691" spans="1:13" x14ac:dyDescent="0.45">
      <c r="A1691">
        <v>1690</v>
      </c>
      <c r="B1691">
        <v>2012</v>
      </c>
      <c r="C1691" t="s">
        <v>191</v>
      </c>
      <c r="D1691" t="s">
        <v>59</v>
      </c>
      <c r="E1691" t="s">
        <v>15</v>
      </c>
      <c r="F1691">
        <v>134</v>
      </c>
      <c r="G1691">
        <v>132</v>
      </c>
      <c r="H1691">
        <v>1188.2</v>
      </c>
      <c r="L1691" t="s">
        <v>16</v>
      </c>
      <c r="M1691" t="s">
        <v>16</v>
      </c>
    </row>
    <row r="1692" spans="1:13" x14ac:dyDescent="0.45">
      <c r="A1692">
        <v>1691</v>
      </c>
      <c r="B1692">
        <v>2012</v>
      </c>
      <c r="C1692" t="s">
        <v>116</v>
      </c>
      <c r="D1692" t="s">
        <v>14</v>
      </c>
      <c r="E1692" t="s">
        <v>15</v>
      </c>
      <c r="F1692">
        <v>128</v>
      </c>
      <c r="G1692">
        <v>116</v>
      </c>
      <c r="H1692">
        <v>1045</v>
      </c>
      <c r="L1692" t="s">
        <v>16</v>
      </c>
      <c r="M1692" t="s">
        <v>16</v>
      </c>
    </row>
    <row r="1693" spans="1:13" x14ac:dyDescent="0.45">
      <c r="A1693">
        <v>1692</v>
      </c>
      <c r="B1693">
        <v>2012</v>
      </c>
      <c r="C1693" t="s">
        <v>146</v>
      </c>
      <c r="D1693" t="s">
        <v>48</v>
      </c>
      <c r="E1693" t="s">
        <v>15</v>
      </c>
      <c r="F1693">
        <v>114</v>
      </c>
      <c r="G1693">
        <v>113</v>
      </c>
      <c r="H1693">
        <v>994.2</v>
      </c>
      <c r="L1693" t="s">
        <v>16</v>
      </c>
      <c r="M1693" t="s">
        <v>16</v>
      </c>
    </row>
    <row r="1694" spans="1:13" x14ac:dyDescent="0.45">
      <c r="A1694">
        <v>1693</v>
      </c>
      <c r="B1694">
        <v>2012</v>
      </c>
      <c r="C1694" t="s">
        <v>164</v>
      </c>
      <c r="D1694" t="s">
        <v>73</v>
      </c>
      <c r="E1694" t="s">
        <v>15</v>
      </c>
      <c r="F1694">
        <v>110</v>
      </c>
      <c r="G1694">
        <v>98</v>
      </c>
      <c r="H1694">
        <v>877</v>
      </c>
      <c r="L1694" t="s">
        <v>16</v>
      </c>
      <c r="M1694" t="s">
        <v>16</v>
      </c>
    </row>
    <row r="1695" spans="1:13" x14ac:dyDescent="0.45">
      <c r="A1695">
        <v>1694</v>
      </c>
      <c r="B1695">
        <v>2012</v>
      </c>
      <c r="C1695" t="s">
        <v>148</v>
      </c>
      <c r="D1695" t="s">
        <v>54</v>
      </c>
      <c r="E1695" t="s">
        <v>15</v>
      </c>
      <c r="F1695">
        <v>104</v>
      </c>
      <c r="G1695">
        <v>95</v>
      </c>
      <c r="H1695">
        <v>852</v>
      </c>
      <c r="L1695" t="s">
        <v>16</v>
      </c>
      <c r="M1695" t="s">
        <v>16</v>
      </c>
    </row>
    <row r="1696" spans="1:13" x14ac:dyDescent="0.45">
      <c r="A1696">
        <v>1695</v>
      </c>
      <c r="B1696">
        <v>2012</v>
      </c>
      <c r="C1696" t="s">
        <v>171</v>
      </c>
      <c r="D1696" t="s">
        <v>62</v>
      </c>
      <c r="E1696" t="s">
        <v>15</v>
      </c>
      <c r="F1696">
        <v>131</v>
      </c>
      <c r="G1696">
        <v>128</v>
      </c>
      <c r="H1696">
        <v>1151</v>
      </c>
      <c r="L1696" t="s">
        <v>16</v>
      </c>
      <c r="M1696" t="s">
        <v>16</v>
      </c>
    </row>
    <row r="1697" spans="1:13" x14ac:dyDescent="0.45">
      <c r="A1697">
        <v>1696</v>
      </c>
      <c r="B1697">
        <v>2012</v>
      </c>
      <c r="C1697" t="s">
        <v>111</v>
      </c>
      <c r="D1697" t="s">
        <v>44</v>
      </c>
      <c r="E1697" t="s">
        <v>15</v>
      </c>
      <c r="F1697">
        <v>136</v>
      </c>
      <c r="G1697">
        <v>133</v>
      </c>
      <c r="H1697">
        <v>1161.0999999999999</v>
      </c>
      <c r="L1697" t="s">
        <v>16</v>
      </c>
      <c r="M1697" t="s">
        <v>16</v>
      </c>
    </row>
    <row r="1698" spans="1:13" x14ac:dyDescent="0.45">
      <c r="A1698">
        <v>1697</v>
      </c>
      <c r="B1698">
        <v>2012</v>
      </c>
      <c r="C1698" t="s">
        <v>131</v>
      </c>
      <c r="D1698" t="s">
        <v>26</v>
      </c>
      <c r="E1698" t="s">
        <v>15</v>
      </c>
      <c r="F1698">
        <v>113</v>
      </c>
      <c r="G1698">
        <v>107</v>
      </c>
      <c r="H1698">
        <v>937.2</v>
      </c>
      <c r="L1698" t="s">
        <v>16</v>
      </c>
      <c r="M1698" t="s">
        <v>16</v>
      </c>
    </row>
    <row r="1699" spans="1:13" x14ac:dyDescent="0.45">
      <c r="A1699">
        <v>1698</v>
      </c>
      <c r="B1699">
        <v>2012</v>
      </c>
      <c r="C1699" t="s">
        <v>320</v>
      </c>
      <c r="D1699" t="s">
        <v>24</v>
      </c>
      <c r="E1699" t="s">
        <v>15</v>
      </c>
      <c r="F1699">
        <v>105</v>
      </c>
      <c r="G1699">
        <v>100</v>
      </c>
      <c r="H1699">
        <v>878</v>
      </c>
      <c r="L1699" t="s">
        <v>16</v>
      </c>
      <c r="M1699" t="s">
        <v>16</v>
      </c>
    </row>
    <row r="1700" spans="1:13" x14ac:dyDescent="0.45">
      <c r="A1700">
        <v>1699</v>
      </c>
      <c r="B1700">
        <v>2012</v>
      </c>
      <c r="C1700" t="s">
        <v>194</v>
      </c>
      <c r="D1700" t="s">
        <v>46</v>
      </c>
      <c r="E1700" t="s">
        <v>15</v>
      </c>
      <c r="F1700">
        <v>117</v>
      </c>
      <c r="G1700">
        <v>113</v>
      </c>
      <c r="H1700">
        <v>1014</v>
      </c>
      <c r="L1700" t="s">
        <v>16</v>
      </c>
      <c r="M1700" t="s">
        <v>16</v>
      </c>
    </row>
    <row r="1701" spans="1:13" x14ac:dyDescent="0.45">
      <c r="A1701">
        <v>1700</v>
      </c>
      <c r="B1701">
        <v>2012</v>
      </c>
      <c r="C1701" t="s">
        <v>106</v>
      </c>
      <c r="D1701" t="s">
        <v>20</v>
      </c>
      <c r="E1701" t="s">
        <v>15</v>
      </c>
      <c r="F1701">
        <v>114</v>
      </c>
      <c r="G1701">
        <v>111</v>
      </c>
      <c r="H1701">
        <v>973</v>
      </c>
      <c r="L1701" t="s">
        <v>16</v>
      </c>
      <c r="M1701" t="s">
        <v>16</v>
      </c>
    </row>
    <row r="1702" spans="1:13" x14ac:dyDescent="0.45">
      <c r="A1702">
        <v>1701</v>
      </c>
      <c r="B1702">
        <v>2012</v>
      </c>
      <c r="C1702" t="s">
        <v>143</v>
      </c>
      <c r="D1702" t="s">
        <v>69</v>
      </c>
      <c r="E1702" t="s">
        <v>15</v>
      </c>
      <c r="F1702">
        <v>100</v>
      </c>
      <c r="G1702">
        <v>90</v>
      </c>
      <c r="H1702">
        <v>798.1</v>
      </c>
      <c r="L1702" t="s">
        <v>16</v>
      </c>
      <c r="M1702" t="s">
        <v>16</v>
      </c>
    </row>
    <row r="1703" spans="1:13" x14ac:dyDescent="0.45">
      <c r="A1703">
        <v>1702</v>
      </c>
      <c r="B1703">
        <v>2013</v>
      </c>
      <c r="C1703" t="s">
        <v>247</v>
      </c>
      <c r="D1703" t="s">
        <v>18</v>
      </c>
      <c r="E1703" t="s">
        <v>15</v>
      </c>
      <c r="F1703">
        <v>131</v>
      </c>
      <c r="G1703">
        <v>115</v>
      </c>
      <c r="H1703">
        <v>1058.2</v>
      </c>
      <c r="L1703" t="s">
        <v>16</v>
      </c>
      <c r="M1703" t="s">
        <v>16</v>
      </c>
    </row>
    <row r="1704" spans="1:13" x14ac:dyDescent="0.45">
      <c r="A1704">
        <v>1703</v>
      </c>
      <c r="B1704">
        <v>2013</v>
      </c>
      <c r="C1704" t="s">
        <v>167</v>
      </c>
      <c r="D1704" t="s">
        <v>57</v>
      </c>
      <c r="E1704" t="s">
        <v>15</v>
      </c>
      <c r="F1704">
        <v>119</v>
      </c>
      <c r="G1704">
        <v>111</v>
      </c>
      <c r="H1704">
        <v>1005</v>
      </c>
      <c r="L1704" t="s">
        <v>16</v>
      </c>
      <c r="M1704" t="s">
        <v>16</v>
      </c>
    </row>
    <row r="1705" spans="1:13" x14ac:dyDescent="0.45">
      <c r="A1705">
        <v>1704</v>
      </c>
      <c r="B1705">
        <v>2013</v>
      </c>
      <c r="C1705" t="s">
        <v>298</v>
      </c>
      <c r="D1705" t="s">
        <v>46</v>
      </c>
      <c r="E1705" t="s">
        <v>15</v>
      </c>
      <c r="F1705">
        <v>104</v>
      </c>
      <c r="G1705">
        <v>101</v>
      </c>
      <c r="H1705">
        <v>922.2</v>
      </c>
      <c r="L1705" t="s">
        <v>16</v>
      </c>
      <c r="M1705" t="s">
        <v>16</v>
      </c>
    </row>
    <row r="1706" spans="1:13" x14ac:dyDescent="0.45">
      <c r="A1706">
        <v>1705</v>
      </c>
      <c r="B1706">
        <v>2013</v>
      </c>
      <c r="C1706" t="s">
        <v>170</v>
      </c>
      <c r="D1706" t="s">
        <v>93</v>
      </c>
      <c r="E1706" t="s">
        <v>15</v>
      </c>
      <c r="F1706">
        <v>111</v>
      </c>
      <c r="G1706">
        <v>107</v>
      </c>
      <c r="H1706">
        <v>956</v>
      </c>
      <c r="L1706" t="s">
        <v>16</v>
      </c>
      <c r="M1706" t="s">
        <v>16</v>
      </c>
    </row>
    <row r="1707" spans="1:13" x14ac:dyDescent="0.45">
      <c r="A1707">
        <v>1706</v>
      </c>
      <c r="B1707">
        <v>2013</v>
      </c>
      <c r="C1707" t="s">
        <v>130</v>
      </c>
      <c r="D1707" t="s">
        <v>33</v>
      </c>
      <c r="E1707" t="s">
        <v>15</v>
      </c>
      <c r="F1707">
        <v>112</v>
      </c>
      <c r="G1707">
        <v>111</v>
      </c>
      <c r="H1707">
        <v>1006.2</v>
      </c>
      <c r="L1707" t="s">
        <v>16</v>
      </c>
      <c r="M1707" t="s">
        <v>16</v>
      </c>
    </row>
    <row r="1708" spans="1:13" x14ac:dyDescent="0.45">
      <c r="A1708">
        <v>1707</v>
      </c>
      <c r="B1708">
        <v>2013</v>
      </c>
      <c r="C1708" t="s">
        <v>189</v>
      </c>
      <c r="D1708" t="s">
        <v>40</v>
      </c>
      <c r="E1708" t="s">
        <v>15</v>
      </c>
      <c r="F1708">
        <v>112</v>
      </c>
      <c r="G1708">
        <v>102</v>
      </c>
      <c r="H1708">
        <v>928</v>
      </c>
      <c r="L1708" t="s">
        <v>16</v>
      </c>
      <c r="M1708" t="s">
        <v>16</v>
      </c>
    </row>
    <row r="1709" spans="1:13" x14ac:dyDescent="0.45">
      <c r="A1709">
        <v>1708</v>
      </c>
      <c r="B1709">
        <v>2013</v>
      </c>
      <c r="C1709" t="s">
        <v>136</v>
      </c>
      <c r="D1709" t="s">
        <v>14</v>
      </c>
      <c r="E1709" t="s">
        <v>15</v>
      </c>
      <c r="F1709">
        <v>108</v>
      </c>
      <c r="G1709">
        <v>97</v>
      </c>
      <c r="H1709">
        <v>844.1</v>
      </c>
      <c r="L1709" t="s">
        <v>16</v>
      </c>
      <c r="M1709" t="s">
        <v>16</v>
      </c>
    </row>
    <row r="1710" spans="1:13" x14ac:dyDescent="0.45">
      <c r="A1710">
        <v>1709</v>
      </c>
      <c r="B1710">
        <v>2013</v>
      </c>
      <c r="C1710" t="s">
        <v>191</v>
      </c>
      <c r="D1710" t="s">
        <v>59</v>
      </c>
      <c r="E1710" t="s">
        <v>15</v>
      </c>
      <c r="F1710">
        <v>140</v>
      </c>
      <c r="G1710">
        <v>134</v>
      </c>
      <c r="H1710">
        <v>1201</v>
      </c>
      <c r="L1710" t="s">
        <v>16</v>
      </c>
      <c r="M1710" t="s">
        <v>16</v>
      </c>
    </row>
    <row r="1711" spans="1:13" x14ac:dyDescent="0.45">
      <c r="A1711">
        <v>1710</v>
      </c>
      <c r="B1711">
        <v>2013</v>
      </c>
      <c r="C1711" t="s">
        <v>116</v>
      </c>
      <c r="D1711" t="s">
        <v>42</v>
      </c>
      <c r="E1711" t="s">
        <v>15</v>
      </c>
      <c r="F1711">
        <v>120</v>
      </c>
      <c r="G1711">
        <v>117</v>
      </c>
      <c r="H1711">
        <v>1051.0999999999999</v>
      </c>
      <c r="L1711" t="s">
        <v>16</v>
      </c>
      <c r="M1711" t="s">
        <v>16</v>
      </c>
    </row>
    <row r="1712" spans="1:13" x14ac:dyDescent="0.45">
      <c r="A1712">
        <v>1711</v>
      </c>
      <c r="B1712">
        <v>2013</v>
      </c>
      <c r="C1712" t="s">
        <v>146</v>
      </c>
      <c r="D1712" t="s">
        <v>48</v>
      </c>
      <c r="E1712" t="s">
        <v>15</v>
      </c>
      <c r="F1712">
        <v>92</v>
      </c>
      <c r="G1712">
        <v>91</v>
      </c>
      <c r="H1712">
        <v>806.1</v>
      </c>
      <c r="L1712" t="s">
        <v>16</v>
      </c>
      <c r="M1712" t="s">
        <v>16</v>
      </c>
    </row>
    <row r="1713" spans="1:13" x14ac:dyDescent="0.45">
      <c r="A1713">
        <v>1712</v>
      </c>
      <c r="B1713">
        <v>2013</v>
      </c>
      <c r="C1713" t="s">
        <v>148</v>
      </c>
      <c r="D1713" t="s">
        <v>54</v>
      </c>
      <c r="E1713" t="s">
        <v>15</v>
      </c>
      <c r="F1713">
        <v>119</v>
      </c>
      <c r="G1713">
        <v>111</v>
      </c>
      <c r="H1713">
        <v>1004</v>
      </c>
      <c r="L1713" t="s">
        <v>16</v>
      </c>
      <c r="M1713" t="s">
        <v>16</v>
      </c>
    </row>
    <row r="1714" spans="1:13" x14ac:dyDescent="0.45">
      <c r="A1714">
        <v>1713</v>
      </c>
      <c r="B1714">
        <v>2013</v>
      </c>
      <c r="C1714" t="s">
        <v>180</v>
      </c>
      <c r="D1714" t="s">
        <v>73</v>
      </c>
      <c r="E1714" t="s">
        <v>15</v>
      </c>
      <c r="F1714">
        <v>97</v>
      </c>
      <c r="G1714">
        <v>84</v>
      </c>
      <c r="H1714">
        <v>782</v>
      </c>
      <c r="L1714" t="s">
        <v>16</v>
      </c>
      <c r="M1714" t="s">
        <v>16</v>
      </c>
    </row>
    <row r="1715" spans="1:13" x14ac:dyDescent="0.45">
      <c r="A1715">
        <v>1714</v>
      </c>
      <c r="B1715">
        <v>2013</v>
      </c>
      <c r="C1715" t="s">
        <v>171</v>
      </c>
      <c r="D1715" t="s">
        <v>62</v>
      </c>
      <c r="E1715" t="s">
        <v>15</v>
      </c>
      <c r="F1715">
        <v>113</v>
      </c>
      <c r="G1715">
        <v>109</v>
      </c>
      <c r="H1715">
        <v>972.1</v>
      </c>
      <c r="L1715" t="s">
        <v>16</v>
      </c>
      <c r="M1715" t="s">
        <v>16</v>
      </c>
    </row>
    <row r="1716" spans="1:13" x14ac:dyDescent="0.45">
      <c r="A1716">
        <v>1715</v>
      </c>
      <c r="B1716">
        <v>2013</v>
      </c>
      <c r="C1716" t="s">
        <v>111</v>
      </c>
      <c r="D1716" t="s">
        <v>44</v>
      </c>
      <c r="E1716" t="s">
        <v>15</v>
      </c>
      <c r="F1716">
        <v>132</v>
      </c>
      <c r="G1716">
        <v>128</v>
      </c>
      <c r="H1716">
        <v>1115.0999999999999</v>
      </c>
      <c r="L1716" t="s">
        <v>16</v>
      </c>
      <c r="M1716" t="s">
        <v>16</v>
      </c>
    </row>
    <row r="1717" spans="1:13" x14ac:dyDescent="0.45">
      <c r="A1717">
        <v>1716</v>
      </c>
      <c r="B1717">
        <v>2013</v>
      </c>
      <c r="C1717" t="s">
        <v>52</v>
      </c>
      <c r="D1717" t="s">
        <v>38</v>
      </c>
      <c r="E1717" t="s">
        <v>15</v>
      </c>
      <c r="F1717">
        <v>137</v>
      </c>
      <c r="G1717">
        <v>126</v>
      </c>
      <c r="H1717">
        <v>1115.0999999999999</v>
      </c>
      <c r="L1717" t="s">
        <v>16</v>
      </c>
      <c r="M1717" t="s">
        <v>16</v>
      </c>
    </row>
    <row r="1718" spans="1:13" x14ac:dyDescent="0.45">
      <c r="A1718">
        <v>1717</v>
      </c>
      <c r="B1718">
        <v>2013</v>
      </c>
      <c r="C1718" t="s">
        <v>131</v>
      </c>
      <c r="D1718" t="s">
        <v>26</v>
      </c>
      <c r="E1718" t="s">
        <v>15</v>
      </c>
      <c r="F1718">
        <v>98</v>
      </c>
      <c r="G1718">
        <v>96</v>
      </c>
      <c r="H1718">
        <v>836.2</v>
      </c>
      <c r="L1718" t="s">
        <v>16</v>
      </c>
      <c r="M1718" t="s">
        <v>16</v>
      </c>
    </row>
    <row r="1719" spans="1:13" x14ac:dyDescent="0.45">
      <c r="A1719">
        <v>1718</v>
      </c>
      <c r="B1719">
        <v>2013</v>
      </c>
      <c r="C1719" t="s">
        <v>190</v>
      </c>
      <c r="D1719" t="s">
        <v>91</v>
      </c>
      <c r="E1719" t="s">
        <v>15</v>
      </c>
      <c r="F1719">
        <v>126</v>
      </c>
      <c r="G1719">
        <v>122</v>
      </c>
      <c r="H1719">
        <v>1074</v>
      </c>
      <c r="L1719" t="s">
        <v>16</v>
      </c>
      <c r="M1719" t="s">
        <v>16</v>
      </c>
    </row>
    <row r="1720" spans="1:13" x14ac:dyDescent="0.45">
      <c r="A1720">
        <v>1719</v>
      </c>
      <c r="B1720">
        <v>2013</v>
      </c>
      <c r="C1720" t="s">
        <v>320</v>
      </c>
      <c r="D1720" t="s">
        <v>24</v>
      </c>
      <c r="E1720" t="s">
        <v>15</v>
      </c>
      <c r="F1720">
        <v>106</v>
      </c>
      <c r="G1720">
        <v>103</v>
      </c>
      <c r="H1720">
        <v>910.1</v>
      </c>
      <c r="L1720" t="s">
        <v>16</v>
      </c>
      <c r="M1720" t="s">
        <v>16</v>
      </c>
    </row>
    <row r="1721" spans="1:13" x14ac:dyDescent="0.45">
      <c r="A1721">
        <v>1720</v>
      </c>
      <c r="B1721">
        <v>2013</v>
      </c>
      <c r="C1721" t="s">
        <v>176</v>
      </c>
      <c r="D1721" t="s">
        <v>102</v>
      </c>
      <c r="E1721" t="s">
        <v>15</v>
      </c>
      <c r="F1721">
        <v>113</v>
      </c>
      <c r="G1721">
        <v>102</v>
      </c>
      <c r="H1721">
        <v>921.2</v>
      </c>
      <c r="L1721" t="s">
        <v>16</v>
      </c>
      <c r="M1721" t="s">
        <v>16</v>
      </c>
    </row>
    <row r="1722" spans="1:13" x14ac:dyDescent="0.45">
      <c r="A1722">
        <v>1721</v>
      </c>
      <c r="B1722">
        <v>2013</v>
      </c>
      <c r="C1722" t="s">
        <v>132</v>
      </c>
      <c r="D1722" t="s">
        <v>64</v>
      </c>
      <c r="E1722" t="s">
        <v>15</v>
      </c>
      <c r="F1722">
        <v>98</v>
      </c>
      <c r="G1722">
        <v>95</v>
      </c>
      <c r="H1722">
        <v>827.1</v>
      </c>
      <c r="L1722" t="s">
        <v>16</v>
      </c>
      <c r="M1722" t="s">
        <v>16</v>
      </c>
    </row>
    <row r="1723" spans="1:13" x14ac:dyDescent="0.45">
      <c r="A1723">
        <v>1722</v>
      </c>
      <c r="B1723">
        <v>2013</v>
      </c>
      <c r="C1723" t="s">
        <v>106</v>
      </c>
      <c r="D1723" t="s">
        <v>20</v>
      </c>
      <c r="E1723" t="s">
        <v>15</v>
      </c>
      <c r="F1723">
        <v>121</v>
      </c>
      <c r="G1723">
        <v>119</v>
      </c>
      <c r="H1723">
        <v>1031</v>
      </c>
      <c r="L1723" t="s">
        <v>16</v>
      </c>
      <c r="M1723" t="s">
        <v>16</v>
      </c>
    </row>
    <row r="1724" spans="1:13" x14ac:dyDescent="0.45">
      <c r="A1724">
        <v>1723</v>
      </c>
      <c r="B1724">
        <v>2014</v>
      </c>
      <c r="C1724" t="s">
        <v>182</v>
      </c>
      <c r="D1724" t="s">
        <v>89</v>
      </c>
      <c r="E1724" t="s">
        <v>15</v>
      </c>
      <c r="F1724">
        <v>87</v>
      </c>
      <c r="G1724">
        <v>87</v>
      </c>
      <c r="H1724">
        <v>775</v>
      </c>
      <c r="L1724" t="s">
        <v>16</v>
      </c>
      <c r="M1724" t="s">
        <v>16</v>
      </c>
    </row>
    <row r="1725" spans="1:13" x14ac:dyDescent="0.45">
      <c r="A1725">
        <v>1724</v>
      </c>
      <c r="B1725">
        <v>2014</v>
      </c>
      <c r="C1725" t="s">
        <v>168</v>
      </c>
      <c r="D1725" t="s">
        <v>71</v>
      </c>
      <c r="E1725" t="s">
        <v>15</v>
      </c>
      <c r="F1725">
        <v>109</v>
      </c>
      <c r="G1725">
        <v>104</v>
      </c>
      <c r="H1725">
        <v>960</v>
      </c>
      <c r="L1725" t="s">
        <v>16</v>
      </c>
      <c r="M1725" t="s">
        <v>16</v>
      </c>
    </row>
    <row r="1726" spans="1:13" x14ac:dyDescent="0.45">
      <c r="A1726">
        <v>1725</v>
      </c>
      <c r="B1726">
        <v>2014</v>
      </c>
      <c r="C1726" t="s">
        <v>193</v>
      </c>
      <c r="D1726" t="s">
        <v>57</v>
      </c>
      <c r="E1726" t="s">
        <v>15</v>
      </c>
      <c r="F1726">
        <v>91</v>
      </c>
      <c r="G1726">
        <v>88</v>
      </c>
      <c r="H1726">
        <v>784</v>
      </c>
      <c r="L1726" t="s">
        <v>16</v>
      </c>
      <c r="M1726" t="s">
        <v>16</v>
      </c>
    </row>
    <row r="1727" spans="1:13" x14ac:dyDescent="0.45">
      <c r="A1727">
        <v>1726</v>
      </c>
      <c r="B1727">
        <v>2014</v>
      </c>
      <c r="C1727" t="s">
        <v>169</v>
      </c>
      <c r="D1727" t="s">
        <v>18</v>
      </c>
      <c r="E1727" t="s">
        <v>15</v>
      </c>
      <c r="F1727">
        <v>112</v>
      </c>
      <c r="G1727">
        <v>102</v>
      </c>
      <c r="H1727">
        <v>907.1</v>
      </c>
      <c r="L1727" t="s">
        <v>16</v>
      </c>
      <c r="M1727" t="s">
        <v>16</v>
      </c>
    </row>
    <row r="1728" spans="1:13" x14ac:dyDescent="0.45">
      <c r="A1728">
        <v>1727</v>
      </c>
      <c r="B1728">
        <v>2014</v>
      </c>
      <c r="C1728" t="s">
        <v>170</v>
      </c>
      <c r="D1728" t="s">
        <v>93</v>
      </c>
      <c r="E1728" t="s">
        <v>15</v>
      </c>
      <c r="F1728">
        <v>106</v>
      </c>
      <c r="G1728">
        <v>103</v>
      </c>
      <c r="H1728">
        <v>916.1</v>
      </c>
      <c r="L1728" t="s">
        <v>16</v>
      </c>
      <c r="M1728" t="s">
        <v>16</v>
      </c>
    </row>
    <row r="1729" spans="1:13" x14ac:dyDescent="0.45">
      <c r="A1729">
        <v>1728</v>
      </c>
      <c r="B1729">
        <v>2014</v>
      </c>
      <c r="C1729" t="s">
        <v>130</v>
      </c>
      <c r="D1729" t="s">
        <v>33</v>
      </c>
      <c r="E1729" t="s">
        <v>15</v>
      </c>
      <c r="F1729">
        <v>131</v>
      </c>
      <c r="G1729">
        <v>130</v>
      </c>
      <c r="H1729">
        <v>1152</v>
      </c>
      <c r="L1729" t="s">
        <v>16</v>
      </c>
      <c r="M1729" t="s">
        <v>16</v>
      </c>
    </row>
    <row r="1730" spans="1:13" x14ac:dyDescent="0.45">
      <c r="A1730">
        <v>1729</v>
      </c>
      <c r="B1730">
        <v>2014</v>
      </c>
      <c r="C1730" t="s">
        <v>116</v>
      </c>
      <c r="D1730" t="s">
        <v>42</v>
      </c>
      <c r="E1730" t="s">
        <v>15</v>
      </c>
      <c r="F1730">
        <v>107</v>
      </c>
      <c r="G1730">
        <v>106</v>
      </c>
      <c r="H1730">
        <v>940.2</v>
      </c>
      <c r="L1730" t="s">
        <v>16</v>
      </c>
      <c r="M1730" t="s">
        <v>16</v>
      </c>
    </row>
    <row r="1731" spans="1:13" x14ac:dyDescent="0.45">
      <c r="A1731">
        <v>1730</v>
      </c>
      <c r="B1731">
        <v>2014</v>
      </c>
      <c r="C1731" t="s">
        <v>146</v>
      </c>
      <c r="D1731" t="s">
        <v>14</v>
      </c>
      <c r="E1731" t="s">
        <v>15</v>
      </c>
      <c r="F1731">
        <v>108</v>
      </c>
      <c r="G1731">
        <v>101</v>
      </c>
      <c r="H1731">
        <v>889</v>
      </c>
      <c r="L1731" t="s">
        <v>16</v>
      </c>
      <c r="M1731" t="s">
        <v>16</v>
      </c>
    </row>
    <row r="1732" spans="1:13" x14ac:dyDescent="0.45">
      <c r="A1732">
        <v>1731</v>
      </c>
      <c r="B1732">
        <v>2014</v>
      </c>
      <c r="C1732" t="s">
        <v>148</v>
      </c>
      <c r="D1732" t="s">
        <v>36</v>
      </c>
      <c r="E1732" t="s">
        <v>15</v>
      </c>
      <c r="F1732">
        <v>107</v>
      </c>
      <c r="G1732">
        <v>103</v>
      </c>
      <c r="H1732">
        <v>922.2</v>
      </c>
      <c r="L1732" t="s">
        <v>16</v>
      </c>
      <c r="M1732" t="s">
        <v>16</v>
      </c>
    </row>
    <row r="1733" spans="1:13" x14ac:dyDescent="0.45">
      <c r="A1733">
        <v>1732</v>
      </c>
      <c r="B1733">
        <v>2014</v>
      </c>
      <c r="C1733" t="s">
        <v>180</v>
      </c>
      <c r="D1733" t="s">
        <v>73</v>
      </c>
      <c r="E1733" t="s">
        <v>15</v>
      </c>
      <c r="F1733">
        <v>109</v>
      </c>
      <c r="G1733">
        <v>104</v>
      </c>
      <c r="H1733">
        <v>936.2</v>
      </c>
      <c r="L1733" t="s">
        <v>16</v>
      </c>
      <c r="M1733" t="s">
        <v>16</v>
      </c>
    </row>
    <row r="1734" spans="1:13" x14ac:dyDescent="0.45">
      <c r="A1734">
        <v>1733</v>
      </c>
      <c r="B1734">
        <v>2014</v>
      </c>
      <c r="C1734" t="s">
        <v>171</v>
      </c>
      <c r="D1734" t="s">
        <v>62</v>
      </c>
      <c r="E1734" t="s">
        <v>15</v>
      </c>
      <c r="F1734">
        <v>92</v>
      </c>
      <c r="G1734">
        <v>89</v>
      </c>
      <c r="H1734">
        <v>773.2</v>
      </c>
      <c r="L1734" t="s">
        <v>16</v>
      </c>
      <c r="M1734" t="s">
        <v>16</v>
      </c>
    </row>
    <row r="1735" spans="1:13" x14ac:dyDescent="0.45">
      <c r="A1735">
        <v>1734</v>
      </c>
      <c r="B1735">
        <v>2014</v>
      </c>
      <c r="C1735" t="s">
        <v>133</v>
      </c>
      <c r="D1735" t="s">
        <v>81</v>
      </c>
      <c r="E1735" t="s">
        <v>15</v>
      </c>
      <c r="F1735">
        <v>114</v>
      </c>
      <c r="G1735">
        <v>93</v>
      </c>
      <c r="H1735">
        <v>870.1</v>
      </c>
      <c r="L1735" t="s">
        <v>16</v>
      </c>
      <c r="M1735" t="s">
        <v>16</v>
      </c>
    </row>
    <row r="1736" spans="1:13" x14ac:dyDescent="0.45">
      <c r="A1736">
        <v>1735</v>
      </c>
      <c r="B1736">
        <v>2014</v>
      </c>
      <c r="C1736" t="s">
        <v>111</v>
      </c>
      <c r="D1736" t="s">
        <v>44</v>
      </c>
      <c r="E1736" t="s">
        <v>15</v>
      </c>
      <c r="F1736">
        <v>107</v>
      </c>
      <c r="G1736">
        <v>106</v>
      </c>
      <c r="H1736">
        <v>931.2</v>
      </c>
      <c r="L1736" t="s">
        <v>16</v>
      </c>
      <c r="M1736" t="s">
        <v>16</v>
      </c>
    </row>
    <row r="1737" spans="1:13" x14ac:dyDescent="0.45">
      <c r="A1737">
        <v>1736</v>
      </c>
      <c r="B1737">
        <v>2014</v>
      </c>
      <c r="C1737" t="s">
        <v>52</v>
      </c>
      <c r="D1737" t="s">
        <v>38</v>
      </c>
      <c r="E1737" t="s">
        <v>15</v>
      </c>
      <c r="F1737">
        <v>146</v>
      </c>
      <c r="G1737">
        <v>143</v>
      </c>
      <c r="H1737">
        <v>1248.2</v>
      </c>
      <c r="L1737" t="s">
        <v>16</v>
      </c>
      <c r="M1737" t="s">
        <v>16</v>
      </c>
    </row>
    <row r="1738" spans="1:13" x14ac:dyDescent="0.45">
      <c r="A1738">
        <v>1737</v>
      </c>
      <c r="B1738">
        <v>2014</v>
      </c>
      <c r="C1738" t="s">
        <v>131</v>
      </c>
      <c r="D1738" t="s">
        <v>26</v>
      </c>
      <c r="E1738" t="s">
        <v>15</v>
      </c>
      <c r="F1738">
        <v>122</v>
      </c>
      <c r="G1738">
        <v>116</v>
      </c>
      <c r="H1738">
        <v>1017.2</v>
      </c>
      <c r="L1738" t="s">
        <v>16</v>
      </c>
      <c r="M1738" t="s">
        <v>16</v>
      </c>
    </row>
    <row r="1739" spans="1:13" x14ac:dyDescent="0.45">
      <c r="A1739">
        <v>1738</v>
      </c>
      <c r="B1739">
        <v>2014</v>
      </c>
      <c r="C1739" t="s">
        <v>60</v>
      </c>
      <c r="D1739" t="s">
        <v>69</v>
      </c>
      <c r="E1739" t="s">
        <v>15</v>
      </c>
      <c r="F1739">
        <v>105</v>
      </c>
      <c r="G1739">
        <v>103</v>
      </c>
      <c r="H1739">
        <v>909</v>
      </c>
      <c r="L1739" t="s">
        <v>16</v>
      </c>
      <c r="M1739" t="s">
        <v>16</v>
      </c>
    </row>
    <row r="1740" spans="1:13" x14ac:dyDescent="0.45">
      <c r="A1740">
        <v>1739</v>
      </c>
      <c r="B1740">
        <v>2014</v>
      </c>
      <c r="C1740" t="s">
        <v>190</v>
      </c>
      <c r="D1740" t="s">
        <v>91</v>
      </c>
      <c r="E1740" t="s">
        <v>15</v>
      </c>
      <c r="F1740">
        <v>136</v>
      </c>
      <c r="G1740">
        <v>133</v>
      </c>
      <c r="H1740">
        <v>1182.0999999999999</v>
      </c>
      <c r="L1740" t="s">
        <v>16</v>
      </c>
      <c r="M1740" t="s">
        <v>16</v>
      </c>
    </row>
    <row r="1741" spans="1:13" x14ac:dyDescent="0.45">
      <c r="A1741">
        <v>1740</v>
      </c>
      <c r="B1741">
        <v>2014</v>
      </c>
      <c r="C1741" t="s">
        <v>320</v>
      </c>
      <c r="D1741" t="s">
        <v>24</v>
      </c>
      <c r="E1741" t="s">
        <v>15</v>
      </c>
      <c r="F1741">
        <v>96</v>
      </c>
      <c r="G1741">
        <v>94</v>
      </c>
      <c r="H1741">
        <v>824</v>
      </c>
      <c r="L1741" t="s">
        <v>16</v>
      </c>
      <c r="M1741" t="s">
        <v>16</v>
      </c>
    </row>
    <row r="1742" spans="1:13" x14ac:dyDescent="0.45">
      <c r="A1742">
        <v>1741</v>
      </c>
      <c r="B1742">
        <v>2014</v>
      </c>
      <c r="C1742" t="s">
        <v>194</v>
      </c>
      <c r="D1742" t="s">
        <v>22</v>
      </c>
      <c r="E1742" t="s">
        <v>15</v>
      </c>
      <c r="F1742">
        <v>119</v>
      </c>
      <c r="G1742">
        <v>115</v>
      </c>
      <c r="H1742">
        <v>1017.2</v>
      </c>
      <c r="L1742" t="s">
        <v>16</v>
      </c>
      <c r="M1742" t="s">
        <v>16</v>
      </c>
    </row>
    <row r="1743" spans="1:13" x14ac:dyDescent="0.45">
      <c r="A1743">
        <v>1742</v>
      </c>
      <c r="B1743">
        <v>2014</v>
      </c>
      <c r="C1743" t="s">
        <v>176</v>
      </c>
      <c r="D1743" t="s">
        <v>102</v>
      </c>
      <c r="E1743" t="s">
        <v>15</v>
      </c>
      <c r="F1743">
        <v>104</v>
      </c>
      <c r="G1743">
        <v>92</v>
      </c>
      <c r="H1743">
        <v>835.1</v>
      </c>
      <c r="L1743" t="s">
        <v>16</v>
      </c>
      <c r="M1743" t="s">
        <v>16</v>
      </c>
    </row>
    <row r="1744" spans="1:13" x14ac:dyDescent="0.45">
      <c r="A1744">
        <v>1743</v>
      </c>
      <c r="B1744">
        <v>2014</v>
      </c>
      <c r="C1744" t="s">
        <v>132</v>
      </c>
      <c r="D1744" t="s">
        <v>64</v>
      </c>
      <c r="E1744" t="s">
        <v>15</v>
      </c>
      <c r="F1744">
        <v>114</v>
      </c>
      <c r="G1744">
        <v>110</v>
      </c>
      <c r="H1744">
        <v>971</v>
      </c>
      <c r="L1744" t="s">
        <v>16</v>
      </c>
      <c r="M1744" t="s">
        <v>16</v>
      </c>
    </row>
    <row r="1745" spans="1:13" x14ac:dyDescent="0.45">
      <c r="A1745">
        <v>1744</v>
      </c>
      <c r="B1745">
        <v>2014</v>
      </c>
      <c r="C1745" t="s">
        <v>110</v>
      </c>
      <c r="D1745" t="s">
        <v>79</v>
      </c>
      <c r="E1745" t="s">
        <v>15</v>
      </c>
      <c r="F1745">
        <v>124</v>
      </c>
      <c r="G1745">
        <v>120</v>
      </c>
      <c r="H1745">
        <v>1052</v>
      </c>
      <c r="L1745" t="s">
        <v>16</v>
      </c>
      <c r="M1745" t="s">
        <v>16</v>
      </c>
    </row>
    <row r="1746" spans="1:13" x14ac:dyDescent="0.45">
      <c r="A1746">
        <v>1745</v>
      </c>
      <c r="B1746">
        <v>2014</v>
      </c>
      <c r="C1746" t="s">
        <v>106</v>
      </c>
      <c r="D1746" t="s">
        <v>20</v>
      </c>
      <c r="E1746" t="s">
        <v>15</v>
      </c>
      <c r="F1746">
        <v>111</v>
      </c>
      <c r="G1746">
        <v>109</v>
      </c>
      <c r="H1746">
        <v>929.1</v>
      </c>
      <c r="L1746" t="s">
        <v>16</v>
      </c>
      <c r="M1746" t="s">
        <v>16</v>
      </c>
    </row>
    <row r="1747" spans="1:13" x14ac:dyDescent="0.45">
      <c r="A1747">
        <v>1746</v>
      </c>
      <c r="B1747">
        <v>2014</v>
      </c>
      <c r="C1747" t="s">
        <v>96</v>
      </c>
      <c r="D1747" t="s">
        <v>31</v>
      </c>
      <c r="E1747" t="s">
        <v>15</v>
      </c>
      <c r="F1747">
        <v>126</v>
      </c>
      <c r="G1747">
        <v>121</v>
      </c>
      <c r="H1747">
        <v>1082</v>
      </c>
      <c r="L1747" t="s">
        <v>16</v>
      </c>
      <c r="M1747" t="s">
        <v>16</v>
      </c>
    </row>
    <row r="1748" spans="1:13" x14ac:dyDescent="0.45">
      <c r="A1748">
        <v>1747</v>
      </c>
      <c r="B1748">
        <v>2014</v>
      </c>
      <c r="C1748" t="s">
        <v>135</v>
      </c>
      <c r="D1748" t="s">
        <v>48</v>
      </c>
      <c r="E1748" t="s">
        <v>15</v>
      </c>
      <c r="F1748">
        <v>93</v>
      </c>
      <c r="G1748">
        <v>89</v>
      </c>
      <c r="H1748">
        <v>799</v>
      </c>
      <c r="L1748" t="s">
        <v>16</v>
      </c>
      <c r="M1748" t="s">
        <v>16</v>
      </c>
    </row>
    <row r="1749" spans="1:13" x14ac:dyDescent="0.45">
      <c r="A1749">
        <v>1748</v>
      </c>
      <c r="B1749">
        <v>2014</v>
      </c>
      <c r="C1749" t="s">
        <v>117</v>
      </c>
      <c r="D1749" t="s">
        <v>29</v>
      </c>
      <c r="E1749" t="s">
        <v>15</v>
      </c>
      <c r="F1749">
        <v>130</v>
      </c>
      <c r="G1749">
        <v>125</v>
      </c>
      <c r="H1749">
        <v>1121</v>
      </c>
      <c r="L1749" t="s">
        <v>16</v>
      </c>
      <c r="M1749" t="s">
        <v>16</v>
      </c>
    </row>
    <row r="1750" spans="1:13" x14ac:dyDescent="0.45">
      <c r="A1750">
        <v>1749</v>
      </c>
      <c r="B1750">
        <v>2015</v>
      </c>
      <c r="C1750" t="s">
        <v>167</v>
      </c>
      <c r="D1750" t="s">
        <v>48</v>
      </c>
      <c r="E1750" t="s">
        <v>15</v>
      </c>
      <c r="F1750">
        <v>107</v>
      </c>
      <c r="G1750">
        <v>104</v>
      </c>
      <c r="H1750">
        <v>909.2</v>
      </c>
      <c r="L1750" t="s">
        <v>16</v>
      </c>
      <c r="M1750" t="s">
        <v>16</v>
      </c>
    </row>
    <row r="1751" spans="1:13" x14ac:dyDescent="0.45">
      <c r="A1751">
        <v>1750</v>
      </c>
      <c r="B1751">
        <v>2015</v>
      </c>
      <c r="C1751" t="s">
        <v>182</v>
      </c>
      <c r="D1751" t="s">
        <v>89</v>
      </c>
      <c r="E1751" t="s">
        <v>15</v>
      </c>
      <c r="F1751">
        <v>125</v>
      </c>
      <c r="G1751">
        <v>123</v>
      </c>
      <c r="H1751">
        <v>1078.0999999999999</v>
      </c>
      <c r="L1751" t="s">
        <v>16</v>
      </c>
      <c r="M1751" t="s">
        <v>16</v>
      </c>
    </row>
    <row r="1752" spans="1:13" x14ac:dyDescent="0.45">
      <c r="A1752">
        <v>1751</v>
      </c>
      <c r="B1752">
        <v>2015</v>
      </c>
      <c r="C1752" t="s">
        <v>145</v>
      </c>
      <c r="D1752" t="s">
        <v>73</v>
      </c>
      <c r="E1752" t="s">
        <v>15</v>
      </c>
      <c r="F1752">
        <v>86</v>
      </c>
      <c r="G1752">
        <v>84</v>
      </c>
      <c r="H1752">
        <v>754.1</v>
      </c>
      <c r="L1752" t="s">
        <v>16</v>
      </c>
      <c r="M1752" t="s">
        <v>16</v>
      </c>
    </row>
    <row r="1753" spans="1:13" x14ac:dyDescent="0.45">
      <c r="A1753">
        <v>1752</v>
      </c>
      <c r="B1753">
        <v>2015</v>
      </c>
      <c r="C1753" t="s">
        <v>130</v>
      </c>
      <c r="D1753" t="s">
        <v>93</v>
      </c>
      <c r="E1753" t="s">
        <v>15</v>
      </c>
      <c r="F1753">
        <v>109</v>
      </c>
      <c r="G1753">
        <v>90</v>
      </c>
      <c r="H1753">
        <v>825</v>
      </c>
      <c r="L1753" t="s">
        <v>16</v>
      </c>
      <c r="M1753" t="s">
        <v>16</v>
      </c>
    </row>
    <row r="1754" spans="1:13" x14ac:dyDescent="0.45">
      <c r="A1754">
        <v>1753</v>
      </c>
      <c r="B1754">
        <v>2015</v>
      </c>
      <c r="C1754" t="s">
        <v>189</v>
      </c>
      <c r="D1754" t="s">
        <v>24</v>
      </c>
      <c r="E1754" t="s">
        <v>15</v>
      </c>
      <c r="F1754">
        <v>102</v>
      </c>
      <c r="G1754">
        <v>100</v>
      </c>
      <c r="H1754">
        <v>866.1</v>
      </c>
      <c r="L1754" t="s">
        <v>16</v>
      </c>
      <c r="M1754" t="s">
        <v>16</v>
      </c>
    </row>
    <row r="1755" spans="1:13" x14ac:dyDescent="0.45">
      <c r="A1755">
        <v>1754</v>
      </c>
      <c r="B1755">
        <v>2015</v>
      </c>
      <c r="C1755" t="s">
        <v>119</v>
      </c>
      <c r="D1755" t="s">
        <v>50</v>
      </c>
      <c r="E1755" t="s">
        <v>15</v>
      </c>
      <c r="F1755">
        <v>107</v>
      </c>
      <c r="G1755">
        <v>87</v>
      </c>
      <c r="H1755">
        <v>784.2</v>
      </c>
      <c r="L1755" t="s">
        <v>16</v>
      </c>
      <c r="M1755" t="s">
        <v>16</v>
      </c>
    </row>
    <row r="1756" spans="1:13" x14ac:dyDescent="0.45">
      <c r="A1756">
        <v>1755</v>
      </c>
      <c r="B1756">
        <v>2015</v>
      </c>
      <c r="C1756" t="s">
        <v>116</v>
      </c>
      <c r="D1756" t="s">
        <v>18</v>
      </c>
      <c r="E1756" t="s">
        <v>15</v>
      </c>
      <c r="F1756">
        <v>117</v>
      </c>
      <c r="G1756">
        <v>113</v>
      </c>
      <c r="H1756">
        <v>994</v>
      </c>
      <c r="L1756" t="s">
        <v>16</v>
      </c>
      <c r="M1756" t="s">
        <v>16</v>
      </c>
    </row>
    <row r="1757" spans="1:13" x14ac:dyDescent="0.45">
      <c r="A1757">
        <v>1756</v>
      </c>
      <c r="B1757">
        <v>2015</v>
      </c>
      <c r="C1757" t="s">
        <v>146</v>
      </c>
      <c r="D1757" t="s">
        <v>14</v>
      </c>
      <c r="E1757" t="s">
        <v>15</v>
      </c>
      <c r="F1757">
        <v>126</v>
      </c>
      <c r="G1757">
        <v>119</v>
      </c>
      <c r="H1757">
        <v>1042.0999999999999</v>
      </c>
      <c r="L1757" t="s">
        <v>16</v>
      </c>
      <c r="M1757" t="s">
        <v>16</v>
      </c>
    </row>
    <row r="1758" spans="1:13" x14ac:dyDescent="0.45">
      <c r="A1758">
        <v>1757</v>
      </c>
      <c r="B1758">
        <v>2015</v>
      </c>
      <c r="C1758" t="s">
        <v>187</v>
      </c>
      <c r="D1758" t="s">
        <v>81</v>
      </c>
      <c r="E1758" t="s">
        <v>15</v>
      </c>
      <c r="F1758">
        <v>100</v>
      </c>
      <c r="G1758">
        <v>89</v>
      </c>
      <c r="H1758">
        <v>803</v>
      </c>
      <c r="L1758" t="s">
        <v>16</v>
      </c>
      <c r="M1758" t="s">
        <v>16</v>
      </c>
    </row>
    <row r="1759" spans="1:13" x14ac:dyDescent="0.45">
      <c r="A1759">
        <v>1758</v>
      </c>
      <c r="B1759">
        <v>2015</v>
      </c>
      <c r="C1759" t="s">
        <v>161</v>
      </c>
      <c r="D1759" t="s">
        <v>42</v>
      </c>
      <c r="E1759" t="s">
        <v>15</v>
      </c>
      <c r="F1759">
        <v>128</v>
      </c>
      <c r="G1759">
        <v>124</v>
      </c>
      <c r="H1759">
        <v>1099.2</v>
      </c>
      <c r="L1759" t="s">
        <v>16</v>
      </c>
      <c r="M1759" t="s">
        <v>16</v>
      </c>
    </row>
    <row r="1760" spans="1:13" x14ac:dyDescent="0.45">
      <c r="A1760">
        <v>1759</v>
      </c>
      <c r="B1760">
        <v>2015</v>
      </c>
      <c r="C1760" t="s">
        <v>133</v>
      </c>
      <c r="D1760" t="s">
        <v>40</v>
      </c>
      <c r="E1760" t="s">
        <v>15</v>
      </c>
      <c r="F1760">
        <v>128</v>
      </c>
      <c r="G1760">
        <v>116</v>
      </c>
      <c r="H1760">
        <v>1040.2</v>
      </c>
      <c r="L1760" t="s">
        <v>16</v>
      </c>
      <c r="M1760" t="s">
        <v>16</v>
      </c>
    </row>
    <row r="1761" spans="1:13" x14ac:dyDescent="0.45">
      <c r="A1761">
        <v>1760</v>
      </c>
      <c r="B1761">
        <v>2015</v>
      </c>
      <c r="C1761" t="s">
        <v>111</v>
      </c>
      <c r="D1761" t="s">
        <v>44</v>
      </c>
      <c r="E1761" t="s">
        <v>15</v>
      </c>
      <c r="F1761">
        <v>134</v>
      </c>
      <c r="G1761">
        <v>131</v>
      </c>
      <c r="H1761">
        <v>1149.2</v>
      </c>
      <c r="L1761" t="s">
        <v>16</v>
      </c>
      <c r="M1761" t="s">
        <v>16</v>
      </c>
    </row>
    <row r="1762" spans="1:13" x14ac:dyDescent="0.45">
      <c r="A1762">
        <v>1761</v>
      </c>
      <c r="B1762">
        <v>2015</v>
      </c>
      <c r="C1762" t="s">
        <v>129</v>
      </c>
      <c r="D1762" t="s">
        <v>59</v>
      </c>
      <c r="E1762" t="s">
        <v>15</v>
      </c>
      <c r="F1762">
        <v>94</v>
      </c>
      <c r="G1762">
        <v>93</v>
      </c>
      <c r="H1762">
        <v>826.1</v>
      </c>
      <c r="L1762" t="s">
        <v>16</v>
      </c>
      <c r="M1762" t="s">
        <v>16</v>
      </c>
    </row>
    <row r="1763" spans="1:13" x14ac:dyDescent="0.45">
      <c r="A1763">
        <v>1762</v>
      </c>
      <c r="B1763">
        <v>2015</v>
      </c>
      <c r="C1763" t="s">
        <v>52</v>
      </c>
      <c r="D1763" t="s">
        <v>38</v>
      </c>
      <c r="E1763" t="s">
        <v>15</v>
      </c>
      <c r="F1763">
        <v>139</v>
      </c>
      <c r="G1763">
        <v>137</v>
      </c>
      <c r="H1763">
        <v>1192.0999999999999</v>
      </c>
      <c r="L1763" t="s">
        <v>16</v>
      </c>
      <c r="M1763" t="s">
        <v>16</v>
      </c>
    </row>
    <row r="1764" spans="1:13" x14ac:dyDescent="0.45">
      <c r="A1764">
        <v>1763</v>
      </c>
      <c r="B1764">
        <v>2015</v>
      </c>
      <c r="C1764" t="s">
        <v>194</v>
      </c>
      <c r="D1764" t="s">
        <v>22</v>
      </c>
      <c r="E1764" t="s">
        <v>15</v>
      </c>
      <c r="F1764">
        <v>130</v>
      </c>
      <c r="G1764">
        <v>123</v>
      </c>
      <c r="H1764">
        <v>1096</v>
      </c>
      <c r="L1764" t="s">
        <v>16</v>
      </c>
      <c r="M1764" t="s">
        <v>16</v>
      </c>
    </row>
    <row r="1765" spans="1:13" x14ac:dyDescent="0.45">
      <c r="A1765">
        <v>1764</v>
      </c>
      <c r="B1765">
        <v>2015</v>
      </c>
      <c r="C1765" t="s">
        <v>132</v>
      </c>
      <c r="D1765" t="s">
        <v>64</v>
      </c>
      <c r="E1765" t="s">
        <v>15</v>
      </c>
      <c r="F1765">
        <v>103</v>
      </c>
      <c r="G1765">
        <v>102</v>
      </c>
      <c r="H1765">
        <v>883.1</v>
      </c>
      <c r="L1765" t="s">
        <v>16</v>
      </c>
      <c r="M1765" t="s">
        <v>16</v>
      </c>
    </row>
    <row r="1766" spans="1:13" x14ac:dyDescent="0.45">
      <c r="A1766">
        <v>1765</v>
      </c>
      <c r="B1766">
        <v>2015</v>
      </c>
      <c r="C1766" t="s">
        <v>110</v>
      </c>
      <c r="D1766" t="s">
        <v>79</v>
      </c>
      <c r="E1766" t="s">
        <v>15</v>
      </c>
      <c r="F1766">
        <v>110</v>
      </c>
      <c r="G1766">
        <v>100</v>
      </c>
      <c r="H1766">
        <v>878.1</v>
      </c>
      <c r="L1766" t="s">
        <v>16</v>
      </c>
      <c r="M1766" t="s">
        <v>16</v>
      </c>
    </row>
    <row r="1767" spans="1:13" x14ac:dyDescent="0.45">
      <c r="A1767">
        <v>1766</v>
      </c>
      <c r="B1767">
        <v>2015</v>
      </c>
      <c r="C1767" t="s">
        <v>106</v>
      </c>
      <c r="D1767" t="s">
        <v>20</v>
      </c>
      <c r="E1767" t="s">
        <v>15</v>
      </c>
      <c r="F1767">
        <v>106</v>
      </c>
      <c r="G1767">
        <v>103</v>
      </c>
      <c r="H1767">
        <v>901.2</v>
      </c>
      <c r="L1767" t="s">
        <v>16</v>
      </c>
      <c r="M1767" t="s">
        <v>16</v>
      </c>
    </row>
    <row r="1768" spans="1:13" x14ac:dyDescent="0.45">
      <c r="A1768">
        <v>1767</v>
      </c>
      <c r="B1768">
        <v>2015</v>
      </c>
      <c r="C1768" t="s">
        <v>96</v>
      </c>
      <c r="D1768" t="s">
        <v>31</v>
      </c>
      <c r="E1768" t="s">
        <v>15</v>
      </c>
      <c r="F1768">
        <v>91</v>
      </c>
      <c r="G1768">
        <v>90</v>
      </c>
      <c r="H1768">
        <v>800</v>
      </c>
      <c r="L1768" t="s">
        <v>16</v>
      </c>
      <c r="M1768" t="s">
        <v>16</v>
      </c>
    </row>
    <row r="1769" spans="1:13" x14ac:dyDescent="0.45">
      <c r="A1769">
        <v>1768</v>
      </c>
      <c r="B1769">
        <v>2015</v>
      </c>
      <c r="C1769" t="s">
        <v>41</v>
      </c>
      <c r="D1769" t="s">
        <v>62</v>
      </c>
      <c r="E1769" t="s">
        <v>15</v>
      </c>
      <c r="F1769">
        <v>107</v>
      </c>
      <c r="G1769">
        <v>100</v>
      </c>
      <c r="H1769">
        <v>884.1</v>
      </c>
      <c r="L1769" t="s">
        <v>16</v>
      </c>
      <c r="M1769" t="s">
        <v>16</v>
      </c>
    </row>
    <row r="1770" spans="1:13" x14ac:dyDescent="0.45">
      <c r="A1770">
        <v>1769</v>
      </c>
      <c r="B1770">
        <v>2015</v>
      </c>
      <c r="C1770" t="s">
        <v>70</v>
      </c>
      <c r="D1770" t="s">
        <v>36</v>
      </c>
      <c r="E1770" t="s">
        <v>15</v>
      </c>
      <c r="F1770">
        <v>118</v>
      </c>
      <c r="G1770">
        <v>116</v>
      </c>
      <c r="H1770">
        <v>1025.0999999999999</v>
      </c>
      <c r="L1770" t="s">
        <v>16</v>
      </c>
      <c r="M1770" t="s">
        <v>16</v>
      </c>
    </row>
    <row r="1771" spans="1:13" x14ac:dyDescent="0.45">
      <c r="A1771">
        <v>1770</v>
      </c>
      <c r="B1771">
        <v>2015</v>
      </c>
      <c r="C1771" t="s">
        <v>98</v>
      </c>
      <c r="D1771" t="s">
        <v>26</v>
      </c>
      <c r="E1771" t="s">
        <v>15</v>
      </c>
      <c r="F1771">
        <v>112</v>
      </c>
      <c r="G1771">
        <v>103</v>
      </c>
      <c r="H1771">
        <v>943.1</v>
      </c>
      <c r="L1771" t="s">
        <v>16</v>
      </c>
      <c r="M1771" t="s">
        <v>16</v>
      </c>
    </row>
    <row r="1772" spans="1:13" x14ac:dyDescent="0.45">
      <c r="A1772">
        <v>1771</v>
      </c>
      <c r="B1772">
        <v>2015</v>
      </c>
      <c r="C1772" t="s">
        <v>117</v>
      </c>
      <c r="D1772" t="s">
        <v>29</v>
      </c>
      <c r="E1772" t="s">
        <v>15</v>
      </c>
      <c r="F1772">
        <v>112</v>
      </c>
      <c r="G1772">
        <v>101</v>
      </c>
      <c r="H1772">
        <v>919.2</v>
      </c>
      <c r="L1772" t="s">
        <v>16</v>
      </c>
      <c r="M1772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9151-7710-43A7-B7C6-C2918AB1B6B7}">
  <dimension ref="A1:O51"/>
  <sheetViews>
    <sheetView tabSelected="1" workbookViewId="0">
      <selection activeCell="F328" sqref="F328"/>
    </sheetView>
  </sheetViews>
  <sheetFormatPr defaultRowHeight="14.25" x14ac:dyDescent="0.45"/>
  <cols>
    <col min="1" max="1" width="3.9296875" bestFit="1" customWidth="1"/>
    <col min="2" max="2" width="8.86328125" bestFit="1" customWidth="1"/>
    <col min="3" max="3" width="18.06640625" bestFit="1" customWidth="1"/>
    <col min="4" max="4" width="7.33203125" bestFit="1" customWidth="1"/>
    <col min="5" max="5" width="55.86328125" bestFit="1" customWidth="1"/>
    <col min="6" max="6" width="67" bestFit="1" customWidth="1"/>
    <col min="7" max="7" width="64.59765625" bestFit="1" customWidth="1"/>
    <col min="8" max="8" width="80.53125" bestFit="1" customWidth="1"/>
    <col min="9" max="9" width="58.6640625" bestFit="1" customWidth="1"/>
    <col min="10" max="10" width="66.9296875" bestFit="1" customWidth="1"/>
    <col min="11" max="11" width="55.73046875" bestFit="1" customWidth="1"/>
    <col min="12" max="12" width="72.86328125" bestFit="1" customWidth="1"/>
    <col min="13" max="13" width="80.53125" bestFit="1" customWidth="1"/>
    <col min="14" max="14" width="32.3984375" bestFit="1" customWidth="1"/>
    <col min="15" max="15" width="80.53125" bestFit="1" customWidth="1"/>
  </cols>
  <sheetData>
    <row r="1" spans="1:15" x14ac:dyDescent="0.45">
      <c r="A1" t="s">
        <v>0</v>
      </c>
      <c r="B1" t="s">
        <v>861</v>
      </c>
      <c r="C1" t="s">
        <v>1</v>
      </c>
      <c r="D1" t="s">
        <v>2</v>
      </c>
      <c r="E1" t="s">
        <v>885</v>
      </c>
      <c r="F1" t="s">
        <v>886</v>
      </c>
      <c r="G1" t="s">
        <v>887</v>
      </c>
      <c r="H1" t="s">
        <v>888</v>
      </c>
      <c r="I1" t="s">
        <v>889</v>
      </c>
      <c r="J1" t="s">
        <v>890</v>
      </c>
      <c r="K1" t="s">
        <v>891</v>
      </c>
      <c r="L1" t="s">
        <v>892</v>
      </c>
      <c r="M1" t="s">
        <v>893</v>
      </c>
      <c r="N1" t="s">
        <v>894</v>
      </c>
      <c r="O1" t="s">
        <v>895</v>
      </c>
    </row>
    <row r="2" spans="1:15" x14ac:dyDescent="0.45">
      <c r="A2">
        <v>1</v>
      </c>
      <c r="B2">
        <v>2024</v>
      </c>
      <c r="C2" t="s">
        <v>66</v>
      </c>
      <c r="D2" t="s">
        <v>62</v>
      </c>
      <c r="E2">
        <v>7.6</v>
      </c>
      <c r="F2">
        <v>-1.1000000000000001</v>
      </c>
      <c r="G2">
        <v>3</v>
      </c>
      <c r="H2">
        <v>4.5999999999999996</v>
      </c>
      <c r="I2">
        <v>6.6</v>
      </c>
      <c r="J2">
        <v>7.7</v>
      </c>
      <c r="K2">
        <v>1</v>
      </c>
      <c r="L2">
        <v>8.1999999999999993</v>
      </c>
      <c r="M2">
        <v>23.5</v>
      </c>
      <c r="N2">
        <v>2.4</v>
      </c>
      <c r="O2">
        <v>19.5</v>
      </c>
    </row>
    <row r="3" spans="1:15" x14ac:dyDescent="0.45">
      <c r="A3">
        <v>2</v>
      </c>
      <c r="B3">
        <v>2024</v>
      </c>
      <c r="C3" t="s">
        <v>90</v>
      </c>
      <c r="D3" t="s">
        <v>91</v>
      </c>
      <c r="E3">
        <v>8.5</v>
      </c>
      <c r="F3">
        <v>-1.1000000000000001</v>
      </c>
      <c r="G3">
        <v>-1.2</v>
      </c>
      <c r="H3">
        <v>4.8</v>
      </c>
      <c r="I3">
        <v>7.4</v>
      </c>
      <c r="J3">
        <v>3.6</v>
      </c>
      <c r="K3">
        <v>1.1000000000000001</v>
      </c>
      <c r="L3">
        <v>8.6999999999999993</v>
      </c>
      <c r="M3">
        <v>20.8</v>
      </c>
      <c r="N3">
        <v>2.2000000000000002</v>
      </c>
      <c r="O3">
        <v>17.2</v>
      </c>
    </row>
    <row r="4" spans="1:15" x14ac:dyDescent="0.45">
      <c r="A4">
        <v>3</v>
      </c>
      <c r="B4">
        <v>2024</v>
      </c>
      <c r="C4" t="s">
        <v>19</v>
      </c>
      <c r="D4" t="s">
        <v>20</v>
      </c>
      <c r="E4">
        <v>7.1</v>
      </c>
      <c r="F4">
        <v>0</v>
      </c>
      <c r="G4">
        <v>3.1</v>
      </c>
      <c r="H4">
        <v>3.5</v>
      </c>
      <c r="I4">
        <v>7</v>
      </c>
      <c r="J4">
        <v>6.6</v>
      </c>
      <c r="K4">
        <v>0.7</v>
      </c>
      <c r="L4">
        <v>5.8</v>
      </c>
      <c r="M4">
        <v>20.2</v>
      </c>
      <c r="N4">
        <v>2.1</v>
      </c>
      <c r="O4">
        <v>16.7</v>
      </c>
    </row>
    <row r="5" spans="1:15" x14ac:dyDescent="0.45">
      <c r="A5">
        <v>4</v>
      </c>
      <c r="B5">
        <v>2024</v>
      </c>
      <c r="C5" t="s">
        <v>100</v>
      </c>
      <c r="D5" t="s">
        <v>54</v>
      </c>
      <c r="E5">
        <v>12.9</v>
      </c>
      <c r="F5">
        <v>-0.2</v>
      </c>
      <c r="G5">
        <v>-3.5</v>
      </c>
      <c r="H5">
        <v>3.5</v>
      </c>
      <c r="I5">
        <v>12.7</v>
      </c>
      <c r="J5">
        <v>0.1</v>
      </c>
      <c r="K5">
        <v>0.5</v>
      </c>
      <c r="L5">
        <v>5.8</v>
      </c>
      <c r="M5">
        <v>19.100000000000001</v>
      </c>
      <c r="N5">
        <v>2</v>
      </c>
      <c r="O5">
        <v>15.8</v>
      </c>
    </row>
    <row r="6" spans="1:15" x14ac:dyDescent="0.45">
      <c r="A6">
        <v>5</v>
      </c>
      <c r="B6">
        <v>2024</v>
      </c>
      <c r="C6" t="s">
        <v>77</v>
      </c>
      <c r="D6" t="s">
        <v>22</v>
      </c>
      <c r="E6">
        <v>7.2</v>
      </c>
      <c r="F6">
        <v>0.1</v>
      </c>
      <c r="G6">
        <v>1</v>
      </c>
      <c r="H6">
        <v>2.9</v>
      </c>
      <c r="I6">
        <v>7.2</v>
      </c>
      <c r="J6">
        <v>3.9</v>
      </c>
      <c r="K6">
        <v>0.4</v>
      </c>
      <c r="L6">
        <v>4.9000000000000004</v>
      </c>
      <c r="M6">
        <v>16.399999999999999</v>
      </c>
      <c r="N6">
        <v>1.7</v>
      </c>
      <c r="O6">
        <v>13.6</v>
      </c>
    </row>
    <row r="7" spans="1:15" x14ac:dyDescent="0.45">
      <c r="A7">
        <v>6</v>
      </c>
      <c r="B7">
        <v>2024</v>
      </c>
      <c r="C7" t="s">
        <v>49</v>
      </c>
      <c r="D7" t="s">
        <v>50</v>
      </c>
      <c r="E7">
        <v>5.6</v>
      </c>
      <c r="F7">
        <v>-0.8</v>
      </c>
      <c r="G7">
        <v>2.5</v>
      </c>
      <c r="H7">
        <v>3.2</v>
      </c>
      <c r="I7">
        <v>4.8</v>
      </c>
      <c r="J7">
        <v>5.7</v>
      </c>
      <c r="K7">
        <v>0.4</v>
      </c>
      <c r="L7">
        <v>4.9000000000000004</v>
      </c>
      <c r="M7">
        <v>15.8</v>
      </c>
      <c r="N7">
        <v>1.6</v>
      </c>
      <c r="O7">
        <v>13.1</v>
      </c>
    </row>
    <row r="8" spans="1:15" x14ac:dyDescent="0.45">
      <c r="A8">
        <v>7</v>
      </c>
      <c r="B8">
        <v>2024</v>
      </c>
      <c r="C8" t="s">
        <v>52</v>
      </c>
      <c r="D8" t="s">
        <v>38</v>
      </c>
      <c r="E8">
        <v>7.6</v>
      </c>
      <c r="F8">
        <v>-2.2000000000000002</v>
      </c>
      <c r="G8">
        <v>0.4</v>
      </c>
      <c r="H8">
        <v>3.4</v>
      </c>
      <c r="I8">
        <v>5.4</v>
      </c>
      <c r="J8">
        <v>3.7</v>
      </c>
      <c r="K8">
        <v>0.4</v>
      </c>
      <c r="L8">
        <v>5.7</v>
      </c>
      <c r="M8">
        <v>15.2</v>
      </c>
      <c r="N8">
        <v>1.6</v>
      </c>
      <c r="O8">
        <v>12.6</v>
      </c>
    </row>
    <row r="9" spans="1:15" x14ac:dyDescent="0.45">
      <c r="A9">
        <v>8</v>
      </c>
      <c r="B9">
        <v>2024</v>
      </c>
      <c r="C9" t="s">
        <v>43</v>
      </c>
      <c r="D9" t="s">
        <v>44</v>
      </c>
      <c r="E9">
        <v>7.6</v>
      </c>
      <c r="F9">
        <v>0.3</v>
      </c>
      <c r="G9">
        <v>1.7</v>
      </c>
      <c r="H9">
        <v>1.5</v>
      </c>
      <c r="I9">
        <v>7.8</v>
      </c>
      <c r="J9">
        <v>3.2</v>
      </c>
      <c r="K9">
        <v>0.3</v>
      </c>
      <c r="L9">
        <v>2.6</v>
      </c>
      <c r="M9">
        <v>13.9</v>
      </c>
      <c r="N9">
        <v>1.4</v>
      </c>
      <c r="O9">
        <v>11.5</v>
      </c>
    </row>
    <row r="10" spans="1:15" x14ac:dyDescent="0.45">
      <c r="A10">
        <v>9</v>
      </c>
      <c r="B10">
        <v>2024</v>
      </c>
      <c r="C10" t="s">
        <v>101</v>
      </c>
      <c r="D10" t="s">
        <v>102</v>
      </c>
      <c r="E10">
        <v>7.3</v>
      </c>
      <c r="F10">
        <v>-0.8</v>
      </c>
      <c r="G10">
        <v>-6.3</v>
      </c>
      <c r="H10">
        <v>4.7</v>
      </c>
      <c r="I10">
        <v>6.5</v>
      </c>
      <c r="J10">
        <v>-1.6</v>
      </c>
      <c r="K10">
        <v>0.6</v>
      </c>
      <c r="L10">
        <v>7.4</v>
      </c>
      <c r="M10">
        <v>12.9</v>
      </c>
      <c r="N10">
        <v>1.3</v>
      </c>
      <c r="O10">
        <v>10.7</v>
      </c>
    </row>
    <row r="11" spans="1:15" x14ac:dyDescent="0.45">
      <c r="A11">
        <v>10</v>
      </c>
      <c r="B11">
        <v>2024</v>
      </c>
      <c r="C11" t="s">
        <v>13</v>
      </c>
      <c r="D11" t="s">
        <v>14</v>
      </c>
      <c r="E11">
        <v>1.7</v>
      </c>
      <c r="F11">
        <v>-1.1000000000000001</v>
      </c>
      <c r="G11">
        <v>3.9</v>
      </c>
      <c r="H11">
        <v>3</v>
      </c>
      <c r="I11">
        <v>0.6</v>
      </c>
      <c r="J11">
        <v>6.9</v>
      </c>
      <c r="K11">
        <v>0.4</v>
      </c>
      <c r="L11">
        <v>4.7</v>
      </c>
      <c r="M11">
        <v>12.6</v>
      </c>
      <c r="N11">
        <v>1.3</v>
      </c>
      <c r="O11">
        <v>10.5</v>
      </c>
    </row>
    <row r="12" spans="1:15" x14ac:dyDescent="0.45">
      <c r="A12">
        <v>11</v>
      </c>
      <c r="B12">
        <v>2024</v>
      </c>
      <c r="C12" t="s">
        <v>23</v>
      </c>
      <c r="D12" t="s">
        <v>24</v>
      </c>
      <c r="E12">
        <v>1</v>
      </c>
      <c r="F12">
        <v>-1.5</v>
      </c>
      <c r="G12">
        <v>3.3</v>
      </c>
      <c r="H12">
        <v>3</v>
      </c>
      <c r="I12">
        <v>-0.5</v>
      </c>
      <c r="J12">
        <v>6.3</v>
      </c>
      <c r="K12">
        <v>0.6</v>
      </c>
      <c r="L12">
        <v>5.0999999999999996</v>
      </c>
      <c r="M12">
        <v>11.6</v>
      </c>
      <c r="N12">
        <v>1.2</v>
      </c>
      <c r="O12">
        <v>9.6</v>
      </c>
    </row>
    <row r="13" spans="1:15" x14ac:dyDescent="0.45">
      <c r="A13">
        <v>12</v>
      </c>
      <c r="B13">
        <v>2024</v>
      </c>
      <c r="C13" t="s">
        <v>28</v>
      </c>
      <c r="D13" t="s">
        <v>29</v>
      </c>
      <c r="E13">
        <v>-3.5</v>
      </c>
      <c r="F13">
        <v>-1.5</v>
      </c>
      <c r="G13">
        <v>3.2</v>
      </c>
      <c r="H13">
        <v>4.8</v>
      </c>
      <c r="I13">
        <v>-5</v>
      </c>
      <c r="J13">
        <v>8</v>
      </c>
      <c r="K13">
        <v>0.6</v>
      </c>
      <c r="L13">
        <v>7.7</v>
      </c>
      <c r="M13">
        <v>11.3</v>
      </c>
      <c r="N13">
        <v>1.2</v>
      </c>
      <c r="O13">
        <v>9.4</v>
      </c>
    </row>
    <row r="14" spans="1:15" x14ac:dyDescent="0.45">
      <c r="A14">
        <v>13</v>
      </c>
      <c r="B14">
        <v>2024</v>
      </c>
      <c r="C14" t="s">
        <v>58</v>
      </c>
      <c r="D14" t="s">
        <v>59</v>
      </c>
      <c r="E14">
        <v>-0.8</v>
      </c>
      <c r="F14">
        <v>-0.9</v>
      </c>
      <c r="G14">
        <v>2.1</v>
      </c>
      <c r="H14">
        <v>3.6</v>
      </c>
      <c r="I14">
        <v>-1.6</v>
      </c>
      <c r="J14">
        <v>5.7</v>
      </c>
      <c r="K14">
        <v>0.5</v>
      </c>
      <c r="L14">
        <v>6.6</v>
      </c>
      <c r="M14">
        <v>11.2</v>
      </c>
      <c r="N14">
        <v>1.2</v>
      </c>
      <c r="O14">
        <v>9.3000000000000007</v>
      </c>
    </row>
    <row r="15" spans="1:15" x14ac:dyDescent="0.45">
      <c r="A15">
        <v>14</v>
      </c>
      <c r="B15">
        <v>2024</v>
      </c>
      <c r="C15" t="s">
        <v>27</v>
      </c>
      <c r="D15" t="s">
        <v>26</v>
      </c>
      <c r="E15">
        <v>0.9</v>
      </c>
      <c r="F15">
        <v>-1.8</v>
      </c>
      <c r="G15">
        <v>4.7</v>
      </c>
      <c r="H15">
        <v>3</v>
      </c>
      <c r="I15">
        <v>-0.9</v>
      </c>
      <c r="J15">
        <v>7.6</v>
      </c>
      <c r="K15">
        <v>0.3</v>
      </c>
      <c r="L15">
        <v>4.2</v>
      </c>
      <c r="M15">
        <v>11.2</v>
      </c>
      <c r="N15">
        <v>1.2</v>
      </c>
      <c r="O15">
        <v>9.3000000000000007</v>
      </c>
    </row>
    <row r="16" spans="1:15" x14ac:dyDescent="0.45">
      <c r="A16">
        <v>15</v>
      </c>
      <c r="B16">
        <v>2024</v>
      </c>
      <c r="C16" t="s">
        <v>55</v>
      </c>
      <c r="D16" t="s">
        <v>18</v>
      </c>
      <c r="E16">
        <v>1.8</v>
      </c>
      <c r="F16">
        <v>-0.3</v>
      </c>
      <c r="G16">
        <v>0.9</v>
      </c>
      <c r="H16">
        <v>3</v>
      </c>
      <c r="I16">
        <v>1.5</v>
      </c>
      <c r="J16">
        <v>4</v>
      </c>
      <c r="K16">
        <v>0.4</v>
      </c>
      <c r="L16">
        <v>5.0999999999999996</v>
      </c>
      <c r="M16">
        <v>11</v>
      </c>
      <c r="N16">
        <v>1.1000000000000001</v>
      </c>
      <c r="O16">
        <v>9.1</v>
      </c>
    </row>
    <row r="17" spans="1:15" x14ac:dyDescent="0.45">
      <c r="A17">
        <v>16</v>
      </c>
      <c r="B17">
        <v>2024</v>
      </c>
      <c r="C17" t="s">
        <v>60</v>
      </c>
      <c r="D17" t="s">
        <v>48</v>
      </c>
      <c r="E17">
        <v>2.2999999999999998</v>
      </c>
      <c r="F17">
        <v>-1</v>
      </c>
      <c r="G17">
        <v>0.7</v>
      </c>
      <c r="H17">
        <v>3.2</v>
      </c>
      <c r="I17">
        <v>1.3</v>
      </c>
      <c r="J17">
        <v>3.9</v>
      </c>
      <c r="K17">
        <v>0.6</v>
      </c>
      <c r="L17">
        <v>5</v>
      </c>
      <c r="M17">
        <v>10.7</v>
      </c>
      <c r="N17">
        <v>1.1000000000000001</v>
      </c>
      <c r="O17">
        <v>8.9</v>
      </c>
    </row>
    <row r="18" spans="1:15" x14ac:dyDescent="0.45">
      <c r="A18">
        <v>17</v>
      </c>
      <c r="B18">
        <v>2024</v>
      </c>
      <c r="C18" t="s">
        <v>85</v>
      </c>
      <c r="D18" t="s">
        <v>44</v>
      </c>
      <c r="E18">
        <v>2.6</v>
      </c>
      <c r="F18">
        <v>1</v>
      </c>
      <c r="G18">
        <v>-1.4</v>
      </c>
      <c r="H18">
        <v>3</v>
      </c>
      <c r="I18">
        <v>3.6</v>
      </c>
      <c r="J18">
        <v>1.6</v>
      </c>
      <c r="K18">
        <v>0.6</v>
      </c>
      <c r="L18">
        <v>4.8</v>
      </c>
      <c r="M18">
        <v>10.6</v>
      </c>
      <c r="N18">
        <v>1.1000000000000001</v>
      </c>
      <c r="O18">
        <v>8.8000000000000007</v>
      </c>
    </row>
    <row r="19" spans="1:15" x14ac:dyDescent="0.45">
      <c r="A19">
        <v>18</v>
      </c>
      <c r="B19">
        <v>2024</v>
      </c>
      <c r="C19" t="s">
        <v>37</v>
      </c>
      <c r="D19" t="s">
        <v>38</v>
      </c>
      <c r="E19">
        <v>0.5</v>
      </c>
      <c r="F19">
        <v>-0.1</v>
      </c>
      <c r="G19">
        <v>2.6</v>
      </c>
      <c r="H19">
        <v>2.7</v>
      </c>
      <c r="I19">
        <v>0.4</v>
      </c>
      <c r="J19">
        <v>5.3</v>
      </c>
      <c r="K19">
        <v>0.3</v>
      </c>
      <c r="L19">
        <v>4.0999999999999996</v>
      </c>
      <c r="M19">
        <v>10.1</v>
      </c>
      <c r="N19">
        <v>1.1000000000000001</v>
      </c>
      <c r="O19">
        <v>8.4</v>
      </c>
    </row>
    <row r="20" spans="1:15" x14ac:dyDescent="0.45">
      <c r="A20">
        <v>19</v>
      </c>
      <c r="B20">
        <v>2024</v>
      </c>
      <c r="C20" t="s">
        <v>32</v>
      </c>
      <c r="D20" t="s">
        <v>33</v>
      </c>
      <c r="E20">
        <v>-3.7</v>
      </c>
      <c r="F20">
        <v>-1</v>
      </c>
      <c r="G20">
        <v>3.3</v>
      </c>
      <c r="H20">
        <v>4</v>
      </c>
      <c r="I20">
        <v>-4.7</v>
      </c>
      <c r="J20">
        <v>7.3</v>
      </c>
      <c r="K20">
        <v>0.8</v>
      </c>
      <c r="L20">
        <v>6.4</v>
      </c>
      <c r="M20">
        <v>9.6999999999999993</v>
      </c>
      <c r="N20">
        <v>1</v>
      </c>
      <c r="O20">
        <v>8.1</v>
      </c>
    </row>
    <row r="21" spans="1:15" x14ac:dyDescent="0.45">
      <c r="A21">
        <v>20</v>
      </c>
      <c r="B21">
        <v>2024</v>
      </c>
      <c r="C21" t="s">
        <v>74</v>
      </c>
      <c r="D21" t="s">
        <v>73</v>
      </c>
      <c r="E21">
        <v>1</v>
      </c>
      <c r="F21">
        <v>-0.4</v>
      </c>
      <c r="G21">
        <v>-1.6</v>
      </c>
      <c r="H21">
        <v>3.8</v>
      </c>
      <c r="I21">
        <v>0.6</v>
      </c>
      <c r="J21">
        <v>2.2000000000000002</v>
      </c>
      <c r="K21">
        <v>0.7</v>
      </c>
      <c r="L21">
        <v>5.9</v>
      </c>
      <c r="M21">
        <v>9.5</v>
      </c>
      <c r="N21">
        <v>1</v>
      </c>
      <c r="O21">
        <v>7.9</v>
      </c>
    </row>
    <row r="22" spans="1:15" x14ac:dyDescent="0.45">
      <c r="A22">
        <v>21</v>
      </c>
      <c r="B22">
        <v>2024</v>
      </c>
      <c r="C22" t="s">
        <v>70</v>
      </c>
      <c r="D22" t="s">
        <v>71</v>
      </c>
      <c r="E22">
        <v>0.8</v>
      </c>
      <c r="F22">
        <v>-0.5</v>
      </c>
      <c r="G22">
        <v>-2.5</v>
      </c>
      <c r="H22">
        <v>3.9</v>
      </c>
      <c r="I22">
        <v>0.3</v>
      </c>
      <c r="J22">
        <v>1.4</v>
      </c>
      <c r="K22">
        <v>0.8</v>
      </c>
      <c r="L22">
        <v>6.7</v>
      </c>
      <c r="M22">
        <v>9.1999999999999993</v>
      </c>
      <c r="N22">
        <v>1</v>
      </c>
      <c r="O22">
        <v>7.7</v>
      </c>
    </row>
    <row r="23" spans="1:15" x14ac:dyDescent="0.45">
      <c r="A23">
        <v>22</v>
      </c>
      <c r="B23">
        <v>2024</v>
      </c>
      <c r="C23" t="s">
        <v>94</v>
      </c>
      <c r="D23" t="s">
        <v>81</v>
      </c>
      <c r="E23">
        <v>-3.3</v>
      </c>
      <c r="F23">
        <v>0.1</v>
      </c>
      <c r="G23">
        <v>-0.2</v>
      </c>
      <c r="H23">
        <v>4.5999999999999996</v>
      </c>
      <c r="I23">
        <v>-3.2</v>
      </c>
      <c r="J23">
        <v>4.4000000000000004</v>
      </c>
      <c r="K23">
        <v>0.6</v>
      </c>
      <c r="L23">
        <v>7.3</v>
      </c>
      <c r="M23">
        <v>9</v>
      </c>
      <c r="N23">
        <v>0.9</v>
      </c>
      <c r="O23">
        <v>7.5</v>
      </c>
    </row>
    <row r="24" spans="1:15" x14ac:dyDescent="0.45">
      <c r="A24">
        <v>23</v>
      </c>
      <c r="B24">
        <v>2024</v>
      </c>
      <c r="C24" t="s">
        <v>25</v>
      </c>
      <c r="D24" t="s">
        <v>26</v>
      </c>
      <c r="E24">
        <v>-4.2</v>
      </c>
      <c r="F24">
        <v>0.1</v>
      </c>
      <c r="G24">
        <v>5</v>
      </c>
      <c r="H24">
        <v>3</v>
      </c>
      <c r="I24">
        <v>-4.2</v>
      </c>
      <c r="J24">
        <v>8</v>
      </c>
      <c r="K24">
        <v>0.3</v>
      </c>
      <c r="L24">
        <v>4.4000000000000004</v>
      </c>
      <c r="M24">
        <v>8.6</v>
      </c>
      <c r="N24">
        <v>0.9</v>
      </c>
      <c r="O24">
        <v>7.1</v>
      </c>
    </row>
    <row r="25" spans="1:15" x14ac:dyDescent="0.45">
      <c r="A25">
        <v>24</v>
      </c>
      <c r="B25">
        <v>2024</v>
      </c>
      <c r="C25" t="s">
        <v>68</v>
      </c>
      <c r="D25" t="s">
        <v>69</v>
      </c>
      <c r="E25">
        <v>4.3</v>
      </c>
      <c r="F25">
        <v>-0.9</v>
      </c>
      <c r="G25">
        <v>0.2</v>
      </c>
      <c r="H25">
        <v>1.8</v>
      </c>
      <c r="I25">
        <v>3.4</v>
      </c>
      <c r="J25">
        <v>2</v>
      </c>
      <c r="K25">
        <v>0.4</v>
      </c>
      <c r="L25">
        <v>2.9</v>
      </c>
      <c r="M25">
        <v>8.5</v>
      </c>
      <c r="N25">
        <v>0.9</v>
      </c>
      <c r="O25">
        <v>7.1</v>
      </c>
    </row>
    <row r="26" spans="1:15" x14ac:dyDescent="0.45">
      <c r="A26">
        <v>25</v>
      </c>
      <c r="B26">
        <v>2024</v>
      </c>
      <c r="C26" t="s">
        <v>30</v>
      </c>
      <c r="D26" t="s">
        <v>31</v>
      </c>
      <c r="E26">
        <v>-5.2</v>
      </c>
      <c r="F26">
        <v>-0.6</v>
      </c>
      <c r="G26">
        <v>4.5999999999999996</v>
      </c>
      <c r="H26">
        <v>3.4</v>
      </c>
      <c r="I26">
        <v>-5.8</v>
      </c>
      <c r="J26">
        <v>8</v>
      </c>
      <c r="K26">
        <v>0.4</v>
      </c>
      <c r="L26">
        <v>5</v>
      </c>
      <c r="M26">
        <v>7.5</v>
      </c>
      <c r="N26">
        <v>0.8</v>
      </c>
      <c r="O26">
        <v>6.2</v>
      </c>
    </row>
    <row r="27" spans="1:15" x14ac:dyDescent="0.45">
      <c r="A27">
        <v>26</v>
      </c>
      <c r="B27">
        <v>2024</v>
      </c>
      <c r="C27" t="s">
        <v>84</v>
      </c>
      <c r="D27" t="s">
        <v>24</v>
      </c>
      <c r="E27">
        <v>3.1</v>
      </c>
      <c r="F27">
        <v>-1.5</v>
      </c>
      <c r="G27">
        <v>-1</v>
      </c>
      <c r="H27">
        <v>2.5</v>
      </c>
      <c r="I27">
        <v>1.6</v>
      </c>
      <c r="J27">
        <v>1.5</v>
      </c>
      <c r="K27">
        <v>0.5</v>
      </c>
      <c r="L27">
        <v>3.8</v>
      </c>
      <c r="M27">
        <v>7.3</v>
      </c>
      <c r="N27">
        <v>0.8</v>
      </c>
      <c r="O27">
        <v>6.1</v>
      </c>
    </row>
    <row r="28" spans="1:15" x14ac:dyDescent="0.45">
      <c r="A28">
        <v>27</v>
      </c>
      <c r="B28">
        <v>2024</v>
      </c>
      <c r="C28" t="s">
        <v>17</v>
      </c>
      <c r="D28" t="s">
        <v>18</v>
      </c>
      <c r="E28">
        <v>-5.3</v>
      </c>
      <c r="F28">
        <v>-1.1000000000000001</v>
      </c>
      <c r="G28">
        <v>5.6</v>
      </c>
      <c r="H28">
        <v>2.7</v>
      </c>
      <c r="I28">
        <v>-6.4</v>
      </c>
      <c r="J28">
        <v>8.3000000000000007</v>
      </c>
      <c r="K28">
        <v>0.3</v>
      </c>
      <c r="L28">
        <v>4.2</v>
      </c>
      <c r="M28">
        <v>6.4</v>
      </c>
      <c r="N28">
        <v>0.7</v>
      </c>
      <c r="O28">
        <v>5.3</v>
      </c>
    </row>
    <row r="29" spans="1:15" x14ac:dyDescent="0.45">
      <c r="A29">
        <v>28</v>
      </c>
      <c r="B29">
        <v>2024</v>
      </c>
      <c r="C29" t="s">
        <v>56</v>
      </c>
      <c r="D29" t="s">
        <v>57</v>
      </c>
      <c r="E29">
        <v>-6.5</v>
      </c>
      <c r="F29">
        <v>-1.8</v>
      </c>
      <c r="G29">
        <v>1.7</v>
      </c>
      <c r="H29">
        <v>4.5</v>
      </c>
      <c r="I29">
        <v>-8.3000000000000007</v>
      </c>
      <c r="J29">
        <v>6.2</v>
      </c>
      <c r="K29">
        <v>0.6</v>
      </c>
      <c r="L29">
        <v>7.1</v>
      </c>
      <c r="M29">
        <v>5.6</v>
      </c>
      <c r="N29">
        <v>0.6</v>
      </c>
      <c r="O29">
        <v>4.5999999999999996</v>
      </c>
    </row>
    <row r="30" spans="1:15" x14ac:dyDescent="0.45">
      <c r="A30">
        <v>29</v>
      </c>
      <c r="B30">
        <v>2024</v>
      </c>
      <c r="C30" t="s">
        <v>51</v>
      </c>
      <c r="D30" t="s">
        <v>14</v>
      </c>
      <c r="E30">
        <v>-3.3</v>
      </c>
      <c r="F30">
        <v>0.1</v>
      </c>
      <c r="G30">
        <v>1.2</v>
      </c>
      <c r="H30">
        <v>2.9</v>
      </c>
      <c r="I30">
        <v>-3.2</v>
      </c>
      <c r="J30">
        <v>4.0999999999999996</v>
      </c>
      <c r="K30">
        <v>0.3</v>
      </c>
      <c r="L30">
        <v>4.4000000000000004</v>
      </c>
      <c r="M30">
        <v>5.5</v>
      </c>
      <c r="N30">
        <v>0.6</v>
      </c>
      <c r="O30">
        <v>4.5999999999999996</v>
      </c>
    </row>
    <row r="31" spans="1:15" x14ac:dyDescent="0.45">
      <c r="A31">
        <v>30</v>
      </c>
      <c r="B31">
        <v>2024</v>
      </c>
      <c r="C31" t="s">
        <v>45</v>
      </c>
      <c r="D31" t="s">
        <v>46</v>
      </c>
      <c r="E31">
        <v>-2.5</v>
      </c>
      <c r="F31">
        <v>-0.3</v>
      </c>
      <c r="G31">
        <v>2.6</v>
      </c>
      <c r="H31">
        <v>2.1</v>
      </c>
      <c r="I31">
        <v>-2.8</v>
      </c>
      <c r="J31">
        <v>4.7</v>
      </c>
      <c r="K31">
        <v>0.4</v>
      </c>
      <c r="L31">
        <v>2.9</v>
      </c>
      <c r="M31">
        <v>5.0999999999999996</v>
      </c>
      <c r="N31">
        <v>0.5</v>
      </c>
      <c r="O31">
        <v>4.3</v>
      </c>
    </row>
    <row r="32" spans="1:15" x14ac:dyDescent="0.45">
      <c r="A32">
        <v>31</v>
      </c>
      <c r="B32">
        <v>2024</v>
      </c>
      <c r="C32" t="s">
        <v>78</v>
      </c>
      <c r="D32" t="s">
        <v>79</v>
      </c>
      <c r="E32">
        <v>-2.2000000000000002</v>
      </c>
      <c r="F32">
        <v>-0.2</v>
      </c>
      <c r="G32">
        <v>-1.3</v>
      </c>
      <c r="H32">
        <v>3.2</v>
      </c>
      <c r="I32">
        <v>-2.4</v>
      </c>
      <c r="J32">
        <v>1.9</v>
      </c>
      <c r="K32">
        <v>0.4</v>
      </c>
      <c r="L32">
        <v>4.8</v>
      </c>
      <c r="M32">
        <v>4.7</v>
      </c>
      <c r="N32">
        <v>0.5</v>
      </c>
      <c r="O32">
        <v>3.9</v>
      </c>
    </row>
    <row r="33" spans="1:15" x14ac:dyDescent="0.45">
      <c r="A33">
        <v>32</v>
      </c>
      <c r="B33">
        <v>2024</v>
      </c>
      <c r="C33" t="s">
        <v>103</v>
      </c>
      <c r="D33" t="s">
        <v>64</v>
      </c>
      <c r="E33">
        <v>-3.2</v>
      </c>
      <c r="F33">
        <v>-0.6</v>
      </c>
      <c r="G33">
        <v>-1.8</v>
      </c>
      <c r="H33">
        <v>3.6</v>
      </c>
      <c r="I33">
        <v>-3.8</v>
      </c>
      <c r="J33">
        <v>1.8</v>
      </c>
      <c r="K33">
        <v>0.5</v>
      </c>
      <c r="L33">
        <v>5.8</v>
      </c>
      <c r="M33">
        <v>4.4000000000000004</v>
      </c>
      <c r="N33">
        <v>0.5</v>
      </c>
      <c r="O33">
        <v>3.6</v>
      </c>
    </row>
    <row r="34" spans="1:15" x14ac:dyDescent="0.45">
      <c r="A34">
        <v>33</v>
      </c>
      <c r="B34">
        <v>2024</v>
      </c>
      <c r="C34" t="s">
        <v>39</v>
      </c>
      <c r="D34" t="s">
        <v>40</v>
      </c>
      <c r="E34">
        <v>-1.3</v>
      </c>
      <c r="F34">
        <v>-0.5</v>
      </c>
      <c r="G34">
        <v>0.4</v>
      </c>
      <c r="H34">
        <v>2.1</v>
      </c>
      <c r="I34">
        <v>-1.8</v>
      </c>
      <c r="J34">
        <v>2.5</v>
      </c>
      <c r="K34">
        <v>0.3</v>
      </c>
      <c r="L34">
        <v>2.7</v>
      </c>
      <c r="M34">
        <v>3.8</v>
      </c>
      <c r="N34">
        <v>0.4</v>
      </c>
      <c r="O34">
        <v>3.1</v>
      </c>
    </row>
    <row r="35" spans="1:15" x14ac:dyDescent="0.45">
      <c r="A35">
        <v>34</v>
      </c>
      <c r="B35">
        <v>2024</v>
      </c>
      <c r="C35" t="s">
        <v>63</v>
      </c>
      <c r="D35" t="s">
        <v>64</v>
      </c>
      <c r="E35">
        <v>-1.6</v>
      </c>
      <c r="F35">
        <v>-0.4</v>
      </c>
      <c r="G35">
        <v>-0.1</v>
      </c>
      <c r="H35">
        <v>2.2000000000000002</v>
      </c>
      <c r="I35">
        <v>-2</v>
      </c>
      <c r="J35">
        <v>2.1</v>
      </c>
      <c r="K35">
        <v>0.2</v>
      </c>
      <c r="L35">
        <v>3.2</v>
      </c>
      <c r="M35">
        <v>3.5</v>
      </c>
      <c r="N35">
        <v>0.4</v>
      </c>
      <c r="O35">
        <v>2.9</v>
      </c>
    </row>
    <row r="36" spans="1:15" x14ac:dyDescent="0.45">
      <c r="A36">
        <v>35</v>
      </c>
      <c r="B36">
        <v>2024</v>
      </c>
      <c r="C36" t="s">
        <v>53</v>
      </c>
      <c r="D36" t="s">
        <v>54</v>
      </c>
      <c r="E36">
        <v>-4.2</v>
      </c>
      <c r="F36">
        <v>-0.1</v>
      </c>
      <c r="G36">
        <v>-0.5</v>
      </c>
      <c r="H36">
        <v>2.6</v>
      </c>
      <c r="I36">
        <v>-4.3</v>
      </c>
      <c r="J36">
        <v>2</v>
      </c>
      <c r="K36">
        <v>0.3</v>
      </c>
      <c r="L36">
        <v>3.7</v>
      </c>
      <c r="M36">
        <v>1.7</v>
      </c>
      <c r="N36">
        <v>0.2</v>
      </c>
      <c r="O36">
        <v>1.4</v>
      </c>
    </row>
    <row r="37" spans="1:15" x14ac:dyDescent="0.45">
      <c r="A37">
        <v>36</v>
      </c>
      <c r="B37">
        <v>2024</v>
      </c>
      <c r="C37" t="s">
        <v>72</v>
      </c>
      <c r="D37" t="s">
        <v>73</v>
      </c>
      <c r="E37">
        <v>-2.2999999999999998</v>
      </c>
      <c r="F37">
        <v>0.3</v>
      </c>
      <c r="G37">
        <v>-2</v>
      </c>
      <c r="H37">
        <v>2.2000000000000002</v>
      </c>
      <c r="I37">
        <v>-2</v>
      </c>
      <c r="J37">
        <v>0.2</v>
      </c>
      <c r="K37">
        <v>0.4</v>
      </c>
      <c r="L37">
        <v>3</v>
      </c>
      <c r="M37">
        <v>1.6</v>
      </c>
      <c r="N37">
        <v>0.2</v>
      </c>
      <c r="O37">
        <v>1.3</v>
      </c>
    </row>
    <row r="38" spans="1:15" x14ac:dyDescent="0.45">
      <c r="A38">
        <v>37</v>
      </c>
      <c r="B38">
        <v>2024</v>
      </c>
      <c r="C38" t="s">
        <v>104</v>
      </c>
      <c r="D38" t="s">
        <v>40</v>
      </c>
      <c r="E38">
        <v>-2.5</v>
      </c>
      <c r="F38">
        <v>-0.5</v>
      </c>
      <c r="G38">
        <v>-7.9</v>
      </c>
      <c r="H38">
        <v>4.2</v>
      </c>
      <c r="I38">
        <v>-3</v>
      </c>
      <c r="J38">
        <v>-3.8</v>
      </c>
      <c r="K38">
        <v>0.8</v>
      </c>
      <c r="L38">
        <v>6.4</v>
      </c>
      <c r="M38">
        <v>0.4</v>
      </c>
      <c r="N38">
        <v>0</v>
      </c>
      <c r="O38">
        <v>0.3</v>
      </c>
    </row>
    <row r="39" spans="1:15" x14ac:dyDescent="0.45">
      <c r="A39">
        <v>38</v>
      </c>
      <c r="B39">
        <v>2024</v>
      </c>
      <c r="C39" t="s">
        <v>88</v>
      </c>
      <c r="D39" t="s">
        <v>89</v>
      </c>
      <c r="E39">
        <v>-2.5</v>
      </c>
      <c r="F39">
        <v>-0.4</v>
      </c>
      <c r="G39">
        <v>-2.4</v>
      </c>
      <c r="H39">
        <v>1.8</v>
      </c>
      <c r="I39">
        <v>-3</v>
      </c>
      <c r="J39">
        <v>-0.5</v>
      </c>
      <c r="K39">
        <v>0.3</v>
      </c>
      <c r="L39">
        <v>2.7</v>
      </c>
      <c r="M39">
        <v>-0.5</v>
      </c>
      <c r="N39">
        <v>0</v>
      </c>
      <c r="O39">
        <v>-0.4</v>
      </c>
    </row>
    <row r="40" spans="1:15" x14ac:dyDescent="0.45">
      <c r="A40">
        <v>39</v>
      </c>
      <c r="B40">
        <v>2024</v>
      </c>
      <c r="C40" t="s">
        <v>75</v>
      </c>
      <c r="D40" t="s">
        <v>71</v>
      </c>
      <c r="E40">
        <v>-6.1</v>
      </c>
      <c r="F40">
        <v>0.9</v>
      </c>
      <c r="G40">
        <v>0</v>
      </c>
      <c r="H40">
        <v>1.7</v>
      </c>
      <c r="I40">
        <v>-5.2</v>
      </c>
      <c r="J40">
        <v>1.6</v>
      </c>
      <c r="K40">
        <v>0.3</v>
      </c>
      <c r="L40">
        <v>2.6</v>
      </c>
      <c r="M40">
        <v>-0.6</v>
      </c>
      <c r="N40">
        <v>-0.1</v>
      </c>
      <c r="O40">
        <v>-0.5</v>
      </c>
    </row>
    <row r="41" spans="1:15" x14ac:dyDescent="0.45">
      <c r="A41">
        <v>40</v>
      </c>
      <c r="B41">
        <v>2024</v>
      </c>
      <c r="C41" t="s">
        <v>21</v>
      </c>
      <c r="D41" t="s">
        <v>22</v>
      </c>
      <c r="E41">
        <v>-10.8</v>
      </c>
      <c r="F41">
        <v>-1.5</v>
      </c>
      <c r="G41">
        <v>3.4</v>
      </c>
      <c r="H41">
        <v>3.1</v>
      </c>
      <c r="I41">
        <v>-12.3</v>
      </c>
      <c r="J41">
        <v>6.5</v>
      </c>
      <c r="K41">
        <v>0.4</v>
      </c>
      <c r="L41">
        <v>4.5999999999999996</v>
      </c>
      <c r="M41">
        <v>-0.9</v>
      </c>
      <c r="N41">
        <v>-0.1</v>
      </c>
      <c r="O41">
        <v>-0.7</v>
      </c>
    </row>
    <row r="42" spans="1:15" x14ac:dyDescent="0.45">
      <c r="A42">
        <v>41</v>
      </c>
      <c r="B42">
        <v>2024</v>
      </c>
      <c r="C42" t="s">
        <v>41</v>
      </c>
      <c r="D42" t="s">
        <v>42</v>
      </c>
      <c r="E42">
        <v>-7.9</v>
      </c>
      <c r="F42">
        <v>0.1</v>
      </c>
      <c r="G42">
        <v>0.1</v>
      </c>
      <c r="H42">
        <v>2.2999999999999998</v>
      </c>
      <c r="I42">
        <v>-7.8</v>
      </c>
      <c r="J42">
        <v>2.4</v>
      </c>
      <c r="K42">
        <v>0.4</v>
      </c>
      <c r="L42">
        <v>3.3</v>
      </c>
      <c r="M42">
        <v>-1.7</v>
      </c>
      <c r="N42">
        <v>-0.2</v>
      </c>
      <c r="O42">
        <v>-1.4</v>
      </c>
    </row>
    <row r="43" spans="1:15" x14ac:dyDescent="0.45">
      <c r="A43">
        <v>42</v>
      </c>
      <c r="B43">
        <v>2024</v>
      </c>
      <c r="C43" t="s">
        <v>83</v>
      </c>
      <c r="D43" t="s">
        <v>33</v>
      </c>
      <c r="E43">
        <v>-4.7</v>
      </c>
      <c r="F43">
        <v>0.2</v>
      </c>
      <c r="G43">
        <v>-2.2999999999999998</v>
      </c>
      <c r="H43">
        <v>1.9</v>
      </c>
      <c r="I43">
        <v>-4.5</v>
      </c>
      <c r="J43">
        <v>-0.4</v>
      </c>
      <c r="K43">
        <v>0.3</v>
      </c>
      <c r="L43">
        <v>2.6</v>
      </c>
      <c r="M43">
        <v>-1.9</v>
      </c>
      <c r="N43">
        <v>-0.2</v>
      </c>
      <c r="O43">
        <v>-1.6</v>
      </c>
    </row>
    <row r="44" spans="1:15" x14ac:dyDescent="0.45">
      <c r="A44">
        <v>43</v>
      </c>
      <c r="B44">
        <v>2024</v>
      </c>
      <c r="C44" t="s">
        <v>35</v>
      </c>
      <c r="D44" t="s">
        <v>36</v>
      </c>
      <c r="E44">
        <v>-15.3</v>
      </c>
      <c r="F44">
        <v>-0.7</v>
      </c>
      <c r="G44">
        <v>5.0999999999999996</v>
      </c>
      <c r="H44">
        <v>3.7</v>
      </c>
      <c r="I44">
        <v>-16</v>
      </c>
      <c r="J44">
        <v>8.8000000000000007</v>
      </c>
      <c r="K44">
        <v>0.6</v>
      </c>
      <c r="L44">
        <v>4.5999999999999996</v>
      </c>
      <c r="M44">
        <v>-1.9</v>
      </c>
      <c r="N44">
        <v>-0.2</v>
      </c>
      <c r="O44">
        <v>-1.6</v>
      </c>
    </row>
    <row r="45" spans="1:15" x14ac:dyDescent="0.45">
      <c r="A45">
        <v>44</v>
      </c>
      <c r="B45">
        <v>2024</v>
      </c>
      <c r="C45" t="s">
        <v>87</v>
      </c>
      <c r="D45" t="s">
        <v>42</v>
      </c>
      <c r="E45">
        <v>-5.3</v>
      </c>
      <c r="F45">
        <v>-0.2</v>
      </c>
      <c r="G45">
        <v>-1.8</v>
      </c>
      <c r="H45">
        <v>1.9</v>
      </c>
      <c r="I45">
        <v>-5.5</v>
      </c>
      <c r="J45">
        <v>0.1</v>
      </c>
      <c r="K45">
        <v>0.4</v>
      </c>
      <c r="L45">
        <v>3</v>
      </c>
      <c r="M45">
        <v>-2</v>
      </c>
      <c r="N45">
        <v>-0.2</v>
      </c>
      <c r="O45">
        <v>-1.7</v>
      </c>
    </row>
    <row r="46" spans="1:15" x14ac:dyDescent="0.45">
      <c r="A46">
        <v>45</v>
      </c>
      <c r="B46">
        <v>2024</v>
      </c>
      <c r="C46" t="s">
        <v>98</v>
      </c>
      <c r="D46" t="s">
        <v>59</v>
      </c>
      <c r="E46">
        <v>-6.2</v>
      </c>
      <c r="F46">
        <v>-0.2</v>
      </c>
      <c r="G46">
        <v>-2.8</v>
      </c>
      <c r="H46">
        <v>2.5</v>
      </c>
      <c r="I46">
        <v>-6.4</v>
      </c>
      <c r="J46">
        <v>-0.3</v>
      </c>
      <c r="K46">
        <v>0.3</v>
      </c>
      <c r="L46">
        <v>3.6</v>
      </c>
      <c r="M46">
        <v>-2.9</v>
      </c>
      <c r="N46">
        <v>-0.3</v>
      </c>
      <c r="O46">
        <v>-2.4</v>
      </c>
    </row>
    <row r="47" spans="1:15" x14ac:dyDescent="0.45">
      <c r="A47">
        <v>46</v>
      </c>
      <c r="B47">
        <v>2024</v>
      </c>
      <c r="C47" t="s">
        <v>82</v>
      </c>
      <c r="D47" t="s">
        <v>36</v>
      </c>
      <c r="E47">
        <v>-6.5</v>
      </c>
      <c r="F47">
        <v>-0.1</v>
      </c>
      <c r="G47">
        <v>-1.4</v>
      </c>
      <c r="H47">
        <v>2</v>
      </c>
      <c r="I47">
        <v>-6.6</v>
      </c>
      <c r="J47">
        <v>0.6</v>
      </c>
      <c r="K47">
        <v>0.3</v>
      </c>
      <c r="L47">
        <v>2.6</v>
      </c>
      <c r="M47">
        <v>-3.1</v>
      </c>
      <c r="N47">
        <v>-0.3</v>
      </c>
      <c r="O47">
        <v>-2.6</v>
      </c>
    </row>
    <row r="48" spans="1:15" x14ac:dyDescent="0.45">
      <c r="A48">
        <v>47</v>
      </c>
      <c r="B48">
        <v>2024</v>
      </c>
      <c r="C48" t="s">
        <v>92</v>
      </c>
      <c r="D48" t="s">
        <v>93</v>
      </c>
      <c r="E48">
        <v>-10.8</v>
      </c>
      <c r="F48">
        <v>-1.3</v>
      </c>
      <c r="G48">
        <v>-2</v>
      </c>
      <c r="H48">
        <v>3.8</v>
      </c>
      <c r="I48">
        <v>-12.1</v>
      </c>
      <c r="J48">
        <v>1.8</v>
      </c>
      <c r="K48">
        <v>0.7</v>
      </c>
      <c r="L48">
        <v>5.4</v>
      </c>
      <c r="M48">
        <v>-4.3</v>
      </c>
      <c r="N48">
        <v>-0.4</v>
      </c>
      <c r="O48">
        <v>-3.6</v>
      </c>
    </row>
    <row r="49" spans="1:15" x14ac:dyDescent="0.45">
      <c r="A49">
        <v>48</v>
      </c>
      <c r="B49">
        <v>2024</v>
      </c>
      <c r="C49" t="s">
        <v>99</v>
      </c>
      <c r="D49" t="s">
        <v>89</v>
      </c>
      <c r="E49">
        <v>-10.1</v>
      </c>
      <c r="F49">
        <v>-0.6</v>
      </c>
      <c r="G49">
        <v>-6.4</v>
      </c>
      <c r="H49">
        <v>3.6</v>
      </c>
      <c r="I49">
        <v>-10.7</v>
      </c>
      <c r="J49">
        <v>-2.8</v>
      </c>
      <c r="K49">
        <v>0.7</v>
      </c>
      <c r="L49">
        <v>5.6</v>
      </c>
      <c r="M49">
        <v>-7.2</v>
      </c>
      <c r="N49">
        <v>-0.7</v>
      </c>
      <c r="O49">
        <v>-6</v>
      </c>
    </row>
    <row r="50" spans="1:15" x14ac:dyDescent="0.45">
      <c r="A50">
        <v>49</v>
      </c>
      <c r="B50">
        <v>2024</v>
      </c>
      <c r="C50" t="s">
        <v>96</v>
      </c>
      <c r="D50" t="s">
        <v>93</v>
      </c>
      <c r="E50">
        <v>-9.4</v>
      </c>
      <c r="F50">
        <v>-0.1</v>
      </c>
      <c r="G50">
        <v>-4.5999999999999996</v>
      </c>
      <c r="H50">
        <v>2.1</v>
      </c>
      <c r="I50">
        <v>-9.5</v>
      </c>
      <c r="J50">
        <v>-2.5</v>
      </c>
      <c r="K50">
        <v>0.4</v>
      </c>
      <c r="L50">
        <v>2.9</v>
      </c>
      <c r="M50">
        <v>-8.6999999999999993</v>
      </c>
      <c r="N50">
        <v>-0.9</v>
      </c>
      <c r="O50">
        <v>-7.2</v>
      </c>
    </row>
    <row r="51" spans="1:15" x14ac:dyDescent="0.45">
      <c r="A51">
        <v>50</v>
      </c>
      <c r="B51">
        <v>2024</v>
      </c>
      <c r="C51" t="s">
        <v>95</v>
      </c>
      <c r="D51" t="s">
        <v>79</v>
      </c>
      <c r="E51">
        <v>-17.899999999999999</v>
      </c>
      <c r="F51">
        <v>-1.1000000000000001</v>
      </c>
      <c r="G51">
        <v>-5.3</v>
      </c>
      <c r="H51">
        <v>2.8</v>
      </c>
      <c r="I51">
        <v>-19</v>
      </c>
      <c r="J51">
        <v>-2.5</v>
      </c>
      <c r="K51">
        <v>0.3</v>
      </c>
      <c r="L51">
        <v>3.7</v>
      </c>
      <c r="M51">
        <v>-17.5</v>
      </c>
      <c r="N51">
        <v>-1.8</v>
      </c>
      <c r="O51">
        <v>-14.5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229F7-D82E-4C99-A515-2DBF6DFB1827}">
  <dimension ref="A1:M781"/>
  <sheetViews>
    <sheetView topLeftCell="A751" workbookViewId="0">
      <selection activeCell="B2" sqref="B2:B781"/>
    </sheetView>
  </sheetViews>
  <sheetFormatPr defaultRowHeight="14.25" x14ac:dyDescent="0.45"/>
  <cols>
    <col min="1" max="1" width="3.9296875" bestFit="1" customWidth="1"/>
    <col min="2" max="2" width="18.06640625" bestFit="1" customWidth="1"/>
    <col min="3" max="3" width="7.33203125" bestFit="1" customWidth="1"/>
    <col min="4" max="4" width="5.9296875" bestFit="1" customWidth="1"/>
    <col min="5" max="5" width="18.19921875" bestFit="1" customWidth="1"/>
    <col min="6" max="6" width="20.86328125" bestFit="1" customWidth="1"/>
    <col min="7" max="7" width="20.9296875" bestFit="1" customWidth="1"/>
    <col min="8" max="8" width="57.53125" bestFit="1" customWidth="1"/>
    <col min="9" max="9" width="56.33203125" bestFit="1" customWidth="1"/>
    <col min="10" max="10" width="55.06640625" bestFit="1" customWidth="1"/>
    <col min="11" max="11" width="38.73046875" bestFit="1" customWidth="1"/>
    <col min="12" max="12" width="49.3984375" bestFit="1" customWidth="1"/>
    <col min="13" max="13" width="80.5312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>
        <v>1</v>
      </c>
      <c r="B2" t="s">
        <v>41</v>
      </c>
      <c r="C2" t="s">
        <v>105</v>
      </c>
      <c r="D2" t="s">
        <v>15</v>
      </c>
      <c r="E2">
        <v>1078</v>
      </c>
      <c r="F2">
        <v>977</v>
      </c>
      <c r="G2">
        <v>8672.1</v>
      </c>
      <c r="H2">
        <v>-8</v>
      </c>
      <c r="I2">
        <v>1</v>
      </c>
      <c r="J2">
        <v>70</v>
      </c>
      <c r="K2" t="s">
        <v>16</v>
      </c>
      <c r="L2" t="s">
        <v>16</v>
      </c>
      <c r="M2">
        <v>63</v>
      </c>
    </row>
    <row r="3" spans="1:13" x14ac:dyDescent="0.45">
      <c r="A3">
        <v>2</v>
      </c>
      <c r="B3" t="s">
        <v>106</v>
      </c>
      <c r="C3" t="s">
        <v>20</v>
      </c>
      <c r="D3" t="s">
        <v>15</v>
      </c>
      <c r="E3">
        <v>1093</v>
      </c>
      <c r="F3">
        <v>1063</v>
      </c>
      <c r="G3">
        <v>9291.2000000000007</v>
      </c>
      <c r="H3">
        <v>6</v>
      </c>
      <c r="I3">
        <v>9</v>
      </c>
      <c r="J3">
        <v>48</v>
      </c>
      <c r="K3" t="s">
        <v>16</v>
      </c>
      <c r="L3" t="s">
        <v>16</v>
      </c>
      <c r="M3">
        <v>62</v>
      </c>
    </row>
    <row r="4" spans="1:13" x14ac:dyDescent="0.45">
      <c r="A4">
        <v>3</v>
      </c>
      <c r="B4" t="s">
        <v>34</v>
      </c>
      <c r="C4" t="s">
        <v>107</v>
      </c>
      <c r="D4" t="s">
        <v>15</v>
      </c>
      <c r="E4">
        <v>679</v>
      </c>
      <c r="F4">
        <v>621</v>
      </c>
      <c r="G4">
        <v>5419</v>
      </c>
      <c r="H4">
        <v>-2</v>
      </c>
      <c r="I4">
        <v>11</v>
      </c>
      <c r="J4">
        <v>50</v>
      </c>
      <c r="K4" t="s">
        <v>16</v>
      </c>
      <c r="L4" t="s">
        <v>16</v>
      </c>
      <c r="M4">
        <v>59</v>
      </c>
    </row>
    <row r="5" spans="1:13" x14ac:dyDescent="0.45">
      <c r="A5">
        <v>4</v>
      </c>
      <c r="B5" t="s">
        <v>108</v>
      </c>
      <c r="C5" t="s">
        <v>109</v>
      </c>
      <c r="D5" t="s">
        <v>15</v>
      </c>
      <c r="E5">
        <v>506</v>
      </c>
      <c r="F5">
        <v>471</v>
      </c>
      <c r="G5">
        <v>4091</v>
      </c>
      <c r="H5">
        <v>8</v>
      </c>
      <c r="I5">
        <v>11</v>
      </c>
      <c r="J5">
        <v>34</v>
      </c>
      <c r="K5" t="s">
        <v>16</v>
      </c>
      <c r="L5" t="s">
        <v>16</v>
      </c>
      <c r="M5">
        <v>54</v>
      </c>
    </row>
    <row r="6" spans="1:13" x14ac:dyDescent="0.45">
      <c r="A6">
        <v>5</v>
      </c>
      <c r="B6" t="s">
        <v>21</v>
      </c>
      <c r="C6" t="s">
        <v>109</v>
      </c>
      <c r="D6" t="s">
        <v>15</v>
      </c>
      <c r="E6">
        <v>819</v>
      </c>
      <c r="F6">
        <v>742</v>
      </c>
      <c r="G6">
        <v>6635</v>
      </c>
      <c r="H6">
        <v>9</v>
      </c>
      <c r="I6">
        <v>4</v>
      </c>
      <c r="J6">
        <v>34</v>
      </c>
      <c r="K6" t="s">
        <v>16</v>
      </c>
      <c r="L6" t="s">
        <v>16</v>
      </c>
      <c r="M6">
        <v>47</v>
      </c>
    </row>
    <row r="7" spans="1:13" x14ac:dyDescent="0.45">
      <c r="A7">
        <v>6</v>
      </c>
      <c r="B7" t="s">
        <v>47</v>
      </c>
      <c r="C7" t="s">
        <v>46</v>
      </c>
      <c r="D7" t="s">
        <v>15</v>
      </c>
      <c r="E7">
        <v>411</v>
      </c>
      <c r="F7">
        <v>390</v>
      </c>
      <c r="G7">
        <v>3434.1</v>
      </c>
      <c r="H7">
        <v>6</v>
      </c>
      <c r="I7">
        <v>9</v>
      </c>
      <c r="J7">
        <v>25</v>
      </c>
      <c r="K7" t="s">
        <v>16</v>
      </c>
      <c r="L7" t="s">
        <v>16</v>
      </c>
      <c r="M7">
        <v>40</v>
      </c>
    </row>
    <row r="8" spans="1:13" x14ac:dyDescent="0.45">
      <c r="A8">
        <v>7</v>
      </c>
      <c r="B8" t="s">
        <v>13</v>
      </c>
      <c r="C8" t="s">
        <v>46</v>
      </c>
      <c r="D8" t="s">
        <v>15</v>
      </c>
      <c r="E8">
        <v>368</v>
      </c>
      <c r="F8">
        <v>311</v>
      </c>
      <c r="G8">
        <v>2806.1</v>
      </c>
      <c r="H8">
        <v>-5</v>
      </c>
      <c r="I8">
        <v>8</v>
      </c>
      <c r="J8">
        <v>36</v>
      </c>
      <c r="K8" t="s">
        <v>16</v>
      </c>
      <c r="L8" t="s">
        <v>16</v>
      </c>
      <c r="M8">
        <v>39</v>
      </c>
    </row>
    <row r="9" spans="1:13" x14ac:dyDescent="0.45">
      <c r="A9">
        <v>8</v>
      </c>
      <c r="B9" t="s">
        <v>70</v>
      </c>
      <c r="C9" t="s">
        <v>46</v>
      </c>
      <c r="D9" t="s">
        <v>15</v>
      </c>
      <c r="E9">
        <v>1098</v>
      </c>
      <c r="F9">
        <v>1071</v>
      </c>
      <c r="G9">
        <v>9377</v>
      </c>
      <c r="H9">
        <v>28</v>
      </c>
      <c r="I9">
        <v>12</v>
      </c>
      <c r="J9">
        <v>-2</v>
      </c>
      <c r="K9" t="s">
        <v>16</v>
      </c>
      <c r="L9" t="s">
        <v>16</v>
      </c>
      <c r="M9">
        <v>38</v>
      </c>
    </row>
    <row r="10" spans="1:13" x14ac:dyDescent="0.45">
      <c r="A10">
        <v>9</v>
      </c>
      <c r="B10" t="s">
        <v>56</v>
      </c>
      <c r="C10" t="s">
        <v>46</v>
      </c>
      <c r="D10" t="s">
        <v>15</v>
      </c>
      <c r="E10">
        <v>391</v>
      </c>
      <c r="F10">
        <v>363</v>
      </c>
      <c r="G10">
        <v>3161.2</v>
      </c>
      <c r="H10">
        <v>1</v>
      </c>
      <c r="I10">
        <v>-2</v>
      </c>
      <c r="J10">
        <v>31</v>
      </c>
      <c r="K10" t="s">
        <v>16</v>
      </c>
      <c r="L10" t="s">
        <v>16</v>
      </c>
      <c r="M10">
        <v>30</v>
      </c>
    </row>
    <row r="11" spans="1:13" x14ac:dyDescent="0.45">
      <c r="A11">
        <v>10</v>
      </c>
      <c r="B11" t="s">
        <v>110</v>
      </c>
      <c r="C11" t="s">
        <v>46</v>
      </c>
      <c r="D11" t="s">
        <v>15</v>
      </c>
      <c r="E11">
        <v>758</v>
      </c>
      <c r="F11">
        <v>697</v>
      </c>
      <c r="G11">
        <v>6205</v>
      </c>
      <c r="H11">
        <v>-15</v>
      </c>
      <c r="I11">
        <v>-4</v>
      </c>
      <c r="J11">
        <v>49</v>
      </c>
      <c r="K11" t="s">
        <v>16</v>
      </c>
      <c r="L11" t="s">
        <v>16</v>
      </c>
      <c r="M11">
        <v>29</v>
      </c>
    </row>
    <row r="12" spans="1:13" x14ac:dyDescent="0.45">
      <c r="A12">
        <v>11</v>
      </c>
      <c r="B12" t="s">
        <v>111</v>
      </c>
      <c r="C12" t="s">
        <v>44</v>
      </c>
      <c r="D12" t="s">
        <v>15</v>
      </c>
      <c r="E12">
        <v>2186</v>
      </c>
      <c r="F12">
        <v>2113</v>
      </c>
      <c r="G12">
        <v>18294.2</v>
      </c>
      <c r="H12">
        <v>5</v>
      </c>
      <c r="I12">
        <v>5</v>
      </c>
      <c r="J12">
        <v>19</v>
      </c>
      <c r="K12" t="s">
        <v>16</v>
      </c>
      <c r="L12" t="s">
        <v>16</v>
      </c>
      <c r="M12">
        <v>28</v>
      </c>
    </row>
    <row r="13" spans="1:13" x14ac:dyDescent="0.45">
      <c r="A13">
        <v>12</v>
      </c>
      <c r="B13" t="s">
        <v>96</v>
      </c>
      <c r="C13" t="s">
        <v>105</v>
      </c>
      <c r="D13" t="s">
        <v>15</v>
      </c>
      <c r="E13">
        <v>1019</v>
      </c>
      <c r="F13">
        <v>956</v>
      </c>
      <c r="G13">
        <v>8486.2000000000007</v>
      </c>
      <c r="H13">
        <v>12</v>
      </c>
      <c r="I13">
        <v>8</v>
      </c>
      <c r="J13">
        <v>5</v>
      </c>
      <c r="K13" t="s">
        <v>16</v>
      </c>
      <c r="L13" t="s">
        <v>16</v>
      </c>
      <c r="M13">
        <v>25</v>
      </c>
    </row>
    <row r="14" spans="1:13" x14ac:dyDescent="0.45">
      <c r="A14">
        <v>13</v>
      </c>
      <c r="B14" t="s">
        <v>19</v>
      </c>
      <c r="C14" t="s">
        <v>20</v>
      </c>
      <c r="D14" t="s">
        <v>15</v>
      </c>
      <c r="E14">
        <v>146</v>
      </c>
      <c r="F14">
        <v>132</v>
      </c>
      <c r="G14">
        <v>1183.2</v>
      </c>
      <c r="H14">
        <v>6</v>
      </c>
      <c r="I14">
        <v>-3</v>
      </c>
      <c r="J14">
        <v>21</v>
      </c>
      <c r="K14" t="s">
        <v>16</v>
      </c>
      <c r="L14" t="s">
        <v>16</v>
      </c>
      <c r="M14">
        <v>25</v>
      </c>
    </row>
    <row r="15" spans="1:13" x14ac:dyDescent="0.45">
      <c r="A15">
        <v>14</v>
      </c>
      <c r="B15" t="s">
        <v>112</v>
      </c>
      <c r="C15" t="s">
        <v>113</v>
      </c>
      <c r="D15" t="s">
        <v>15</v>
      </c>
      <c r="E15">
        <v>914</v>
      </c>
      <c r="F15">
        <v>839</v>
      </c>
      <c r="G15">
        <v>7342.1</v>
      </c>
      <c r="H15">
        <v>2</v>
      </c>
      <c r="I15">
        <v>3</v>
      </c>
      <c r="J15">
        <v>19</v>
      </c>
      <c r="K15" t="s">
        <v>16</v>
      </c>
      <c r="L15" t="s">
        <v>16</v>
      </c>
      <c r="M15">
        <v>24</v>
      </c>
    </row>
    <row r="16" spans="1:13" x14ac:dyDescent="0.45">
      <c r="A16">
        <v>15</v>
      </c>
      <c r="B16" t="s">
        <v>95</v>
      </c>
      <c r="C16" t="s">
        <v>113</v>
      </c>
      <c r="D16" t="s">
        <v>15</v>
      </c>
      <c r="E16">
        <v>1100</v>
      </c>
      <c r="F16">
        <v>1025</v>
      </c>
      <c r="G16">
        <v>8991.2000000000007</v>
      </c>
      <c r="H16">
        <v>15</v>
      </c>
      <c r="I16">
        <v>6</v>
      </c>
      <c r="J16">
        <v>3</v>
      </c>
      <c r="K16" t="s">
        <v>16</v>
      </c>
      <c r="L16" t="s">
        <v>16</v>
      </c>
      <c r="M16">
        <v>24</v>
      </c>
    </row>
    <row r="17" spans="1:13" x14ac:dyDescent="0.45">
      <c r="A17">
        <v>16</v>
      </c>
      <c r="B17" t="s">
        <v>17</v>
      </c>
      <c r="C17" t="s">
        <v>18</v>
      </c>
      <c r="D17" t="s">
        <v>15</v>
      </c>
      <c r="E17">
        <v>266</v>
      </c>
      <c r="F17">
        <v>241</v>
      </c>
      <c r="G17">
        <v>2132</v>
      </c>
      <c r="H17">
        <v>1</v>
      </c>
      <c r="I17">
        <v>7</v>
      </c>
      <c r="J17">
        <v>16</v>
      </c>
      <c r="K17" t="s">
        <v>16</v>
      </c>
      <c r="L17" t="s">
        <v>16</v>
      </c>
      <c r="M17">
        <v>23</v>
      </c>
    </row>
    <row r="18" spans="1:13" x14ac:dyDescent="0.45">
      <c r="A18">
        <v>17</v>
      </c>
      <c r="B18" t="s">
        <v>114</v>
      </c>
      <c r="C18" t="s">
        <v>107</v>
      </c>
      <c r="D18" t="s">
        <v>15</v>
      </c>
      <c r="E18">
        <v>354</v>
      </c>
      <c r="F18">
        <v>296</v>
      </c>
      <c r="G18">
        <v>2644.2</v>
      </c>
      <c r="H18">
        <v>16</v>
      </c>
      <c r="I18">
        <v>3</v>
      </c>
      <c r="J18">
        <v>2</v>
      </c>
      <c r="K18" t="s">
        <v>16</v>
      </c>
      <c r="L18" t="s">
        <v>16</v>
      </c>
      <c r="M18">
        <v>21</v>
      </c>
    </row>
    <row r="19" spans="1:13" x14ac:dyDescent="0.45">
      <c r="A19">
        <v>18</v>
      </c>
      <c r="B19" t="s">
        <v>115</v>
      </c>
      <c r="C19" t="s">
        <v>46</v>
      </c>
      <c r="D19" t="s">
        <v>15</v>
      </c>
      <c r="E19">
        <v>378</v>
      </c>
      <c r="F19">
        <v>322</v>
      </c>
      <c r="G19">
        <v>2887.1</v>
      </c>
      <c r="H19">
        <v>-4</v>
      </c>
      <c r="I19">
        <v>1</v>
      </c>
      <c r="J19">
        <v>23</v>
      </c>
      <c r="K19" t="s">
        <v>16</v>
      </c>
      <c r="L19" t="s">
        <v>16</v>
      </c>
      <c r="M19">
        <v>20</v>
      </c>
    </row>
    <row r="20" spans="1:13" x14ac:dyDescent="0.45">
      <c r="A20">
        <v>19</v>
      </c>
      <c r="B20" t="s">
        <v>28</v>
      </c>
      <c r="C20" t="s">
        <v>29</v>
      </c>
      <c r="D20" t="s">
        <v>15</v>
      </c>
      <c r="E20">
        <v>356</v>
      </c>
      <c r="F20">
        <v>311</v>
      </c>
      <c r="G20">
        <v>2843</v>
      </c>
      <c r="H20">
        <v>2</v>
      </c>
      <c r="I20">
        <v>-3</v>
      </c>
      <c r="J20">
        <v>21</v>
      </c>
      <c r="K20" t="s">
        <v>16</v>
      </c>
      <c r="L20" t="s">
        <v>16</v>
      </c>
      <c r="M20">
        <v>20</v>
      </c>
    </row>
    <row r="21" spans="1:13" x14ac:dyDescent="0.45">
      <c r="A21">
        <v>20</v>
      </c>
      <c r="B21" t="s">
        <v>45</v>
      </c>
      <c r="C21" t="s">
        <v>46</v>
      </c>
      <c r="D21" t="s">
        <v>15</v>
      </c>
      <c r="E21">
        <v>291</v>
      </c>
      <c r="F21">
        <v>247</v>
      </c>
      <c r="G21">
        <v>2171.1</v>
      </c>
      <c r="H21">
        <v>1</v>
      </c>
      <c r="I21">
        <v>4</v>
      </c>
      <c r="J21">
        <v>14</v>
      </c>
      <c r="K21" t="s">
        <v>16</v>
      </c>
      <c r="L21" t="s">
        <v>16</v>
      </c>
      <c r="M21">
        <v>19</v>
      </c>
    </row>
    <row r="22" spans="1:13" x14ac:dyDescent="0.45">
      <c r="A22">
        <v>21</v>
      </c>
      <c r="B22" t="s">
        <v>58</v>
      </c>
      <c r="C22" t="s">
        <v>59</v>
      </c>
      <c r="D22" t="s">
        <v>15</v>
      </c>
      <c r="E22">
        <v>253</v>
      </c>
      <c r="F22">
        <v>236</v>
      </c>
      <c r="G22">
        <v>2129.1</v>
      </c>
      <c r="H22">
        <v>2</v>
      </c>
      <c r="I22">
        <v>9</v>
      </c>
      <c r="J22">
        <v>8</v>
      </c>
      <c r="K22" t="s">
        <v>16</v>
      </c>
      <c r="L22" t="s">
        <v>16</v>
      </c>
      <c r="M22">
        <v>18</v>
      </c>
    </row>
    <row r="23" spans="1:13" x14ac:dyDescent="0.45">
      <c r="A23">
        <v>22</v>
      </c>
      <c r="B23" t="s">
        <v>60</v>
      </c>
      <c r="C23" t="s">
        <v>109</v>
      </c>
      <c r="D23" t="s">
        <v>15</v>
      </c>
      <c r="E23">
        <v>758</v>
      </c>
      <c r="F23">
        <v>712</v>
      </c>
      <c r="G23">
        <v>6338</v>
      </c>
      <c r="H23">
        <v>-12</v>
      </c>
      <c r="I23">
        <v>-1</v>
      </c>
      <c r="J23">
        <v>29</v>
      </c>
      <c r="K23" t="s">
        <v>16</v>
      </c>
      <c r="L23" t="s">
        <v>16</v>
      </c>
      <c r="M23">
        <v>16</v>
      </c>
    </row>
    <row r="24" spans="1:13" x14ac:dyDescent="0.45">
      <c r="A24">
        <v>23</v>
      </c>
      <c r="B24" t="s">
        <v>55</v>
      </c>
      <c r="C24" t="s">
        <v>18</v>
      </c>
      <c r="D24" t="s">
        <v>15</v>
      </c>
      <c r="E24">
        <v>423</v>
      </c>
      <c r="F24">
        <v>374</v>
      </c>
      <c r="G24">
        <v>3337.2</v>
      </c>
      <c r="H24">
        <v>-2</v>
      </c>
      <c r="I24">
        <v>14</v>
      </c>
      <c r="J24">
        <v>4</v>
      </c>
      <c r="K24" t="s">
        <v>16</v>
      </c>
      <c r="L24" t="s">
        <v>16</v>
      </c>
      <c r="M24">
        <v>16</v>
      </c>
    </row>
    <row r="25" spans="1:13" x14ac:dyDescent="0.45">
      <c r="A25">
        <v>24</v>
      </c>
      <c r="B25" t="s">
        <v>116</v>
      </c>
      <c r="C25" t="s">
        <v>107</v>
      </c>
      <c r="D25" t="s">
        <v>15</v>
      </c>
      <c r="E25">
        <v>1579</v>
      </c>
      <c r="F25">
        <v>1507</v>
      </c>
      <c r="G25">
        <v>13433.2</v>
      </c>
      <c r="H25">
        <v>-8</v>
      </c>
      <c r="I25">
        <v>-1</v>
      </c>
      <c r="J25">
        <v>23</v>
      </c>
      <c r="K25" t="s">
        <v>16</v>
      </c>
      <c r="L25" t="s">
        <v>16</v>
      </c>
      <c r="M25">
        <v>15</v>
      </c>
    </row>
    <row r="26" spans="1:13" x14ac:dyDescent="0.45">
      <c r="A26">
        <v>25</v>
      </c>
      <c r="B26" t="s">
        <v>39</v>
      </c>
      <c r="C26" t="s">
        <v>46</v>
      </c>
      <c r="D26" t="s">
        <v>15</v>
      </c>
      <c r="E26">
        <v>336</v>
      </c>
      <c r="F26">
        <v>284</v>
      </c>
      <c r="G26">
        <v>2520.1999999999998</v>
      </c>
      <c r="H26">
        <v>-3</v>
      </c>
      <c r="I26">
        <v>-1</v>
      </c>
      <c r="J26">
        <v>19</v>
      </c>
      <c r="K26" t="s">
        <v>16</v>
      </c>
      <c r="L26" t="s">
        <v>16</v>
      </c>
      <c r="M26">
        <v>15</v>
      </c>
    </row>
    <row r="27" spans="1:13" x14ac:dyDescent="0.45">
      <c r="A27">
        <v>26</v>
      </c>
      <c r="B27" t="s">
        <v>117</v>
      </c>
      <c r="C27" t="s">
        <v>109</v>
      </c>
      <c r="D27" t="s">
        <v>15</v>
      </c>
      <c r="E27">
        <v>874</v>
      </c>
      <c r="F27">
        <v>810</v>
      </c>
      <c r="G27">
        <v>7234.1</v>
      </c>
      <c r="H27">
        <v>1</v>
      </c>
      <c r="I27">
        <v>-8</v>
      </c>
      <c r="J27">
        <v>22</v>
      </c>
      <c r="K27" t="s">
        <v>16</v>
      </c>
      <c r="L27" t="s">
        <v>16</v>
      </c>
      <c r="M27">
        <v>15</v>
      </c>
    </row>
    <row r="28" spans="1:13" x14ac:dyDescent="0.45">
      <c r="A28">
        <v>27</v>
      </c>
      <c r="B28" t="s">
        <v>32</v>
      </c>
      <c r="C28" t="s">
        <v>46</v>
      </c>
      <c r="D28" t="s">
        <v>15</v>
      </c>
      <c r="E28">
        <v>182</v>
      </c>
      <c r="F28">
        <v>163</v>
      </c>
      <c r="G28">
        <v>1466.2</v>
      </c>
      <c r="H28">
        <v>10</v>
      </c>
      <c r="I28">
        <v>2</v>
      </c>
      <c r="J28">
        <v>0</v>
      </c>
      <c r="K28" t="s">
        <v>16</v>
      </c>
      <c r="L28" t="s">
        <v>16</v>
      </c>
      <c r="M28">
        <v>13</v>
      </c>
    </row>
    <row r="29" spans="1:13" x14ac:dyDescent="0.45">
      <c r="A29">
        <v>28</v>
      </c>
      <c r="B29" t="s">
        <v>118</v>
      </c>
      <c r="C29" t="s">
        <v>109</v>
      </c>
      <c r="D29" t="s">
        <v>15</v>
      </c>
      <c r="E29">
        <v>360</v>
      </c>
      <c r="F29">
        <v>323</v>
      </c>
      <c r="G29">
        <v>2827</v>
      </c>
      <c r="H29">
        <v>5</v>
      </c>
      <c r="I29">
        <v>1</v>
      </c>
      <c r="J29">
        <v>6</v>
      </c>
      <c r="K29" t="s">
        <v>16</v>
      </c>
      <c r="L29" t="s">
        <v>16</v>
      </c>
      <c r="M29">
        <v>12</v>
      </c>
    </row>
    <row r="30" spans="1:13" x14ac:dyDescent="0.45">
      <c r="A30">
        <v>29</v>
      </c>
      <c r="B30" t="s">
        <v>61</v>
      </c>
      <c r="C30" t="s">
        <v>62</v>
      </c>
      <c r="D30" t="s">
        <v>15</v>
      </c>
      <c r="E30">
        <v>411</v>
      </c>
      <c r="F30">
        <v>382</v>
      </c>
      <c r="G30">
        <v>3337.2</v>
      </c>
      <c r="H30">
        <v>-11</v>
      </c>
      <c r="I30">
        <v>5</v>
      </c>
      <c r="J30">
        <v>18</v>
      </c>
      <c r="K30" t="s">
        <v>16</v>
      </c>
      <c r="L30" t="s">
        <v>16</v>
      </c>
      <c r="M30">
        <v>12</v>
      </c>
    </row>
    <row r="31" spans="1:13" x14ac:dyDescent="0.45">
      <c r="A31">
        <v>30</v>
      </c>
      <c r="B31" t="s">
        <v>119</v>
      </c>
      <c r="C31" t="s">
        <v>120</v>
      </c>
      <c r="D31" t="s">
        <v>15</v>
      </c>
      <c r="E31">
        <v>505</v>
      </c>
      <c r="F31">
        <v>433</v>
      </c>
      <c r="G31">
        <v>3855</v>
      </c>
      <c r="H31">
        <v>6</v>
      </c>
      <c r="I31">
        <v>-2</v>
      </c>
      <c r="J31">
        <v>8</v>
      </c>
      <c r="K31" t="s">
        <v>16</v>
      </c>
      <c r="L31" t="s">
        <v>16</v>
      </c>
      <c r="M31">
        <v>11</v>
      </c>
    </row>
    <row r="32" spans="1:13" x14ac:dyDescent="0.45">
      <c r="A32">
        <v>31</v>
      </c>
      <c r="B32" t="s">
        <v>121</v>
      </c>
      <c r="C32" t="s">
        <v>46</v>
      </c>
      <c r="D32" t="s">
        <v>15</v>
      </c>
      <c r="E32">
        <v>222</v>
      </c>
      <c r="F32">
        <v>179</v>
      </c>
      <c r="G32">
        <v>1556.1</v>
      </c>
      <c r="H32">
        <v>-2</v>
      </c>
      <c r="I32">
        <v>6</v>
      </c>
      <c r="J32">
        <v>8</v>
      </c>
      <c r="K32" t="s">
        <v>16</v>
      </c>
      <c r="L32" t="s">
        <v>16</v>
      </c>
      <c r="M32">
        <v>11</v>
      </c>
    </row>
    <row r="33" spans="1:13" x14ac:dyDescent="0.45">
      <c r="A33">
        <v>32</v>
      </c>
      <c r="B33" t="s">
        <v>27</v>
      </c>
      <c r="C33" t="s">
        <v>109</v>
      </c>
      <c r="D33" t="s">
        <v>15</v>
      </c>
      <c r="E33">
        <v>480</v>
      </c>
      <c r="F33">
        <v>395</v>
      </c>
      <c r="G33">
        <v>3586</v>
      </c>
      <c r="H33">
        <v>-2</v>
      </c>
      <c r="I33">
        <v>4</v>
      </c>
      <c r="J33">
        <v>8</v>
      </c>
      <c r="K33" t="s">
        <v>16</v>
      </c>
      <c r="L33" t="s">
        <v>16</v>
      </c>
      <c r="M33">
        <v>11</v>
      </c>
    </row>
    <row r="34" spans="1:13" x14ac:dyDescent="0.45">
      <c r="A34">
        <v>33</v>
      </c>
      <c r="B34" t="s">
        <v>122</v>
      </c>
      <c r="C34" t="s">
        <v>123</v>
      </c>
      <c r="D34" t="s">
        <v>15</v>
      </c>
      <c r="E34">
        <v>276</v>
      </c>
      <c r="F34">
        <v>227</v>
      </c>
      <c r="G34">
        <v>2082.1999999999998</v>
      </c>
      <c r="H34">
        <v>1</v>
      </c>
      <c r="I34">
        <v>2</v>
      </c>
      <c r="J34">
        <v>6</v>
      </c>
      <c r="K34" t="s">
        <v>16</v>
      </c>
      <c r="L34" t="s">
        <v>16</v>
      </c>
      <c r="M34">
        <v>9</v>
      </c>
    </row>
    <row r="35" spans="1:13" x14ac:dyDescent="0.45">
      <c r="A35">
        <v>34</v>
      </c>
      <c r="B35" t="s">
        <v>124</v>
      </c>
      <c r="C35" t="s">
        <v>105</v>
      </c>
      <c r="D35" t="s">
        <v>15</v>
      </c>
      <c r="E35">
        <v>250</v>
      </c>
      <c r="F35">
        <v>174</v>
      </c>
      <c r="G35">
        <v>1669.2</v>
      </c>
      <c r="H35">
        <v>-1</v>
      </c>
      <c r="I35">
        <v>2</v>
      </c>
      <c r="J35">
        <v>8</v>
      </c>
      <c r="K35" t="s">
        <v>16</v>
      </c>
      <c r="L35" t="s">
        <v>16</v>
      </c>
      <c r="M35">
        <v>9</v>
      </c>
    </row>
    <row r="36" spans="1:13" x14ac:dyDescent="0.45">
      <c r="A36">
        <v>35</v>
      </c>
      <c r="B36" t="s">
        <v>53</v>
      </c>
      <c r="C36" t="s">
        <v>109</v>
      </c>
      <c r="D36" t="s">
        <v>15</v>
      </c>
      <c r="E36">
        <v>317</v>
      </c>
      <c r="F36">
        <v>264</v>
      </c>
      <c r="G36">
        <v>2312.1</v>
      </c>
      <c r="H36">
        <v>1</v>
      </c>
      <c r="I36">
        <v>1</v>
      </c>
      <c r="J36">
        <v>7</v>
      </c>
      <c r="K36" t="s">
        <v>16</v>
      </c>
      <c r="L36" t="s">
        <v>16</v>
      </c>
      <c r="M36">
        <v>9</v>
      </c>
    </row>
    <row r="37" spans="1:13" x14ac:dyDescent="0.45">
      <c r="A37">
        <v>36</v>
      </c>
      <c r="B37" t="s">
        <v>125</v>
      </c>
      <c r="C37" t="s">
        <v>109</v>
      </c>
      <c r="D37" t="s">
        <v>15</v>
      </c>
      <c r="E37">
        <v>183</v>
      </c>
      <c r="F37">
        <v>153</v>
      </c>
      <c r="G37">
        <v>1362</v>
      </c>
      <c r="H37">
        <v>-1</v>
      </c>
      <c r="I37">
        <v>1</v>
      </c>
      <c r="J37">
        <v>10</v>
      </c>
      <c r="K37" t="s">
        <v>16</v>
      </c>
      <c r="L37" t="s">
        <v>16</v>
      </c>
      <c r="M37">
        <v>9</v>
      </c>
    </row>
    <row r="38" spans="1:13" x14ac:dyDescent="0.45">
      <c r="A38">
        <v>37</v>
      </c>
      <c r="B38" t="s">
        <v>25</v>
      </c>
      <c r="C38" t="s">
        <v>26</v>
      </c>
      <c r="D38" t="s">
        <v>15</v>
      </c>
      <c r="E38">
        <v>214</v>
      </c>
      <c r="F38">
        <v>204</v>
      </c>
      <c r="G38">
        <v>1799.1</v>
      </c>
      <c r="H38">
        <v>3</v>
      </c>
      <c r="I38">
        <v>0</v>
      </c>
      <c r="J38">
        <v>5</v>
      </c>
      <c r="K38" t="s">
        <v>16</v>
      </c>
      <c r="L38" t="s">
        <v>16</v>
      </c>
      <c r="M38">
        <v>8</v>
      </c>
    </row>
    <row r="39" spans="1:13" x14ac:dyDescent="0.45">
      <c r="A39">
        <v>38</v>
      </c>
      <c r="B39" t="s">
        <v>68</v>
      </c>
      <c r="C39" t="s">
        <v>69</v>
      </c>
      <c r="D39" t="s">
        <v>15</v>
      </c>
      <c r="E39">
        <v>138</v>
      </c>
      <c r="F39">
        <v>126</v>
      </c>
      <c r="G39">
        <v>1105.2</v>
      </c>
      <c r="H39">
        <v>-2</v>
      </c>
      <c r="I39">
        <v>-1</v>
      </c>
      <c r="J39">
        <v>11</v>
      </c>
      <c r="K39" t="s">
        <v>16</v>
      </c>
      <c r="L39" t="s">
        <v>16</v>
      </c>
      <c r="M39">
        <v>8</v>
      </c>
    </row>
    <row r="40" spans="1:13" x14ac:dyDescent="0.45">
      <c r="A40">
        <v>39</v>
      </c>
      <c r="B40" t="s">
        <v>35</v>
      </c>
      <c r="C40" t="s">
        <v>36</v>
      </c>
      <c r="D40" t="s">
        <v>15</v>
      </c>
      <c r="E40">
        <v>228</v>
      </c>
      <c r="F40">
        <v>188</v>
      </c>
      <c r="G40">
        <v>1703</v>
      </c>
      <c r="H40">
        <v>2</v>
      </c>
      <c r="I40">
        <v>3</v>
      </c>
      <c r="J40">
        <v>1</v>
      </c>
      <c r="K40" t="s">
        <v>16</v>
      </c>
      <c r="L40" t="s">
        <v>16</v>
      </c>
      <c r="M40">
        <v>7</v>
      </c>
    </row>
    <row r="41" spans="1:13" x14ac:dyDescent="0.45">
      <c r="A41">
        <v>40</v>
      </c>
      <c r="B41" t="s">
        <v>126</v>
      </c>
      <c r="C41" t="s">
        <v>127</v>
      </c>
      <c r="D41" t="s">
        <v>15</v>
      </c>
      <c r="E41">
        <v>805</v>
      </c>
      <c r="F41">
        <v>669</v>
      </c>
      <c r="G41">
        <v>5991.2</v>
      </c>
      <c r="H41">
        <v>3</v>
      </c>
      <c r="I41">
        <v>0</v>
      </c>
      <c r="J41">
        <v>3</v>
      </c>
      <c r="K41" t="s">
        <v>16</v>
      </c>
      <c r="L41" t="s">
        <v>16</v>
      </c>
      <c r="M41">
        <v>6</v>
      </c>
    </row>
    <row r="42" spans="1:13" x14ac:dyDescent="0.45">
      <c r="A42">
        <v>41</v>
      </c>
      <c r="B42" t="s">
        <v>128</v>
      </c>
      <c r="C42" t="s">
        <v>113</v>
      </c>
      <c r="D42" t="s">
        <v>15</v>
      </c>
      <c r="E42">
        <v>518</v>
      </c>
      <c r="F42">
        <v>438</v>
      </c>
      <c r="G42">
        <v>3962.2</v>
      </c>
      <c r="H42">
        <v>3</v>
      </c>
      <c r="I42">
        <v>1</v>
      </c>
      <c r="J42">
        <v>2</v>
      </c>
      <c r="K42" t="s">
        <v>16</v>
      </c>
      <c r="L42" t="s">
        <v>16</v>
      </c>
      <c r="M42">
        <v>6</v>
      </c>
    </row>
    <row r="43" spans="1:13" x14ac:dyDescent="0.45">
      <c r="A43">
        <v>42</v>
      </c>
      <c r="B43" t="s">
        <v>84</v>
      </c>
      <c r="C43" t="s">
        <v>109</v>
      </c>
      <c r="D43" t="s">
        <v>15</v>
      </c>
      <c r="E43">
        <v>459</v>
      </c>
      <c r="F43">
        <v>424</v>
      </c>
      <c r="G43">
        <v>3718.2</v>
      </c>
      <c r="H43">
        <v>-2</v>
      </c>
      <c r="I43">
        <v>15</v>
      </c>
      <c r="J43">
        <v>-8</v>
      </c>
      <c r="K43" t="s">
        <v>16</v>
      </c>
      <c r="L43" t="s">
        <v>16</v>
      </c>
      <c r="M43">
        <v>6</v>
      </c>
    </row>
    <row r="44" spans="1:13" x14ac:dyDescent="0.45">
      <c r="A44">
        <v>43</v>
      </c>
      <c r="B44" t="s">
        <v>129</v>
      </c>
      <c r="C44" t="s">
        <v>109</v>
      </c>
      <c r="D44" t="s">
        <v>15</v>
      </c>
      <c r="E44">
        <v>399</v>
      </c>
      <c r="F44">
        <v>371</v>
      </c>
      <c r="G44">
        <v>3278</v>
      </c>
      <c r="H44">
        <v>2</v>
      </c>
      <c r="I44">
        <v>-1</v>
      </c>
      <c r="J44">
        <v>5</v>
      </c>
      <c r="K44" t="s">
        <v>16</v>
      </c>
      <c r="L44" t="s">
        <v>16</v>
      </c>
      <c r="M44">
        <v>5</v>
      </c>
    </row>
    <row r="45" spans="1:13" x14ac:dyDescent="0.45">
      <c r="A45">
        <v>44</v>
      </c>
      <c r="B45" t="s">
        <v>130</v>
      </c>
      <c r="C45" t="s">
        <v>107</v>
      </c>
      <c r="D45" t="s">
        <v>15</v>
      </c>
      <c r="E45">
        <v>1077</v>
      </c>
      <c r="F45">
        <v>997</v>
      </c>
      <c r="G45">
        <v>8879</v>
      </c>
      <c r="H45">
        <v>-8</v>
      </c>
      <c r="I45">
        <v>0</v>
      </c>
      <c r="J45">
        <v>12</v>
      </c>
      <c r="K45" t="s">
        <v>16</v>
      </c>
      <c r="L45" t="s">
        <v>16</v>
      </c>
      <c r="M45">
        <v>4</v>
      </c>
    </row>
    <row r="46" spans="1:13" x14ac:dyDescent="0.45">
      <c r="A46">
        <v>45</v>
      </c>
      <c r="B46" t="s">
        <v>131</v>
      </c>
      <c r="C46" t="s">
        <v>113</v>
      </c>
      <c r="D46" t="s">
        <v>15</v>
      </c>
      <c r="E46">
        <v>929</v>
      </c>
      <c r="F46">
        <v>867</v>
      </c>
      <c r="G46">
        <v>7593.1</v>
      </c>
      <c r="H46">
        <v>3</v>
      </c>
      <c r="I46">
        <v>5</v>
      </c>
      <c r="J46">
        <v>-4</v>
      </c>
      <c r="K46" t="s">
        <v>16</v>
      </c>
      <c r="L46" t="s">
        <v>16</v>
      </c>
      <c r="M46">
        <v>4</v>
      </c>
    </row>
    <row r="47" spans="1:13" x14ac:dyDescent="0.45">
      <c r="A47">
        <v>46</v>
      </c>
      <c r="B47" t="s">
        <v>63</v>
      </c>
      <c r="C47" t="s">
        <v>107</v>
      </c>
      <c r="D47" t="s">
        <v>15</v>
      </c>
      <c r="E47">
        <v>411</v>
      </c>
      <c r="F47">
        <v>351</v>
      </c>
      <c r="G47">
        <v>3207.2</v>
      </c>
      <c r="H47">
        <v>-4</v>
      </c>
      <c r="I47">
        <v>1</v>
      </c>
      <c r="J47">
        <v>6</v>
      </c>
      <c r="K47" t="s">
        <v>16</v>
      </c>
      <c r="L47" t="s">
        <v>16</v>
      </c>
      <c r="M47">
        <v>4</v>
      </c>
    </row>
    <row r="48" spans="1:13" x14ac:dyDescent="0.45">
      <c r="A48">
        <v>47</v>
      </c>
      <c r="B48" t="s">
        <v>132</v>
      </c>
      <c r="C48" t="s">
        <v>107</v>
      </c>
      <c r="D48" t="s">
        <v>15</v>
      </c>
      <c r="E48">
        <v>885</v>
      </c>
      <c r="F48">
        <v>818</v>
      </c>
      <c r="G48">
        <v>7217.2</v>
      </c>
      <c r="H48">
        <v>-5</v>
      </c>
      <c r="I48">
        <v>-6</v>
      </c>
      <c r="J48">
        <v>13</v>
      </c>
      <c r="K48" t="s">
        <v>16</v>
      </c>
      <c r="L48" t="s">
        <v>16</v>
      </c>
      <c r="M48">
        <v>3</v>
      </c>
    </row>
    <row r="49" spans="1:13" x14ac:dyDescent="0.45">
      <c r="A49">
        <v>48</v>
      </c>
      <c r="B49" t="s">
        <v>133</v>
      </c>
      <c r="C49" t="s">
        <v>109</v>
      </c>
      <c r="D49" t="s">
        <v>15</v>
      </c>
      <c r="E49">
        <v>560</v>
      </c>
      <c r="F49">
        <v>498</v>
      </c>
      <c r="G49">
        <v>4507.2</v>
      </c>
      <c r="H49">
        <v>-6</v>
      </c>
      <c r="I49">
        <v>0</v>
      </c>
      <c r="J49">
        <v>8</v>
      </c>
      <c r="K49" t="s">
        <v>16</v>
      </c>
      <c r="L49" t="s">
        <v>16</v>
      </c>
      <c r="M49">
        <v>2</v>
      </c>
    </row>
    <row r="50" spans="1:13" x14ac:dyDescent="0.45">
      <c r="A50">
        <v>49</v>
      </c>
      <c r="B50" t="s">
        <v>134</v>
      </c>
      <c r="C50" t="s">
        <v>113</v>
      </c>
      <c r="D50" t="s">
        <v>15</v>
      </c>
      <c r="E50">
        <v>164</v>
      </c>
      <c r="F50">
        <v>134</v>
      </c>
      <c r="G50">
        <v>1205</v>
      </c>
      <c r="H50">
        <v>2</v>
      </c>
      <c r="I50">
        <v>-2</v>
      </c>
      <c r="J50">
        <v>2</v>
      </c>
      <c r="K50" t="s">
        <v>16</v>
      </c>
      <c r="L50" t="s">
        <v>16</v>
      </c>
      <c r="M50">
        <v>2</v>
      </c>
    </row>
    <row r="51" spans="1:13" x14ac:dyDescent="0.45">
      <c r="A51">
        <v>50</v>
      </c>
      <c r="B51" t="s">
        <v>82</v>
      </c>
      <c r="C51" t="s">
        <v>105</v>
      </c>
      <c r="D51" t="s">
        <v>15</v>
      </c>
      <c r="E51">
        <v>301</v>
      </c>
      <c r="F51">
        <v>266</v>
      </c>
      <c r="G51">
        <v>2374</v>
      </c>
      <c r="H51">
        <v>8</v>
      </c>
      <c r="I51">
        <v>-3</v>
      </c>
      <c r="J51">
        <v>-3</v>
      </c>
      <c r="K51" t="s">
        <v>16</v>
      </c>
      <c r="L51" t="s">
        <v>16</v>
      </c>
      <c r="M51">
        <v>2</v>
      </c>
    </row>
    <row r="52" spans="1:13" x14ac:dyDescent="0.45">
      <c r="A52">
        <v>51</v>
      </c>
      <c r="B52" t="s">
        <v>135</v>
      </c>
      <c r="C52" t="s">
        <v>46</v>
      </c>
      <c r="D52" t="s">
        <v>15</v>
      </c>
      <c r="E52">
        <v>241</v>
      </c>
      <c r="F52">
        <v>223</v>
      </c>
      <c r="G52">
        <v>2011.2</v>
      </c>
      <c r="H52">
        <v>-1</v>
      </c>
      <c r="I52">
        <v>0</v>
      </c>
      <c r="J52">
        <v>3</v>
      </c>
      <c r="K52" t="s">
        <v>16</v>
      </c>
      <c r="L52" t="s">
        <v>16</v>
      </c>
      <c r="M52">
        <v>2</v>
      </c>
    </row>
    <row r="53" spans="1:13" x14ac:dyDescent="0.45">
      <c r="A53">
        <v>52</v>
      </c>
      <c r="B53" t="s">
        <v>136</v>
      </c>
      <c r="C53" t="s">
        <v>137</v>
      </c>
      <c r="D53" t="s">
        <v>15</v>
      </c>
      <c r="E53">
        <v>434</v>
      </c>
      <c r="F53">
        <v>349</v>
      </c>
      <c r="G53">
        <v>3192</v>
      </c>
      <c r="H53">
        <v>1</v>
      </c>
      <c r="I53">
        <v>0</v>
      </c>
      <c r="J53">
        <v>0</v>
      </c>
      <c r="K53" t="s">
        <v>16</v>
      </c>
      <c r="L53" t="s">
        <v>16</v>
      </c>
      <c r="M53">
        <v>1</v>
      </c>
    </row>
    <row r="54" spans="1:13" x14ac:dyDescent="0.45">
      <c r="A54">
        <v>53</v>
      </c>
      <c r="B54" t="s">
        <v>138</v>
      </c>
      <c r="C54" t="s">
        <v>107</v>
      </c>
      <c r="D54" t="s">
        <v>15</v>
      </c>
      <c r="E54">
        <v>228</v>
      </c>
      <c r="F54">
        <v>206</v>
      </c>
      <c r="G54">
        <v>1821</v>
      </c>
      <c r="H54">
        <v>5</v>
      </c>
      <c r="I54">
        <v>-1</v>
      </c>
      <c r="J54">
        <v>-2</v>
      </c>
      <c r="K54" t="s">
        <v>16</v>
      </c>
      <c r="L54" t="s">
        <v>16</v>
      </c>
      <c r="M54">
        <v>1</v>
      </c>
    </row>
    <row r="55" spans="1:13" x14ac:dyDescent="0.45">
      <c r="A55">
        <v>54</v>
      </c>
      <c r="B55" t="s">
        <v>139</v>
      </c>
      <c r="C55" t="s">
        <v>107</v>
      </c>
      <c r="D55" t="s">
        <v>15</v>
      </c>
      <c r="E55">
        <v>218</v>
      </c>
      <c r="F55">
        <v>177</v>
      </c>
      <c r="G55">
        <v>1589.2</v>
      </c>
      <c r="H55">
        <v>5</v>
      </c>
      <c r="I55">
        <v>-1</v>
      </c>
      <c r="J55">
        <v>-3</v>
      </c>
      <c r="K55" t="s">
        <v>16</v>
      </c>
      <c r="L55" t="s">
        <v>16</v>
      </c>
      <c r="M55">
        <v>1</v>
      </c>
    </row>
    <row r="56" spans="1:13" x14ac:dyDescent="0.45">
      <c r="A56">
        <v>55</v>
      </c>
      <c r="B56" t="s">
        <v>140</v>
      </c>
      <c r="C56" t="s">
        <v>105</v>
      </c>
      <c r="D56" t="s">
        <v>15</v>
      </c>
      <c r="E56">
        <v>399</v>
      </c>
      <c r="F56">
        <v>328</v>
      </c>
      <c r="G56">
        <v>3011.1</v>
      </c>
      <c r="H56">
        <v>-4</v>
      </c>
      <c r="I56">
        <v>0</v>
      </c>
      <c r="J56">
        <v>4</v>
      </c>
      <c r="K56" t="s">
        <v>16</v>
      </c>
      <c r="L56" t="s">
        <v>16</v>
      </c>
      <c r="M56">
        <v>0</v>
      </c>
    </row>
    <row r="57" spans="1:13" x14ac:dyDescent="0.45">
      <c r="A57">
        <v>56</v>
      </c>
      <c r="B57" t="s">
        <v>142</v>
      </c>
      <c r="C57" t="s">
        <v>113</v>
      </c>
      <c r="D57" t="s">
        <v>15</v>
      </c>
      <c r="E57">
        <v>137</v>
      </c>
      <c r="F57">
        <v>107</v>
      </c>
      <c r="G57">
        <v>1001.2</v>
      </c>
      <c r="H57">
        <v>-1</v>
      </c>
      <c r="I57">
        <v>1</v>
      </c>
      <c r="J57">
        <v>-1</v>
      </c>
      <c r="K57" t="s">
        <v>16</v>
      </c>
      <c r="L57" t="s">
        <v>16</v>
      </c>
      <c r="M57">
        <v>0</v>
      </c>
    </row>
    <row r="58" spans="1:13" x14ac:dyDescent="0.45">
      <c r="A58">
        <v>57</v>
      </c>
      <c r="B58" t="s">
        <v>143</v>
      </c>
      <c r="C58" t="s">
        <v>46</v>
      </c>
      <c r="D58" t="s">
        <v>15</v>
      </c>
      <c r="E58">
        <v>439</v>
      </c>
      <c r="F58">
        <v>375</v>
      </c>
      <c r="G58">
        <v>3301.1</v>
      </c>
      <c r="H58">
        <v>-1</v>
      </c>
      <c r="I58">
        <v>0</v>
      </c>
      <c r="J58">
        <v>1</v>
      </c>
      <c r="K58" t="s">
        <v>16</v>
      </c>
      <c r="L58" t="s">
        <v>16</v>
      </c>
      <c r="M58">
        <v>0</v>
      </c>
    </row>
    <row r="59" spans="1:13" x14ac:dyDescent="0.45">
      <c r="A59">
        <v>58</v>
      </c>
      <c r="B59" t="s">
        <v>144</v>
      </c>
      <c r="C59" t="s">
        <v>109</v>
      </c>
      <c r="D59" t="s">
        <v>15</v>
      </c>
      <c r="E59">
        <v>219</v>
      </c>
      <c r="F59">
        <v>135</v>
      </c>
      <c r="G59">
        <v>1334.1</v>
      </c>
      <c r="H59">
        <v>0</v>
      </c>
      <c r="I59">
        <v>0</v>
      </c>
      <c r="J59">
        <v>-1</v>
      </c>
      <c r="K59" t="s">
        <v>16</v>
      </c>
      <c r="L59" t="s">
        <v>16</v>
      </c>
      <c r="M59">
        <v>-1</v>
      </c>
    </row>
    <row r="60" spans="1:13" x14ac:dyDescent="0.45">
      <c r="A60">
        <v>59</v>
      </c>
      <c r="B60" t="s">
        <v>145</v>
      </c>
      <c r="C60" t="s">
        <v>105</v>
      </c>
      <c r="D60" t="s">
        <v>15</v>
      </c>
      <c r="E60">
        <v>437</v>
      </c>
      <c r="F60">
        <v>364</v>
      </c>
      <c r="G60">
        <v>3387.2</v>
      </c>
      <c r="H60">
        <v>-1</v>
      </c>
      <c r="I60">
        <v>0</v>
      </c>
      <c r="J60">
        <v>0</v>
      </c>
      <c r="K60" t="s">
        <v>16</v>
      </c>
      <c r="L60" t="s">
        <v>16</v>
      </c>
      <c r="M60">
        <v>-1</v>
      </c>
    </row>
    <row r="61" spans="1:13" x14ac:dyDescent="0.45">
      <c r="A61">
        <v>60</v>
      </c>
      <c r="B61" t="s">
        <v>146</v>
      </c>
      <c r="C61" t="s">
        <v>109</v>
      </c>
      <c r="D61" t="s">
        <v>15</v>
      </c>
      <c r="E61">
        <v>1612</v>
      </c>
      <c r="F61">
        <v>1538</v>
      </c>
      <c r="G61">
        <v>13501</v>
      </c>
      <c r="H61">
        <v>-9</v>
      </c>
      <c r="I61">
        <v>2</v>
      </c>
      <c r="J61">
        <v>5</v>
      </c>
      <c r="K61" t="s">
        <v>16</v>
      </c>
      <c r="L61" t="s">
        <v>16</v>
      </c>
      <c r="M61">
        <v>-1</v>
      </c>
    </row>
    <row r="62" spans="1:13" x14ac:dyDescent="0.45">
      <c r="A62">
        <v>61</v>
      </c>
      <c r="B62" t="s">
        <v>147</v>
      </c>
      <c r="C62" t="s">
        <v>46</v>
      </c>
      <c r="D62" t="s">
        <v>15</v>
      </c>
      <c r="E62">
        <v>126</v>
      </c>
      <c r="F62">
        <v>111</v>
      </c>
      <c r="G62">
        <v>1011.1</v>
      </c>
      <c r="H62">
        <v>0</v>
      </c>
      <c r="I62">
        <v>0</v>
      </c>
      <c r="J62">
        <v>-1</v>
      </c>
      <c r="K62" t="s">
        <v>16</v>
      </c>
      <c r="L62" t="s">
        <v>16</v>
      </c>
      <c r="M62">
        <v>-1</v>
      </c>
    </row>
    <row r="63" spans="1:13" x14ac:dyDescent="0.45">
      <c r="A63">
        <v>62</v>
      </c>
      <c r="B63" t="s">
        <v>149</v>
      </c>
      <c r="C63" t="s">
        <v>109</v>
      </c>
      <c r="D63" t="s">
        <v>15</v>
      </c>
      <c r="E63">
        <v>238</v>
      </c>
      <c r="F63">
        <v>197</v>
      </c>
      <c r="G63">
        <v>1779.2</v>
      </c>
      <c r="H63">
        <v>2</v>
      </c>
      <c r="I63">
        <v>-1</v>
      </c>
      <c r="J63">
        <v>-2</v>
      </c>
      <c r="K63" t="s">
        <v>16</v>
      </c>
      <c r="L63" t="s">
        <v>16</v>
      </c>
      <c r="M63">
        <v>-1</v>
      </c>
    </row>
    <row r="64" spans="1:13" x14ac:dyDescent="0.45">
      <c r="A64">
        <v>63</v>
      </c>
      <c r="B64" t="s">
        <v>43</v>
      </c>
      <c r="C64" t="s">
        <v>46</v>
      </c>
      <c r="D64" t="s">
        <v>15</v>
      </c>
      <c r="E64">
        <v>745</v>
      </c>
      <c r="F64">
        <v>681</v>
      </c>
      <c r="G64">
        <v>5964</v>
      </c>
      <c r="H64">
        <v>11</v>
      </c>
      <c r="I64">
        <v>8</v>
      </c>
      <c r="J64">
        <v>-19</v>
      </c>
      <c r="K64" t="s">
        <v>16</v>
      </c>
      <c r="L64" t="s">
        <v>16</v>
      </c>
      <c r="M64">
        <v>-1</v>
      </c>
    </row>
    <row r="65" spans="1:13" x14ac:dyDescent="0.45">
      <c r="A65">
        <v>64</v>
      </c>
      <c r="B65" t="s">
        <v>150</v>
      </c>
      <c r="C65" t="s">
        <v>46</v>
      </c>
      <c r="D65" t="s">
        <v>15</v>
      </c>
      <c r="E65">
        <v>141</v>
      </c>
      <c r="F65">
        <v>123</v>
      </c>
      <c r="G65">
        <v>1089.2</v>
      </c>
      <c r="H65">
        <v>3</v>
      </c>
      <c r="I65">
        <v>-1</v>
      </c>
      <c r="J65">
        <v>-2</v>
      </c>
      <c r="K65" t="s">
        <v>16</v>
      </c>
      <c r="L65" t="s">
        <v>16</v>
      </c>
      <c r="M65">
        <v>-1</v>
      </c>
    </row>
    <row r="66" spans="1:13" x14ac:dyDescent="0.45">
      <c r="A66">
        <v>65</v>
      </c>
      <c r="B66" t="s">
        <v>151</v>
      </c>
      <c r="C66" t="s">
        <v>109</v>
      </c>
      <c r="D66" t="s">
        <v>15</v>
      </c>
      <c r="E66">
        <v>187</v>
      </c>
      <c r="F66">
        <v>161</v>
      </c>
      <c r="G66">
        <v>1388</v>
      </c>
      <c r="H66">
        <v>2</v>
      </c>
      <c r="I66">
        <v>7</v>
      </c>
      <c r="J66">
        <v>-10</v>
      </c>
      <c r="K66" t="s">
        <v>16</v>
      </c>
      <c r="L66" t="s">
        <v>16</v>
      </c>
      <c r="M66">
        <v>-1</v>
      </c>
    </row>
    <row r="67" spans="1:13" x14ac:dyDescent="0.45">
      <c r="A67">
        <v>66</v>
      </c>
      <c r="B67" t="s">
        <v>72</v>
      </c>
      <c r="C67" t="s">
        <v>105</v>
      </c>
      <c r="D67" t="s">
        <v>15</v>
      </c>
      <c r="E67">
        <v>399</v>
      </c>
      <c r="F67">
        <v>327</v>
      </c>
      <c r="G67">
        <v>2942</v>
      </c>
      <c r="H67">
        <v>3</v>
      </c>
      <c r="I67">
        <v>4</v>
      </c>
      <c r="J67">
        <v>-8</v>
      </c>
      <c r="K67" t="s">
        <v>16</v>
      </c>
      <c r="L67" t="s">
        <v>16</v>
      </c>
      <c r="M67">
        <v>-1</v>
      </c>
    </row>
    <row r="68" spans="1:13" x14ac:dyDescent="0.45">
      <c r="A68">
        <v>67</v>
      </c>
      <c r="B68" t="s">
        <v>141</v>
      </c>
      <c r="C68" t="s">
        <v>113</v>
      </c>
      <c r="D68" t="s">
        <v>15</v>
      </c>
      <c r="E68">
        <v>441</v>
      </c>
      <c r="F68">
        <v>366</v>
      </c>
      <c r="G68">
        <v>3296.1</v>
      </c>
      <c r="H68">
        <v>-8</v>
      </c>
      <c r="I68">
        <v>4</v>
      </c>
      <c r="J68">
        <v>2</v>
      </c>
      <c r="K68" t="s">
        <v>16</v>
      </c>
      <c r="L68" t="s">
        <v>16</v>
      </c>
      <c r="M68">
        <v>-2</v>
      </c>
    </row>
    <row r="69" spans="1:13" x14ac:dyDescent="0.45">
      <c r="A69">
        <v>68</v>
      </c>
      <c r="B69" t="s">
        <v>152</v>
      </c>
      <c r="C69" t="s">
        <v>113</v>
      </c>
      <c r="D69" t="s">
        <v>15</v>
      </c>
      <c r="E69">
        <v>255</v>
      </c>
      <c r="F69">
        <v>197</v>
      </c>
      <c r="G69">
        <v>1844.1</v>
      </c>
      <c r="H69">
        <v>5</v>
      </c>
      <c r="I69">
        <v>1</v>
      </c>
      <c r="J69">
        <v>-8</v>
      </c>
      <c r="K69" t="s">
        <v>16</v>
      </c>
      <c r="L69" t="s">
        <v>16</v>
      </c>
      <c r="M69">
        <v>-2</v>
      </c>
    </row>
    <row r="70" spans="1:13" x14ac:dyDescent="0.45">
      <c r="A70">
        <v>69</v>
      </c>
      <c r="B70" t="s">
        <v>153</v>
      </c>
      <c r="C70" t="s">
        <v>46</v>
      </c>
      <c r="D70" t="s">
        <v>15</v>
      </c>
      <c r="E70">
        <v>139</v>
      </c>
      <c r="F70">
        <v>130</v>
      </c>
      <c r="G70">
        <v>1137</v>
      </c>
      <c r="H70">
        <v>-1</v>
      </c>
      <c r="I70">
        <v>-1</v>
      </c>
      <c r="J70">
        <v>0</v>
      </c>
      <c r="K70" t="s">
        <v>16</v>
      </c>
      <c r="L70" t="s">
        <v>16</v>
      </c>
      <c r="M70">
        <v>-2</v>
      </c>
    </row>
    <row r="71" spans="1:13" x14ac:dyDescent="0.45">
      <c r="A71">
        <v>70</v>
      </c>
      <c r="B71" t="s">
        <v>154</v>
      </c>
      <c r="C71" t="s">
        <v>105</v>
      </c>
      <c r="D71" t="s">
        <v>15</v>
      </c>
      <c r="E71">
        <v>763</v>
      </c>
      <c r="F71">
        <v>711</v>
      </c>
      <c r="G71">
        <v>6255</v>
      </c>
      <c r="H71">
        <v>-2</v>
      </c>
      <c r="I71">
        <v>0</v>
      </c>
      <c r="J71">
        <v>-2</v>
      </c>
      <c r="K71" t="s">
        <v>16</v>
      </c>
      <c r="L71" t="s">
        <v>16</v>
      </c>
      <c r="M71">
        <v>-3</v>
      </c>
    </row>
    <row r="72" spans="1:13" x14ac:dyDescent="0.45">
      <c r="A72">
        <v>71</v>
      </c>
      <c r="B72" t="s">
        <v>155</v>
      </c>
      <c r="C72" t="s">
        <v>113</v>
      </c>
      <c r="D72" t="s">
        <v>15</v>
      </c>
      <c r="E72">
        <v>369</v>
      </c>
      <c r="F72">
        <v>295</v>
      </c>
      <c r="G72">
        <v>2641</v>
      </c>
      <c r="H72">
        <v>-6</v>
      </c>
      <c r="I72">
        <v>2</v>
      </c>
      <c r="J72">
        <v>1</v>
      </c>
      <c r="K72" t="s">
        <v>16</v>
      </c>
      <c r="L72" t="s">
        <v>16</v>
      </c>
      <c r="M72">
        <v>-3</v>
      </c>
    </row>
    <row r="73" spans="1:13" x14ac:dyDescent="0.45">
      <c r="A73">
        <v>72</v>
      </c>
      <c r="B73" t="s">
        <v>156</v>
      </c>
      <c r="C73" t="s">
        <v>113</v>
      </c>
      <c r="D73" t="s">
        <v>15</v>
      </c>
      <c r="E73">
        <v>292</v>
      </c>
      <c r="F73">
        <v>243</v>
      </c>
      <c r="G73">
        <v>2145</v>
      </c>
      <c r="H73">
        <v>-2</v>
      </c>
      <c r="I73">
        <v>0</v>
      </c>
      <c r="J73">
        <v>-1</v>
      </c>
      <c r="K73" t="s">
        <v>16</v>
      </c>
      <c r="L73" t="s">
        <v>16</v>
      </c>
      <c r="M73">
        <v>-3</v>
      </c>
    </row>
    <row r="74" spans="1:13" x14ac:dyDescent="0.45">
      <c r="A74">
        <v>73</v>
      </c>
      <c r="B74" t="s">
        <v>157</v>
      </c>
      <c r="C74" t="s">
        <v>109</v>
      </c>
      <c r="D74" t="s">
        <v>15</v>
      </c>
      <c r="E74">
        <v>137</v>
      </c>
      <c r="F74">
        <v>117</v>
      </c>
      <c r="G74">
        <v>1040</v>
      </c>
      <c r="H74">
        <v>-1</v>
      </c>
      <c r="I74">
        <v>-2</v>
      </c>
      <c r="J74">
        <v>0</v>
      </c>
      <c r="K74" t="s">
        <v>16</v>
      </c>
      <c r="L74" t="s">
        <v>16</v>
      </c>
      <c r="M74">
        <v>-3</v>
      </c>
    </row>
    <row r="75" spans="1:13" x14ac:dyDescent="0.45">
      <c r="A75">
        <v>74</v>
      </c>
      <c r="B75" t="s">
        <v>158</v>
      </c>
      <c r="C75" t="s">
        <v>109</v>
      </c>
      <c r="D75" t="s">
        <v>15</v>
      </c>
      <c r="E75">
        <v>200</v>
      </c>
      <c r="F75">
        <v>150</v>
      </c>
      <c r="G75">
        <v>1396.1</v>
      </c>
      <c r="H75">
        <v>0</v>
      </c>
      <c r="I75">
        <v>0</v>
      </c>
      <c r="J75">
        <v>-5</v>
      </c>
      <c r="K75" t="s">
        <v>16</v>
      </c>
      <c r="L75" t="s">
        <v>16</v>
      </c>
      <c r="M75">
        <v>-4</v>
      </c>
    </row>
    <row r="76" spans="1:13" x14ac:dyDescent="0.45">
      <c r="A76">
        <v>75</v>
      </c>
      <c r="B76" t="s">
        <v>159</v>
      </c>
      <c r="C76" t="s">
        <v>109</v>
      </c>
      <c r="D76" t="s">
        <v>15</v>
      </c>
      <c r="E76">
        <v>339</v>
      </c>
      <c r="F76">
        <v>287</v>
      </c>
      <c r="G76">
        <v>2597</v>
      </c>
      <c r="H76">
        <v>-4</v>
      </c>
      <c r="I76">
        <v>0</v>
      </c>
      <c r="J76">
        <v>-1</v>
      </c>
      <c r="K76" t="s">
        <v>16</v>
      </c>
      <c r="L76" t="s">
        <v>16</v>
      </c>
      <c r="M76">
        <v>-5</v>
      </c>
    </row>
    <row r="77" spans="1:13" x14ac:dyDescent="0.45">
      <c r="A77">
        <v>76</v>
      </c>
      <c r="B77" t="s">
        <v>160</v>
      </c>
      <c r="C77" t="s">
        <v>107</v>
      </c>
      <c r="D77" t="s">
        <v>15</v>
      </c>
      <c r="E77">
        <v>172</v>
      </c>
      <c r="F77">
        <v>144</v>
      </c>
      <c r="G77">
        <v>1338</v>
      </c>
      <c r="H77">
        <v>0</v>
      </c>
      <c r="I77">
        <v>0</v>
      </c>
      <c r="J77">
        <v>-5</v>
      </c>
      <c r="K77" t="s">
        <v>16</v>
      </c>
      <c r="L77" t="s">
        <v>16</v>
      </c>
      <c r="M77">
        <v>-5</v>
      </c>
    </row>
    <row r="78" spans="1:13" x14ac:dyDescent="0.45">
      <c r="A78">
        <v>77</v>
      </c>
      <c r="B78" t="s">
        <v>86</v>
      </c>
      <c r="C78" t="s">
        <v>46</v>
      </c>
      <c r="D78" t="s">
        <v>15</v>
      </c>
      <c r="E78">
        <v>178</v>
      </c>
      <c r="F78">
        <v>153</v>
      </c>
      <c r="G78">
        <v>1332</v>
      </c>
      <c r="H78">
        <v>-1</v>
      </c>
      <c r="I78">
        <v>-4</v>
      </c>
      <c r="J78">
        <v>0</v>
      </c>
      <c r="K78" t="s">
        <v>16</v>
      </c>
      <c r="L78" t="s">
        <v>16</v>
      </c>
      <c r="M78">
        <v>-5</v>
      </c>
    </row>
    <row r="79" spans="1:13" x14ac:dyDescent="0.45">
      <c r="A79">
        <v>78</v>
      </c>
      <c r="B79" t="s">
        <v>161</v>
      </c>
      <c r="C79" t="s">
        <v>107</v>
      </c>
      <c r="D79" t="s">
        <v>15</v>
      </c>
      <c r="E79">
        <v>688</v>
      </c>
      <c r="F79">
        <v>636</v>
      </c>
      <c r="G79">
        <v>5571.1</v>
      </c>
      <c r="H79">
        <v>-1</v>
      </c>
      <c r="I79">
        <v>-6</v>
      </c>
      <c r="J79">
        <v>1</v>
      </c>
      <c r="K79" t="s">
        <v>16</v>
      </c>
      <c r="L79" t="s">
        <v>16</v>
      </c>
      <c r="M79">
        <v>-6</v>
      </c>
    </row>
    <row r="80" spans="1:13" x14ac:dyDescent="0.45">
      <c r="A80">
        <v>79</v>
      </c>
      <c r="B80" t="s">
        <v>66</v>
      </c>
      <c r="C80" t="s">
        <v>62</v>
      </c>
      <c r="D80" t="s">
        <v>15</v>
      </c>
      <c r="E80">
        <v>479</v>
      </c>
      <c r="F80">
        <v>459</v>
      </c>
      <c r="G80">
        <v>4141.2</v>
      </c>
      <c r="H80">
        <v>3</v>
      </c>
      <c r="I80">
        <v>0</v>
      </c>
      <c r="J80">
        <v>-9</v>
      </c>
      <c r="K80" t="s">
        <v>16</v>
      </c>
      <c r="L80" t="s">
        <v>16</v>
      </c>
      <c r="M80">
        <v>-6</v>
      </c>
    </row>
    <row r="81" spans="1:13" x14ac:dyDescent="0.45">
      <c r="A81">
        <v>80</v>
      </c>
      <c r="B81" t="s">
        <v>162</v>
      </c>
      <c r="C81" t="s">
        <v>107</v>
      </c>
      <c r="D81" t="s">
        <v>15</v>
      </c>
      <c r="E81">
        <v>453</v>
      </c>
      <c r="F81">
        <v>376</v>
      </c>
      <c r="G81">
        <v>3365.1</v>
      </c>
      <c r="H81">
        <v>-4</v>
      </c>
      <c r="I81">
        <v>-3</v>
      </c>
      <c r="J81">
        <v>-1</v>
      </c>
      <c r="K81" t="s">
        <v>16</v>
      </c>
      <c r="L81" t="s">
        <v>16</v>
      </c>
      <c r="M81">
        <v>-7</v>
      </c>
    </row>
    <row r="82" spans="1:13" x14ac:dyDescent="0.45">
      <c r="A82">
        <v>81</v>
      </c>
      <c r="B82" t="s">
        <v>90</v>
      </c>
      <c r="C82" t="s">
        <v>46</v>
      </c>
      <c r="D82" t="s">
        <v>15</v>
      </c>
      <c r="E82">
        <v>285</v>
      </c>
      <c r="F82">
        <v>278</v>
      </c>
      <c r="G82">
        <v>2468.1999999999998</v>
      </c>
      <c r="H82">
        <v>-5</v>
      </c>
      <c r="I82">
        <v>-1</v>
      </c>
      <c r="J82">
        <v>-2</v>
      </c>
      <c r="K82" t="s">
        <v>16</v>
      </c>
      <c r="L82" t="s">
        <v>16</v>
      </c>
      <c r="M82">
        <v>-7</v>
      </c>
    </row>
    <row r="83" spans="1:13" x14ac:dyDescent="0.45">
      <c r="A83">
        <v>82</v>
      </c>
      <c r="B83" t="s">
        <v>83</v>
      </c>
      <c r="C83" t="s">
        <v>107</v>
      </c>
      <c r="D83" t="s">
        <v>15</v>
      </c>
      <c r="E83">
        <v>831</v>
      </c>
      <c r="F83">
        <v>776</v>
      </c>
      <c r="G83">
        <v>6794</v>
      </c>
      <c r="H83">
        <v>5</v>
      </c>
      <c r="I83">
        <v>13</v>
      </c>
      <c r="J83">
        <v>-26</v>
      </c>
      <c r="K83" t="s">
        <v>16</v>
      </c>
      <c r="L83" t="s">
        <v>16</v>
      </c>
      <c r="M83">
        <v>-8</v>
      </c>
    </row>
    <row r="84" spans="1:13" x14ac:dyDescent="0.45">
      <c r="A84">
        <v>83</v>
      </c>
      <c r="B84" t="s">
        <v>163</v>
      </c>
      <c r="C84" t="s">
        <v>109</v>
      </c>
      <c r="D84" t="s">
        <v>15</v>
      </c>
      <c r="E84">
        <v>273</v>
      </c>
      <c r="F84">
        <v>255</v>
      </c>
      <c r="G84">
        <v>2226.1</v>
      </c>
      <c r="H84">
        <v>-4</v>
      </c>
      <c r="I84">
        <v>-2</v>
      </c>
      <c r="J84">
        <v>-2</v>
      </c>
      <c r="K84" t="s">
        <v>16</v>
      </c>
      <c r="L84" t="s">
        <v>16</v>
      </c>
      <c r="M84">
        <v>-8</v>
      </c>
    </row>
    <row r="85" spans="1:13" x14ac:dyDescent="0.45">
      <c r="A85">
        <v>84</v>
      </c>
      <c r="B85" t="s">
        <v>77</v>
      </c>
      <c r="C85" t="s">
        <v>22</v>
      </c>
      <c r="D85" t="s">
        <v>15</v>
      </c>
      <c r="E85">
        <v>289</v>
      </c>
      <c r="F85">
        <v>260</v>
      </c>
      <c r="G85">
        <v>2320.1999999999998</v>
      </c>
      <c r="H85">
        <v>-7</v>
      </c>
      <c r="I85">
        <v>-1</v>
      </c>
      <c r="J85">
        <v>0</v>
      </c>
      <c r="K85" t="s">
        <v>16</v>
      </c>
      <c r="L85" t="s">
        <v>16</v>
      </c>
      <c r="M85">
        <v>-8</v>
      </c>
    </row>
    <row r="86" spans="1:13" x14ac:dyDescent="0.45">
      <c r="A86">
        <v>85</v>
      </c>
      <c r="B86" t="s">
        <v>164</v>
      </c>
      <c r="C86" t="s">
        <v>107</v>
      </c>
      <c r="D86" t="s">
        <v>15</v>
      </c>
      <c r="E86">
        <v>656</v>
      </c>
      <c r="F86">
        <v>570</v>
      </c>
      <c r="G86">
        <v>5178.1000000000004</v>
      </c>
      <c r="H86">
        <v>-1</v>
      </c>
      <c r="I86">
        <v>0</v>
      </c>
      <c r="J86">
        <v>-8</v>
      </c>
      <c r="K86" t="s">
        <v>16</v>
      </c>
      <c r="L86" t="s">
        <v>16</v>
      </c>
      <c r="M86">
        <v>-9</v>
      </c>
    </row>
    <row r="87" spans="1:13" x14ac:dyDescent="0.45">
      <c r="A87">
        <v>86</v>
      </c>
      <c r="B87" t="s">
        <v>148</v>
      </c>
      <c r="C87" t="s">
        <v>127</v>
      </c>
      <c r="D87" t="s">
        <v>15</v>
      </c>
      <c r="E87">
        <v>745</v>
      </c>
      <c r="F87">
        <v>698</v>
      </c>
      <c r="G87">
        <v>6228.2</v>
      </c>
      <c r="H87">
        <v>-4</v>
      </c>
      <c r="I87">
        <v>0</v>
      </c>
      <c r="J87">
        <v>-6</v>
      </c>
      <c r="K87" t="s">
        <v>16</v>
      </c>
      <c r="L87" t="s">
        <v>16</v>
      </c>
      <c r="M87">
        <v>-9</v>
      </c>
    </row>
    <row r="88" spans="1:13" x14ac:dyDescent="0.45">
      <c r="A88">
        <v>87</v>
      </c>
      <c r="B88" t="s">
        <v>165</v>
      </c>
      <c r="C88" t="s">
        <v>109</v>
      </c>
      <c r="D88" t="s">
        <v>15</v>
      </c>
      <c r="E88">
        <v>373</v>
      </c>
      <c r="F88">
        <v>316</v>
      </c>
      <c r="G88">
        <v>2826</v>
      </c>
      <c r="H88">
        <v>1</v>
      </c>
      <c r="I88">
        <v>-6</v>
      </c>
      <c r="J88">
        <v>-5</v>
      </c>
      <c r="K88" t="s">
        <v>16</v>
      </c>
      <c r="L88" t="s">
        <v>16</v>
      </c>
      <c r="M88">
        <v>-9</v>
      </c>
    </row>
    <row r="89" spans="1:13" x14ac:dyDescent="0.45">
      <c r="A89">
        <v>88</v>
      </c>
      <c r="B89" t="s">
        <v>100</v>
      </c>
      <c r="C89" t="s">
        <v>54</v>
      </c>
      <c r="D89" t="s">
        <v>15</v>
      </c>
      <c r="E89">
        <v>196</v>
      </c>
      <c r="F89">
        <v>172</v>
      </c>
      <c r="G89">
        <v>1527</v>
      </c>
      <c r="H89">
        <v>3</v>
      </c>
      <c r="I89">
        <v>-5</v>
      </c>
      <c r="J89">
        <v>-8</v>
      </c>
      <c r="K89" t="s">
        <v>16</v>
      </c>
      <c r="L89" t="s">
        <v>16</v>
      </c>
      <c r="M89">
        <v>-9</v>
      </c>
    </row>
    <row r="90" spans="1:13" x14ac:dyDescent="0.45">
      <c r="A90">
        <v>89</v>
      </c>
      <c r="B90" t="s">
        <v>166</v>
      </c>
      <c r="C90" t="s">
        <v>107</v>
      </c>
      <c r="D90" t="s">
        <v>15</v>
      </c>
      <c r="E90">
        <v>198</v>
      </c>
      <c r="F90">
        <v>165</v>
      </c>
      <c r="G90">
        <v>1470.2</v>
      </c>
      <c r="H90">
        <v>-1</v>
      </c>
      <c r="I90">
        <v>1</v>
      </c>
      <c r="J90">
        <v>-9</v>
      </c>
      <c r="K90" t="s">
        <v>16</v>
      </c>
      <c r="L90" t="s">
        <v>16</v>
      </c>
      <c r="M90">
        <v>-10</v>
      </c>
    </row>
    <row r="91" spans="1:13" x14ac:dyDescent="0.45">
      <c r="A91">
        <v>90</v>
      </c>
      <c r="B91" t="s">
        <v>167</v>
      </c>
      <c r="C91" t="s">
        <v>127</v>
      </c>
      <c r="D91" t="s">
        <v>15</v>
      </c>
      <c r="E91">
        <v>1935</v>
      </c>
      <c r="F91">
        <v>1832</v>
      </c>
      <c r="G91">
        <v>16333.2</v>
      </c>
      <c r="H91">
        <v>-4</v>
      </c>
      <c r="I91">
        <v>0</v>
      </c>
      <c r="J91">
        <v>-8</v>
      </c>
      <c r="K91" t="s">
        <v>16</v>
      </c>
      <c r="L91" t="s">
        <v>16</v>
      </c>
      <c r="M91">
        <v>-12</v>
      </c>
    </row>
    <row r="92" spans="1:13" x14ac:dyDescent="0.45">
      <c r="A92">
        <v>91</v>
      </c>
      <c r="B92" t="s">
        <v>168</v>
      </c>
      <c r="C92" t="s">
        <v>109</v>
      </c>
      <c r="D92" t="s">
        <v>15</v>
      </c>
      <c r="E92">
        <v>1085</v>
      </c>
      <c r="F92">
        <v>990</v>
      </c>
      <c r="G92">
        <v>8945.1</v>
      </c>
      <c r="H92">
        <v>0</v>
      </c>
      <c r="I92">
        <v>0</v>
      </c>
      <c r="J92">
        <v>-12</v>
      </c>
      <c r="K92" t="s">
        <v>16</v>
      </c>
      <c r="L92" t="s">
        <v>16</v>
      </c>
      <c r="M92">
        <v>-12</v>
      </c>
    </row>
    <row r="93" spans="1:13" x14ac:dyDescent="0.45">
      <c r="A93">
        <v>92</v>
      </c>
      <c r="B93" t="s">
        <v>169</v>
      </c>
      <c r="C93" t="s">
        <v>127</v>
      </c>
      <c r="D93" t="s">
        <v>15</v>
      </c>
      <c r="E93">
        <v>891</v>
      </c>
      <c r="F93">
        <v>820</v>
      </c>
      <c r="G93">
        <v>7329.2</v>
      </c>
      <c r="H93">
        <v>-2</v>
      </c>
      <c r="I93">
        <v>0</v>
      </c>
      <c r="J93">
        <v>-10</v>
      </c>
      <c r="K93" t="s">
        <v>16</v>
      </c>
      <c r="L93" t="s">
        <v>16</v>
      </c>
      <c r="M93">
        <v>-12</v>
      </c>
    </row>
    <row r="94" spans="1:13" x14ac:dyDescent="0.45">
      <c r="A94">
        <v>93</v>
      </c>
      <c r="B94" t="s">
        <v>170</v>
      </c>
      <c r="C94" t="s">
        <v>105</v>
      </c>
      <c r="D94" t="s">
        <v>15</v>
      </c>
      <c r="E94">
        <v>649</v>
      </c>
      <c r="F94">
        <v>625</v>
      </c>
      <c r="G94">
        <v>5526</v>
      </c>
      <c r="H94">
        <v>7</v>
      </c>
      <c r="I94">
        <v>-4</v>
      </c>
      <c r="J94">
        <v>-15</v>
      </c>
      <c r="K94" t="s">
        <v>16</v>
      </c>
      <c r="L94" t="s">
        <v>16</v>
      </c>
      <c r="M94">
        <v>-12</v>
      </c>
    </row>
    <row r="95" spans="1:13" x14ac:dyDescent="0.45">
      <c r="A95">
        <v>94</v>
      </c>
      <c r="B95" t="s">
        <v>171</v>
      </c>
      <c r="C95" t="s">
        <v>107</v>
      </c>
      <c r="D95" t="s">
        <v>15</v>
      </c>
      <c r="E95">
        <v>620</v>
      </c>
      <c r="F95">
        <v>571</v>
      </c>
      <c r="G95">
        <v>5106.1000000000004</v>
      </c>
      <c r="H95">
        <v>-3</v>
      </c>
      <c r="I95">
        <v>-1</v>
      </c>
      <c r="J95">
        <v>-8</v>
      </c>
      <c r="K95" t="s">
        <v>16</v>
      </c>
      <c r="L95" t="s">
        <v>16</v>
      </c>
      <c r="M95">
        <v>-12</v>
      </c>
    </row>
    <row r="96" spans="1:13" x14ac:dyDescent="0.45">
      <c r="A96">
        <v>95</v>
      </c>
      <c r="B96" t="s">
        <v>172</v>
      </c>
      <c r="C96" t="s">
        <v>105</v>
      </c>
      <c r="D96" t="s">
        <v>15</v>
      </c>
      <c r="E96">
        <v>631</v>
      </c>
      <c r="F96">
        <v>588</v>
      </c>
      <c r="G96">
        <v>5180.2</v>
      </c>
      <c r="H96">
        <v>13</v>
      </c>
      <c r="I96">
        <v>-15</v>
      </c>
      <c r="J96">
        <v>-11</v>
      </c>
      <c r="K96" t="s">
        <v>16</v>
      </c>
      <c r="L96" t="s">
        <v>16</v>
      </c>
      <c r="M96">
        <v>-12</v>
      </c>
    </row>
    <row r="97" spans="1:13" x14ac:dyDescent="0.45">
      <c r="A97">
        <v>96</v>
      </c>
      <c r="B97" t="s">
        <v>173</v>
      </c>
      <c r="C97" t="s">
        <v>105</v>
      </c>
      <c r="D97" t="s">
        <v>15</v>
      </c>
      <c r="E97">
        <v>417</v>
      </c>
      <c r="F97">
        <v>389</v>
      </c>
      <c r="G97">
        <v>3389.1</v>
      </c>
      <c r="H97">
        <v>7</v>
      </c>
      <c r="I97">
        <v>-15</v>
      </c>
      <c r="J97">
        <v>-5</v>
      </c>
      <c r="K97" t="s">
        <v>16</v>
      </c>
      <c r="L97" t="s">
        <v>16</v>
      </c>
      <c r="M97">
        <v>-12</v>
      </c>
    </row>
    <row r="98" spans="1:13" x14ac:dyDescent="0.45">
      <c r="A98">
        <v>97</v>
      </c>
      <c r="B98" t="s">
        <v>174</v>
      </c>
      <c r="C98" t="s">
        <v>107</v>
      </c>
      <c r="D98" t="s">
        <v>15</v>
      </c>
      <c r="E98">
        <v>406</v>
      </c>
      <c r="F98">
        <v>345</v>
      </c>
      <c r="G98">
        <v>3124.2</v>
      </c>
      <c r="H98">
        <v>-12</v>
      </c>
      <c r="I98">
        <v>2</v>
      </c>
      <c r="J98">
        <v>-1</v>
      </c>
      <c r="K98" t="s">
        <v>16</v>
      </c>
      <c r="L98" t="s">
        <v>16</v>
      </c>
      <c r="M98">
        <v>-12</v>
      </c>
    </row>
    <row r="99" spans="1:13" x14ac:dyDescent="0.45">
      <c r="A99">
        <v>98</v>
      </c>
      <c r="B99" t="s">
        <v>175</v>
      </c>
      <c r="C99" t="s">
        <v>46</v>
      </c>
      <c r="D99" t="s">
        <v>15</v>
      </c>
      <c r="E99">
        <v>252</v>
      </c>
      <c r="F99">
        <v>227</v>
      </c>
      <c r="G99">
        <v>1989.1</v>
      </c>
      <c r="H99">
        <v>-5</v>
      </c>
      <c r="I99">
        <v>1</v>
      </c>
      <c r="J99">
        <v>-9</v>
      </c>
      <c r="K99" t="s">
        <v>16</v>
      </c>
      <c r="L99" t="s">
        <v>16</v>
      </c>
      <c r="M99">
        <v>-12</v>
      </c>
    </row>
    <row r="100" spans="1:13" x14ac:dyDescent="0.45">
      <c r="A100">
        <v>99</v>
      </c>
      <c r="B100" t="s">
        <v>94</v>
      </c>
      <c r="C100" t="s">
        <v>81</v>
      </c>
      <c r="D100" t="s">
        <v>15</v>
      </c>
      <c r="E100">
        <v>205</v>
      </c>
      <c r="F100">
        <v>190</v>
      </c>
      <c r="G100">
        <v>1701.2</v>
      </c>
      <c r="H100">
        <v>5</v>
      </c>
      <c r="I100">
        <v>-6</v>
      </c>
      <c r="J100">
        <v>-11</v>
      </c>
      <c r="K100" t="s">
        <v>16</v>
      </c>
      <c r="L100" t="s">
        <v>16</v>
      </c>
      <c r="M100">
        <v>-12</v>
      </c>
    </row>
    <row r="101" spans="1:13" x14ac:dyDescent="0.45">
      <c r="A101">
        <v>100</v>
      </c>
      <c r="B101" t="s">
        <v>176</v>
      </c>
      <c r="C101" t="s">
        <v>107</v>
      </c>
      <c r="D101" t="s">
        <v>15</v>
      </c>
      <c r="E101">
        <v>1122</v>
      </c>
      <c r="F101">
        <v>1032</v>
      </c>
      <c r="G101">
        <v>9275.1</v>
      </c>
      <c r="H101">
        <v>-2</v>
      </c>
      <c r="I101">
        <v>-1</v>
      </c>
      <c r="J101">
        <v>-10</v>
      </c>
      <c r="K101" t="s">
        <v>16</v>
      </c>
      <c r="L101" t="s">
        <v>16</v>
      </c>
      <c r="M101">
        <v>-13</v>
      </c>
    </row>
    <row r="102" spans="1:13" x14ac:dyDescent="0.45">
      <c r="A102">
        <v>101</v>
      </c>
      <c r="B102" t="s">
        <v>177</v>
      </c>
      <c r="C102" t="s">
        <v>71</v>
      </c>
      <c r="D102" t="s">
        <v>15</v>
      </c>
      <c r="E102">
        <v>293</v>
      </c>
      <c r="F102">
        <v>287</v>
      </c>
      <c r="G102">
        <v>2547.1</v>
      </c>
      <c r="H102">
        <v>0</v>
      </c>
      <c r="I102">
        <v>0</v>
      </c>
      <c r="J102">
        <v>-13</v>
      </c>
      <c r="K102" t="s">
        <v>16</v>
      </c>
      <c r="L102" t="s">
        <v>16</v>
      </c>
      <c r="M102">
        <v>-13</v>
      </c>
    </row>
    <row r="103" spans="1:13" x14ac:dyDescent="0.45">
      <c r="A103">
        <v>102</v>
      </c>
      <c r="B103" t="s">
        <v>101</v>
      </c>
      <c r="C103" t="s">
        <v>102</v>
      </c>
      <c r="D103" t="s">
        <v>15</v>
      </c>
      <c r="E103">
        <v>119</v>
      </c>
      <c r="F103">
        <v>114</v>
      </c>
      <c r="G103">
        <v>1011.2</v>
      </c>
      <c r="H103">
        <v>-5</v>
      </c>
      <c r="I103">
        <v>-1</v>
      </c>
      <c r="J103">
        <v>-7</v>
      </c>
      <c r="K103" t="s">
        <v>16</v>
      </c>
      <c r="L103" t="s">
        <v>16</v>
      </c>
      <c r="M103">
        <v>-13</v>
      </c>
    </row>
    <row r="104" spans="1:13" x14ac:dyDescent="0.45">
      <c r="A104">
        <v>103</v>
      </c>
      <c r="B104" t="s">
        <v>178</v>
      </c>
      <c r="C104" t="s">
        <v>105</v>
      </c>
      <c r="D104" t="s">
        <v>15</v>
      </c>
      <c r="E104">
        <v>521</v>
      </c>
      <c r="F104">
        <v>390</v>
      </c>
      <c r="G104">
        <v>3605</v>
      </c>
      <c r="H104">
        <v>-1</v>
      </c>
      <c r="I104">
        <v>1</v>
      </c>
      <c r="J104">
        <v>-15</v>
      </c>
      <c r="K104" t="s">
        <v>16</v>
      </c>
      <c r="L104" t="s">
        <v>16</v>
      </c>
      <c r="M104">
        <v>-16</v>
      </c>
    </row>
    <row r="105" spans="1:13" x14ac:dyDescent="0.45">
      <c r="A105">
        <v>104</v>
      </c>
      <c r="B105" t="s">
        <v>179</v>
      </c>
      <c r="C105" t="s">
        <v>107</v>
      </c>
      <c r="D105" t="s">
        <v>15</v>
      </c>
      <c r="E105">
        <v>171</v>
      </c>
      <c r="F105">
        <v>130</v>
      </c>
      <c r="G105">
        <v>1186.2</v>
      </c>
      <c r="H105">
        <v>0</v>
      </c>
      <c r="I105">
        <v>-5</v>
      </c>
      <c r="J105">
        <v>-12</v>
      </c>
      <c r="K105" t="s">
        <v>16</v>
      </c>
      <c r="L105" t="s">
        <v>16</v>
      </c>
      <c r="M105">
        <v>-16</v>
      </c>
    </row>
    <row r="106" spans="1:13" x14ac:dyDescent="0.45">
      <c r="A106">
        <v>105</v>
      </c>
      <c r="B106" t="s">
        <v>74</v>
      </c>
      <c r="C106" t="s">
        <v>73</v>
      </c>
      <c r="D106" t="s">
        <v>15</v>
      </c>
      <c r="E106">
        <v>278</v>
      </c>
      <c r="F106">
        <v>238</v>
      </c>
      <c r="G106">
        <v>2112.1999999999998</v>
      </c>
      <c r="H106">
        <v>-5</v>
      </c>
      <c r="I106">
        <v>-1</v>
      </c>
      <c r="J106">
        <v>-11</v>
      </c>
      <c r="K106" t="s">
        <v>16</v>
      </c>
      <c r="L106" t="s">
        <v>16</v>
      </c>
      <c r="M106">
        <v>-16</v>
      </c>
    </row>
    <row r="107" spans="1:13" x14ac:dyDescent="0.45">
      <c r="A107">
        <v>106</v>
      </c>
      <c r="B107" t="s">
        <v>76</v>
      </c>
      <c r="C107" t="s">
        <v>46</v>
      </c>
      <c r="D107" t="s">
        <v>15</v>
      </c>
      <c r="E107">
        <v>262</v>
      </c>
      <c r="F107">
        <v>220</v>
      </c>
      <c r="G107">
        <v>1974</v>
      </c>
      <c r="H107">
        <v>-3</v>
      </c>
      <c r="I107">
        <v>0</v>
      </c>
      <c r="J107">
        <v>-14</v>
      </c>
      <c r="K107" t="s">
        <v>16</v>
      </c>
      <c r="L107" t="s">
        <v>16</v>
      </c>
      <c r="M107">
        <v>-17</v>
      </c>
    </row>
    <row r="108" spans="1:13" x14ac:dyDescent="0.45">
      <c r="A108">
        <v>107</v>
      </c>
      <c r="B108" t="s">
        <v>180</v>
      </c>
      <c r="C108" t="s">
        <v>46</v>
      </c>
      <c r="D108" t="s">
        <v>15</v>
      </c>
      <c r="E108">
        <v>401</v>
      </c>
      <c r="F108">
        <v>370</v>
      </c>
      <c r="G108">
        <v>3297.1</v>
      </c>
      <c r="H108">
        <v>-3</v>
      </c>
      <c r="I108">
        <v>0</v>
      </c>
      <c r="J108">
        <v>-16</v>
      </c>
      <c r="K108" t="s">
        <v>16</v>
      </c>
      <c r="L108" t="s">
        <v>16</v>
      </c>
      <c r="M108">
        <v>-18</v>
      </c>
    </row>
    <row r="109" spans="1:13" x14ac:dyDescent="0.45">
      <c r="A109">
        <v>108</v>
      </c>
      <c r="B109" t="s">
        <v>23</v>
      </c>
      <c r="C109" t="s">
        <v>46</v>
      </c>
      <c r="D109" t="s">
        <v>15</v>
      </c>
      <c r="E109">
        <v>618</v>
      </c>
      <c r="F109">
        <v>530</v>
      </c>
      <c r="G109">
        <v>4765</v>
      </c>
      <c r="H109">
        <v>12</v>
      </c>
      <c r="I109">
        <v>1</v>
      </c>
      <c r="J109">
        <v>-31</v>
      </c>
      <c r="K109" t="s">
        <v>16</v>
      </c>
      <c r="L109" t="s">
        <v>16</v>
      </c>
      <c r="M109">
        <v>-18</v>
      </c>
    </row>
    <row r="110" spans="1:13" x14ac:dyDescent="0.45">
      <c r="A110">
        <v>109</v>
      </c>
      <c r="B110" t="s">
        <v>181</v>
      </c>
      <c r="C110" t="s">
        <v>46</v>
      </c>
      <c r="D110" t="s">
        <v>15</v>
      </c>
      <c r="E110">
        <v>232</v>
      </c>
      <c r="F110">
        <v>193</v>
      </c>
      <c r="G110">
        <v>1752.1</v>
      </c>
      <c r="H110">
        <v>1</v>
      </c>
      <c r="I110">
        <v>-6</v>
      </c>
      <c r="J110">
        <v>-13</v>
      </c>
      <c r="K110" t="s">
        <v>16</v>
      </c>
      <c r="L110" t="s">
        <v>16</v>
      </c>
      <c r="M110">
        <v>-18</v>
      </c>
    </row>
    <row r="111" spans="1:13" x14ac:dyDescent="0.45">
      <c r="A111">
        <v>110</v>
      </c>
      <c r="B111" t="s">
        <v>182</v>
      </c>
      <c r="C111" t="s">
        <v>127</v>
      </c>
      <c r="D111" t="s">
        <v>15</v>
      </c>
      <c r="E111">
        <v>928</v>
      </c>
      <c r="F111">
        <v>890</v>
      </c>
      <c r="G111">
        <v>7880</v>
      </c>
      <c r="H111">
        <v>-8</v>
      </c>
      <c r="I111">
        <v>-4</v>
      </c>
      <c r="J111">
        <v>-7</v>
      </c>
      <c r="K111" t="s">
        <v>16</v>
      </c>
      <c r="L111" t="s">
        <v>16</v>
      </c>
      <c r="M111">
        <v>-19</v>
      </c>
    </row>
    <row r="112" spans="1:13" x14ac:dyDescent="0.45">
      <c r="A112">
        <v>111</v>
      </c>
      <c r="B112" t="s">
        <v>183</v>
      </c>
      <c r="C112" t="s">
        <v>46</v>
      </c>
      <c r="D112" t="s">
        <v>15</v>
      </c>
      <c r="E112">
        <v>168</v>
      </c>
      <c r="F112">
        <v>135</v>
      </c>
      <c r="G112">
        <v>1182.2</v>
      </c>
      <c r="H112">
        <v>-4</v>
      </c>
      <c r="I112">
        <v>-2</v>
      </c>
      <c r="J112">
        <v>-12</v>
      </c>
      <c r="K112" t="s">
        <v>16</v>
      </c>
      <c r="L112" t="s">
        <v>16</v>
      </c>
      <c r="M112">
        <v>-19</v>
      </c>
    </row>
    <row r="113" spans="1:13" x14ac:dyDescent="0.45">
      <c r="A113">
        <v>112</v>
      </c>
      <c r="B113" t="s">
        <v>184</v>
      </c>
      <c r="C113" t="s">
        <v>107</v>
      </c>
      <c r="D113" t="s">
        <v>15</v>
      </c>
      <c r="E113">
        <v>238</v>
      </c>
      <c r="F113">
        <v>199</v>
      </c>
      <c r="G113">
        <v>1796.2</v>
      </c>
      <c r="H113">
        <v>-8</v>
      </c>
      <c r="I113">
        <v>-3</v>
      </c>
      <c r="J113">
        <v>-9</v>
      </c>
      <c r="K113" t="s">
        <v>16</v>
      </c>
      <c r="L113" t="s">
        <v>16</v>
      </c>
      <c r="M113">
        <v>-20</v>
      </c>
    </row>
    <row r="114" spans="1:13" x14ac:dyDescent="0.45">
      <c r="A114">
        <v>113</v>
      </c>
      <c r="B114" t="s">
        <v>185</v>
      </c>
      <c r="C114" t="s">
        <v>107</v>
      </c>
      <c r="D114" t="s">
        <v>15</v>
      </c>
      <c r="E114">
        <v>241</v>
      </c>
      <c r="F114">
        <v>195</v>
      </c>
      <c r="G114">
        <v>1767</v>
      </c>
      <c r="H114">
        <v>-5</v>
      </c>
      <c r="I114">
        <v>-8</v>
      </c>
      <c r="J114">
        <v>-7</v>
      </c>
      <c r="K114" t="s">
        <v>16</v>
      </c>
      <c r="L114" t="s">
        <v>16</v>
      </c>
      <c r="M114">
        <v>-20</v>
      </c>
    </row>
    <row r="115" spans="1:13" x14ac:dyDescent="0.45">
      <c r="A115">
        <v>114</v>
      </c>
      <c r="B115" t="s">
        <v>186</v>
      </c>
      <c r="C115" t="s">
        <v>109</v>
      </c>
      <c r="D115" t="s">
        <v>15</v>
      </c>
      <c r="E115">
        <v>298</v>
      </c>
      <c r="F115">
        <v>250</v>
      </c>
      <c r="G115">
        <v>2262.1999999999998</v>
      </c>
      <c r="H115">
        <v>1</v>
      </c>
      <c r="I115">
        <v>-3</v>
      </c>
      <c r="J115">
        <v>-17</v>
      </c>
      <c r="K115" t="s">
        <v>16</v>
      </c>
      <c r="L115" t="s">
        <v>16</v>
      </c>
      <c r="M115">
        <v>-20</v>
      </c>
    </row>
    <row r="116" spans="1:13" x14ac:dyDescent="0.45">
      <c r="A116">
        <v>115</v>
      </c>
      <c r="B116" t="s">
        <v>88</v>
      </c>
      <c r="C116" t="s">
        <v>46</v>
      </c>
      <c r="D116" t="s">
        <v>15</v>
      </c>
      <c r="E116">
        <v>143</v>
      </c>
      <c r="F116">
        <v>133</v>
      </c>
      <c r="G116">
        <v>1155</v>
      </c>
      <c r="H116">
        <v>-3</v>
      </c>
      <c r="I116">
        <v>-2</v>
      </c>
      <c r="J116">
        <v>-16</v>
      </c>
      <c r="K116" t="s">
        <v>16</v>
      </c>
      <c r="L116" t="s">
        <v>16</v>
      </c>
      <c r="M116">
        <v>-20</v>
      </c>
    </row>
    <row r="117" spans="1:13" x14ac:dyDescent="0.45">
      <c r="A117">
        <v>116</v>
      </c>
      <c r="B117" t="s">
        <v>187</v>
      </c>
      <c r="C117" t="s">
        <v>113</v>
      </c>
      <c r="D117" t="s">
        <v>15</v>
      </c>
      <c r="E117">
        <v>525</v>
      </c>
      <c r="F117">
        <v>452</v>
      </c>
      <c r="G117">
        <v>4012.2</v>
      </c>
      <c r="H117">
        <v>-14</v>
      </c>
      <c r="I117">
        <v>1</v>
      </c>
      <c r="J117">
        <v>-8</v>
      </c>
      <c r="K117" t="s">
        <v>16</v>
      </c>
      <c r="L117" t="s">
        <v>16</v>
      </c>
      <c r="M117">
        <v>-21</v>
      </c>
    </row>
    <row r="118" spans="1:13" x14ac:dyDescent="0.45">
      <c r="A118">
        <v>117</v>
      </c>
      <c r="B118" t="s">
        <v>97</v>
      </c>
      <c r="C118" t="s">
        <v>107</v>
      </c>
      <c r="D118" t="s">
        <v>15</v>
      </c>
      <c r="E118">
        <v>608</v>
      </c>
      <c r="F118">
        <v>541</v>
      </c>
      <c r="G118">
        <v>4777.1000000000004</v>
      </c>
      <c r="H118">
        <v>-8</v>
      </c>
      <c r="I118">
        <v>-12</v>
      </c>
      <c r="J118">
        <v>-3</v>
      </c>
      <c r="K118" t="s">
        <v>16</v>
      </c>
      <c r="L118" t="s">
        <v>16</v>
      </c>
      <c r="M118">
        <v>-23</v>
      </c>
    </row>
    <row r="119" spans="1:13" x14ac:dyDescent="0.45">
      <c r="A119">
        <v>118</v>
      </c>
      <c r="B119" t="s">
        <v>188</v>
      </c>
      <c r="C119" t="s">
        <v>109</v>
      </c>
      <c r="D119" t="s">
        <v>15</v>
      </c>
      <c r="E119">
        <v>311</v>
      </c>
      <c r="F119">
        <v>272</v>
      </c>
      <c r="G119">
        <v>2423.1</v>
      </c>
      <c r="H119">
        <v>-6</v>
      </c>
      <c r="I119">
        <v>-5</v>
      </c>
      <c r="J119">
        <v>-11</v>
      </c>
      <c r="K119" t="s">
        <v>16</v>
      </c>
      <c r="L119" t="s">
        <v>16</v>
      </c>
      <c r="M119">
        <v>-23</v>
      </c>
    </row>
    <row r="120" spans="1:13" x14ac:dyDescent="0.45">
      <c r="A120">
        <v>119</v>
      </c>
      <c r="B120" t="s">
        <v>189</v>
      </c>
      <c r="C120" t="s">
        <v>105</v>
      </c>
      <c r="D120" t="s">
        <v>15</v>
      </c>
      <c r="E120">
        <v>892</v>
      </c>
      <c r="F120">
        <v>819</v>
      </c>
      <c r="G120">
        <v>7362</v>
      </c>
      <c r="H120">
        <v>-6</v>
      </c>
      <c r="I120">
        <v>-2</v>
      </c>
      <c r="J120">
        <v>-17</v>
      </c>
      <c r="K120" t="s">
        <v>16</v>
      </c>
      <c r="L120" t="s">
        <v>16</v>
      </c>
      <c r="M120">
        <v>-24</v>
      </c>
    </row>
    <row r="121" spans="1:13" x14ac:dyDescent="0.45">
      <c r="A121">
        <v>120</v>
      </c>
      <c r="B121" t="s">
        <v>190</v>
      </c>
      <c r="C121" t="s">
        <v>123</v>
      </c>
      <c r="D121" t="s">
        <v>15</v>
      </c>
      <c r="E121">
        <v>1098</v>
      </c>
      <c r="F121">
        <v>1038</v>
      </c>
      <c r="G121">
        <v>9215.2000000000007</v>
      </c>
      <c r="H121">
        <v>3</v>
      </c>
      <c r="I121">
        <v>-5</v>
      </c>
      <c r="J121">
        <v>-21</v>
      </c>
      <c r="K121" t="s">
        <v>16</v>
      </c>
      <c r="L121" t="s">
        <v>16</v>
      </c>
      <c r="M121">
        <v>-24</v>
      </c>
    </row>
    <row r="122" spans="1:13" x14ac:dyDescent="0.45">
      <c r="A122">
        <v>121</v>
      </c>
      <c r="B122" t="s">
        <v>191</v>
      </c>
      <c r="C122" t="s">
        <v>109</v>
      </c>
      <c r="D122" t="s">
        <v>15</v>
      </c>
      <c r="E122">
        <v>1075</v>
      </c>
      <c r="F122">
        <v>1018</v>
      </c>
      <c r="G122">
        <v>9046</v>
      </c>
      <c r="H122">
        <v>5</v>
      </c>
      <c r="I122">
        <v>2</v>
      </c>
      <c r="J122">
        <v>-34</v>
      </c>
      <c r="K122" t="s">
        <v>16</v>
      </c>
      <c r="L122" t="s">
        <v>16</v>
      </c>
      <c r="M122">
        <v>-26</v>
      </c>
    </row>
    <row r="123" spans="1:13" x14ac:dyDescent="0.45">
      <c r="A123">
        <v>122</v>
      </c>
      <c r="B123" t="s">
        <v>98</v>
      </c>
      <c r="C123" t="s">
        <v>107</v>
      </c>
      <c r="D123" t="s">
        <v>15</v>
      </c>
      <c r="E123">
        <v>830</v>
      </c>
      <c r="F123">
        <v>775</v>
      </c>
      <c r="G123">
        <v>6839.1</v>
      </c>
      <c r="H123">
        <v>10</v>
      </c>
      <c r="I123">
        <v>-5</v>
      </c>
      <c r="J123">
        <v>-34</v>
      </c>
      <c r="K123" t="s">
        <v>16</v>
      </c>
      <c r="L123" t="s">
        <v>16</v>
      </c>
      <c r="M123">
        <v>-29</v>
      </c>
    </row>
    <row r="124" spans="1:13" x14ac:dyDescent="0.45">
      <c r="A124">
        <v>123</v>
      </c>
      <c r="B124" t="s">
        <v>99</v>
      </c>
      <c r="C124" t="s">
        <v>46</v>
      </c>
      <c r="D124" t="s">
        <v>15</v>
      </c>
      <c r="E124">
        <v>299</v>
      </c>
      <c r="F124">
        <v>282</v>
      </c>
      <c r="G124">
        <v>2501.1999999999998</v>
      </c>
      <c r="H124">
        <v>-11</v>
      </c>
      <c r="I124">
        <v>-1</v>
      </c>
      <c r="J124">
        <v>-18</v>
      </c>
      <c r="K124" t="s">
        <v>16</v>
      </c>
      <c r="L124" t="s">
        <v>16</v>
      </c>
      <c r="M124">
        <v>-30</v>
      </c>
    </row>
    <row r="125" spans="1:13" x14ac:dyDescent="0.45">
      <c r="A125">
        <v>124</v>
      </c>
      <c r="B125" t="s">
        <v>192</v>
      </c>
      <c r="C125" t="s">
        <v>109</v>
      </c>
      <c r="D125" t="s">
        <v>15</v>
      </c>
      <c r="E125">
        <v>331</v>
      </c>
      <c r="F125">
        <v>288</v>
      </c>
      <c r="G125">
        <v>2574.1</v>
      </c>
      <c r="H125">
        <v>-1</v>
      </c>
      <c r="I125">
        <v>-13</v>
      </c>
      <c r="J125">
        <v>-22</v>
      </c>
      <c r="K125" t="s">
        <v>16</v>
      </c>
      <c r="L125" t="s">
        <v>16</v>
      </c>
      <c r="M125">
        <v>-35</v>
      </c>
    </row>
    <row r="126" spans="1:13" x14ac:dyDescent="0.45">
      <c r="A126">
        <v>125</v>
      </c>
      <c r="B126" t="s">
        <v>193</v>
      </c>
      <c r="C126" t="s">
        <v>113</v>
      </c>
      <c r="D126" t="s">
        <v>15</v>
      </c>
      <c r="E126">
        <v>668</v>
      </c>
      <c r="F126">
        <v>619</v>
      </c>
      <c r="G126">
        <v>5447.2</v>
      </c>
      <c r="H126">
        <v>-6</v>
      </c>
      <c r="I126">
        <v>9</v>
      </c>
      <c r="J126">
        <v>-44</v>
      </c>
      <c r="K126" t="s">
        <v>16</v>
      </c>
      <c r="L126" t="s">
        <v>16</v>
      </c>
      <c r="M126">
        <v>-42</v>
      </c>
    </row>
    <row r="127" spans="1:13" x14ac:dyDescent="0.45">
      <c r="A127">
        <v>126</v>
      </c>
      <c r="B127" t="s">
        <v>194</v>
      </c>
      <c r="C127" t="s">
        <v>105</v>
      </c>
      <c r="D127" t="s">
        <v>15</v>
      </c>
      <c r="E127">
        <v>1540</v>
      </c>
      <c r="F127">
        <v>1461</v>
      </c>
      <c r="G127">
        <v>12968.2</v>
      </c>
      <c r="H127">
        <v>-18</v>
      </c>
      <c r="I127">
        <v>-3</v>
      </c>
      <c r="J127">
        <v>-22</v>
      </c>
      <c r="K127" t="s">
        <v>16</v>
      </c>
      <c r="L127" t="s">
        <v>16</v>
      </c>
      <c r="M127">
        <v>-43</v>
      </c>
    </row>
    <row r="128" spans="1:13" x14ac:dyDescent="0.45">
      <c r="A128">
        <v>127</v>
      </c>
      <c r="B128" t="s">
        <v>52</v>
      </c>
      <c r="C128" t="s">
        <v>38</v>
      </c>
      <c r="D128" t="s">
        <v>15</v>
      </c>
      <c r="E128">
        <v>1247</v>
      </c>
      <c r="F128">
        <v>1220</v>
      </c>
      <c r="G128">
        <v>10458.200000000001</v>
      </c>
      <c r="H128">
        <v>17</v>
      </c>
      <c r="I128">
        <v>2</v>
      </c>
      <c r="J128">
        <v>-74</v>
      </c>
      <c r="K128" t="s">
        <v>16</v>
      </c>
      <c r="L128" t="s">
        <v>16</v>
      </c>
      <c r="M128">
        <v>-56</v>
      </c>
    </row>
    <row r="129" spans="1:12" x14ac:dyDescent="0.45">
      <c r="A129">
        <v>128</v>
      </c>
      <c r="B129" t="s">
        <v>195</v>
      </c>
      <c r="C129" t="s">
        <v>107</v>
      </c>
      <c r="D129" t="s">
        <v>15</v>
      </c>
      <c r="E129">
        <v>167</v>
      </c>
      <c r="F129">
        <v>107</v>
      </c>
      <c r="G129">
        <v>1020</v>
      </c>
      <c r="K129" t="s">
        <v>16</v>
      </c>
      <c r="L129" t="s">
        <v>16</v>
      </c>
    </row>
    <row r="130" spans="1:12" x14ac:dyDescent="0.45">
      <c r="A130">
        <v>129</v>
      </c>
      <c r="B130" t="s">
        <v>196</v>
      </c>
      <c r="C130" t="s">
        <v>137</v>
      </c>
      <c r="D130" t="s">
        <v>15</v>
      </c>
      <c r="E130">
        <v>595</v>
      </c>
      <c r="F130">
        <v>496</v>
      </c>
      <c r="G130">
        <v>4426.2</v>
      </c>
      <c r="K130" t="s">
        <v>16</v>
      </c>
      <c r="L130" t="s">
        <v>16</v>
      </c>
    </row>
    <row r="131" spans="1:12" x14ac:dyDescent="0.45">
      <c r="A131">
        <v>130</v>
      </c>
      <c r="B131" t="s">
        <v>197</v>
      </c>
      <c r="C131" t="s">
        <v>107</v>
      </c>
      <c r="D131" t="s">
        <v>15</v>
      </c>
      <c r="E131">
        <v>1285</v>
      </c>
      <c r="F131">
        <v>1234</v>
      </c>
      <c r="G131">
        <v>10746</v>
      </c>
      <c r="K131" t="s">
        <v>16</v>
      </c>
      <c r="L131" t="s">
        <v>16</v>
      </c>
    </row>
    <row r="132" spans="1:12" x14ac:dyDescent="0.45">
      <c r="A132">
        <v>131</v>
      </c>
      <c r="B132" t="s">
        <v>198</v>
      </c>
      <c r="C132" t="s">
        <v>105</v>
      </c>
      <c r="D132" t="s">
        <v>15</v>
      </c>
      <c r="E132">
        <v>915</v>
      </c>
      <c r="F132">
        <v>771</v>
      </c>
      <c r="G132">
        <v>6827</v>
      </c>
      <c r="K132" t="s">
        <v>16</v>
      </c>
      <c r="L132" t="s">
        <v>16</v>
      </c>
    </row>
    <row r="133" spans="1:12" x14ac:dyDescent="0.45">
      <c r="A133">
        <v>132</v>
      </c>
      <c r="B133" t="s">
        <v>199</v>
      </c>
      <c r="C133" t="s">
        <v>127</v>
      </c>
      <c r="D133" t="s">
        <v>15</v>
      </c>
      <c r="E133">
        <v>1065</v>
      </c>
      <c r="F133">
        <v>965</v>
      </c>
      <c r="G133">
        <v>8507.1</v>
      </c>
      <c r="K133" t="s">
        <v>16</v>
      </c>
      <c r="L133" t="s">
        <v>16</v>
      </c>
    </row>
    <row r="134" spans="1:12" x14ac:dyDescent="0.45">
      <c r="A134">
        <v>133</v>
      </c>
      <c r="B134" t="s">
        <v>200</v>
      </c>
      <c r="C134" t="s">
        <v>105</v>
      </c>
      <c r="D134" t="s">
        <v>15</v>
      </c>
      <c r="E134">
        <v>958</v>
      </c>
      <c r="F134">
        <v>892</v>
      </c>
      <c r="G134">
        <v>7883.2</v>
      </c>
      <c r="K134" t="s">
        <v>16</v>
      </c>
      <c r="L134" t="s">
        <v>16</v>
      </c>
    </row>
    <row r="135" spans="1:12" x14ac:dyDescent="0.45">
      <c r="A135">
        <v>134</v>
      </c>
      <c r="B135" t="s">
        <v>201</v>
      </c>
      <c r="C135" t="s">
        <v>127</v>
      </c>
      <c r="D135" t="s">
        <v>15</v>
      </c>
      <c r="E135">
        <v>474</v>
      </c>
      <c r="F135">
        <v>396</v>
      </c>
      <c r="G135">
        <v>3557</v>
      </c>
      <c r="K135" t="s">
        <v>16</v>
      </c>
      <c r="L135" t="s">
        <v>16</v>
      </c>
    </row>
    <row r="136" spans="1:12" x14ac:dyDescent="0.45">
      <c r="A136">
        <v>135</v>
      </c>
      <c r="B136" t="s">
        <v>202</v>
      </c>
      <c r="C136" t="s">
        <v>120</v>
      </c>
      <c r="D136" t="s">
        <v>15</v>
      </c>
      <c r="E136">
        <v>914</v>
      </c>
      <c r="F136">
        <v>794</v>
      </c>
      <c r="G136">
        <v>7104.2</v>
      </c>
      <c r="K136" t="s">
        <v>16</v>
      </c>
      <c r="L136" t="s">
        <v>16</v>
      </c>
    </row>
    <row r="137" spans="1:12" x14ac:dyDescent="0.45">
      <c r="A137">
        <v>136</v>
      </c>
      <c r="B137" t="s">
        <v>203</v>
      </c>
      <c r="C137" t="s">
        <v>109</v>
      </c>
      <c r="D137" t="s">
        <v>15</v>
      </c>
      <c r="E137">
        <v>1351</v>
      </c>
      <c r="F137">
        <v>1251</v>
      </c>
      <c r="G137">
        <v>11077.1</v>
      </c>
      <c r="K137" t="s">
        <v>16</v>
      </c>
      <c r="L137" t="s">
        <v>16</v>
      </c>
    </row>
    <row r="138" spans="1:12" x14ac:dyDescent="0.45">
      <c r="A138">
        <v>137</v>
      </c>
      <c r="B138" t="s">
        <v>204</v>
      </c>
      <c r="C138" t="s">
        <v>91</v>
      </c>
      <c r="D138" t="s">
        <v>15</v>
      </c>
      <c r="E138">
        <v>704</v>
      </c>
      <c r="F138">
        <v>648</v>
      </c>
      <c r="G138">
        <v>5836.1</v>
      </c>
      <c r="K138" t="s">
        <v>16</v>
      </c>
      <c r="L138" t="s">
        <v>16</v>
      </c>
    </row>
    <row r="139" spans="1:12" x14ac:dyDescent="0.45">
      <c r="A139">
        <v>138</v>
      </c>
      <c r="B139" t="s">
        <v>205</v>
      </c>
      <c r="C139" t="s">
        <v>107</v>
      </c>
      <c r="D139" t="s">
        <v>15</v>
      </c>
      <c r="E139">
        <v>591</v>
      </c>
      <c r="F139">
        <v>514</v>
      </c>
      <c r="G139">
        <v>4563</v>
      </c>
      <c r="K139" t="s">
        <v>16</v>
      </c>
      <c r="L139" t="s">
        <v>16</v>
      </c>
    </row>
    <row r="140" spans="1:12" x14ac:dyDescent="0.45">
      <c r="A140">
        <v>139</v>
      </c>
      <c r="B140" t="s">
        <v>206</v>
      </c>
      <c r="C140" t="s">
        <v>46</v>
      </c>
      <c r="D140" t="s">
        <v>15</v>
      </c>
      <c r="E140">
        <v>272</v>
      </c>
      <c r="F140">
        <v>236</v>
      </c>
      <c r="G140">
        <v>2116.1999999999998</v>
      </c>
      <c r="K140" t="s">
        <v>16</v>
      </c>
      <c r="L140" t="s">
        <v>16</v>
      </c>
    </row>
    <row r="141" spans="1:12" x14ac:dyDescent="0.45">
      <c r="A141">
        <v>140</v>
      </c>
      <c r="B141" t="s">
        <v>207</v>
      </c>
      <c r="C141" t="s">
        <v>107</v>
      </c>
      <c r="D141" t="s">
        <v>15</v>
      </c>
      <c r="E141">
        <v>522</v>
      </c>
      <c r="F141">
        <v>406</v>
      </c>
      <c r="G141">
        <v>3697.1</v>
      </c>
      <c r="K141" t="s">
        <v>16</v>
      </c>
      <c r="L141" t="s">
        <v>16</v>
      </c>
    </row>
    <row r="142" spans="1:12" x14ac:dyDescent="0.45">
      <c r="A142">
        <v>141</v>
      </c>
      <c r="B142" t="s">
        <v>208</v>
      </c>
      <c r="C142" t="s">
        <v>54</v>
      </c>
      <c r="D142" t="s">
        <v>15</v>
      </c>
      <c r="E142">
        <v>1488</v>
      </c>
      <c r="F142">
        <v>1372</v>
      </c>
      <c r="G142">
        <v>12166</v>
      </c>
      <c r="K142" t="s">
        <v>16</v>
      </c>
      <c r="L142" t="s">
        <v>16</v>
      </c>
    </row>
    <row r="143" spans="1:12" x14ac:dyDescent="0.45">
      <c r="A143">
        <v>142</v>
      </c>
      <c r="B143" t="s">
        <v>209</v>
      </c>
      <c r="C143" t="s">
        <v>127</v>
      </c>
      <c r="D143" t="s">
        <v>15</v>
      </c>
      <c r="E143">
        <v>1323</v>
      </c>
      <c r="F143">
        <v>1203</v>
      </c>
      <c r="G143">
        <v>10635</v>
      </c>
      <c r="K143" t="s">
        <v>16</v>
      </c>
      <c r="L143" t="s">
        <v>16</v>
      </c>
    </row>
    <row r="144" spans="1:12" x14ac:dyDescent="0.45">
      <c r="A144">
        <v>143</v>
      </c>
      <c r="B144" t="s">
        <v>210</v>
      </c>
      <c r="C144" t="s">
        <v>107</v>
      </c>
      <c r="D144" t="s">
        <v>15</v>
      </c>
      <c r="E144">
        <v>327</v>
      </c>
      <c r="F144">
        <v>295</v>
      </c>
      <c r="G144">
        <v>2594.1999999999998</v>
      </c>
      <c r="K144" t="s">
        <v>16</v>
      </c>
      <c r="L144" t="s">
        <v>16</v>
      </c>
    </row>
    <row r="145" spans="1:12" x14ac:dyDescent="0.45">
      <c r="A145">
        <v>144</v>
      </c>
      <c r="B145" t="s">
        <v>211</v>
      </c>
      <c r="C145" t="s">
        <v>107</v>
      </c>
      <c r="D145" t="s">
        <v>15</v>
      </c>
      <c r="E145">
        <v>295</v>
      </c>
      <c r="F145">
        <v>207</v>
      </c>
      <c r="G145">
        <v>1919.1</v>
      </c>
      <c r="K145" t="s">
        <v>16</v>
      </c>
      <c r="L145" t="s">
        <v>16</v>
      </c>
    </row>
    <row r="146" spans="1:12" x14ac:dyDescent="0.45">
      <c r="A146">
        <v>145</v>
      </c>
      <c r="B146" t="s">
        <v>212</v>
      </c>
      <c r="C146" t="s">
        <v>107</v>
      </c>
      <c r="D146" t="s">
        <v>15</v>
      </c>
      <c r="E146">
        <v>1247</v>
      </c>
      <c r="F146">
        <v>1128</v>
      </c>
      <c r="G146">
        <v>10062.1</v>
      </c>
      <c r="K146" t="s">
        <v>16</v>
      </c>
      <c r="L146" t="s">
        <v>16</v>
      </c>
    </row>
    <row r="147" spans="1:12" x14ac:dyDescent="0.45">
      <c r="A147">
        <v>146</v>
      </c>
      <c r="B147" t="s">
        <v>213</v>
      </c>
      <c r="C147" t="s">
        <v>109</v>
      </c>
      <c r="D147" t="s">
        <v>15</v>
      </c>
      <c r="E147">
        <v>1095</v>
      </c>
      <c r="F147">
        <v>973</v>
      </c>
      <c r="G147">
        <v>8605</v>
      </c>
      <c r="K147" t="s">
        <v>16</v>
      </c>
      <c r="L147" t="s">
        <v>16</v>
      </c>
    </row>
    <row r="148" spans="1:12" x14ac:dyDescent="0.45">
      <c r="A148">
        <v>147</v>
      </c>
      <c r="B148" t="s">
        <v>214</v>
      </c>
      <c r="C148" t="s">
        <v>113</v>
      </c>
      <c r="D148" t="s">
        <v>15</v>
      </c>
      <c r="E148">
        <v>242</v>
      </c>
      <c r="F148">
        <v>172</v>
      </c>
      <c r="G148">
        <v>1601.1</v>
      </c>
      <c r="K148" t="s">
        <v>16</v>
      </c>
      <c r="L148" t="s">
        <v>16</v>
      </c>
    </row>
    <row r="149" spans="1:12" x14ac:dyDescent="0.45">
      <c r="A149">
        <v>148</v>
      </c>
      <c r="B149" t="s">
        <v>215</v>
      </c>
      <c r="C149" t="s">
        <v>109</v>
      </c>
      <c r="D149" t="s">
        <v>15</v>
      </c>
      <c r="E149">
        <v>204</v>
      </c>
      <c r="F149">
        <v>152</v>
      </c>
      <c r="G149">
        <v>1442.2</v>
      </c>
      <c r="K149" t="s">
        <v>16</v>
      </c>
      <c r="L149" t="s">
        <v>16</v>
      </c>
    </row>
    <row r="150" spans="1:12" x14ac:dyDescent="0.45">
      <c r="A150">
        <v>149</v>
      </c>
      <c r="B150" t="s">
        <v>216</v>
      </c>
      <c r="C150" t="s">
        <v>109</v>
      </c>
      <c r="D150" t="s">
        <v>15</v>
      </c>
      <c r="E150">
        <v>873</v>
      </c>
      <c r="F150">
        <v>768</v>
      </c>
      <c r="G150">
        <v>6847</v>
      </c>
      <c r="K150" t="s">
        <v>16</v>
      </c>
      <c r="L150" t="s">
        <v>16</v>
      </c>
    </row>
    <row r="151" spans="1:12" x14ac:dyDescent="0.45">
      <c r="A151">
        <v>150</v>
      </c>
      <c r="B151" t="s">
        <v>217</v>
      </c>
      <c r="C151" t="s">
        <v>105</v>
      </c>
      <c r="D151" t="s">
        <v>15</v>
      </c>
      <c r="E151">
        <v>203</v>
      </c>
      <c r="F151">
        <v>158</v>
      </c>
      <c r="G151">
        <v>1434.2</v>
      </c>
      <c r="K151" t="s">
        <v>16</v>
      </c>
      <c r="L151" t="s">
        <v>16</v>
      </c>
    </row>
    <row r="152" spans="1:12" x14ac:dyDescent="0.45">
      <c r="A152">
        <v>151</v>
      </c>
      <c r="B152" t="s">
        <v>218</v>
      </c>
      <c r="C152" t="s">
        <v>137</v>
      </c>
      <c r="D152" t="s">
        <v>15</v>
      </c>
      <c r="E152">
        <v>679</v>
      </c>
      <c r="F152">
        <v>563</v>
      </c>
      <c r="G152">
        <v>5157.1000000000004</v>
      </c>
      <c r="K152" t="s">
        <v>16</v>
      </c>
      <c r="L152" t="s">
        <v>16</v>
      </c>
    </row>
    <row r="153" spans="1:12" x14ac:dyDescent="0.45">
      <c r="A153">
        <v>152</v>
      </c>
      <c r="B153" t="s">
        <v>219</v>
      </c>
      <c r="C153" t="s">
        <v>105</v>
      </c>
      <c r="D153" t="s">
        <v>15</v>
      </c>
      <c r="E153">
        <v>649</v>
      </c>
      <c r="F153">
        <v>577</v>
      </c>
      <c r="G153">
        <v>5181.2</v>
      </c>
      <c r="K153" t="s">
        <v>16</v>
      </c>
      <c r="L153" t="s">
        <v>16</v>
      </c>
    </row>
    <row r="154" spans="1:12" x14ac:dyDescent="0.45">
      <c r="A154">
        <v>153</v>
      </c>
      <c r="B154" t="s">
        <v>220</v>
      </c>
      <c r="C154" t="s">
        <v>109</v>
      </c>
      <c r="D154" t="s">
        <v>15</v>
      </c>
      <c r="E154">
        <v>858</v>
      </c>
      <c r="F154">
        <v>828</v>
      </c>
      <c r="G154">
        <v>7201</v>
      </c>
      <c r="K154" t="s">
        <v>16</v>
      </c>
      <c r="L154" t="s">
        <v>16</v>
      </c>
    </row>
    <row r="155" spans="1:12" x14ac:dyDescent="0.45">
      <c r="A155">
        <v>154</v>
      </c>
      <c r="B155" t="s">
        <v>221</v>
      </c>
      <c r="C155" t="s">
        <v>109</v>
      </c>
      <c r="D155" t="s">
        <v>15</v>
      </c>
      <c r="E155">
        <v>501</v>
      </c>
      <c r="F155">
        <v>400</v>
      </c>
      <c r="G155">
        <v>3639.1</v>
      </c>
      <c r="K155" t="s">
        <v>16</v>
      </c>
      <c r="L155" t="s">
        <v>16</v>
      </c>
    </row>
    <row r="156" spans="1:12" x14ac:dyDescent="0.45">
      <c r="A156">
        <v>155</v>
      </c>
      <c r="B156" t="s">
        <v>222</v>
      </c>
      <c r="C156" t="s">
        <v>127</v>
      </c>
      <c r="D156" t="s">
        <v>15</v>
      </c>
      <c r="E156">
        <v>558</v>
      </c>
      <c r="F156">
        <v>475</v>
      </c>
      <c r="G156">
        <v>4236.1000000000004</v>
      </c>
      <c r="K156" t="s">
        <v>16</v>
      </c>
      <c r="L156" t="s">
        <v>16</v>
      </c>
    </row>
    <row r="157" spans="1:12" x14ac:dyDescent="0.45">
      <c r="A157">
        <v>156</v>
      </c>
      <c r="B157" t="s">
        <v>223</v>
      </c>
      <c r="C157" t="s">
        <v>113</v>
      </c>
      <c r="D157" t="s">
        <v>15</v>
      </c>
      <c r="E157">
        <v>299</v>
      </c>
      <c r="F157">
        <v>259</v>
      </c>
      <c r="G157">
        <v>2304.1999999999998</v>
      </c>
      <c r="K157" t="s">
        <v>16</v>
      </c>
      <c r="L157" t="s">
        <v>16</v>
      </c>
    </row>
    <row r="158" spans="1:12" x14ac:dyDescent="0.45">
      <c r="A158">
        <v>157</v>
      </c>
      <c r="B158" t="s">
        <v>224</v>
      </c>
      <c r="C158" t="s">
        <v>46</v>
      </c>
      <c r="D158" t="s">
        <v>15</v>
      </c>
      <c r="E158">
        <v>130</v>
      </c>
      <c r="F158">
        <v>121</v>
      </c>
      <c r="G158">
        <v>1085.0999999999999</v>
      </c>
      <c r="K158" t="s">
        <v>16</v>
      </c>
      <c r="L158" t="s">
        <v>16</v>
      </c>
    </row>
    <row r="159" spans="1:12" x14ac:dyDescent="0.45">
      <c r="A159">
        <v>158</v>
      </c>
      <c r="B159" t="s">
        <v>225</v>
      </c>
      <c r="C159" t="s">
        <v>107</v>
      </c>
      <c r="D159" t="s">
        <v>15</v>
      </c>
      <c r="E159">
        <v>158</v>
      </c>
      <c r="F159">
        <v>123</v>
      </c>
      <c r="G159">
        <v>1095.0999999999999</v>
      </c>
      <c r="K159" t="s">
        <v>16</v>
      </c>
      <c r="L159" t="s">
        <v>16</v>
      </c>
    </row>
    <row r="160" spans="1:12" x14ac:dyDescent="0.45">
      <c r="A160">
        <v>159</v>
      </c>
      <c r="B160" t="s">
        <v>226</v>
      </c>
      <c r="C160" t="s">
        <v>26</v>
      </c>
      <c r="D160" t="s">
        <v>15</v>
      </c>
      <c r="E160">
        <v>376</v>
      </c>
      <c r="F160">
        <v>342</v>
      </c>
      <c r="G160">
        <v>3031.2</v>
      </c>
      <c r="K160" t="s">
        <v>16</v>
      </c>
      <c r="L160" t="s">
        <v>16</v>
      </c>
    </row>
    <row r="161" spans="1:12" x14ac:dyDescent="0.45">
      <c r="A161">
        <v>160</v>
      </c>
      <c r="B161" t="s">
        <v>228</v>
      </c>
      <c r="C161" t="s">
        <v>107</v>
      </c>
      <c r="D161" t="s">
        <v>15</v>
      </c>
      <c r="E161">
        <v>172</v>
      </c>
      <c r="F161">
        <v>142</v>
      </c>
      <c r="G161">
        <v>1297.2</v>
      </c>
      <c r="K161" t="s">
        <v>16</v>
      </c>
      <c r="L161" t="s">
        <v>16</v>
      </c>
    </row>
    <row r="162" spans="1:12" x14ac:dyDescent="0.45">
      <c r="A162">
        <v>161</v>
      </c>
      <c r="B162" t="s">
        <v>229</v>
      </c>
      <c r="C162" t="s">
        <v>107</v>
      </c>
      <c r="D162" t="s">
        <v>15</v>
      </c>
      <c r="E162">
        <v>651</v>
      </c>
      <c r="F162">
        <v>565</v>
      </c>
      <c r="G162">
        <v>5076.2</v>
      </c>
      <c r="K162" t="s">
        <v>16</v>
      </c>
      <c r="L162" t="s">
        <v>16</v>
      </c>
    </row>
    <row r="163" spans="1:12" x14ac:dyDescent="0.45">
      <c r="A163">
        <v>162</v>
      </c>
      <c r="B163" t="s">
        <v>230</v>
      </c>
      <c r="C163" t="s">
        <v>109</v>
      </c>
      <c r="D163" t="s">
        <v>15</v>
      </c>
      <c r="E163">
        <v>503</v>
      </c>
      <c r="F163">
        <v>373</v>
      </c>
      <c r="G163">
        <v>3498.2</v>
      </c>
      <c r="K163" t="s">
        <v>16</v>
      </c>
      <c r="L163" t="s">
        <v>16</v>
      </c>
    </row>
    <row r="164" spans="1:12" x14ac:dyDescent="0.45">
      <c r="A164">
        <v>163</v>
      </c>
      <c r="B164" t="s">
        <v>231</v>
      </c>
      <c r="C164" t="s">
        <v>113</v>
      </c>
      <c r="D164" t="s">
        <v>15</v>
      </c>
      <c r="E164">
        <v>1161</v>
      </c>
      <c r="F164">
        <v>1108</v>
      </c>
      <c r="G164">
        <v>9720.1</v>
      </c>
      <c r="K164" t="s">
        <v>16</v>
      </c>
      <c r="L164" t="s">
        <v>16</v>
      </c>
    </row>
    <row r="165" spans="1:12" x14ac:dyDescent="0.45">
      <c r="A165">
        <v>164</v>
      </c>
      <c r="B165" t="s">
        <v>232</v>
      </c>
      <c r="C165" t="s">
        <v>109</v>
      </c>
      <c r="D165" t="s">
        <v>15</v>
      </c>
      <c r="E165">
        <v>687</v>
      </c>
      <c r="F165">
        <v>606</v>
      </c>
      <c r="G165">
        <v>5362.2</v>
      </c>
      <c r="K165" t="s">
        <v>16</v>
      </c>
      <c r="L165" t="s">
        <v>16</v>
      </c>
    </row>
    <row r="166" spans="1:12" x14ac:dyDescent="0.45">
      <c r="A166">
        <v>165</v>
      </c>
      <c r="B166" t="s">
        <v>233</v>
      </c>
      <c r="C166" t="s">
        <v>107</v>
      </c>
      <c r="D166" t="s">
        <v>15</v>
      </c>
      <c r="E166">
        <v>1938</v>
      </c>
      <c r="F166">
        <v>1766</v>
      </c>
      <c r="G166">
        <v>15840.2</v>
      </c>
      <c r="K166" t="s">
        <v>16</v>
      </c>
      <c r="L166" t="s">
        <v>16</v>
      </c>
    </row>
    <row r="167" spans="1:12" x14ac:dyDescent="0.45">
      <c r="A167">
        <v>166</v>
      </c>
      <c r="B167" t="s">
        <v>234</v>
      </c>
      <c r="C167" t="s">
        <v>64</v>
      </c>
      <c r="D167" t="s">
        <v>15</v>
      </c>
      <c r="E167">
        <v>428</v>
      </c>
      <c r="F167">
        <v>392</v>
      </c>
      <c r="G167">
        <v>3493</v>
      </c>
      <c r="K167" t="s">
        <v>16</v>
      </c>
      <c r="L167" t="s">
        <v>16</v>
      </c>
    </row>
    <row r="168" spans="1:12" x14ac:dyDescent="0.45">
      <c r="A168">
        <v>167</v>
      </c>
      <c r="B168" t="s">
        <v>235</v>
      </c>
      <c r="C168" t="s">
        <v>113</v>
      </c>
      <c r="D168" t="s">
        <v>15</v>
      </c>
      <c r="E168">
        <v>247</v>
      </c>
      <c r="F168">
        <v>187</v>
      </c>
      <c r="G168">
        <v>1714.2</v>
      </c>
      <c r="K168" t="s">
        <v>16</v>
      </c>
      <c r="L168" t="s">
        <v>16</v>
      </c>
    </row>
    <row r="169" spans="1:12" x14ac:dyDescent="0.45">
      <c r="A169">
        <v>168</v>
      </c>
      <c r="B169" t="s">
        <v>236</v>
      </c>
      <c r="C169" t="s">
        <v>123</v>
      </c>
      <c r="D169" t="s">
        <v>15</v>
      </c>
      <c r="E169">
        <v>1067</v>
      </c>
      <c r="F169">
        <v>910</v>
      </c>
      <c r="G169">
        <v>8233.1</v>
      </c>
      <c r="K169" t="s">
        <v>16</v>
      </c>
      <c r="L169" t="s">
        <v>16</v>
      </c>
    </row>
    <row r="170" spans="1:12" x14ac:dyDescent="0.45">
      <c r="A170">
        <v>169</v>
      </c>
      <c r="B170" t="s">
        <v>237</v>
      </c>
      <c r="C170" t="s">
        <v>105</v>
      </c>
      <c r="D170" t="s">
        <v>15</v>
      </c>
      <c r="E170">
        <v>165</v>
      </c>
      <c r="F170">
        <v>132</v>
      </c>
      <c r="G170">
        <v>1181.2</v>
      </c>
      <c r="K170" t="s">
        <v>16</v>
      </c>
      <c r="L170" t="s">
        <v>16</v>
      </c>
    </row>
    <row r="171" spans="1:12" x14ac:dyDescent="0.45">
      <c r="A171">
        <v>170</v>
      </c>
      <c r="B171" t="s">
        <v>238</v>
      </c>
      <c r="C171" t="s">
        <v>107</v>
      </c>
      <c r="D171" t="s">
        <v>15</v>
      </c>
      <c r="E171">
        <v>338</v>
      </c>
      <c r="F171">
        <v>299</v>
      </c>
      <c r="G171">
        <v>2608.1</v>
      </c>
      <c r="K171" t="s">
        <v>16</v>
      </c>
      <c r="L171" t="s">
        <v>16</v>
      </c>
    </row>
    <row r="172" spans="1:12" x14ac:dyDescent="0.45">
      <c r="A172">
        <v>171</v>
      </c>
      <c r="B172" t="s">
        <v>239</v>
      </c>
      <c r="C172" t="s">
        <v>127</v>
      </c>
      <c r="D172" t="s">
        <v>15</v>
      </c>
      <c r="E172">
        <v>1143</v>
      </c>
      <c r="F172">
        <v>996</v>
      </c>
      <c r="G172">
        <v>8891.1</v>
      </c>
      <c r="K172" t="s">
        <v>16</v>
      </c>
      <c r="L172" t="s">
        <v>16</v>
      </c>
    </row>
    <row r="173" spans="1:12" x14ac:dyDescent="0.45">
      <c r="A173">
        <v>172</v>
      </c>
      <c r="B173" t="s">
        <v>240</v>
      </c>
      <c r="C173" t="s">
        <v>38</v>
      </c>
      <c r="D173" t="s">
        <v>15</v>
      </c>
      <c r="E173">
        <v>201</v>
      </c>
      <c r="F173">
        <v>167</v>
      </c>
      <c r="G173">
        <v>1543</v>
      </c>
      <c r="K173" t="s">
        <v>16</v>
      </c>
      <c r="L173" t="s">
        <v>16</v>
      </c>
    </row>
    <row r="174" spans="1:12" x14ac:dyDescent="0.45">
      <c r="A174">
        <v>173</v>
      </c>
      <c r="B174" t="s">
        <v>241</v>
      </c>
      <c r="C174" t="s">
        <v>127</v>
      </c>
      <c r="D174" t="s">
        <v>15</v>
      </c>
      <c r="E174">
        <v>892</v>
      </c>
      <c r="F174">
        <v>707</v>
      </c>
      <c r="G174">
        <v>6470</v>
      </c>
      <c r="K174" t="s">
        <v>16</v>
      </c>
      <c r="L174" t="s">
        <v>16</v>
      </c>
    </row>
    <row r="175" spans="1:12" x14ac:dyDescent="0.45">
      <c r="A175">
        <v>174</v>
      </c>
      <c r="B175" t="s">
        <v>242</v>
      </c>
      <c r="C175" t="s">
        <v>107</v>
      </c>
      <c r="D175" t="s">
        <v>15</v>
      </c>
      <c r="E175">
        <v>932</v>
      </c>
      <c r="F175">
        <v>887</v>
      </c>
      <c r="G175">
        <v>7820</v>
      </c>
      <c r="K175" t="s">
        <v>16</v>
      </c>
      <c r="L175" t="s">
        <v>16</v>
      </c>
    </row>
    <row r="176" spans="1:12" x14ac:dyDescent="0.45">
      <c r="A176">
        <v>175</v>
      </c>
      <c r="B176" t="s">
        <v>243</v>
      </c>
      <c r="C176" t="s">
        <v>244</v>
      </c>
      <c r="D176" t="s">
        <v>15</v>
      </c>
      <c r="E176">
        <v>758</v>
      </c>
      <c r="F176">
        <v>647</v>
      </c>
      <c r="G176">
        <v>5750.1</v>
      </c>
      <c r="K176" t="s">
        <v>16</v>
      </c>
      <c r="L176" t="s">
        <v>16</v>
      </c>
    </row>
    <row r="177" spans="1:12" x14ac:dyDescent="0.45">
      <c r="A177">
        <v>176</v>
      </c>
      <c r="B177" t="s">
        <v>245</v>
      </c>
      <c r="C177" t="s">
        <v>113</v>
      </c>
      <c r="D177" t="s">
        <v>15</v>
      </c>
      <c r="E177">
        <v>328</v>
      </c>
      <c r="F177">
        <v>276</v>
      </c>
      <c r="G177">
        <v>2471</v>
      </c>
      <c r="K177" t="s">
        <v>16</v>
      </c>
      <c r="L177" t="s">
        <v>16</v>
      </c>
    </row>
    <row r="178" spans="1:12" x14ac:dyDescent="0.45">
      <c r="A178">
        <v>177</v>
      </c>
      <c r="B178" t="s">
        <v>246</v>
      </c>
      <c r="C178" t="s">
        <v>109</v>
      </c>
      <c r="D178" t="s">
        <v>15</v>
      </c>
      <c r="E178">
        <v>173</v>
      </c>
      <c r="F178">
        <v>149</v>
      </c>
      <c r="G178">
        <v>1274</v>
      </c>
      <c r="K178" t="s">
        <v>16</v>
      </c>
      <c r="L178" t="s">
        <v>16</v>
      </c>
    </row>
    <row r="179" spans="1:12" x14ac:dyDescent="0.45">
      <c r="A179">
        <v>178</v>
      </c>
      <c r="B179" t="s">
        <v>247</v>
      </c>
      <c r="C179" t="s">
        <v>109</v>
      </c>
      <c r="D179" t="s">
        <v>15</v>
      </c>
      <c r="E179">
        <v>400</v>
      </c>
      <c r="F179">
        <v>370</v>
      </c>
      <c r="G179">
        <v>3316.2</v>
      </c>
      <c r="K179" t="s">
        <v>16</v>
      </c>
      <c r="L179" t="s">
        <v>16</v>
      </c>
    </row>
    <row r="180" spans="1:12" x14ac:dyDescent="0.45">
      <c r="A180">
        <v>179</v>
      </c>
      <c r="B180" t="s">
        <v>248</v>
      </c>
      <c r="C180" t="s">
        <v>105</v>
      </c>
      <c r="D180" t="s">
        <v>15</v>
      </c>
      <c r="E180">
        <v>478</v>
      </c>
      <c r="F180">
        <v>332</v>
      </c>
      <c r="G180">
        <v>3201.2</v>
      </c>
      <c r="K180" t="s">
        <v>16</v>
      </c>
      <c r="L180" t="s">
        <v>16</v>
      </c>
    </row>
    <row r="181" spans="1:12" x14ac:dyDescent="0.45">
      <c r="A181">
        <v>180</v>
      </c>
      <c r="B181" t="s">
        <v>249</v>
      </c>
      <c r="C181" t="s">
        <v>109</v>
      </c>
      <c r="D181" t="s">
        <v>15</v>
      </c>
      <c r="E181">
        <v>432</v>
      </c>
      <c r="F181">
        <v>324</v>
      </c>
      <c r="G181">
        <v>3059</v>
      </c>
      <c r="K181" t="s">
        <v>16</v>
      </c>
      <c r="L181" t="s">
        <v>16</v>
      </c>
    </row>
    <row r="182" spans="1:12" x14ac:dyDescent="0.45">
      <c r="A182">
        <v>181</v>
      </c>
      <c r="B182" t="s">
        <v>250</v>
      </c>
      <c r="C182" t="s">
        <v>107</v>
      </c>
      <c r="D182" t="s">
        <v>15</v>
      </c>
      <c r="E182">
        <v>885</v>
      </c>
      <c r="F182">
        <v>820</v>
      </c>
      <c r="G182">
        <v>7308.2</v>
      </c>
      <c r="K182" t="s">
        <v>16</v>
      </c>
      <c r="L182" t="s">
        <v>16</v>
      </c>
    </row>
    <row r="183" spans="1:12" x14ac:dyDescent="0.45">
      <c r="A183">
        <v>182</v>
      </c>
      <c r="B183" t="s">
        <v>251</v>
      </c>
      <c r="C183" t="s">
        <v>113</v>
      </c>
      <c r="D183" t="s">
        <v>15</v>
      </c>
      <c r="E183">
        <v>198</v>
      </c>
      <c r="F183">
        <v>154</v>
      </c>
      <c r="G183">
        <v>1389</v>
      </c>
      <c r="K183" t="s">
        <v>16</v>
      </c>
      <c r="L183" t="s">
        <v>16</v>
      </c>
    </row>
    <row r="184" spans="1:12" x14ac:dyDescent="0.45">
      <c r="A184">
        <v>183</v>
      </c>
      <c r="B184" t="s">
        <v>252</v>
      </c>
      <c r="C184" t="s">
        <v>109</v>
      </c>
      <c r="D184" t="s">
        <v>15</v>
      </c>
      <c r="E184">
        <v>992</v>
      </c>
      <c r="F184">
        <v>904</v>
      </c>
      <c r="G184">
        <v>8004</v>
      </c>
      <c r="K184" t="s">
        <v>16</v>
      </c>
      <c r="L184" t="s">
        <v>16</v>
      </c>
    </row>
    <row r="185" spans="1:12" x14ac:dyDescent="0.45">
      <c r="A185">
        <v>184</v>
      </c>
      <c r="B185" t="s">
        <v>253</v>
      </c>
      <c r="C185" t="s">
        <v>137</v>
      </c>
      <c r="D185" t="s">
        <v>15</v>
      </c>
      <c r="E185">
        <v>409</v>
      </c>
      <c r="F185">
        <v>320</v>
      </c>
      <c r="G185">
        <v>2866.1</v>
      </c>
      <c r="K185" t="s">
        <v>16</v>
      </c>
      <c r="L185" t="s">
        <v>16</v>
      </c>
    </row>
    <row r="186" spans="1:12" x14ac:dyDescent="0.45">
      <c r="A186">
        <v>185</v>
      </c>
      <c r="B186" t="s">
        <v>254</v>
      </c>
      <c r="C186" t="s">
        <v>14</v>
      </c>
      <c r="D186" t="s">
        <v>15</v>
      </c>
      <c r="E186">
        <v>1575</v>
      </c>
      <c r="F186">
        <v>1450</v>
      </c>
      <c r="G186">
        <v>12876</v>
      </c>
      <c r="K186" t="s">
        <v>16</v>
      </c>
      <c r="L186" t="s">
        <v>16</v>
      </c>
    </row>
    <row r="187" spans="1:12" x14ac:dyDescent="0.45">
      <c r="A187">
        <v>186</v>
      </c>
      <c r="B187" t="s">
        <v>255</v>
      </c>
      <c r="C187" t="s">
        <v>109</v>
      </c>
      <c r="D187" t="s">
        <v>15</v>
      </c>
      <c r="E187">
        <v>279</v>
      </c>
      <c r="F187">
        <v>234</v>
      </c>
      <c r="G187">
        <v>2114.1</v>
      </c>
      <c r="K187" t="s">
        <v>16</v>
      </c>
      <c r="L187" t="s">
        <v>16</v>
      </c>
    </row>
    <row r="188" spans="1:12" x14ac:dyDescent="0.45">
      <c r="A188">
        <v>187</v>
      </c>
      <c r="B188" t="s">
        <v>256</v>
      </c>
      <c r="C188" t="s">
        <v>107</v>
      </c>
      <c r="D188" t="s">
        <v>15</v>
      </c>
      <c r="E188">
        <v>1630</v>
      </c>
      <c r="F188">
        <v>1606</v>
      </c>
      <c r="G188">
        <v>13553</v>
      </c>
      <c r="K188" t="s">
        <v>16</v>
      </c>
      <c r="L188" t="s">
        <v>16</v>
      </c>
    </row>
    <row r="189" spans="1:12" x14ac:dyDescent="0.45">
      <c r="A189">
        <v>188</v>
      </c>
      <c r="B189" t="s">
        <v>257</v>
      </c>
      <c r="C189" t="s">
        <v>46</v>
      </c>
      <c r="D189" t="s">
        <v>15</v>
      </c>
      <c r="E189">
        <v>370</v>
      </c>
      <c r="F189">
        <v>245</v>
      </c>
      <c r="G189">
        <v>2388.1999999999998</v>
      </c>
      <c r="K189" t="s">
        <v>16</v>
      </c>
      <c r="L189" t="s">
        <v>16</v>
      </c>
    </row>
    <row r="190" spans="1:12" x14ac:dyDescent="0.45">
      <c r="A190">
        <v>189</v>
      </c>
      <c r="B190" t="s">
        <v>258</v>
      </c>
      <c r="C190" t="s">
        <v>54</v>
      </c>
      <c r="D190" t="s">
        <v>15</v>
      </c>
      <c r="E190">
        <v>369</v>
      </c>
      <c r="F190">
        <v>327</v>
      </c>
      <c r="G190">
        <v>2897.2</v>
      </c>
      <c r="K190" t="s">
        <v>16</v>
      </c>
      <c r="L190" t="s">
        <v>16</v>
      </c>
    </row>
    <row r="191" spans="1:12" x14ac:dyDescent="0.45">
      <c r="A191">
        <v>190</v>
      </c>
      <c r="B191" t="s">
        <v>259</v>
      </c>
      <c r="C191" t="s">
        <v>113</v>
      </c>
      <c r="D191" t="s">
        <v>15</v>
      </c>
      <c r="E191">
        <v>1446</v>
      </c>
      <c r="F191">
        <v>1354</v>
      </c>
      <c r="G191">
        <v>11866.2</v>
      </c>
      <c r="K191" t="s">
        <v>16</v>
      </c>
      <c r="L191" t="s">
        <v>16</v>
      </c>
    </row>
    <row r="192" spans="1:12" x14ac:dyDescent="0.45">
      <c r="A192">
        <v>191</v>
      </c>
      <c r="B192" t="s">
        <v>260</v>
      </c>
      <c r="C192" t="s">
        <v>127</v>
      </c>
      <c r="D192" t="s">
        <v>15</v>
      </c>
      <c r="E192">
        <v>894</v>
      </c>
      <c r="F192">
        <v>737</v>
      </c>
      <c r="G192">
        <v>6428.2</v>
      </c>
      <c r="K192" t="s">
        <v>16</v>
      </c>
      <c r="L192" t="s">
        <v>16</v>
      </c>
    </row>
    <row r="193" spans="1:12" x14ac:dyDescent="0.45">
      <c r="A193">
        <v>192</v>
      </c>
      <c r="B193" t="s">
        <v>261</v>
      </c>
      <c r="C193" t="s">
        <v>105</v>
      </c>
      <c r="D193" t="s">
        <v>15</v>
      </c>
      <c r="E193">
        <v>585</v>
      </c>
      <c r="F193">
        <v>532</v>
      </c>
      <c r="G193">
        <v>4678.2</v>
      </c>
      <c r="K193" t="s">
        <v>16</v>
      </c>
      <c r="L193" t="s">
        <v>16</v>
      </c>
    </row>
    <row r="194" spans="1:12" x14ac:dyDescent="0.45">
      <c r="A194">
        <v>193</v>
      </c>
      <c r="B194" t="s">
        <v>262</v>
      </c>
      <c r="C194" t="s">
        <v>46</v>
      </c>
      <c r="D194" t="s">
        <v>15</v>
      </c>
      <c r="E194">
        <v>1170</v>
      </c>
      <c r="F194">
        <v>1109</v>
      </c>
      <c r="G194">
        <v>9828.2000000000007</v>
      </c>
      <c r="K194" t="s">
        <v>16</v>
      </c>
      <c r="L194" t="s">
        <v>16</v>
      </c>
    </row>
    <row r="195" spans="1:12" x14ac:dyDescent="0.45">
      <c r="A195">
        <v>194</v>
      </c>
      <c r="B195" t="s">
        <v>263</v>
      </c>
      <c r="C195" t="s">
        <v>107</v>
      </c>
      <c r="D195" t="s">
        <v>15</v>
      </c>
      <c r="E195">
        <v>553</v>
      </c>
      <c r="F195">
        <v>415</v>
      </c>
      <c r="G195">
        <v>3947.2</v>
      </c>
      <c r="K195" t="s">
        <v>16</v>
      </c>
      <c r="L195" t="s">
        <v>16</v>
      </c>
    </row>
    <row r="196" spans="1:12" x14ac:dyDescent="0.45">
      <c r="A196">
        <v>195</v>
      </c>
      <c r="B196" t="s">
        <v>264</v>
      </c>
      <c r="C196" t="s">
        <v>105</v>
      </c>
      <c r="D196" t="s">
        <v>15</v>
      </c>
      <c r="E196">
        <v>2025</v>
      </c>
      <c r="F196">
        <v>1990</v>
      </c>
      <c r="G196">
        <v>17478.099999999999</v>
      </c>
      <c r="K196" t="s">
        <v>16</v>
      </c>
      <c r="L196" t="s">
        <v>16</v>
      </c>
    </row>
    <row r="197" spans="1:12" x14ac:dyDescent="0.45">
      <c r="A197">
        <v>196</v>
      </c>
      <c r="B197" t="s">
        <v>265</v>
      </c>
      <c r="C197" t="s">
        <v>107</v>
      </c>
      <c r="D197" t="s">
        <v>15</v>
      </c>
      <c r="E197">
        <v>335</v>
      </c>
      <c r="F197">
        <v>266</v>
      </c>
      <c r="G197">
        <v>2431.1999999999998</v>
      </c>
      <c r="K197" t="s">
        <v>16</v>
      </c>
      <c r="L197" t="s">
        <v>16</v>
      </c>
    </row>
    <row r="198" spans="1:12" x14ac:dyDescent="0.45">
      <c r="A198">
        <v>197</v>
      </c>
      <c r="B198" t="s">
        <v>266</v>
      </c>
      <c r="C198" t="s">
        <v>109</v>
      </c>
      <c r="D198" t="s">
        <v>15</v>
      </c>
      <c r="E198">
        <v>254</v>
      </c>
      <c r="F198">
        <v>219</v>
      </c>
      <c r="G198">
        <v>1961.1</v>
      </c>
      <c r="K198" t="s">
        <v>16</v>
      </c>
      <c r="L198" t="s">
        <v>16</v>
      </c>
    </row>
    <row r="199" spans="1:12" x14ac:dyDescent="0.45">
      <c r="A199">
        <v>198</v>
      </c>
      <c r="B199" t="s">
        <v>267</v>
      </c>
      <c r="C199" t="s">
        <v>113</v>
      </c>
      <c r="D199" t="s">
        <v>15</v>
      </c>
      <c r="E199">
        <v>568</v>
      </c>
      <c r="F199">
        <v>438</v>
      </c>
      <c r="G199">
        <v>4053.2</v>
      </c>
      <c r="K199" t="s">
        <v>16</v>
      </c>
      <c r="L199" t="s">
        <v>16</v>
      </c>
    </row>
    <row r="200" spans="1:12" x14ac:dyDescent="0.45">
      <c r="A200">
        <v>199</v>
      </c>
      <c r="B200" t="s">
        <v>268</v>
      </c>
      <c r="C200" t="s">
        <v>123</v>
      </c>
      <c r="D200" t="s">
        <v>15</v>
      </c>
      <c r="E200">
        <v>1015</v>
      </c>
      <c r="F200">
        <v>842</v>
      </c>
      <c r="G200">
        <v>7683</v>
      </c>
      <c r="K200" t="s">
        <v>16</v>
      </c>
      <c r="L200" t="s">
        <v>16</v>
      </c>
    </row>
    <row r="201" spans="1:12" x14ac:dyDescent="0.45">
      <c r="A201">
        <v>200</v>
      </c>
      <c r="B201" t="s">
        <v>269</v>
      </c>
      <c r="C201" t="s">
        <v>109</v>
      </c>
      <c r="D201" t="s">
        <v>15</v>
      </c>
      <c r="E201">
        <v>465</v>
      </c>
      <c r="F201">
        <v>403</v>
      </c>
      <c r="G201">
        <v>3631.1</v>
      </c>
      <c r="K201" t="s">
        <v>16</v>
      </c>
      <c r="L201" t="s">
        <v>16</v>
      </c>
    </row>
    <row r="202" spans="1:12" x14ac:dyDescent="0.45">
      <c r="A202">
        <v>201</v>
      </c>
      <c r="B202" t="s">
        <v>270</v>
      </c>
      <c r="C202" t="s">
        <v>46</v>
      </c>
      <c r="D202" t="s">
        <v>15</v>
      </c>
      <c r="E202">
        <v>1281</v>
      </c>
      <c r="F202">
        <v>1178</v>
      </c>
      <c r="G202">
        <v>10362.200000000001</v>
      </c>
      <c r="K202" t="s">
        <v>16</v>
      </c>
      <c r="L202" t="s">
        <v>16</v>
      </c>
    </row>
    <row r="203" spans="1:12" x14ac:dyDescent="0.45">
      <c r="A203">
        <v>202</v>
      </c>
      <c r="B203" t="s">
        <v>271</v>
      </c>
      <c r="C203" t="s">
        <v>123</v>
      </c>
      <c r="D203" t="s">
        <v>15</v>
      </c>
      <c r="E203">
        <v>1917</v>
      </c>
      <c r="F203">
        <v>1796</v>
      </c>
      <c r="G203">
        <v>15924.2</v>
      </c>
      <c r="K203" t="s">
        <v>16</v>
      </c>
      <c r="L203" t="s">
        <v>16</v>
      </c>
    </row>
    <row r="204" spans="1:12" x14ac:dyDescent="0.45">
      <c r="A204">
        <v>203</v>
      </c>
      <c r="B204" t="s">
        <v>272</v>
      </c>
      <c r="C204" t="s">
        <v>127</v>
      </c>
      <c r="D204" t="s">
        <v>15</v>
      </c>
      <c r="E204">
        <v>855</v>
      </c>
      <c r="F204">
        <v>774</v>
      </c>
      <c r="G204">
        <v>6944.2</v>
      </c>
      <c r="K204" t="s">
        <v>16</v>
      </c>
      <c r="L204" t="s">
        <v>16</v>
      </c>
    </row>
    <row r="205" spans="1:12" x14ac:dyDescent="0.45">
      <c r="A205">
        <v>204</v>
      </c>
      <c r="B205" t="s">
        <v>273</v>
      </c>
      <c r="C205" t="s">
        <v>127</v>
      </c>
      <c r="D205" t="s">
        <v>15</v>
      </c>
      <c r="E205">
        <v>533</v>
      </c>
      <c r="F205">
        <v>458</v>
      </c>
      <c r="G205">
        <v>4027.2</v>
      </c>
      <c r="K205" t="s">
        <v>16</v>
      </c>
      <c r="L205" t="s">
        <v>16</v>
      </c>
    </row>
    <row r="206" spans="1:12" x14ac:dyDescent="0.45">
      <c r="A206">
        <v>205</v>
      </c>
      <c r="B206" t="s">
        <v>274</v>
      </c>
      <c r="C206" t="s">
        <v>109</v>
      </c>
      <c r="D206" t="s">
        <v>15</v>
      </c>
      <c r="E206">
        <v>346</v>
      </c>
      <c r="F206">
        <v>248</v>
      </c>
      <c r="G206">
        <v>2327.1</v>
      </c>
      <c r="K206" t="s">
        <v>16</v>
      </c>
      <c r="L206" t="s">
        <v>16</v>
      </c>
    </row>
    <row r="207" spans="1:12" x14ac:dyDescent="0.45">
      <c r="A207">
        <v>206</v>
      </c>
      <c r="B207" t="s">
        <v>275</v>
      </c>
      <c r="C207" t="s">
        <v>107</v>
      </c>
      <c r="D207" t="s">
        <v>15</v>
      </c>
      <c r="E207">
        <v>1285</v>
      </c>
      <c r="F207">
        <v>1142</v>
      </c>
      <c r="G207">
        <v>10052.1</v>
      </c>
      <c r="K207" t="s">
        <v>16</v>
      </c>
      <c r="L207" t="s">
        <v>16</v>
      </c>
    </row>
    <row r="208" spans="1:12" x14ac:dyDescent="0.45">
      <c r="A208">
        <v>207</v>
      </c>
      <c r="B208" t="s">
        <v>276</v>
      </c>
      <c r="C208" t="s">
        <v>123</v>
      </c>
      <c r="D208" t="s">
        <v>15</v>
      </c>
      <c r="E208">
        <v>415</v>
      </c>
      <c r="F208">
        <v>340</v>
      </c>
      <c r="G208">
        <v>3008.1</v>
      </c>
      <c r="K208" t="s">
        <v>16</v>
      </c>
      <c r="L208" t="s">
        <v>16</v>
      </c>
    </row>
    <row r="209" spans="1:12" x14ac:dyDescent="0.45">
      <c r="A209">
        <v>208</v>
      </c>
      <c r="B209" t="s">
        <v>277</v>
      </c>
      <c r="C209" t="s">
        <v>105</v>
      </c>
      <c r="D209" t="s">
        <v>15</v>
      </c>
      <c r="E209">
        <v>1032</v>
      </c>
      <c r="F209">
        <v>920</v>
      </c>
      <c r="G209">
        <v>8214.2000000000007</v>
      </c>
      <c r="K209" t="s">
        <v>16</v>
      </c>
      <c r="L209" t="s">
        <v>16</v>
      </c>
    </row>
    <row r="210" spans="1:12" x14ac:dyDescent="0.45">
      <c r="A210">
        <v>209</v>
      </c>
      <c r="B210" t="s">
        <v>278</v>
      </c>
      <c r="C210" t="s">
        <v>109</v>
      </c>
      <c r="D210" t="s">
        <v>15</v>
      </c>
      <c r="E210">
        <v>673</v>
      </c>
      <c r="F210">
        <v>635</v>
      </c>
      <c r="G210">
        <v>5590.1</v>
      </c>
      <c r="K210" t="s">
        <v>16</v>
      </c>
      <c r="L210" t="s">
        <v>16</v>
      </c>
    </row>
    <row r="211" spans="1:12" x14ac:dyDescent="0.45">
      <c r="A211">
        <v>210</v>
      </c>
      <c r="B211" t="s">
        <v>279</v>
      </c>
      <c r="C211" t="s">
        <v>107</v>
      </c>
      <c r="D211" t="s">
        <v>15</v>
      </c>
      <c r="E211">
        <v>524</v>
      </c>
      <c r="F211">
        <v>411</v>
      </c>
      <c r="G211">
        <v>3772.2</v>
      </c>
      <c r="K211" t="s">
        <v>16</v>
      </c>
      <c r="L211" t="s">
        <v>16</v>
      </c>
    </row>
    <row r="212" spans="1:12" x14ac:dyDescent="0.45">
      <c r="A212">
        <v>211</v>
      </c>
      <c r="B212" t="s">
        <v>280</v>
      </c>
      <c r="C212" t="s">
        <v>113</v>
      </c>
      <c r="D212" t="s">
        <v>15</v>
      </c>
      <c r="E212">
        <v>2428</v>
      </c>
      <c r="F212">
        <v>2348</v>
      </c>
      <c r="G212">
        <v>20348</v>
      </c>
      <c r="K212" t="s">
        <v>16</v>
      </c>
      <c r="L212" t="s">
        <v>16</v>
      </c>
    </row>
    <row r="213" spans="1:12" x14ac:dyDescent="0.45">
      <c r="A213">
        <v>212</v>
      </c>
      <c r="B213" t="s">
        <v>281</v>
      </c>
      <c r="C213" t="s">
        <v>107</v>
      </c>
      <c r="D213" t="s">
        <v>15</v>
      </c>
      <c r="E213">
        <v>1143</v>
      </c>
      <c r="F213">
        <v>1028</v>
      </c>
      <c r="G213">
        <v>8859</v>
      </c>
      <c r="K213" t="s">
        <v>16</v>
      </c>
      <c r="L213" t="s">
        <v>16</v>
      </c>
    </row>
    <row r="214" spans="1:12" x14ac:dyDescent="0.45">
      <c r="A214">
        <v>213</v>
      </c>
      <c r="B214" t="s">
        <v>282</v>
      </c>
      <c r="C214" t="s">
        <v>105</v>
      </c>
      <c r="D214" t="s">
        <v>15</v>
      </c>
      <c r="E214">
        <v>160</v>
      </c>
      <c r="F214">
        <v>124</v>
      </c>
      <c r="G214">
        <v>1122</v>
      </c>
      <c r="K214" t="s">
        <v>16</v>
      </c>
      <c r="L214" t="s">
        <v>16</v>
      </c>
    </row>
    <row r="215" spans="1:12" x14ac:dyDescent="0.45">
      <c r="A215">
        <v>214</v>
      </c>
      <c r="B215" t="s">
        <v>283</v>
      </c>
      <c r="C215" t="s">
        <v>107</v>
      </c>
      <c r="D215" t="s">
        <v>15</v>
      </c>
      <c r="E215">
        <v>160</v>
      </c>
      <c r="F215">
        <v>120</v>
      </c>
      <c r="G215">
        <v>1099.2</v>
      </c>
      <c r="K215" t="s">
        <v>16</v>
      </c>
      <c r="L215" t="s">
        <v>16</v>
      </c>
    </row>
    <row r="216" spans="1:12" x14ac:dyDescent="0.45">
      <c r="A216">
        <v>215</v>
      </c>
      <c r="B216" t="s">
        <v>284</v>
      </c>
      <c r="C216" t="s">
        <v>113</v>
      </c>
      <c r="D216" t="s">
        <v>15</v>
      </c>
      <c r="E216">
        <v>294</v>
      </c>
      <c r="F216">
        <v>255</v>
      </c>
      <c r="G216">
        <v>2260.1999999999998</v>
      </c>
      <c r="K216" t="s">
        <v>16</v>
      </c>
      <c r="L216" t="s">
        <v>16</v>
      </c>
    </row>
    <row r="217" spans="1:12" x14ac:dyDescent="0.45">
      <c r="A217">
        <v>216</v>
      </c>
      <c r="B217" t="s">
        <v>285</v>
      </c>
      <c r="C217" t="s">
        <v>46</v>
      </c>
      <c r="D217" t="s">
        <v>15</v>
      </c>
      <c r="E217">
        <v>164</v>
      </c>
      <c r="F217">
        <v>143</v>
      </c>
      <c r="G217">
        <v>1279.0999999999999</v>
      </c>
      <c r="K217" t="s">
        <v>16</v>
      </c>
      <c r="L217" t="s">
        <v>16</v>
      </c>
    </row>
    <row r="218" spans="1:12" x14ac:dyDescent="0.45">
      <c r="A218">
        <v>217</v>
      </c>
      <c r="B218" t="s">
        <v>286</v>
      </c>
      <c r="C218" t="s">
        <v>113</v>
      </c>
      <c r="D218" t="s">
        <v>15</v>
      </c>
      <c r="E218">
        <v>575</v>
      </c>
      <c r="F218">
        <v>506</v>
      </c>
      <c r="G218">
        <v>4412.1000000000004</v>
      </c>
      <c r="K218" t="s">
        <v>16</v>
      </c>
      <c r="L218" t="s">
        <v>16</v>
      </c>
    </row>
    <row r="219" spans="1:12" x14ac:dyDescent="0.45">
      <c r="A219">
        <v>218</v>
      </c>
      <c r="B219" t="s">
        <v>287</v>
      </c>
      <c r="C219" t="s">
        <v>127</v>
      </c>
      <c r="D219" t="s">
        <v>15</v>
      </c>
      <c r="E219">
        <v>370</v>
      </c>
      <c r="F219">
        <v>309</v>
      </c>
      <c r="G219">
        <v>2786.1</v>
      </c>
      <c r="K219" t="s">
        <v>16</v>
      </c>
      <c r="L219" t="s">
        <v>16</v>
      </c>
    </row>
    <row r="220" spans="1:12" x14ac:dyDescent="0.45">
      <c r="A220">
        <v>219</v>
      </c>
      <c r="B220" t="s">
        <v>288</v>
      </c>
      <c r="C220" t="s">
        <v>105</v>
      </c>
      <c r="D220" t="s">
        <v>15</v>
      </c>
      <c r="E220">
        <v>527</v>
      </c>
      <c r="F220">
        <v>468</v>
      </c>
      <c r="G220">
        <v>4225</v>
      </c>
      <c r="K220" t="s">
        <v>16</v>
      </c>
      <c r="L220" t="s">
        <v>16</v>
      </c>
    </row>
    <row r="221" spans="1:12" x14ac:dyDescent="0.45">
      <c r="A221">
        <v>220</v>
      </c>
      <c r="B221" t="s">
        <v>289</v>
      </c>
      <c r="C221" t="s">
        <v>105</v>
      </c>
      <c r="D221" t="s">
        <v>15</v>
      </c>
      <c r="E221">
        <v>241</v>
      </c>
      <c r="F221">
        <v>189</v>
      </c>
      <c r="G221">
        <v>1724</v>
      </c>
      <c r="K221" t="s">
        <v>16</v>
      </c>
      <c r="L221" t="s">
        <v>16</v>
      </c>
    </row>
    <row r="222" spans="1:12" x14ac:dyDescent="0.45">
      <c r="A222">
        <v>221</v>
      </c>
      <c r="B222" t="s">
        <v>290</v>
      </c>
      <c r="C222" t="s">
        <v>42</v>
      </c>
      <c r="D222" t="s">
        <v>15</v>
      </c>
      <c r="E222">
        <v>163</v>
      </c>
      <c r="F222">
        <v>131</v>
      </c>
      <c r="G222">
        <v>1171.0999999999999</v>
      </c>
      <c r="K222" t="s">
        <v>16</v>
      </c>
      <c r="L222" t="s">
        <v>16</v>
      </c>
    </row>
    <row r="223" spans="1:12" x14ac:dyDescent="0.45">
      <c r="A223">
        <v>222</v>
      </c>
      <c r="B223" t="s">
        <v>291</v>
      </c>
      <c r="C223" t="s">
        <v>127</v>
      </c>
      <c r="D223" t="s">
        <v>15</v>
      </c>
      <c r="E223">
        <v>1049</v>
      </c>
      <c r="F223">
        <v>953</v>
      </c>
      <c r="G223">
        <v>8470.1</v>
      </c>
      <c r="K223" t="s">
        <v>16</v>
      </c>
      <c r="L223" t="s">
        <v>16</v>
      </c>
    </row>
    <row r="224" spans="1:12" x14ac:dyDescent="0.45">
      <c r="A224">
        <v>223</v>
      </c>
      <c r="B224" t="s">
        <v>292</v>
      </c>
      <c r="C224" t="s">
        <v>105</v>
      </c>
      <c r="D224" t="s">
        <v>15</v>
      </c>
      <c r="E224">
        <v>254</v>
      </c>
      <c r="F224">
        <v>170</v>
      </c>
      <c r="G224">
        <v>1615.2</v>
      </c>
      <c r="K224" t="s">
        <v>16</v>
      </c>
      <c r="L224" t="s">
        <v>16</v>
      </c>
    </row>
    <row r="225" spans="1:12" x14ac:dyDescent="0.45">
      <c r="A225">
        <v>224</v>
      </c>
      <c r="B225" t="s">
        <v>293</v>
      </c>
      <c r="C225" t="s">
        <v>105</v>
      </c>
      <c r="D225" t="s">
        <v>15</v>
      </c>
      <c r="E225">
        <v>754</v>
      </c>
      <c r="F225">
        <v>680</v>
      </c>
      <c r="G225">
        <v>6005</v>
      </c>
      <c r="K225" t="s">
        <v>16</v>
      </c>
      <c r="L225" t="s">
        <v>16</v>
      </c>
    </row>
    <row r="226" spans="1:12" x14ac:dyDescent="0.45">
      <c r="A226">
        <v>225</v>
      </c>
      <c r="B226" t="s">
        <v>294</v>
      </c>
      <c r="C226" t="s">
        <v>107</v>
      </c>
      <c r="D226" t="s">
        <v>15</v>
      </c>
      <c r="E226">
        <v>168</v>
      </c>
      <c r="F226">
        <v>116</v>
      </c>
      <c r="G226">
        <v>1097.0999999999999</v>
      </c>
      <c r="K226" t="s">
        <v>16</v>
      </c>
      <c r="L226" t="s">
        <v>16</v>
      </c>
    </row>
    <row r="227" spans="1:12" x14ac:dyDescent="0.45">
      <c r="A227">
        <v>226</v>
      </c>
      <c r="B227" t="s">
        <v>295</v>
      </c>
      <c r="C227" t="s">
        <v>105</v>
      </c>
      <c r="D227" t="s">
        <v>15</v>
      </c>
      <c r="E227">
        <v>454</v>
      </c>
      <c r="F227">
        <v>393</v>
      </c>
      <c r="G227">
        <v>3441</v>
      </c>
      <c r="K227" t="s">
        <v>16</v>
      </c>
      <c r="L227" t="s">
        <v>16</v>
      </c>
    </row>
    <row r="228" spans="1:12" x14ac:dyDescent="0.45">
      <c r="A228">
        <v>227</v>
      </c>
      <c r="B228" t="s">
        <v>296</v>
      </c>
      <c r="C228" t="s">
        <v>107</v>
      </c>
      <c r="D228" t="s">
        <v>15</v>
      </c>
      <c r="E228">
        <v>318</v>
      </c>
      <c r="F228">
        <v>259</v>
      </c>
      <c r="G228">
        <v>2380.1999999999998</v>
      </c>
      <c r="K228" t="s">
        <v>16</v>
      </c>
      <c r="L228" t="s">
        <v>16</v>
      </c>
    </row>
    <row r="229" spans="1:12" x14ac:dyDescent="0.45">
      <c r="A229">
        <v>228</v>
      </c>
      <c r="B229" t="s">
        <v>297</v>
      </c>
      <c r="C229" t="s">
        <v>22</v>
      </c>
      <c r="D229" t="s">
        <v>15</v>
      </c>
      <c r="E229">
        <v>921</v>
      </c>
      <c r="F229">
        <v>885</v>
      </c>
      <c r="G229">
        <v>7883</v>
      </c>
      <c r="K229" t="s">
        <v>16</v>
      </c>
      <c r="L229" t="s">
        <v>16</v>
      </c>
    </row>
    <row r="230" spans="1:12" x14ac:dyDescent="0.45">
      <c r="A230">
        <v>229</v>
      </c>
      <c r="B230" t="s">
        <v>298</v>
      </c>
      <c r="C230" t="s">
        <v>127</v>
      </c>
      <c r="D230" t="s">
        <v>15</v>
      </c>
      <c r="E230">
        <v>1042</v>
      </c>
      <c r="F230">
        <v>992</v>
      </c>
      <c r="G230">
        <v>8812</v>
      </c>
      <c r="K230" t="s">
        <v>16</v>
      </c>
      <c r="L230" t="s">
        <v>16</v>
      </c>
    </row>
    <row r="231" spans="1:12" x14ac:dyDescent="0.45">
      <c r="A231">
        <v>230</v>
      </c>
      <c r="B231" t="s">
        <v>299</v>
      </c>
      <c r="C231" t="s">
        <v>24</v>
      </c>
      <c r="D231" t="s">
        <v>15</v>
      </c>
      <c r="E231">
        <v>141</v>
      </c>
      <c r="F231">
        <v>120</v>
      </c>
      <c r="G231">
        <v>1064.0999999999999</v>
      </c>
      <c r="K231" t="s">
        <v>16</v>
      </c>
      <c r="L231" t="s">
        <v>16</v>
      </c>
    </row>
    <row r="232" spans="1:12" x14ac:dyDescent="0.45">
      <c r="A232">
        <v>231</v>
      </c>
      <c r="B232" t="s">
        <v>300</v>
      </c>
      <c r="C232" t="s">
        <v>109</v>
      </c>
      <c r="D232" t="s">
        <v>15</v>
      </c>
      <c r="E232">
        <v>530</v>
      </c>
      <c r="F232">
        <v>504</v>
      </c>
      <c r="G232">
        <v>4397.2</v>
      </c>
      <c r="K232" t="s">
        <v>16</v>
      </c>
      <c r="L232" t="s">
        <v>16</v>
      </c>
    </row>
    <row r="233" spans="1:12" x14ac:dyDescent="0.45">
      <c r="A233">
        <v>232</v>
      </c>
      <c r="B233" t="s">
        <v>301</v>
      </c>
      <c r="C233" t="s">
        <v>107</v>
      </c>
      <c r="D233" t="s">
        <v>15</v>
      </c>
      <c r="E233">
        <v>528</v>
      </c>
      <c r="F233">
        <v>476</v>
      </c>
      <c r="G233">
        <v>4325</v>
      </c>
      <c r="K233" t="s">
        <v>16</v>
      </c>
      <c r="L233" t="s">
        <v>16</v>
      </c>
    </row>
    <row r="234" spans="1:12" x14ac:dyDescent="0.45">
      <c r="A234">
        <v>233</v>
      </c>
      <c r="B234" t="s">
        <v>302</v>
      </c>
      <c r="C234" t="s">
        <v>105</v>
      </c>
      <c r="D234" t="s">
        <v>15</v>
      </c>
      <c r="E234">
        <v>453</v>
      </c>
      <c r="F234">
        <v>383</v>
      </c>
      <c r="G234">
        <v>3420.1</v>
      </c>
      <c r="K234" t="s">
        <v>16</v>
      </c>
      <c r="L234" t="s">
        <v>16</v>
      </c>
    </row>
    <row r="235" spans="1:12" x14ac:dyDescent="0.45">
      <c r="A235">
        <v>234</v>
      </c>
      <c r="B235" t="s">
        <v>303</v>
      </c>
      <c r="C235" t="s">
        <v>107</v>
      </c>
      <c r="D235" t="s">
        <v>15</v>
      </c>
      <c r="E235">
        <v>164</v>
      </c>
      <c r="F235">
        <v>150</v>
      </c>
      <c r="G235">
        <v>1345</v>
      </c>
      <c r="K235" t="s">
        <v>16</v>
      </c>
      <c r="L235" t="s">
        <v>16</v>
      </c>
    </row>
    <row r="236" spans="1:12" x14ac:dyDescent="0.45">
      <c r="A236">
        <v>235</v>
      </c>
      <c r="B236" t="s">
        <v>304</v>
      </c>
      <c r="C236" t="s">
        <v>31</v>
      </c>
      <c r="D236" t="s">
        <v>15</v>
      </c>
      <c r="E236">
        <v>330</v>
      </c>
      <c r="F236">
        <v>314</v>
      </c>
      <c r="G236">
        <v>2783.1</v>
      </c>
      <c r="K236" t="s">
        <v>16</v>
      </c>
      <c r="L236" t="s">
        <v>16</v>
      </c>
    </row>
    <row r="237" spans="1:12" x14ac:dyDescent="0.45">
      <c r="A237">
        <v>236</v>
      </c>
      <c r="B237" t="s">
        <v>305</v>
      </c>
      <c r="C237" t="s">
        <v>46</v>
      </c>
      <c r="D237" t="s">
        <v>15</v>
      </c>
      <c r="E237">
        <v>539</v>
      </c>
      <c r="F237">
        <v>485</v>
      </c>
      <c r="G237">
        <v>4348.2</v>
      </c>
      <c r="K237" t="s">
        <v>16</v>
      </c>
      <c r="L237" t="s">
        <v>16</v>
      </c>
    </row>
    <row r="238" spans="1:12" x14ac:dyDescent="0.45">
      <c r="A238">
        <v>237</v>
      </c>
      <c r="B238" t="s">
        <v>306</v>
      </c>
      <c r="C238" t="s">
        <v>109</v>
      </c>
      <c r="D238" t="s">
        <v>15</v>
      </c>
      <c r="E238">
        <v>211</v>
      </c>
      <c r="F238">
        <v>142</v>
      </c>
      <c r="G238">
        <v>1372</v>
      </c>
      <c r="K238" t="s">
        <v>16</v>
      </c>
      <c r="L238" t="s">
        <v>16</v>
      </c>
    </row>
    <row r="239" spans="1:12" x14ac:dyDescent="0.45">
      <c r="A239">
        <v>238</v>
      </c>
      <c r="B239" t="s">
        <v>307</v>
      </c>
      <c r="C239" t="s">
        <v>105</v>
      </c>
      <c r="D239" t="s">
        <v>15</v>
      </c>
      <c r="E239">
        <v>547</v>
      </c>
      <c r="F239">
        <v>458</v>
      </c>
      <c r="G239">
        <v>4164.1000000000004</v>
      </c>
      <c r="K239" t="s">
        <v>16</v>
      </c>
      <c r="L239" t="s">
        <v>16</v>
      </c>
    </row>
    <row r="240" spans="1:12" x14ac:dyDescent="0.45">
      <c r="A240">
        <v>239</v>
      </c>
      <c r="B240" t="s">
        <v>308</v>
      </c>
      <c r="C240" t="s">
        <v>89</v>
      </c>
      <c r="D240" t="s">
        <v>15</v>
      </c>
      <c r="E240">
        <v>263</v>
      </c>
      <c r="F240">
        <v>239</v>
      </c>
      <c r="G240">
        <v>2154.1999999999998</v>
      </c>
      <c r="K240" t="s">
        <v>16</v>
      </c>
      <c r="L240" t="s">
        <v>16</v>
      </c>
    </row>
    <row r="241" spans="1:12" x14ac:dyDescent="0.45">
      <c r="A241">
        <v>240</v>
      </c>
      <c r="B241" t="s">
        <v>309</v>
      </c>
      <c r="C241" t="s">
        <v>109</v>
      </c>
      <c r="D241" t="s">
        <v>15</v>
      </c>
      <c r="E241">
        <v>153</v>
      </c>
      <c r="F241">
        <v>112</v>
      </c>
      <c r="G241">
        <v>1053.2</v>
      </c>
      <c r="K241" t="s">
        <v>16</v>
      </c>
      <c r="L241" t="s">
        <v>16</v>
      </c>
    </row>
    <row r="242" spans="1:12" x14ac:dyDescent="0.45">
      <c r="A242">
        <v>241</v>
      </c>
      <c r="B242" t="s">
        <v>310</v>
      </c>
      <c r="C242" t="s">
        <v>107</v>
      </c>
      <c r="D242" t="s">
        <v>15</v>
      </c>
      <c r="E242">
        <v>690</v>
      </c>
      <c r="F242">
        <v>646</v>
      </c>
      <c r="G242">
        <v>5659</v>
      </c>
      <c r="K242" t="s">
        <v>16</v>
      </c>
      <c r="L242" t="s">
        <v>16</v>
      </c>
    </row>
    <row r="243" spans="1:12" x14ac:dyDescent="0.45">
      <c r="A243">
        <v>242</v>
      </c>
      <c r="B243" t="s">
        <v>311</v>
      </c>
      <c r="C243" t="s">
        <v>109</v>
      </c>
      <c r="D243" t="s">
        <v>15</v>
      </c>
      <c r="E243">
        <v>311</v>
      </c>
      <c r="F243">
        <v>288</v>
      </c>
      <c r="G243">
        <v>2570.1</v>
      </c>
      <c r="K243" t="s">
        <v>16</v>
      </c>
      <c r="L243" t="s">
        <v>16</v>
      </c>
    </row>
    <row r="244" spans="1:12" x14ac:dyDescent="0.45">
      <c r="A244">
        <v>243</v>
      </c>
      <c r="B244" t="s">
        <v>312</v>
      </c>
      <c r="C244" t="s">
        <v>107</v>
      </c>
      <c r="D244" t="s">
        <v>15</v>
      </c>
      <c r="E244">
        <v>173</v>
      </c>
      <c r="F244">
        <v>139</v>
      </c>
      <c r="G244">
        <v>1302.2</v>
      </c>
      <c r="K244" t="s">
        <v>16</v>
      </c>
      <c r="L244" t="s">
        <v>16</v>
      </c>
    </row>
    <row r="245" spans="1:12" x14ac:dyDescent="0.45">
      <c r="A245">
        <v>244</v>
      </c>
      <c r="B245" t="s">
        <v>313</v>
      </c>
      <c r="C245" t="s">
        <v>127</v>
      </c>
      <c r="D245" t="s">
        <v>15</v>
      </c>
      <c r="E245">
        <v>246</v>
      </c>
      <c r="F245">
        <v>202</v>
      </c>
      <c r="G245">
        <v>1800.2</v>
      </c>
      <c r="K245" t="s">
        <v>16</v>
      </c>
      <c r="L245" t="s">
        <v>16</v>
      </c>
    </row>
    <row r="246" spans="1:12" x14ac:dyDescent="0.45">
      <c r="A246">
        <v>245</v>
      </c>
      <c r="B246" t="s">
        <v>314</v>
      </c>
      <c r="C246" t="s">
        <v>109</v>
      </c>
      <c r="D246" t="s">
        <v>15</v>
      </c>
      <c r="E246">
        <v>217</v>
      </c>
      <c r="F246">
        <v>197</v>
      </c>
      <c r="G246">
        <v>1758</v>
      </c>
      <c r="K246" t="s">
        <v>16</v>
      </c>
      <c r="L246" t="s">
        <v>16</v>
      </c>
    </row>
    <row r="247" spans="1:12" x14ac:dyDescent="0.45">
      <c r="A247">
        <v>246</v>
      </c>
      <c r="B247" t="s">
        <v>315</v>
      </c>
      <c r="C247" t="s">
        <v>29</v>
      </c>
      <c r="D247" t="s">
        <v>15</v>
      </c>
      <c r="E247">
        <v>447</v>
      </c>
      <c r="F247">
        <v>421</v>
      </c>
      <c r="G247">
        <v>3692.2</v>
      </c>
      <c r="K247" t="s">
        <v>16</v>
      </c>
      <c r="L247" t="s">
        <v>16</v>
      </c>
    </row>
    <row r="248" spans="1:12" x14ac:dyDescent="0.45">
      <c r="A248">
        <v>247</v>
      </c>
      <c r="B248" t="s">
        <v>316</v>
      </c>
      <c r="C248" t="s">
        <v>109</v>
      </c>
      <c r="D248" t="s">
        <v>15</v>
      </c>
      <c r="E248">
        <v>326</v>
      </c>
      <c r="F248">
        <v>276</v>
      </c>
      <c r="G248">
        <v>2437</v>
      </c>
      <c r="K248" t="s">
        <v>16</v>
      </c>
      <c r="L248" t="s">
        <v>16</v>
      </c>
    </row>
    <row r="249" spans="1:12" x14ac:dyDescent="0.45">
      <c r="A249">
        <v>248</v>
      </c>
      <c r="B249" t="s">
        <v>317</v>
      </c>
      <c r="C249" t="s">
        <v>46</v>
      </c>
      <c r="D249" t="s">
        <v>15</v>
      </c>
      <c r="E249">
        <v>218</v>
      </c>
      <c r="F249">
        <v>176</v>
      </c>
      <c r="G249">
        <v>1641.2</v>
      </c>
      <c r="K249" t="s">
        <v>16</v>
      </c>
      <c r="L249" t="s">
        <v>16</v>
      </c>
    </row>
    <row r="250" spans="1:12" x14ac:dyDescent="0.45">
      <c r="A250">
        <v>249</v>
      </c>
      <c r="B250" t="s">
        <v>318</v>
      </c>
      <c r="C250" t="s">
        <v>64</v>
      </c>
      <c r="D250" t="s">
        <v>15</v>
      </c>
      <c r="E250">
        <v>148</v>
      </c>
      <c r="F250">
        <v>124</v>
      </c>
      <c r="G250">
        <v>1100</v>
      </c>
      <c r="K250" t="s">
        <v>16</v>
      </c>
      <c r="L250" t="s">
        <v>16</v>
      </c>
    </row>
    <row r="251" spans="1:12" x14ac:dyDescent="0.45">
      <c r="A251">
        <v>250</v>
      </c>
      <c r="B251" t="s">
        <v>319</v>
      </c>
      <c r="C251" t="s">
        <v>46</v>
      </c>
      <c r="D251" t="s">
        <v>15</v>
      </c>
      <c r="E251">
        <v>259</v>
      </c>
      <c r="F251">
        <v>242</v>
      </c>
      <c r="G251">
        <v>2143.1</v>
      </c>
      <c r="K251" t="s">
        <v>16</v>
      </c>
      <c r="L251" t="s">
        <v>16</v>
      </c>
    </row>
    <row r="252" spans="1:12" x14ac:dyDescent="0.45">
      <c r="A252">
        <v>251</v>
      </c>
      <c r="B252" t="s">
        <v>320</v>
      </c>
      <c r="C252" t="s">
        <v>24</v>
      </c>
      <c r="D252" t="s">
        <v>15</v>
      </c>
      <c r="E252">
        <v>323</v>
      </c>
      <c r="F252">
        <v>313</v>
      </c>
      <c r="G252">
        <v>2752.1</v>
      </c>
      <c r="K252" t="s">
        <v>16</v>
      </c>
      <c r="L252" t="s">
        <v>16</v>
      </c>
    </row>
    <row r="253" spans="1:12" x14ac:dyDescent="0.45">
      <c r="A253">
        <v>252</v>
      </c>
      <c r="B253" t="s">
        <v>321</v>
      </c>
      <c r="C253" t="s">
        <v>107</v>
      </c>
      <c r="D253" t="s">
        <v>15</v>
      </c>
      <c r="E253">
        <v>250</v>
      </c>
      <c r="F253">
        <v>214</v>
      </c>
      <c r="G253">
        <v>1950</v>
      </c>
      <c r="K253" t="s">
        <v>16</v>
      </c>
      <c r="L253" t="s">
        <v>16</v>
      </c>
    </row>
    <row r="254" spans="1:12" x14ac:dyDescent="0.45">
      <c r="A254">
        <v>253</v>
      </c>
      <c r="B254" t="s">
        <v>322</v>
      </c>
      <c r="C254" t="s">
        <v>46</v>
      </c>
      <c r="D254" t="s">
        <v>15</v>
      </c>
      <c r="E254">
        <v>254</v>
      </c>
      <c r="F254">
        <v>222</v>
      </c>
      <c r="G254">
        <v>2033</v>
      </c>
      <c r="K254" t="s">
        <v>16</v>
      </c>
      <c r="L254" t="s">
        <v>16</v>
      </c>
    </row>
    <row r="255" spans="1:12" x14ac:dyDescent="0.45">
      <c r="A255">
        <v>254</v>
      </c>
      <c r="B255" t="s">
        <v>323</v>
      </c>
      <c r="C255" t="s">
        <v>46</v>
      </c>
      <c r="D255" t="s">
        <v>15</v>
      </c>
      <c r="E255">
        <v>138</v>
      </c>
      <c r="K255" t="s">
        <v>16</v>
      </c>
      <c r="L255" t="s">
        <v>16</v>
      </c>
    </row>
    <row r="256" spans="1:12" x14ac:dyDescent="0.45">
      <c r="A256">
        <v>255</v>
      </c>
      <c r="B256" t="s">
        <v>324</v>
      </c>
      <c r="C256" t="s">
        <v>46</v>
      </c>
      <c r="D256" t="s">
        <v>15</v>
      </c>
      <c r="E256">
        <v>248</v>
      </c>
      <c r="K256" t="s">
        <v>16</v>
      </c>
      <c r="L256" t="s">
        <v>16</v>
      </c>
    </row>
    <row r="257" spans="1:12" x14ac:dyDescent="0.45">
      <c r="A257">
        <v>256</v>
      </c>
      <c r="B257" t="s">
        <v>325</v>
      </c>
      <c r="C257" t="s">
        <v>109</v>
      </c>
      <c r="D257" t="s">
        <v>15</v>
      </c>
      <c r="E257">
        <v>551</v>
      </c>
      <c r="K257" t="s">
        <v>16</v>
      </c>
      <c r="L257" t="s">
        <v>16</v>
      </c>
    </row>
    <row r="258" spans="1:12" x14ac:dyDescent="0.45">
      <c r="A258">
        <v>257</v>
      </c>
      <c r="B258" t="s">
        <v>326</v>
      </c>
      <c r="C258" t="s">
        <v>105</v>
      </c>
      <c r="D258" t="s">
        <v>15</v>
      </c>
      <c r="E258">
        <v>993</v>
      </c>
      <c r="K258" t="s">
        <v>16</v>
      </c>
      <c r="L258" t="s">
        <v>16</v>
      </c>
    </row>
    <row r="259" spans="1:12" x14ac:dyDescent="0.45">
      <c r="A259">
        <v>258</v>
      </c>
      <c r="B259" t="s">
        <v>327</v>
      </c>
      <c r="C259" t="s">
        <v>109</v>
      </c>
      <c r="D259" t="s">
        <v>15</v>
      </c>
      <c r="E259">
        <v>229</v>
      </c>
      <c r="F259">
        <v>205</v>
      </c>
      <c r="G259">
        <v>1827</v>
      </c>
      <c r="K259" t="s">
        <v>16</v>
      </c>
      <c r="L259" t="s">
        <v>16</v>
      </c>
    </row>
    <row r="260" spans="1:12" x14ac:dyDescent="0.45">
      <c r="A260">
        <v>259</v>
      </c>
      <c r="B260" t="s">
        <v>328</v>
      </c>
      <c r="C260" t="s">
        <v>46</v>
      </c>
      <c r="D260" t="s">
        <v>15</v>
      </c>
      <c r="E260">
        <v>152</v>
      </c>
      <c r="K260" t="s">
        <v>16</v>
      </c>
      <c r="L260" t="s">
        <v>16</v>
      </c>
    </row>
    <row r="261" spans="1:12" x14ac:dyDescent="0.45">
      <c r="A261">
        <v>260</v>
      </c>
      <c r="B261" t="s">
        <v>329</v>
      </c>
      <c r="C261" t="s">
        <v>105</v>
      </c>
      <c r="D261" t="s">
        <v>15</v>
      </c>
      <c r="E261">
        <v>501</v>
      </c>
      <c r="F261">
        <v>453</v>
      </c>
      <c r="G261">
        <v>3988.1</v>
      </c>
      <c r="K261" t="s">
        <v>16</v>
      </c>
      <c r="L261" t="s">
        <v>16</v>
      </c>
    </row>
    <row r="262" spans="1:12" x14ac:dyDescent="0.45">
      <c r="A262">
        <v>261</v>
      </c>
      <c r="B262" t="s">
        <v>330</v>
      </c>
      <c r="C262" t="s">
        <v>46</v>
      </c>
      <c r="D262" t="s">
        <v>15</v>
      </c>
      <c r="E262">
        <v>399</v>
      </c>
      <c r="F262">
        <v>342</v>
      </c>
      <c r="G262">
        <v>2986.1</v>
      </c>
      <c r="K262" t="s">
        <v>16</v>
      </c>
      <c r="L262" t="s">
        <v>16</v>
      </c>
    </row>
    <row r="263" spans="1:12" x14ac:dyDescent="0.45">
      <c r="A263">
        <v>262</v>
      </c>
      <c r="B263" t="s">
        <v>331</v>
      </c>
      <c r="C263" t="s">
        <v>109</v>
      </c>
      <c r="D263" t="s">
        <v>15</v>
      </c>
      <c r="E263">
        <v>189</v>
      </c>
      <c r="K263" t="s">
        <v>16</v>
      </c>
      <c r="L263" t="s">
        <v>16</v>
      </c>
    </row>
    <row r="264" spans="1:12" x14ac:dyDescent="0.45">
      <c r="A264">
        <v>263</v>
      </c>
      <c r="B264" t="s">
        <v>332</v>
      </c>
      <c r="C264" t="s">
        <v>105</v>
      </c>
      <c r="D264" t="s">
        <v>15</v>
      </c>
      <c r="E264">
        <v>736</v>
      </c>
      <c r="K264" t="s">
        <v>16</v>
      </c>
      <c r="L264" t="s">
        <v>16</v>
      </c>
    </row>
    <row r="265" spans="1:12" x14ac:dyDescent="0.45">
      <c r="A265">
        <v>264</v>
      </c>
      <c r="B265" t="s">
        <v>333</v>
      </c>
      <c r="C265" t="s">
        <v>109</v>
      </c>
      <c r="D265" t="s">
        <v>15</v>
      </c>
      <c r="E265">
        <v>1299</v>
      </c>
      <c r="F265">
        <v>1191</v>
      </c>
      <c r="G265">
        <v>10513.1</v>
      </c>
      <c r="K265" t="s">
        <v>16</v>
      </c>
      <c r="L265" t="s">
        <v>16</v>
      </c>
    </row>
    <row r="266" spans="1:12" x14ac:dyDescent="0.45">
      <c r="A266">
        <v>265</v>
      </c>
      <c r="B266" t="s">
        <v>334</v>
      </c>
      <c r="C266" t="s">
        <v>71</v>
      </c>
      <c r="D266" t="s">
        <v>15</v>
      </c>
      <c r="E266">
        <v>298</v>
      </c>
      <c r="K266" t="s">
        <v>16</v>
      </c>
      <c r="L266" t="s">
        <v>16</v>
      </c>
    </row>
    <row r="267" spans="1:12" x14ac:dyDescent="0.45">
      <c r="A267">
        <v>266</v>
      </c>
      <c r="B267" t="s">
        <v>335</v>
      </c>
      <c r="C267" t="s">
        <v>105</v>
      </c>
      <c r="D267" t="s">
        <v>15</v>
      </c>
      <c r="E267">
        <v>219</v>
      </c>
      <c r="F267">
        <v>163</v>
      </c>
      <c r="G267">
        <v>1504.2</v>
      </c>
      <c r="K267" t="s">
        <v>16</v>
      </c>
      <c r="L267" t="s">
        <v>16</v>
      </c>
    </row>
    <row r="268" spans="1:12" x14ac:dyDescent="0.45">
      <c r="A268">
        <v>267</v>
      </c>
      <c r="B268" t="s">
        <v>336</v>
      </c>
      <c r="C268" t="s">
        <v>113</v>
      </c>
      <c r="D268" t="s">
        <v>15</v>
      </c>
      <c r="E268">
        <v>868</v>
      </c>
      <c r="F268">
        <v>773</v>
      </c>
      <c r="G268">
        <v>6926.1</v>
      </c>
      <c r="K268" t="s">
        <v>16</v>
      </c>
      <c r="L268" t="s">
        <v>16</v>
      </c>
    </row>
    <row r="269" spans="1:12" x14ac:dyDescent="0.45">
      <c r="A269">
        <v>268</v>
      </c>
      <c r="B269" t="s">
        <v>337</v>
      </c>
      <c r="C269" t="s">
        <v>107</v>
      </c>
      <c r="D269" t="s">
        <v>15</v>
      </c>
      <c r="E269">
        <v>1064</v>
      </c>
      <c r="F269">
        <v>921</v>
      </c>
      <c r="G269">
        <v>8180.2</v>
      </c>
      <c r="K269" t="s">
        <v>16</v>
      </c>
      <c r="L269" t="s">
        <v>16</v>
      </c>
    </row>
    <row r="270" spans="1:12" x14ac:dyDescent="0.45">
      <c r="A270">
        <v>269</v>
      </c>
      <c r="B270" t="s">
        <v>338</v>
      </c>
      <c r="C270" t="s">
        <v>46</v>
      </c>
      <c r="D270" t="s">
        <v>15</v>
      </c>
      <c r="E270">
        <v>314</v>
      </c>
      <c r="F270">
        <v>271</v>
      </c>
      <c r="G270">
        <v>2459</v>
      </c>
      <c r="K270" t="s">
        <v>16</v>
      </c>
      <c r="L270" t="s">
        <v>16</v>
      </c>
    </row>
    <row r="271" spans="1:12" x14ac:dyDescent="0.45">
      <c r="A271">
        <v>270</v>
      </c>
      <c r="B271" t="s">
        <v>339</v>
      </c>
      <c r="C271" t="s">
        <v>109</v>
      </c>
      <c r="D271" t="s">
        <v>15</v>
      </c>
      <c r="E271">
        <v>212</v>
      </c>
      <c r="K271" t="s">
        <v>16</v>
      </c>
      <c r="L271" t="s">
        <v>16</v>
      </c>
    </row>
    <row r="272" spans="1:12" x14ac:dyDescent="0.45">
      <c r="A272">
        <v>271</v>
      </c>
      <c r="B272" t="s">
        <v>340</v>
      </c>
      <c r="C272" t="s">
        <v>26</v>
      </c>
      <c r="D272" t="s">
        <v>15</v>
      </c>
      <c r="E272">
        <v>158</v>
      </c>
      <c r="K272" t="s">
        <v>16</v>
      </c>
      <c r="L272" t="s">
        <v>16</v>
      </c>
    </row>
    <row r="273" spans="1:12" x14ac:dyDescent="0.45">
      <c r="A273">
        <v>272</v>
      </c>
      <c r="B273" t="s">
        <v>341</v>
      </c>
      <c r="C273" t="s">
        <v>109</v>
      </c>
      <c r="D273" t="s">
        <v>15</v>
      </c>
      <c r="E273">
        <v>457</v>
      </c>
      <c r="F273">
        <v>367</v>
      </c>
      <c r="G273">
        <v>3292</v>
      </c>
      <c r="K273" t="s">
        <v>16</v>
      </c>
      <c r="L273" t="s">
        <v>16</v>
      </c>
    </row>
    <row r="274" spans="1:12" x14ac:dyDescent="0.45">
      <c r="A274">
        <v>273</v>
      </c>
      <c r="B274" t="s">
        <v>342</v>
      </c>
      <c r="C274" t="s">
        <v>109</v>
      </c>
      <c r="D274" t="s">
        <v>15</v>
      </c>
      <c r="E274">
        <v>380</v>
      </c>
      <c r="F274">
        <v>317</v>
      </c>
      <c r="G274">
        <v>2816.1</v>
      </c>
      <c r="K274" t="s">
        <v>16</v>
      </c>
      <c r="L274" t="s">
        <v>16</v>
      </c>
    </row>
    <row r="275" spans="1:12" x14ac:dyDescent="0.45">
      <c r="A275">
        <v>274</v>
      </c>
      <c r="B275" t="s">
        <v>343</v>
      </c>
      <c r="C275" t="s">
        <v>46</v>
      </c>
      <c r="D275" t="s">
        <v>15</v>
      </c>
      <c r="E275">
        <v>756</v>
      </c>
      <c r="K275" t="s">
        <v>16</v>
      </c>
      <c r="L275" t="s">
        <v>16</v>
      </c>
    </row>
    <row r="276" spans="1:12" x14ac:dyDescent="0.45">
      <c r="A276">
        <v>275</v>
      </c>
      <c r="B276" t="s">
        <v>344</v>
      </c>
      <c r="C276" t="s">
        <v>109</v>
      </c>
      <c r="D276" t="s">
        <v>15</v>
      </c>
      <c r="E276">
        <v>953</v>
      </c>
      <c r="F276">
        <v>923</v>
      </c>
      <c r="G276">
        <v>7941</v>
      </c>
      <c r="K276" t="s">
        <v>16</v>
      </c>
      <c r="L276" t="s">
        <v>16</v>
      </c>
    </row>
    <row r="277" spans="1:12" x14ac:dyDescent="0.45">
      <c r="A277">
        <v>276</v>
      </c>
      <c r="B277" t="s">
        <v>345</v>
      </c>
      <c r="C277" t="s">
        <v>46</v>
      </c>
      <c r="D277" t="s">
        <v>15</v>
      </c>
      <c r="E277">
        <v>1087</v>
      </c>
      <c r="F277">
        <v>1014</v>
      </c>
      <c r="G277">
        <v>8749.1</v>
      </c>
      <c r="K277" t="s">
        <v>16</v>
      </c>
      <c r="L277" t="s">
        <v>16</v>
      </c>
    </row>
    <row r="278" spans="1:12" x14ac:dyDescent="0.45">
      <c r="A278">
        <v>277</v>
      </c>
      <c r="B278" t="s">
        <v>346</v>
      </c>
      <c r="C278" t="s">
        <v>105</v>
      </c>
      <c r="D278" t="s">
        <v>15</v>
      </c>
      <c r="E278">
        <v>474</v>
      </c>
      <c r="K278" t="s">
        <v>16</v>
      </c>
      <c r="L278" t="s">
        <v>16</v>
      </c>
    </row>
    <row r="279" spans="1:12" x14ac:dyDescent="0.45">
      <c r="A279">
        <v>278</v>
      </c>
      <c r="B279" t="s">
        <v>347</v>
      </c>
      <c r="C279" t="s">
        <v>31</v>
      </c>
      <c r="D279" t="s">
        <v>15</v>
      </c>
      <c r="E279">
        <v>588</v>
      </c>
      <c r="K279" t="s">
        <v>16</v>
      </c>
      <c r="L279" t="s">
        <v>16</v>
      </c>
    </row>
    <row r="280" spans="1:12" x14ac:dyDescent="0.45">
      <c r="A280">
        <v>279</v>
      </c>
      <c r="B280" t="s">
        <v>348</v>
      </c>
      <c r="C280" t="s">
        <v>73</v>
      </c>
      <c r="D280" t="s">
        <v>15</v>
      </c>
      <c r="E280">
        <v>1742</v>
      </c>
      <c r="F280">
        <v>1627</v>
      </c>
      <c r="G280">
        <v>14488.1</v>
      </c>
      <c r="K280" t="s">
        <v>16</v>
      </c>
      <c r="L280" t="s">
        <v>16</v>
      </c>
    </row>
    <row r="281" spans="1:12" x14ac:dyDescent="0.45">
      <c r="A281">
        <v>280</v>
      </c>
      <c r="B281" t="s">
        <v>349</v>
      </c>
      <c r="C281" t="s">
        <v>48</v>
      </c>
      <c r="D281" t="s">
        <v>15</v>
      </c>
      <c r="E281">
        <v>971</v>
      </c>
      <c r="F281">
        <v>892</v>
      </c>
      <c r="G281">
        <v>7780.2</v>
      </c>
      <c r="K281" t="s">
        <v>16</v>
      </c>
      <c r="L281" t="s">
        <v>16</v>
      </c>
    </row>
    <row r="282" spans="1:12" x14ac:dyDescent="0.45">
      <c r="A282">
        <v>281</v>
      </c>
      <c r="B282" t="s">
        <v>350</v>
      </c>
      <c r="C282" t="s">
        <v>46</v>
      </c>
      <c r="D282" t="s">
        <v>15</v>
      </c>
      <c r="E282">
        <v>398</v>
      </c>
      <c r="K282" t="s">
        <v>16</v>
      </c>
      <c r="L282" t="s">
        <v>16</v>
      </c>
    </row>
    <row r="283" spans="1:12" x14ac:dyDescent="0.45">
      <c r="A283">
        <v>282</v>
      </c>
      <c r="B283" t="s">
        <v>351</v>
      </c>
      <c r="C283" t="s">
        <v>107</v>
      </c>
      <c r="D283" t="s">
        <v>15</v>
      </c>
      <c r="E283">
        <v>367</v>
      </c>
      <c r="F283">
        <v>332</v>
      </c>
      <c r="G283">
        <v>2964</v>
      </c>
      <c r="K283" t="s">
        <v>16</v>
      </c>
      <c r="L283" t="s">
        <v>16</v>
      </c>
    </row>
    <row r="284" spans="1:12" x14ac:dyDescent="0.45">
      <c r="A284">
        <v>283</v>
      </c>
      <c r="B284" t="s">
        <v>352</v>
      </c>
      <c r="C284" t="s">
        <v>46</v>
      </c>
      <c r="D284" t="s">
        <v>15</v>
      </c>
      <c r="E284">
        <v>941</v>
      </c>
      <c r="K284" t="s">
        <v>16</v>
      </c>
      <c r="L284" t="s">
        <v>16</v>
      </c>
    </row>
    <row r="285" spans="1:12" x14ac:dyDescent="0.45">
      <c r="A285">
        <v>284</v>
      </c>
      <c r="B285" t="s">
        <v>353</v>
      </c>
      <c r="C285" t="s">
        <v>107</v>
      </c>
      <c r="D285" t="s">
        <v>15</v>
      </c>
      <c r="E285">
        <v>529</v>
      </c>
      <c r="K285" t="s">
        <v>16</v>
      </c>
      <c r="L285" t="s">
        <v>16</v>
      </c>
    </row>
    <row r="286" spans="1:12" x14ac:dyDescent="0.45">
      <c r="A286">
        <v>285</v>
      </c>
      <c r="B286" t="s">
        <v>354</v>
      </c>
      <c r="C286" t="s">
        <v>46</v>
      </c>
      <c r="D286" t="s">
        <v>15</v>
      </c>
      <c r="E286">
        <v>1699</v>
      </c>
      <c r="F286">
        <v>579</v>
      </c>
      <c r="G286">
        <v>5115</v>
      </c>
      <c r="K286" t="s">
        <v>16</v>
      </c>
      <c r="L286" t="s">
        <v>16</v>
      </c>
    </row>
    <row r="287" spans="1:12" x14ac:dyDescent="0.45">
      <c r="A287">
        <v>286</v>
      </c>
      <c r="B287" t="s">
        <v>355</v>
      </c>
      <c r="C287" t="s">
        <v>107</v>
      </c>
      <c r="D287" t="s">
        <v>15</v>
      </c>
      <c r="E287">
        <v>551</v>
      </c>
      <c r="K287" t="s">
        <v>16</v>
      </c>
      <c r="L287" t="s">
        <v>16</v>
      </c>
    </row>
    <row r="288" spans="1:12" x14ac:dyDescent="0.45">
      <c r="A288">
        <v>287</v>
      </c>
      <c r="B288" t="s">
        <v>356</v>
      </c>
      <c r="C288" t="s">
        <v>109</v>
      </c>
      <c r="D288" t="s">
        <v>15</v>
      </c>
      <c r="E288">
        <v>657</v>
      </c>
      <c r="K288" t="s">
        <v>16</v>
      </c>
      <c r="L288" t="s">
        <v>16</v>
      </c>
    </row>
    <row r="289" spans="1:12" x14ac:dyDescent="0.45">
      <c r="A289">
        <v>288</v>
      </c>
      <c r="B289" t="s">
        <v>357</v>
      </c>
      <c r="C289" t="s">
        <v>109</v>
      </c>
      <c r="D289" t="s">
        <v>15</v>
      </c>
      <c r="E289">
        <v>242</v>
      </c>
      <c r="K289" t="s">
        <v>16</v>
      </c>
      <c r="L289" t="s">
        <v>16</v>
      </c>
    </row>
    <row r="290" spans="1:12" x14ac:dyDescent="0.45">
      <c r="A290">
        <v>289</v>
      </c>
      <c r="B290" t="s">
        <v>358</v>
      </c>
      <c r="C290" t="s">
        <v>105</v>
      </c>
      <c r="D290" t="s">
        <v>15</v>
      </c>
      <c r="E290">
        <v>590</v>
      </c>
      <c r="F290">
        <v>507</v>
      </c>
      <c r="G290">
        <v>4580.2</v>
      </c>
      <c r="K290" t="s">
        <v>16</v>
      </c>
      <c r="L290" t="s">
        <v>16</v>
      </c>
    </row>
    <row r="291" spans="1:12" x14ac:dyDescent="0.45">
      <c r="A291">
        <v>290</v>
      </c>
      <c r="B291" t="s">
        <v>359</v>
      </c>
      <c r="C291" t="s">
        <v>46</v>
      </c>
      <c r="D291" t="s">
        <v>15</v>
      </c>
      <c r="E291">
        <v>438</v>
      </c>
      <c r="F291">
        <v>389</v>
      </c>
      <c r="G291">
        <v>3395</v>
      </c>
      <c r="K291" t="s">
        <v>16</v>
      </c>
      <c r="L291" t="s">
        <v>16</v>
      </c>
    </row>
    <row r="292" spans="1:12" x14ac:dyDescent="0.45">
      <c r="A292">
        <v>291</v>
      </c>
      <c r="B292" t="s">
        <v>360</v>
      </c>
      <c r="C292" t="s">
        <v>107</v>
      </c>
      <c r="D292" t="s">
        <v>15</v>
      </c>
      <c r="E292">
        <v>371</v>
      </c>
      <c r="F292">
        <v>277</v>
      </c>
      <c r="G292">
        <v>2552</v>
      </c>
      <c r="K292" t="s">
        <v>16</v>
      </c>
      <c r="L292" t="s">
        <v>16</v>
      </c>
    </row>
    <row r="293" spans="1:12" x14ac:dyDescent="0.45">
      <c r="A293">
        <v>292</v>
      </c>
      <c r="B293" t="s">
        <v>361</v>
      </c>
      <c r="C293" t="s">
        <v>46</v>
      </c>
      <c r="D293" t="s">
        <v>15</v>
      </c>
      <c r="E293">
        <v>248</v>
      </c>
      <c r="F293">
        <v>222</v>
      </c>
      <c r="G293">
        <v>1988</v>
      </c>
      <c r="K293" t="s">
        <v>16</v>
      </c>
      <c r="L293" t="s">
        <v>16</v>
      </c>
    </row>
    <row r="294" spans="1:12" x14ac:dyDescent="0.45">
      <c r="A294">
        <v>293</v>
      </c>
      <c r="B294" t="s">
        <v>362</v>
      </c>
      <c r="C294" t="s">
        <v>46</v>
      </c>
      <c r="D294" t="s">
        <v>15</v>
      </c>
      <c r="E294">
        <v>157</v>
      </c>
      <c r="K294" t="s">
        <v>16</v>
      </c>
      <c r="L294" t="s">
        <v>16</v>
      </c>
    </row>
    <row r="295" spans="1:12" x14ac:dyDescent="0.45">
      <c r="A295">
        <v>294</v>
      </c>
      <c r="B295" t="s">
        <v>363</v>
      </c>
      <c r="C295" t="s">
        <v>107</v>
      </c>
      <c r="D295" t="s">
        <v>15</v>
      </c>
      <c r="E295">
        <v>414</v>
      </c>
      <c r="F295">
        <v>316</v>
      </c>
      <c r="G295">
        <v>2940.1</v>
      </c>
      <c r="K295" t="s">
        <v>16</v>
      </c>
      <c r="L295" t="s">
        <v>16</v>
      </c>
    </row>
    <row r="296" spans="1:12" x14ac:dyDescent="0.45">
      <c r="A296">
        <v>295</v>
      </c>
      <c r="B296" t="s">
        <v>364</v>
      </c>
      <c r="C296" t="s">
        <v>46</v>
      </c>
      <c r="D296" t="s">
        <v>15</v>
      </c>
      <c r="E296">
        <v>424</v>
      </c>
      <c r="K296" t="s">
        <v>16</v>
      </c>
      <c r="L296" t="s">
        <v>16</v>
      </c>
    </row>
    <row r="297" spans="1:12" x14ac:dyDescent="0.45">
      <c r="A297">
        <v>296</v>
      </c>
      <c r="B297" t="s">
        <v>365</v>
      </c>
      <c r="C297" t="s">
        <v>46</v>
      </c>
      <c r="D297" t="s">
        <v>15</v>
      </c>
      <c r="E297">
        <v>155</v>
      </c>
      <c r="F297">
        <v>121</v>
      </c>
      <c r="G297">
        <v>1140.0999999999999</v>
      </c>
      <c r="K297" t="s">
        <v>16</v>
      </c>
      <c r="L297" t="s">
        <v>16</v>
      </c>
    </row>
    <row r="298" spans="1:12" x14ac:dyDescent="0.45">
      <c r="A298">
        <v>297</v>
      </c>
      <c r="B298" t="s">
        <v>366</v>
      </c>
      <c r="C298" t="s">
        <v>44</v>
      </c>
      <c r="D298" t="s">
        <v>15</v>
      </c>
      <c r="E298">
        <v>213</v>
      </c>
      <c r="K298" t="s">
        <v>16</v>
      </c>
      <c r="L298" t="s">
        <v>16</v>
      </c>
    </row>
    <row r="299" spans="1:12" x14ac:dyDescent="0.45">
      <c r="A299">
        <v>298</v>
      </c>
      <c r="B299" t="s">
        <v>367</v>
      </c>
      <c r="C299" t="s">
        <v>109</v>
      </c>
      <c r="D299" t="s">
        <v>15</v>
      </c>
      <c r="E299">
        <v>186</v>
      </c>
      <c r="K299" t="s">
        <v>16</v>
      </c>
      <c r="L299" t="s">
        <v>16</v>
      </c>
    </row>
    <row r="300" spans="1:12" x14ac:dyDescent="0.45">
      <c r="A300">
        <v>299</v>
      </c>
      <c r="B300" t="s">
        <v>368</v>
      </c>
      <c r="C300" t="s">
        <v>109</v>
      </c>
      <c r="D300" t="s">
        <v>15</v>
      </c>
      <c r="E300">
        <v>319</v>
      </c>
      <c r="F300">
        <v>234</v>
      </c>
      <c r="G300">
        <v>2218.1</v>
      </c>
      <c r="K300" t="s">
        <v>16</v>
      </c>
      <c r="L300" t="s">
        <v>16</v>
      </c>
    </row>
    <row r="301" spans="1:12" x14ac:dyDescent="0.45">
      <c r="A301">
        <v>300</v>
      </c>
      <c r="B301" t="s">
        <v>369</v>
      </c>
      <c r="C301" t="s">
        <v>109</v>
      </c>
      <c r="D301" t="s">
        <v>15</v>
      </c>
      <c r="E301">
        <v>298</v>
      </c>
      <c r="F301">
        <v>203</v>
      </c>
      <c r="G301">
        <v>1930</v>
      </c>
      <c r="K301" t="s">
        <v>16</v>
      </c>
      <c r="L301" t="s">
        <v>16</v>
      </c>
    </row>
    <row r="302" spans="1:12" x14ac:dyDescent="0.45">
      <c r="A302">
        <v>301</v>
      </c>
      <c r="B302" t="s">
        <v>370</v>
      </c>
      <c r="C302" t="s">
        <v>46</v>
      </c>
      <c r="D302" t="s">
        <v>15</v>
      </c>
      <c r="E302">
        <v>266</v>
      </c>
      <c r="K302" t="s">
        <v>16</v>
      </c>
      <c r="L302" t="s">
        <v>16</v>
      </c>
    </row>
    <row r="303" spans="1:12" x14ac:dyDescent="0.45">
      <c r="A303">
        <v>302</v>
      </c>
      <c r="B303" t="s">
        <v>371</v>
      </c>
      <c r="C303" t="s">
        <v>109</v>
      </c>
      <c r="D303" t="s">
        <v>15</v>
      </c>
      <c r="E303">
        <v>2225</v>
      </c>
      <c r="F303">
        <v>2091</v>
      </c>
      <c r="G303">
        <v>18459.099999999999</v>
      </c>
      <c r="K303" t="s">
        <v>16</v>
      </c>
      <c r="L303" t="s">
        <v>16</v>
      </c>
    </row>
    <row r="304" spans="1:12" x14ac:dyDescent="0.45">
      <c r="A304">
        <v>303</v>
      </c>
      <c r="B304" t="s">
        <v>372</v>
      </c>
      <c r="C304" t="s">
        <v>46</v>
      </c>
      <c r="D304" t="s">
        <v>15</v>
      </c>
      <c r="E304">
        <v>471</v>
      </c>
      <c r="F304">
        <v>407</v>
      </c>
      <c r="G304">
        <v>3622</v>
      </c>
      <c r="K304" t="s">
        <v>16</v>
      </c>
      <c r="L304" t="s">
        <v>16</v>
      </c>
    </row>
    <row r="305" spans="1:12" x14ac:dyDescent="0.45">
      <c r="A305">
        <v>304</v>
      </c>
      <c r="B305" t="s">
        <v>373</v>
      </c>
      <c r="C305" t="s">
        <v>46</v>
      </c>
      <c r="D305" t="s">
        <v>15</v>
      </c>
      <c r="E305">
        <v>569</v>
      </c>
      <c r="K305" t="s">
        <v>16</v>
      </c>
      <c r="L305" t="s">
        <v>16</v>
      </c>
    </row>
    <row r="306" spans="1:12" x14ac:dyDescent="0.45">
      <c r="A306">
        <v>305</v>
      </c>
      <c r="B306" t="s">
        <v>374</v>
      </c>
      <c r="C306" t="s">
        <v>109</v>
      </c>
      <c r="D306" t="s">
        <v>15</v>
      </c>
      <c r="E306">
        <v>433</v>
      </c>
      <c r="F306">
        <v>367</v>
      </c>
      <c r="G306">
        <v>3240.1</v>
      </c>
      <c r="K306" t="s">
        <v>16</v>
      </c>
      <c r="L306" t="s">
        <v>16</v>
      </c>
    </row>
    <row r="307" spans="1:12" x14ac:dyDescent="0.45">
      <c r="A307">
        <v>306</v>
      </c>
      <c r="B307" t="s">
        <v>375</v>
      </c>
      <c r="C307" t="s">
        <v>46</v>
      </c>
      <c r="D307" t="s">
        <v>15</v>
      </c>
      <c r="E307">
        <v>140</v>
      </c>
      <c r="K307" t="s">
        <v>16</v>
      </c>
      <c r="L307" t="s">
        <v>16</v>
      </c>
    </row>
    <row r="308" spans="1:12" x14ac:dyDescent="0.45">
      <c r="A308">
        <v>307</v>
      </c>
      <c r="B308" t="s">
        <v>376</v>
      </c>
      <c r="C308" t="s">
        <v>109</v>
      </c>
      <c r="D308" t="s">
        <v>15</v>
      </c>
      <c r="E308">
        <v>350</v>
      </c>
      <c r="F308">
        <v>279</v>
      </c>
      <c r="G308">
        <v>2606</v>
      </c>
      <c r="K308" t="s">
        <v>16</v>
      </c>
      <c r="L308" t="s">
        <v>16</v>
      </c>
    </row>
    <row r="309" spans="1:12" x14ac:dyDescent="0.45">
      <c r="A309">
        <v>308</v>
      </c>
      <c r="B309" t="s">
        <v>377</v>
      </c>
      <c r="C309" t="s">
        <v>46</v>
      </c>
      <c r="D309" t="s">
        <v>15</v>
      </c>
      <c r="E309">
        <v>705</v>
      </c>
      <c r="F309">
        <v>590</v>
      </c>
      <c r="G309">
        <v>5360.2</v>
      </c>
      <c r="K309" t="s">
        <v>16</v>
      </c>
      <c r="L309" t="s">
        <v>16</v>
      </c>
    </row>
    <row r="310" spans="1:12" x14ac:dyDescent="0.45">
      <c r="A310">
        <v>309</v>
      </c>
      <c r="B310" t="s">
        <v>378</v>
      </c>
      <c r="C310" t="s">
        <v>107</v>
      </c>
      <c r="D310" t="s">
        <v>15</v>
      </c>
      <c r="E310">
        <v>973</v>
      </c>
      <c r="K310" t="s">
        <v>16</v>
      </c>
      <c r="L310" t="s">
        <v>16</v>
      </c>
    </row>
    <row r="311" spans="1:12" x14ac:dyDescent="0.45">
      <c r="A311">
        <v>310</v>
      </c>
      <c r="B311" t="s">
        <v>379</v>
      </c>
      <c r="C311" t="s">
        <v>107</v>
      </c>
      <c r="D311" t="s">
        <v>15</v>
      </c>
      <c r="E311">
        <v>614</v>
      </c>
      <c r="F311">
        <v>522</v>
      </c>
      <c r="G311">
        <v>4693.2</v>
      </c>
      <c r="K311" t="s">
        <v>16</v>
      </c>
      <c r="L311" t="s">
        <v>16</v>
      </c>
    </row>
    <row r="312" spans="1:12" x14ac:dyDescent="0.45">
      <c r="A312">
        <v>311</v>
      </c>
      <c r="B312" t="s">
        <v>381</v>
      </c>
      <c r="C312" t="s">
        <v>382</v>
      </c>
      <c r="D312" t="s">
        <v>15</v>
      </c>
      <c r="E312">
        <v>196</v>
      </c>
      <c r="K312" t="s">
        <v>16</v>
      </c>
      <c r="L312" t="s">
        <v>16</v>
      </c>
    </row>
    <row r="313" spans="1:12" x14ac:dyDescent="0.45">
      <c r="A313">
        <v>312</v>
      </c>
      <c r="B313" t="s">
        <v>383</v>
      </c>
      <c r="C313" t="s">
        <v>109</v>
      </c>
      <c r="D313" t="s">
        <v>15</v>
      </c>
      <c r="E313">
        <v>201</v>
      </c>
      <c r="K313" t="s">
        <v>16</v>
      </c>
      <c r="L313" t="s">
        <v>16</v>
      </c>
    </row>
    <row r="314" spans="1:12" x14ac:dyDescent="0.45">
      <c r="A314">
        <v>313</v>
      </c>
      <c r="B314" t="s">
        <v>384</v>
      </c>
      <c r="C314" t="s">
        <v>385</v>
      </c>
      <c r="D314" t="s">
        <v>15</v>
      </c>
      <c r="E314">
        <v>205</v>
      </c>
      <c r="F314">
        <v>174</v>
      </c>
      <c r="G314">
        <v>1590.2</v>
      </c>
      <c r="K314" t="s">
        <v>16</v>
      </c>
      <c r="L314" t="s">
        <v>16</v>
      </c>
    </row>
    <row r="315" spans="1:12" x14ac:dyDescent="0.45">
      <c r="A315">
        <v>314</v>
      </c>
      <c r="B315" t="s">
        <v>386</v>
      </c>
      <c r="C315" t="s">
        <v>109</v>
      </c>
      <c r="D315" t="s">
        <v>15</v>
      </c>
      <c r="E315">
        <v>274</v>
      </c>
      <c r="F315">
        <v>237</v>
      </c>
      <c r="G315">
        <v>2124.1999999999998</v>
      </c>
      <c r="K315" t="s">
        <v>16</v>
      </c>
      <c r="L315" t="s">
        <v>16</v>
      </c>
    </row>
    <row r="316" spans="1:12" x14ac:dyDescent="0.45">
      <c r="A316">
        <v>315</v>
      </c>
      <c r="B316" t="s">
        <v>387</v>
      </c>
      <c r="C316" t="s">
        <v>109</v>
      </c>
      <c r="D316" t="s">
        <v>15</v>
      </c>
      <c r="E316">
        <v>394</v>
      </c>
      <c r="K316" t="s">
        <v>16</v>
      </c>
      <c r="L316" t="s">
        <v>16</v>
      </c>
    </row>
    <row r="317" spans="1:12" x14ac:dyDescent="0.45">
      <c r="A317">
        <v>316</v>
      </c>
      <c r="B317" t="s">
        <v>388</v>
      </c>
      <c r="C317" t="s">
        <v>105</v>
      </c>
      <c r="D317" t="s">
        <v>15</v>
      </c>
      <c r="E317">
        <v>1139</v>
      </c>
      <c r="F317">
        <v>614</v>
      </c>
      <c r="G317">
        <v>5394.1</v>
      </c>
      <c r="K317" t="s">
        <v>16</v>
      </c>
      <c r="L317" t="s">
        <v>16</v>
      </c>
    </row>
    <row r="318" spans="1:12" x14ac:dyDescent="0.45">
      <c r="A318">
        <v>317</v>
      </c>
      <c r="B318" t="s">
        <v>389</v>
      </c>
      <c r="C318" t="s">
        <v>46</v>
      </c>
      <c r="D318" t="s">
        <v>15</v>
      </c>
      <c r="E318">
        <v>291</v>
      </c>
      <c r="K318" t="s">
        <v>16</v>
      </c>
      <c r="L318" t="s">
        <v>16</v>
      </c>
    </row>
    <row r="319" spans="1:12" x14ac:dyDescent="0.45">
      <c r="A319">
        <v>318</v>
      </c>
      <c r="B319" t="s">
        <v>390</v>
      </c>
      <c r="C319" t="s">
        <v>105</v>
      </c>
      <c r="D319" t="s">
        <v>15</v>
      </c>
      <c r="E319">
        <v>348</v>
      </c>
      <c r="F319">
        <v>255</v>
      </c>
      <c r="G319">
        <v>2291</v>
      </c>
      <c r="K319" t="s">
        <v>16</v>
      </c>
      <c r="L319" t="s">
        <v>16</v>
      </c>
    </row>
    <row r="320" spans="1:12" x14ac:dyDescent="0.45">
      <c r="A320">
        <v>319</v>
      </c>
      <c r="B320" t="s">
        <v>391</v>
      </c>
      <c r="C320" t="s">
        <v>46</v>
      </c>
      <c r="D320" t="s">
        <v>15</v>
      </c>
      <c r="E320">
        <v>323</v>
      </c>
      <c r="K320" t="s">
        <v>16</v>
      </c>
      <c r="L320" t="s">
        <v>16</v>
      </c>
    </row>
    <row r="321" spans="1:12" x14ac:dyDescent="0.45">
      <c r="A321">
        <v>320</v>
      </c>
      <c r="B321" t="s">
        <v>392</v>
      </c>
      <c r="C321" t="s">
        <v>46</v>
      </c>
      <c r="D321" t="s">
        <v>15</v>
      </c>
      <c r="E321">
        <v>153</v>
      </c>
      <c r="K321" t="s">
        <v>16</v>
      </c>
      <c r="L321" t="s">
        <v>16</v>
      </c>
    </row>
    <row r="322" spans="1:12" x14ac:dyDescent="0.45">
      <c r="A322">
        <v>321</v>
      </c>
      <c r="B322" t="s">
        <v>393</v>
      </c>
      <c r="C322" t="s">
        <v>46</v>
      </c>
      <c r="D322" t="s">
        <v>15</v>
      </c>
      <c r="E322">
        <v>273</v>
      </c>
      <c r="F322">
        <v>214</v>
      </c>
      <c r="G322">
        <v>1951.1</v>
      </c>
      <c r="K322" t="s">
        <v>16</v>
      </c>
      <c r="L322" t="s">
        <v>16</v>
      </c>
    </row>
    <row r="323" spans="1:12" x14ac:dyDescent="0.45">
      <c r="A323">
        <v>322</v>
      </c>
      <c r="B323" t="s">
        <v>394</v>
      </c>
      <c r="C323" t="s">
        <v>46</v>
      </c>
      <c r="D323" t="s">
        <v>15</v>
      </c>
      <c r="E323">
        <v>1349</v>
      </c>
      <c r="F323">
        <v>275</v>
      </c>
      <c r="G323">
        <v>2435</v>
      </c>
      <c r="K323" t="s">
        <v>16</v>
      </c>
      <c r="L323" t="s">
        <v>16</v>
      </c>
    </row>
    <row r="324" spans="1:12" x14ac:dyDescent="0.45">
      <c r="A324">
        <v>323</v>
      </c>
      <c r="B324" t="s">
        <v>395</v>
      </c>
      <c r="C324" t="s">
        <v>109</v>
      </c>
      <c r="D324" t="s">
        <v>15</v>
      </c>
      <c r="E324">
        <v>218</v>
      </c>
      <c r="K324" t="s">
        <v>16</v>
      </c>
      <c r="L324" t="s">
        <v>16</v>
      </c>
    </row>
    <row r="325" spans="1:12" x14ac:dyDescent="0.45">
      <c r="A325">
        <v>324</v>
      </c>
      <c r="B325" t="s">
        <v>396</v>
      </c>
      <c r="C325" t="s">
        <v>113</v>
      </c>
      <c r="D325" t="s">
        <v>15</v>
      </c>
      <c r="E325">
        <v>714</v>
      </c>
      <c r="F325">
        <v>617</v>
      </c>
      <c r="G325">
        <v>5321.1</v>
      </c>
      <c r="K325" t="s">
        <v>16</v>
      </c>
      <c r="L325" t="s">
        <v>16</v>
      </c>
    </row>
    <row r="326" spans="1:12" x14ac:dyDescent="0.45">
      <c r="A326">
        <v>325</v>
      </c>
      <c r="B326" t="s">
        <v>397</v>
      </c>
      <c r="C326" t="s">
        <v>109</v>
      </c>
      <c r="D326" t="s">
        <v>15</v>
      </c>
      <c r="E326">
        <v>202</v>
      </c>
      <c r="K326" t="s">
        <v>16</v>
      </c>
      <c r="L326" t="s">
        <v>16</v>
      </c>
    </row>
    <row r="327" spans="1:12" x14ac:dyDescent="0.45">
      <c r="A327">
        <v>326</v>
      </c>
      <c r="B327" t="s">
        <v>398</v>
      </c>
      <c r="C327" t="s">
        <v>109</v>
      </c>
      <c r="D327" t="s">
        <v>15</v>
      </c>
      <c r="E327">
        <v>320</v>
      </c>
      <c r="F327">
        <v>287</v>
      </c>
      <c r="G327">
        <v>2423.1</v>
      </c>
      <c r="K327" t="s">
        <v>16</v>
      </c>
      <c r="L327" t="s">
        <v>16</v>
      </c>
    </row>
    <row r="328" spans="1:12" x14ac:dyDescent="0.45">
      <c r="A328">
        <v>327</v>
      </c>
      <c r="B328" t="s">
        <v>399</v>
      </c>
      <c r="C328" t="s">
        <v>54</v>
      </c>
      <c r="D328" t="s">
        <v>15</v>
      </c>
      <c r="E328">
        <v>649</v>
      </c>
      <c r="K328" t="s">
        <v>16</v>
      </c>
      <c r="L328" t="s">
        <v>16</v>
      </c>
    </row>
    <row r="329" spans="1:12" x14ac:dyDescent="0.45">
      <c r="A329">
        <v>328</v>
      </c>
      <c r="B329" t="s">
        <v>400</v>
      </c>
      <c r="C329" t="s">
        <v>107</v>
      </c>
      <c r="D329" t="s">
        <v>15</v>
      </c>
      <c r="E329">
        <v>2056</v>
      </c>
      <c r="F329">
        <v>1954</v>
      </c>
      <c r="G329">
        <v>17369</v>
      </c>
      <c r="K329" t="s">
        <v>16</v>
      </c>
      <c r="L329" t="s">
        <v>16</v>
      </c>
    </row>
    <row r="330" spans="1:12" x14ac:dyDescent="0.45">
      <c r="A330">
        <v>329</v>
      </c>
      <c r="B330" t="s">
        <v>401</v>
      </c>
      <c r="C330" t="s">
        <v>46</v>
      </c>
      <c r="D330" t="s">
        <v>15</v>
      </c>
      <c r="E330">
        <v>811</v>
      </c>
      <c r="F330">
        <v>729</v>
      </c>
      <c r="G330">
        <v>6610.2</v>
      </c>
      <c r="K330" t="s">
        <v>16</v>
      </c>
      <c r="L330" t="s">
        <v>16</v>
      </c>
    </row>
    <row r="331" spans="1:12" x14ac:dyDescent="0.45">
      <c r="A331">
        <v>330</v>
      </c>
      <c r="B331" t="s">
        <v>402</v>
      </c>
      <c r="C331" t="s">
        <v>137</v>
      </c>
      <c r="D331" t="s">
        <v>15</v>
      </c>
      <c r="E331">
        <v>1279</v>
      </c>
      <c r="F331">
        <v>1135</v>
      </c>
      <c r="G331">
        <v>10113.1</v>
      </c>
      <c r="K331" t="s">
        <v>16</v>
      </c>
      <c r="L331" t="s">
        <v>16</v>
      </c>
    </row>
    <row r="332" spans="1:12" x14ac:dyDescent="0.45">
      <c r="A332">
        <v>331</v>
      </c>
      <c r="B332" t="s">
        <v>403</v>
      </c>
      <c r="C332" t="s">
        <v>107</v>
      </c>
      <c r="D332" t="s">
        <v>15</v>
      </c>
      <c r="E332">
        <v>458</v>
      </c>
      <c r="F332">
        <v>281</v>
      </c>
      <c r="G332">
        <v>2495</v>
      </c>
      <c r="K332" t="s">
        <v>16</v>
      </c>
      <c r="L332" t="s">
        <v>16</v>
      </c>
    </row>
    <row r="333" spans="1:12" x14ac:dyDescent="0.45">
      <c r="A333">
        <v>332</v>
      </c>
      <c r="B333" t="s">
        <v>404</v>
      </c>
      <c r="C333" t="s">
        <v>46</v>
      </c>
      <c r="D333" t="s">
        <v>15</v>
      </c>
      <c r="E333">
        <v>295</v>
      </c>
      <c r="K333" t="s">
        <v>16</v>
      </c>
      <c r="L333" t="s">
        <v>16</v>
      </c>
    </row>
    <row r="334" spans="1:12" x14ac:dyDescent="0.45">
      <c r="A334">
        <v>333</v>
      </c>
      <c r="B334" t="s">
        <v>405</v>
      </c>
      <c r="C334" t="s">
        <v>105</v>
      </c>
      <c r="D334" t="s">
        <v>15</v>
      </c>
      <c r="E334">
        <v>462</v>
      </c>
      <c r="K334" t="s">
        <v>16</v>
      </c>
      <c r="L334" t="s">
        <v>16</v>
      </c>
    </row>
    <row r="335" spans="1:12" x14ac:dyDescent="0.45">
      <c r="A335">
        <v>334</v>
      </c>
      <c r="B335" t="s">
        <v>406</v>
      </c>
      <c r="C335" t="s">
        <v>46</v>
      </c>
      <c r="D335" t="s">
        <v>15</v>
      </c>
      <c r="E335">
        <v>576</v>
      </c>
      <c r="K335" t="s">
        <v>16</v>
      </c>
      <c r="L335" t="s">
        <v>16</v>
      </c>
    </row>
    <row r="336" spans="1:12" x14ac:dyDescent="0.45">
      <c r="A336">
        <v>335</v>
      </c>
      <c r="B336" t="s">
        <v>407</v>
      </c>
      <c r="C336" t="s">
        <v>46</v>
      </c>
      <c r="D336" t="s">
        <v>15</v>
      </c>
      <c r="E336">
        <v>408</v>
      </c>
      <c r="K336" t="s">
        <v>16</v>
      </c>
      <c r="L336" t="s">
        <v>16</v>
      </c>
    </row>
    <row r="337" spans="1:12" x14ac:dyDescent="0.45">
      <c r="A337">
        <v>336</v>
      </c>
      <c r="B337" t="s">
        <v>408</v>
      </c>
      <c r="C337" t="s">
        <v>46</v>
      </c>
      <c r="D337" t="s">
        <v>15</v>
      </c>
      <c r="E337">
        <v>1451</v>
      </c>
      <c r="K337" t="s">
        <v>16</v>
      </c>
      <c r="L337" t="s">
        <v>16</v>
      </c>
    </row>
    <row r="338" spans="1:12" x14ac:dyDescent="0.45">
      <c r="A338">
        <v>337</v>
      </c>
      <c r="B338" t="s">
        <v>409</v>
      </c>
      <c r="C338" t="s">
        <v>109</v>
      </c>
      <c r="D338" t="s">
        <v>15</v>
      </c>
      <c r="E338">
        <v>194</v>
      </c>
      <c r="F338">
        <v>160</v>
      </c>
      <c r="G338">
        <v>1441</v>
      </c>
      <c r="K338" t="s">
        <v>16</v>
      </c>
      <c r="L338" t="s">
        <v>16</v>
      </c>
    </row>
    <row r="339" spans="1:12" x14ac:dyDescent="0.45">
      <c r="A339">
        <v>338</v>
      </c>
      <c r="B339" t="s">
        <v>410</v>
      </c>
      <c r="C339" t="s">
        <v>46</v>
      </c>
      <c r="D339" t="s">
        <v>15</v>
      </c>
      <c r="E339">
        <v>154</v>
      </c>
      <c r="F339">
        <v>113</v>
      </c>
      <c r="G339">
        <v>1043</v>
      </c>
      <c r="K339" t="s">
        <v>16</v>
      </c>
      <c r="L339" t="s">
        <v>16</v>
      </c>
    </row>
    <row r="340" spans="1:12" x14ac:dyDescent="0.45">
      <c r="A340">
        <v>339</v>
      </c>
      <c r="B340" t="s">
        <v>411</v>
      </c>
      <c r="C340" t="s">
        <v>109</v>
      </c>
      <c r="D340" t="s">
        <v>15</v>
      </c>
      <c r="E340">
        <v>403</v>
      </c>
      <c r="K340" t="s">
        <v>16</v>
      </c>
      <c r="L340" t="s">
        <v>16</v>
      </c>
    </row>
    <row r="341" spans="1:12" x14ac:dyDescent="0.45">
      <c r="A341">
        <v>340</v>
      </c>
      <c r="B341" t="s">
        <v>412</v>
      </c>
      <c r="C341" t="s">
        <v>54</v>
      </c>
      <c r="D341" t="s">
        <v>15</v>
      </c>
      <c r="E341">
        <v>147</v>
      </c>
      <c r="K341" t="s">
        <v>16</v>
      </c>
      <c r="L341" t="s">
        <v>16</v>
      </c>
    </row>
    <row r="342" spans="1:12" x14ac:dyDescent="0.45">
      <c r="A342">
        <v>341</v>
      </c>
      <c r="B342" t="s">
        <v>413</v>
      </c>
      <c r="C342" t="s">
        <v>46</v>
      </c>
      <c r="D342" t="s">
        <v>15</v>
      </c>
      <c r="E342">
        <v>160</v>
      </c>
      <c r="K342" t="s">
        <v>16</v>
      </c>
      <c r="L342" t="s">
        <v>16</v>
      </c>
    </row>
    <row r="343" spans="1:12" x14ac:dyDescent="0.45">
      <c r="A343">
        <v>342</v>
      </c>
      <c r="B343" t="s">
        <v>414</v>
      </c>
      <c r="C343" t="s">
        <v>107</v>
      </c>
      <c r="D343" t="s">
        <v>15</v>
      </c>
      <c r="E343">
        <v>292</v>
      </c>
      <c r="F343">
        <v>236</v>
      </c>
      <c r="G343">
        <v>2080.1</v>
      </c>
      <c r="K343" t="s">
        <v>16</v>
      </c>
      <c r="L343" t="s">
        <v>16</v>
      </c>
    </row>
    <row r="344" spans="1:12" x14ac:dyDescent="0.45">
      <c r="A344">
        <v>343</v>
      </c>
      <c r="B344" t="s">
        <v>415</v>
      </c>
      <c r="C344" t="s">
        <v>109</v>
      </c>
      <c r="D344" t="s">
        <v>15</v>
      </c>
      <c r="E344">
        <v>380</v>
      </c>
      <c r="F344">
        <v>329</v>
      </c>
      <c r="G344">
        <v>2925.2</v>
      </c>
      <c r="K344" t="s">
        <v>16</v>
      </c>
      <c r="L344" t="s">
        <v>16</v>
      </c>
    </row>
    <row r="345" spans="1:12" x14ac:dyDescent="0.45">
      <c r="A345">
        <v>344</v>
      </c>
      <c r="B345" t="s">
        <v>416</v>
      </c>
      <c r="C345" t="s">
        <v>107</v>
      </c>
      <c r="D345" t="s">
        <v>15</v>
      </c>
      <c r="E345">
        <v>802</v>
      </c>
      <c r="F345">
        <v>340</v>
      </c>
      <c r="G345">
        <v>3048.1</v>
      </c>
      <c r="K345" t="s">
        <v>16</v>
      </c>
      <c r="L345" t="s">
        <v>16</v>
      </c>
    </row>
    <row r="346" spans="1:12" x14ac:dyDescent="0.45">
      <c r="A346">
        <v>345</v>
      </c>
      <c r="B346" t="s">
        <v>417</v>
      </c>
      <c r="C346" t="s">
        <v>107</v>
      </c>
      <c r="D346" t="s">
        <v>15</v>
      </c>
      <c r="E346">
        <v>343</v>
      </c>
      <c r="F346">
        <v>266</v>
      </c>
      <c r="G346">
        <v>2316.1999999999998</v>
      </c>
      <c r="K346" t="s">
        <v>16</v>
      </c>
      <c r="L346" t="s">
        <v>16</v>
      </c>
    </row>
    <row r="347" spans="1:12" x14ac:dyDescent="0.45">
      <c r="A347">
        <v>346</v>
      </c>
      <c r="B347" t="s">
        <v>418</v>
      </c>
      <c r="C347" t="s">
        <v>107</v>
      </c>
      <c r="D347" t="s">
        <v>15</v>
      </c>
      <c r="E347">
        <v>1479</v>
      </c>
      <c r="F347">
        <v>876</v>
      </c>
      <c r="G347">
        <v>7922.2</v>
      </c>
      <c r="K347" t="s">
        <v>16</v>
      </c>
      <c r="L347" t="s">
        <v>16</v>
      </c>
    </row>
    <row r="348" spans="1:12" x14ac:dyDescent="0.45">
      <c r="A348">
        <v>347</v>
      </c>
      <c r="B348" t="s">
        <v>419</v>
      </c>
      <c r="C348" t="s">
        <v>109</v>
      </c>
      <c r="D348" t="s">
        <v>15</v>
      </c>
      <c r="E348">
        <v>714</v>
      </c>
      <c r="K348" t="s">
        <v>16</v>
      </c>
      <c r="L348" t="s">
        <v>16</v>
      </c>
    </row>
    <row r="349" spans="1:12" x14ac:dyDescent="0.45">
      <c r="A349">
        <v>348</v>
      </c>
      <c r="B349" t="s">
        <v>420</v>
      </c>
      <c r="C349" t="s">
        <v>79</v>
      </c>
      <c r="D349" t="s">
        <v>15</v>
      </c>
      <c r="E349">
        <v>440</v>
      </c>
      <c r="K349" t="s">
        <v>16</v>
      </c>
      <c r="L349" t="s">
        <v>16</v>
      </c>
    </row>
    <row r="350" spans="1:12" x14ac:dyDescent="0.45">
      <c r="A350">
        <v>349</v>
      </c>
      <c r="B350" t="s">
        <v>421</v>
      </c>
      <c r="C350" t="s">
        <v>109</v>
      </c>
      <c r="D350" t="s">
        <v>15</v>
      </c>
      <c r="E350">
        <v>366</v>
      </c>
      <c r="F350">
        <v>267</v>
      </c>
      <c r="G350">
        <v>2518</v>
      </c>
      <c r="K350" t="s">
        <v>16</v>
      </c>
      <c r="L350" t="s">
        <v>16</v>
      </c>
    </row>
    <row r="351" spans="1:12" x14ac:dyDescent="0.45">
      <c r="A351">
        <v>350</v>
      </c>
      <c r="B351" t="s">
        <v>422</v>
      </c>
      <c r="C351" t="s">
        <v>46</v>
      </c>
      <c r="D351" t="s">
        <v>15</v>
      </c>
      <c r="E351">
        <v>1003</v>
      </c>
      <c r="F351">
        <v>869</v>
      </c>
      <c r="G351">
        <v>7834.1</v>
      </c>
      <c r="K351" t="s">
        <v>16</v>
      </c>
      <c r="L351" t="s">
        <v>16</v>
      </c>
    </row>
    <row r="352" spans="1:12" x14ac:dyDescent="0.45">
      <c r="A352">
        <v>351</v>
      </c>
      <c r="B352" t="s">
        <v>423</v>
      </c>
      <c r="C352" t="s">
        <v>109</v>
      </c>
      <c r="D352" t="s">
        <v>15</v>
      </c>
      <c r="E352">
        <v>144</v>
      </c>
      <c r="K352" t="s">
        <v>16</v>
      </c>
      <c r="L352" t="s">
        <v>16</v>
      </c>
    </row>
    <row r="353" spans="1:12" x14ac:dyDescent="0.45">
      <c r="A353">
        <v>352</v>
      </c>
      <c r="B353" t="s">
        <v>424</v>
      </c>
      <c r="C353" t="s">
        <v>425</v>
      </c>
      <c r="D353" t="s">
        <v>15</v>
      </c>
      <c r="E353">
        <v>801</v>
      </c>
      <c r="K353" t="s">
        <v>16</v>
      </c>
      <c r="L353" t="s">
        <v>16</v>
      </c>
    </row>
    <row r="354" spans="1:12" x14ac:dyDescent="0.45">
      <c r="A354">
        <v>353</v>
      </c>
      <c r="B354" t="s">
        <v>426</v>
      </c>
      <c r="C354" t="s">
        <v>71</v>
      </c>
      <c r="D354" t="s">
        <v>15</v>
      </c>
      <c r="E354">
        <v>965</v>
      </c>
      <c r="F354">
        <v>891</v>
      </c>
      <c r="G354">
        <v>7941.1</v>
      </c>
      <c r="K354" t="s">
        <v>16</v>
      </c>
      <c r="L354" t="s">
        <v>16</v>
      </c>
    </row>
    <row r="355" spans="1:12" x14ac:dyDescent="0.45">
      <c r="A355">
        <v>354</v>
      </c>
      <c r="B355" t="s">
        <v>427</v>
      </c>
      <c r="C355" t="s">
        <v>109</v>
      </c>
      <c r="D355" t="s">
        <v>15</v>
      </c>
      <c r="E355">
        <v>279</v>
      </c>
      <c r="F355">
        <v>211</v>
      </c>
      <c r="G355">
        <v>1861.1</v>
      </c>
      <c r="K355" t="s">
        <v>16</v>
      </c>
      <c r="L355" t="s">
        <v>16</v>
      </c>
    </row>
    <row r="356" spans="1:12" x14ac:dyDescent="0.45">
      <c r="A356">
        <v>355</v>
      </c>
      <c r="B356" t="s">
        <v>428</v>
      </c>
      <c r="C356" t="s">
        <v>46</v>
      </c>
      <c r="D356" t="s">
        <v>15</v>
      </c>
      <c r="E356">
        <v>1039</v>
      </c>
      <c r="F356">
        <v>976</v>
      </c>
      <c r="G356">
        <v>8562.2000000000007</v>
      </c>
      <c r="K356" t="s">
        <v>16</v>
      </c>
      <c r="L356" t="s">
        <v>16</v>
      </c>
    </row>
    <row r="357" spans="1:12" x14ac:dyDescent="0.45">
      <c r="A357">
        <v>356</v>
      </c>
      <c r="B357" t="s">
        <v>429</v>
      </c>
      <c r="C357" t="s">
        <v>107</v>
      </c>
      <c r="D357" t="s">
        <v>15</v>
      </c>
      <c r="E357">
        <v>1282</v>
      </c>
      <c r="K357" t="s">
        <v>16</v>
      </c>
      <c r="L357" t="s">
        <v>16</v>
      </c>
    </row>
    <row r="358" spans="1:12" x14ac:dyDescent="0.45">
      <c r="A358">
        <v>357</v>
      </c>
      <c r="B358" t="s">
        <v>430</v>
      </c>
      <c r="C358" t="s">
        <v>46</v>
      </c>
      <c r="D358" t="s">
        <v>15</v>
      </c>
      <c r="E358">
        <v>569</v>
      </c>
      <c r="K358" t="s">
        <v>16</v>
      </c>
      <c r="L358" t="s">
        <v>16</v>
      </c>
    </row>
    <row r="359" spans="1:12" x14ac:dyDescent="0.45">
      <c r="A359">
        <v>358</v>
      </c>
      <c r="B359" t="s">
        <v>431</v>
      </c>
      <c r="C359" t="s">
        <v>107</v>
      </c>
      <c r="D359" t="s">
        <v>15</v>
      </c>
      <c r="E359">
        <v>216</v>
      </c>
      <c r="F359">
        <v>183</v>
      </c>
      <c r="G359">
        <v>1623</v>
      </c>
      <c r="K359" t="s">
        <v>16</v>
      </c>
      <c r="L359" t="s">
        <v>16</v>
      </c>
    </row>
    <row r="360" spans="1:12" x14ac:dyDescent="0.45">
      <c r="A360">
        <v>359</v>
      </c>
      <c r="B360" t="s">
        <v>432</v>
      </c>
      <c r="C360" t="s">
        <v>44</v>
      </c>
      <c r="D360" t="s">
        <v>15</v>
      </c>
      <c r="E360">
        <v>180</v>
      </c>
      <c r="K360" t="s">
        <v>16</v>
      </c>
      <c r="L360" t="s">
        <v>16</v>
      </c>
    </row>
    <row r="361" spans="1:12" x14ac:dyDescent="0.45">
      <c r="A361">
        <v>360</v>
      </c>
      <c r="B361" t="s">
        <v>433</v>
      </c>
      <c r="C361" t="s">
        <v>113</v>
      </c>
      <c r="D361" t="s">
        <v>15</v>
      </c>
      <c r="E361">
        <v>1633</v>
      </c>
      <c r="F361">
        <v>1343</v>
      </c>
      <c r="G361">
        <v>12324.1</v>
      </c>
      <c r="K361" t="s">
        <v>16</v>
      </c>
      <c r="L361" t="s">
        <v>16</v>
      </c>
    </row>
    <row r="362" spans="1:12" x14ac:dyDescent="0.45">
      <c r="A362">
        <v>361</v>
      </c>
      <c r="B362" t="s">
        <v>434</v>
      </c>
      <c r="C362" t="s">
        <v>107</v>
      </c>
      <c r="D362" t="s">
        <v>15</v>
      </c>
      <c r="E362">
        <v>699</v>
      </c>
      <c r="K362" t="s">
        <v>16</v>
      </c>
      <c r="L362" t="s">
        <v>16</v>
      </c>
    </row>
    <row r="363" spans="1:12" x14ac:dyDescent="0.45">
      <c r="A363">
        <v>362</v>
      </c>
      <c r="B363" t="s">
        <v>435</v>
      </c>
      <c r="C363" t="s">
        <v>107</v>
      </c>
      <c r="D363" t="s">
        <v>15</v>
      </c>
      <c r="E363">
        <v>149</v>
      </c>
      <c r="K363" t="s">
        <v>16</v>
      </c>
      <c r="L363" t="s">
        <v>16</v>
      </c>
    </row>
    <row r="364" spans="1:12" x14ac:dyDescent="0.45">
      <c r="A364">
        <v>363</v>
      </c>
      <c r="B364" t="s">
        <v>436</v>
      </c>
      <c r="C364" t="s">
        <v>107</v>
      </c>
      <c r="D364" t="s">
        <v>15</v>
      </c>
      <c r="E364">
        <v>965</v>
      </c>
      <c r="F364">
        <v>869</v>
      </c>
      <c r="G364">
        <v>7696.2</v>
      </c>
      <c r="K364" t="s">
        <v>16</v>
      </c>
      <c r="L364" t="s">
        <v>16</v>
      </c>
    </row>
    <row r="365" spans="1:12" x14ac:dyDescent="0.45">
      <c r="A365">
        <v>364</v>
      </c>
      <c r="B365" t="s">
        <v>437</v>
      </c>
      <c r="C365" t="s">
        <v>14</v>
      </c>
      <c r="D365" t="s">
        <v>15</v>
      </c>
      <c r="E365">
        <v>1708</v>
      </c>
      <c r="K365" t="s">
        <v>16</v>
      </c>
      <c r="L365" t="s">
        <v>16</v>
      </c>
    </row>
    <row r="366" spans="1:12" x14ac:dyDescent="0.45">
      <c r="A366">
        <v>365</v>
      </c>
      <c r="B366" t="s">
        <v>438</v>
      </c>
      <c r="C366" t="s">
        <v>46</v>
      </c>
      <c r="D366" t="s">
        <v>15</v>
      </c>
      <c r="E366">
        <v>170</v>
      </c>
      <c r="K366" t="s">
        <v>16</v>
      </c>
      <c r="L366" t="s">
        <v>16</v>
      </c>
    </row>
    <row r="367" spans="1:12" x14ac:dyDescent="0.45">
      <c r="A367">
        <v>366</v>
      </c>
      <c r="B367" t="s">
        <v>439</v>
      </c>
      <c r="C367" t="s">
        <v>109</v>
      </c>
      <c r="D367" t="s">
        <v>15</v>
      </c>
      <c r="E367">
        <v>244</v>
      </c>
      <c r="F367">
        <v>220</v>
      </c>
      <c r="G367">
        <v>1952.1</v>
      </c>
      <c r="K367" t="s">
        <v>16</v>
      </c>
      <c r="L367" t="s">
        <v>16</v>
      </c>
    </row>
    <row r="368" spans="1:12" x14ac:dyDescent="0.45">
      <c r="A368">
        <v>367</v>
      </c>
      <c r="B368" t="s">
        <v>440</v>
      </c>
      <c r="C368" t="s">
        <v>109</v>
      </c>
      <c r="D368" t="s">
        <v>15</v>
      </c>
      <c r="E368">
        <v>528</v>
      </c>
      <c r="F368">
        <v>477</v>
      </c>
      <c r="G368">
        <v>4294</v>
      </c>
      <c r="K368" t="s">
        <v>16</v>
      </c>
      <c r="L368" t="s">
        <v>16</v>
      </c>
    </row>
    <row r="369" spans="1:12" x14ac:dyDescent="0.45">
      <c r="A369">
        <v>368</v>
      </c>
      <c r="B369" t="s">
        <v>441</v>
      </c>
      <c r="C369" t="s">
        <v>109</v>
      </c>
      <c r="D369" t="s">
        <v>15</v>
      </c>
      <c r="E369">
        <v>225</v>
      </c>
      <c r="K369" t="s">
        <v>16</v>
      </c>
      <c r="L369" t="s">
        <v>16</v>
      </c>
    </row>
    <row r="370" spans="1:12" x14ac:dyDescent="0.45">
      <c r="A370">
        <v>369</v>
      </c>
      <c r="B370" t="s">
        <v>442</v>
      </c>
      <c r="C370" t="s">
        <v>46</v>
      </c>
      <c r="D370" t="s">
        <v>15</v>
      </c>
      <c r="E370">
        <v>157</v>
      </c>
      <c r="K370" t="s">
        <v>16</v>
      </c>
      <c r="L370" t="s">
        <v>16</v>
      </c>
    </row>
    <row r="371" spans="1:12" x14ac:dyDescent="0.45">
      <c r="A371">
        <v>370</v>
      </c>
      <c r="B371" t="s">
        <v>444</v>
      </c>
      <c r="C371" t="s">
        <v>109</v>
      </c>
      <c r="D371" t="s">
        <v>15</v>
      </c>
      <c r="E371">
        <v>1195</v>
      </c>
      <c r="K371" t="s">
        <v>16</v>
      </c>
      <c r="L371" t="s">
        <v>16</v>
      </c>
    </row>
    <row r="372" spans="1:12" x14ac:dyDescent="0.45">
      <c r="A372">
        <v>371</v>
      </c>
      <c r="B372" t="s">
        <v>445</v>
      </c>
      <c r="C372" t="s">
        <v>46</v>
      </c>
      <c r="D372" t="s">
        <v>15</v>
      </c>
      <c r="E372">
        <v>675</v>
      </c>
      <c r="F372">
        <v>610</v>
      </c>
      <c r="G372">
        <v>5449</v>
      </c>
      <c r="K372" t="s">
        <v>16</v>
      </c>
      <c r="L372" t="s">
        <v>16</v>
      </c>
    </row>
    <row r="373" spans="1:12" x14ac:dyDescent="0.45">
      <c r="A373">
        <v>372</v>
      </c>
      <c r="B373" t="s">
        <v>446</v>
      </c>
      <c r="C373" t="s">
        <v>109</v>
      </c>
      <c r="D373" t="s">
        <v>15</v>
      </c>
      <c r="E373">
        <v>250</v>
      </c>
      <c r="K373" t="s">
        <v>16</v>
      </c>
      <c r="L373" t="s">
        <v>16</v>
      </c>
    </row>
    <row r="374" spans="1:12" x14ac:dyDescent="0.45">
      <c r="A374">
        <v>373</v>
      </c>
      <c r="B374" t="s">
        <v>447</v>
      </c>
      <c r="C374" t="s">
        <v>109</v>
      </c>
      <c r="D374" t="s">
        <v>15</v>
      </c>
      <c r="E374">
        <v>885</v>
      </c>
      <c r="F374">
        <v>810</v>
      </c>
      <c r="G374">
        <v>7297.1</v>
      </c>
      <c r="K374" t="s">
        <v>16</v>
      </c>
      <c r="L374" t="s">
        <v>16</v>
      </c>
    </row>
    <row r="375" spans="1:12" x14ac:dyDescent="0.45">
      <c r="A375">
        <v>374</v>
      </c>
      <c r="B375" t="s">
        <v>448</v>
      </c>
      <c r="C375" t="s">
        <v>107</v>
      </c>
      <c r="D375" t="s">
        <v>15</v>
      </c>
      <c r="E375">
        <v>634</v>
      </c>
      <c r="F375">
        <v>545</v>
      </c>
      <c r="G375">
        <v>5047</v>
      </c>
      <c r="K375" t="s">
        <v>16</v>
      </c>
      <c r="L375" t="s">
        <v>16</v>
      </c>
    </row>
    <row r="376" spans="1:12" x14ac:dyDescent="0.45">
      <c r="A376">
        <v>375</v>
      </c>
      <c r="B376" t="s">
        <v>449</v>
      </c>
      <c r="C376" t="s">
        <v>46</v>
      </c>
      <c r="D376" t="s">
        <v>15</v>
      </c>
      <c r="E376">
        <v>694</v>
      </c>
      <c r="K376" t="s">
        <v>16</v>
      </c>
      <c r="L376" t="s">
        <v>16</v>
      </c>
    </row>
    <row r="377" spans="1:12" x14ac:dyDescent="0.45">
      <c r="A377">
        <v>376</v>
      </c>
      <c r="B377" t="s">
        <v>450</v>
      </c>
      <c r="C377" t="s">
        <v>109</v>
      </c>
      <c r="D377" t="s">
        <v>15</v>
      </c>
      <c r="E377">
        <v>459</v>
      </c>
      <c r="K377" t="s">
        <v>16</v>
      </c>
      <c r="L377" t="s">
        <v>16</v>
      </c>
    </row>
    <row r="378" spans="1:12" x14ac:dyDescent="0.45">
      <c r="A378">
        <v>377</v>
      </c>
      <c r="B378" t="s">
        <v>451</v>
      </c>
      <c r="C378" t="s">
        <v>107</v>
      </c>
      <c r="D378" t="s">
        <v>15</v>
      </c>
      <c r="E378">
        <v>274</v>
      </c>
      <c r="F378">
        <v>234</v>
      </c>
      <c r="G378">
        <v>2094</v>
      </c>
      <c r="K378" t="s">
        <v>16</v>
      </c>
      <c r="L378" t="s">
        <v>16</v>
      </c>
    </row>
    <row r="379" spans="1:12" x14ac:dyDescent="0.45">
      <c r="A379">
        <v>378</v>
      </c>
      <c r="B379" t="s">
        <v>452</v>
      </c>
      <c r="C379" t="s">
        <v>109</v>
      </c>
      <c r="D379" t="s">
        <v>15</v>
      </c>
      <c r="E379">
        <v>1392</v>
      </c>
      <c r="F379">
        <v>1268</v>
      </c>
      <c r="G379">
        <v>11351.2</v>
      </c>
      <c r="K379" t="s">
        <v>16</v>
      </c>
      <c r="L379" t="s">
        <v>16</v>
      </c>
    </row>
    <row r="380" spans="1:12" x14ac:dyDescent="0.45">
      <c r="A380">
        <v>379</v>
      </c>
      <c r="B380" t="s">
        <v>453</v>
      </c>
      <c r="C380" t="s">
        <v>46</v>
      </c>
      <c r="D380" t="s">
        <v>15</v>
      </c>
      <c r="E380">
        <v>354</v>
      </c>
      <c r="F380">
        <v>287</v>
      </c>
      <c r="G380">
        <v>2553.1</v>
      </c>
      <c r="K380" t="s">
        <v>16</v>
      </c>
      <c r="L380" t="s">
        <v>16</v>
      </c>
    </row>
    <row r="381" spans="1:12" x14ac:dyDescent="0.45">
      <c r="A381">
        <v>380</v>
      </c>
      <c r="B381" t="s">
        <v>454</v>
      </c>
      <c r="C381" t="s">
        <v>109</v>
      </c>
      <c r="D381" t="s">
        <v>15</v>
      </c>
      <c r="E381">
        <v>136</v>
      </c>
      <c r="K381" t="s">
        <v>16</v>
      </c>
      <c r="L381" t="s">
        <v>16</v>
      </c>
    </row>
    <row r="382" spans="1:12" x14ac:dyDescent="0.45">
      <c r="A382">
        <v>381</v>
      </c>
      <c r="B382" t="s">
        <v>455</v>
      </c>
      <c r="C382" t="s">
        <v>109</v>
      </c>
      <c r="D382" t="s">
        <v>15</v>
      </c>
      <c r="E382">
        <v>297</v>
      </c>
      <c r="F382">
        <v>245</v>
      </c>
      <c r="G382">
        <v>2261</v>
      </c>
      <c r="K382" t="s">
        <v>16</v>
      </c>
      <c r="L382" t="s">
        <v>16</v>
      </c>
    </row>
    <row r="383" spans="1:12" x14ac:dyDescent="0.45">
      <c r="A383">
        <v>382</v>
      </c>
      <c r="B383" t="s">
        <v>456</v>
      </c>
      <c r="C383" t="s">
        <v>107</v>
      </c>
      <c r="D383" t="s">
        <v>15</v>
      </c>
      <c r="E383">
        <v>197</v>
      </c>
      <c r="F383">
        <v>161</v>
      </c>
      <c r="G383">
        <v>1454.2</v>
      </c>
      <c r="K383" t="s">
        <v>16</v>
      </c>
      <c r="L383" t="s">
        <v>16</v>
      </c>
    </row>
    <row r="384" spans="1:12" x14ac:dyDescent="0.45">
      <c r="A384">
        <v>383</v>
      </c>
      <c r="B384" t="s">
        <v>457</v>
      </c>
      <c r="C384" t="s">
        <v>109</v>
      </c>
      <c r="D384" t="s">
        <v>15</v>
      </c>
      <c r="E384">
        <v>216</v>
      </c>
      <c r="K384" t="s">
        <v>16</v>
      </c>
      <c r="L384" t="s">
        <v>16</v>
      </c>
    </row>
    <row r="385" spans="1:12" x14ac:dyDescent="0.45">
      <c r="A385">
        <v>384</v>
      </c>
      <c r="B385" t="s">
        <v>458</v>
      </c>
      <c r="C385" t="s">
        <v>105</v>
      </c>
      <c r="D385" t="s">
        <v>15</v>
      </c>
      <c r="E385">
        <v>642</v>
      </c>
      <c r="F385">
        <v>524</v>
      </c>
      <c r="G385">
        <v>4742</v>
      </c>
      <c r="K385" t="s">
        <v>16</v>
      </c>
      <c r="L385" t="s">
        <v>16</v>
      </c>
    </row>
    <row r="386" spans="1:12" x14ac:dyDescent="0.45">
      <c r="A386">
        <v>385</v>
      </c>
      <c r="B386" t="s">
        <v>459</v>
      </c>
      <c r="C386" t="s">
        <v>109</v>
      </c>
      <c r="D386" t="s">
        <v>15</v>
      </c>
      <c r="E386">
        <v>931</v>
      </c>
      <c r="F386">
        <v>781</v>
      </c>
      <c r="G386">
        <v>6968.1</v>
      </c>
      <c r="K386" t="s">
        <v>16</v>
      </c>
      <c r="L386" t="s">
        <v>16</v>
      </c>
    </row>
    <row r="387" spans="1:12" x14ac:dyDescent="0.45">
      <c r="A387">
        <v>386</v>
      </c>
      <c r="B387" t="s">
        <v>460</v>
      </c>
      <c r="C387" t="s">
        <v>64</v>
      </c>
      <c r="D387" t="s">
        <v>15</v>
      </c>
      <c r="E387">
        <v>522</v>
      </c>
      <c r="F387">
        <v>444</v>
      </c>
      <c r="G387">
        <v>4031.1</v>
      </c>
      <c r="K387" t="s">
        <v>16</v>
      </c>
      <c r="L387" t="s">
        <v>16</v>
      </c>
    </row>
    <row r="388" spans="1:12" x14ac:dyDescent="0.45">
      <c r="A388">
        <v>387</v>
      </c>
      <c r="B388" t="s">
        <v>461</v>
      </c>
      <c r="C388" t="s">
        <v>46</v>
      </c>
      <c r="D388" t="s">
        <v>15</v>
      </c>
      <c r="E388">
        <v>647</v>
      </c>
      <c r="K388" t="s">
        <v>16</v>
      </c>
      <c r="L388" t="s">
        <v>16</v>
      </c>
    </row>
    <row r="389" spans="1:12" x14ac:dyDescent="0.45">
      <c r="A389">
        <v>388</v>
      </c>
      <c r="B389" t="s">
        <v>462</v>
      </c>
      <c r="C389" t="s">
        <v>109</v>
      </c>
      <c r="D389" t="s">
        <v>15</v>
      </c>
      <c r="E389">
        <v>366</v>
      </c>
      <c r="F389">
        <v>259</v>
      </c>
      <c r="G389">
        <v>2409.1999999999998</v>
      </c>
      <c r="K389" t="s">
        <v>16</v>
      </c>
      <c r="L389" t="s">
        <v>16</v>
      </c>
    </row>
    <row r="390" spans="1:12" x14ac:dyDescent="0.45">
      <c r="A390">
        <v>389</v>
      </c>
      <c r="B390" t="s">
        <v>463</v>
      </c>
      <c r="C390" t="s">
        <v>46</v>
      </c>
      <c r="D390" t="s">
        <v>15</v>
      </c>
      <c r="E390">
        <v>188</v>
      </c>
      <c r="K390" t="s">
        <v>16</v>
      </c>
      <c r="L390" t="s">
        <v>16</v>
      </c>
    </row>
    <row r="391" spans="1:12" x14ac:dyDescent="0.45">
      <c r="A391">
        <v>390</v>
      </c>
      <c r="B391" t="s">
        <v>464</v>
      </c>
      <c r="C391" t="s">
        <v>107</v>
      </c>
      <c r="D391" t="s">
        <v>15</v>
      </c>
      <c r="E391">
        <v>766</v>
      </c>
      <c r="F391">
        <v>679</v>
      </c>
      <c r="G391">
        <v>6097.2</v>
      </c>
      <c r="K391" t="s">
        <v>16</v>
      </c>
      <c r="L391" t="s">
        <v>16</v>
      </c>
    </row>
    <row r="392" spans="1:12" x14ac:dyDescent="0.45">
      <c r="A392">
        <v>391</v>
      </c>
      <c r="B392" t="s">
        <v>465</v>
      </c>
      <c r="C392" t="s">
        <v>107</v>
      </c>
      <c r="D392" t="s">
        <v>15</v>
      </c>
      <c r="E392">
        <v>214</v>
      </c>
      <c r="F392">
        <v>192</v>
      </c>
      <c r="G392">
        <v>1735.1</v>
      </c>
      <c r="K392" t="s">
        <v>16</v>
      </c>
      <c r="L392" t="s">
        <v>16</v>
      </c>
    </row>
    <row r="393" spans="1:12" x14ac:dyDescent="0.45">
      <c r="A393">
        <v>392</v>
      </c>
      <c r="B393" t="s">
        <v>466</v>
      </c>
      <c r="C393" t="s">
        <v>109</v>
      </c>
      <c r="D393" t="s">
        <v>15</v>
      </c>
      <c r="E393">
        <v>1806</v>
      </c>
      <c r="K393" t="s">
        <v>16</v>
      </c>
      <c r="L393" t="s">
        <v>16</v>
      </c>
    </row>
    <row r="394" spans="1:12" x14ac:dyDescent="0.45">
      <c r="A394">
        <v>393</v>
      </c>
      <c r="B394" t="s">
        <v>467</v>
      </c>
      <c r="C394" t="s">
        <v>107</v>
      </c>
      <c r="D394" t="s">
        <v>15</v>
      </c>
      <c r="E394">
        <v>321</v>
      </c>
      <c r="K394" t="s">
        <v>16</v>
      </c>
      <c r="L394" t="s">
        <v>16</v>
      </c>
    </row>
    <row r="395" spans="1:12" x14ac:dyDescent="0.45">
      <c r="A395">
        <v>394</v>
      </c>
      <c r="B395" t="s">
        <v>468</v>
      </c>
      <c r="C395" t="s">
        <v>46</v>
      </c>
      <c r="D395" t="s">
        <v>15</v>
      </c>
      <c r="E395">
        <v>2226</v>
      </c>
      <c r="F395">
        <v>2097</v>
      </c>
      <c r="G395">
        <v>18511.2</v>
      </c>
      <c r="K395" t="s">
        <v>16</v>
      </c>
      <c r="L395" t="s">
        <v>16</v>
      </c>
    </row>
    <row r="396" spans="1:12" x14ac:dyDescent="0.45">
      <c r="A396">
        <v>395</v>
      </c>
      <c r="B396" t="s">
        <v>469</v>
      </c>
      <c r="C396" t="s">
        <v>109</v>
      </c>
      <c r="D396" t="s">
        <v>15</v>
      </c>
      <c r="E396">
        <v>651</v>
      </c>
      <c r="F396">
        <v>140</v>
      </c>
      <c r="G396">
        <v>1221</v>
      </c>
      <c r="K396" t="s">
        <v>16</v>
      </c>
      <c r="L396" t="s">
        <v>16</v>
      </c>
    </row>
    <row r="397" spans="1:12" x14ac:dyDescent="0.45">
      <c r="A397">
        <v>396</v>
      </c>
      <c r="B397" t="s">
        <v>470</v>
      </c>
      <c r="C397" t="s">
        <v>109</v>
      </c>
      <c r="D397" t="s">
        <v>15</v>
      </c>
      <c r="E397">
        <v>748</v>
      </c>
      <c r="F397">
        <v>633</v>
      </c>
      <c r="G397">
        <v>5725.1</v>
      </c>
      <c r="K397" t="s">
        <v>16</v>
      </c>
      <c r="L397" t="s">
        <v>16</v>
      </c>
    </row>
    <row r="398" spans="1:12" x14ac:dyDescent="0.45">
      <c r="A398">
        <v>397</v>
      </c>
      <c r="B398" t="s">
        <v>471</v>
      </c>
      <c r="C398" t="s">
        <v>127</v>
      </c>
      <c r="D398" t="s">
        <v>15</v>
      </c>
      <c r="E398">
        <v>544</v>
      </c>
      <c r="F398">
        <v>393</v>
      </c>
      <c r="G398">
        <v>3501</v>
      </c>
      <c r="K398" t="s">
        <v>16</v>
      </c>
      <c r="L398" t="s">
        <v>16</v>
      </c>
    </row>
    <row r="399" spans="1:12" x14ac:dyDescent="0.45">
      <c r="A399">
        <v>398</v>
      </c>
      <c r="B399" t="s">
        <v>472</v>
      </c>
      <c r="C399" t="s">
        <v>107</v>
      </c>
      <c r="D399" t="s">
        <v>15</v>
      </c>
      <c r="E399">
        <v>637</v>
      </c>
      <c r="F399">
        <v>565</v>
      </c>
      <c r="G399">
        <v>5006.1000000000004</v>
      </c>
      <c r="K399" t="s">
        <v>16</v>
      </c>
      <c r="L399" t="s">
        <v>16</v>
      </c>
    </row>
    <row r="400" spans="1:12" x14ac:dyDescent="0.45">
      <c r="A400">
        <v>399</v>
      </c>
      <c r="B400" t="s">
        <v>473</v>
      </c>
      <c r="C400" t="s">
        <v>107</v>
      </c>
      <c r="D400" t="s">
        <v>15</v>
      </c>
      <c r="E400">
        <v>889</v>
      </c>
      <c r="F400">
        <v>796</v>
      </c>
      <c r="G400">
        <v>7087.2</v>
      </c>
      <c r="K400" t="s">
        <v>16</v>
      </c>
      <c r="L400" t="s">
        <v>16</v>
      </c>
    </row>
    <row r="401" spans="1:12" x14ac:dyDescent="0.45">
      <c r="A401">
        <v>400</v>
      </c>
      <c r="B401" t="s">
        <v>474</v>
      </c>
      <c r="C401" t="s">
        <v>107</v>
      </c>
      <c r="D401" t="s">
        <v>15</v>
      </c>
      <c r="E401">
        <v>142</v>
      </c>
      <c r="K401" t="s">
        <v>16</v>
      </c>
      <c r="L401" t="s">
        <v>16</v>
      </c>
    </row>
    <row r="402" spans="1:12" x14ac:dyDescent="0.45">
      <c r="A402">
        <v>401</v>
      </c>
      <c r="B402" t="s">
        <v>475</v>
      </c>
      <c r="C402" t="s">
        <v>26</v>
      </c>
      <c r="D402" t="s">
        <v>15</v>
      </c>
      <c r="E402">
        <v>1581</v>
      </c>
      <c r="F402">
        <v>1506</v>
      </c>
      <c r="G402">
        <v>13437</v>
      </c>
      <c r="K402" t="s">
        <v>16</v>
      </c>
      <c r="L402" t="s">
        <v>16</v>
      </c>
    </row>
    <row r="403" spans="1:12" x14ac:dyDescent="0.45">
      <c r="A403">
        <v>402</v>
      </c>
      <c r="B403" t="s">
        <v>476</v>
      </c>
      <c r="C403" t="s">
        <v>385</v>
      </c>
      <c r="D403" t="s">
        <v>15</v>
      </c>
      <c r="E403">
        <v>221</v>
      </c>
      <c r="F403">
        <v>193</v>
      </c>
      <c r="G403">
        <v>1707.1</v>
      </c>
      <c r="K403" t="s">
        <v>16</v>
      </c>
      <c r="L403" t="s">
        <v>16</v>
      </c>
    </row>
    <row r="404" spans="1:12" x14ac:dyDescent="0.45">
      <c r="A404">
        <v>403</v>
      </c>
      <c r="B404" t="s">
        <v>477</v>
      </c>
      <c r="C404" t="s">
        <v>107</v>
      </c>
      <c r="D404" t="s">
        <v>15</v>
      </c>
      <c r="E404">
        <v>614</v>
      </c>
      <c r="K404" t="s">
        <v>16</v>
      </c>
      <c r="L404" t="s">
        <v>16</v>
      </c>
    </row>
    <row r="405" spans="1:12" x14ac:dyDescent="0.45">
      <c r="A405">
        <v>404</v>
      </c>
      <c r="B405" t="s">
        <v>478</v>
      </c>
      <c r="C405" t="s">
        <v>107</v>
      </c>
      <c r="D405" t="s">
        <v>15</v>
      </c>
      <c r="E405">
        <v>134</v>
      </c>
      <c r="K405" t="s">
        <v>16</v>
      </c>
      <c r="L405" t="s">
        <v>16</v>
      </c>
    </row>
    <row r="406" spans="1:12" x14ac:dyDescent="0.45">
      <c r="A406">
        <v>405</v>
      </c>
      <c r="B406" t="s">
        <v>479</v>
      </c>
      <c r="C406" t="s">
        <v>14</v>
      </c>
      <c r="D406" t="s">
        <v>15</v>
      </c>
      <c r="E406">
        <v>144</v>
      </c>
      <c r="K406" t="s">
        <v>16</v>
      </c>
      <c r="L406" t="s">
        <v>16</v>
      </c>
    </row>
    <row r="407" spans="1:12" x14ac:dyDescent="0.45">
      <c r="A407">
        <v>406</v>
      </c>
      <c r="B407" t="s">
        <v>480</v>
      </c>
      <c r="C407" t="s">
        <v>46</v>
      </c>
      <c r="D407" t="s">
        <v>15</v>
      </c>
      <c r="E407">
        <v>195</v>
      </c>
      <c r="K407" t="s">
        <v>16</v>
      </c>
      <c r="L407" t="s">
        <v>16</v>
      </c>
    </row>
    <row r="408" spans="1:12" x14ac:dyDescent="0.45">
      <c r="A408">
        <v>407</v>
      </c>
      <c r="B408" t="s">
        <v>481</v>
      </c>
      <c r="C408" t="s">
        <v>109</v>
      </c>
      <c r="D408" t="s">
        <v>15</v>
      </c>
      <c r="E408">
        <v>979</v>
      </c>
      <c r="F408">
        <v>848</v>
      </c>
      <c r="G408">
        <v>7611</v>
      </c>
      <c r="K408" t="s">
        <v>16</v>
      </c>
      <c r="L408" t="s">
        <v>16</v>
      </c>
    </row>
    <row r="409" spans="1:12" x14ac:dyDescent="0.45">
      <c r="A409">
        <v>408</v>
      </c>
      <c r="B409" t="s">
        <v>482</v>
      </c>
      <c r="C409" t="s">
        <v>46</v>
      </c>
      <c r="D409" t="s">
        <v>15</v>
      </c>
      <c r="E409">
        <v>289</v>
      </c>
      <c r="F409">
        <v>222</v>
      </c>
      <c r="G409">
        <v>2009.1</v>
      </c>
      <c r="K409" t="s">
        <v>16</v>
      </c>
      <c r="L409" t="s">
        <v>16</v>
      </c>
    </row>
    <row r="410" spans="1:12" x14ac:dyDescent="0.45">
      <c r="A410">
        <v>409</v>
      </c>
      <c r="B410" t="s">
        <v>483</v>
      </c>
      <c r="C410" t="s">
        <v>385</v>
      </c>
      <c r="D410" t="s">
        <v>15</v>
      </c>
      <c r="E410">
        <v>439</v>
      </c>
      <c r="K410" t="s">
        <v>16</v>
      </c>
      <c r="L410" t="s">
        <v>16</v>
      </c>
    </row>
    <row r="411" spans="1:12" x14ac:dyDescent="0.45">
      <c r="A411">
        <v>410</v>
      </c>
      <c r="B411" t="s">
        <v>484</v>
      </c>
      <c r="C411" t="s">
        <v>14</v>
      </c>
      <c r="D411" t="s">
        <v>15</v>
      </c>
      <c r="E411">
        <v>459</v>
      </c>
      <c r="F411">
        <v>426</v>
      </c>
      <c r="G411">
        <v>3833.2</v>
      </c>
      <c r="K411" t="s">
        <v>16</v>
      </c>
      <c r="L411" t="s">
        <v>16</v>
      </c>
    </row>
    <row r="412" spans="1:12" x14ac:dyDescent="0.45">
      <c r="A412">
        <v>411</v>
      </c>
      <c r="B412" t="s">
        <v>485</v>
      </c>
      <c r="C412" t="s">
        <v>46</v>
      </c>
      <c r="D412" t="s">
        <v>15</v>
      </c>
      <c r="E412">
        <v>301</v>
      </c>
      <c r="K412" t="s">
        <v>16</v>
      </c>
      <c r="L412" t="s">
        <v>16</v>
      </c>
    </row>
    <row r="413" spans="1:12" x14ac:dyDescent="0.45">
      <c r="A413">
        <v>412</v>
      </c>
      <c r="B413" t="s">
        <v>486</v>
      </c>
      <c r="C413" t="s">
        <v>46</v>
      </c>
      <c r="D413" t="s">
        <v>15</v>
      </c>
      <c r="E413">
        <v>1194</v>
      </c>
      <c r="K413" t="s">
        <v>16</v>
      </c>
      <c r="L413" t="s">
        <v>16</v>
      </c>
    </row>
    <row r="414" spans="1:12" x14ac:dyDescent="0.45">
      <c r="A414">
        <v>413</v>
      </c>
      <c r="B414" t="s">
        <v>487</v>
      </c>
      <c r="C414" t="s">
        <v>46</v>
      </c>
      <c r="D414" t="s">
        <v>15</v>
      </c>
      <c r="E414">
        <v>255</v>
      </c>
      <c r="F414">
        <v>216</v>
      </c>
      <c r="G414">
        <v>1982.1</v>
      </c>
      <c r="K414" t="s">
        <v>16</v>
      </c>
      <c r="L414" t="s">
        <v>16</v>
      </c>
    </row>
    <row r="415" spans="1:12" x14ac:dyDescent="0.45">
      <c r="A415">
        <v>414</v>
      </c>
      <c r="B415" t="s">
        <v>488</v>
      </c>
      <c r="C415" t="s">
        <v>127</v>
      </c>
      <c r="D415" t="s">
        <v>15</v>
      </c>
      <c r="E415">
        <v>574</v>
      </c>
      <c r="F415">
        <v>204</v>
      </c>
      <c r="G415">
        <v>1938.1</v>
      </c>
      <c r="K415" t="s">
        <v>16</v>
      </c>
      <c r="L415" t="s">
        <v>16</v>
      </c>
    </row>
    <row r="416" spans="1:12" x14ac:dyDescent="0.45">
      <c r="A416">
        <v>415</v>
      </c>
      <c r="B416" t="s">
        <v>489</v>
      </c>
      <c r="C416" t="s">
        <v>109</v>
      </c>
      <c r="D416" t="s">
        <v>15</v>
      </c>
      <c r="E416">
        <v>234</v>
      </c>
      <c r="K416" t="s">
        <v>16</v>
      </c>
      <c r="L416" t="s">
        <v>16</v>
      </c>
    </row>
    <row r="417" spans="1:12" x14ac:dyDescent="0.45">
      <c r="A417">
        <v>416</v>
      </c>
      <c r="B417" t="s">
        <v>490</v>
      </c>
      <c r="C417" t="s">
        <v>109</v>
      </c>
      <c r="D417" t="s">
        <v>15</v>
      </c>
      <c r="E417">
        <v>235</v>
      </c>
      <c r="K417" t="s">
        <v>16</v>
      </c>
      <c r="L417" t="s">
        <v>16</v>
      </c>
    </row>
    <row r="418" spans="1:12" x14ac:dyDescent="0.45">
      <c r="A418">
        <v>417</v>
      </c>
      <c r="B418" t="s">
        <v>491</v>
      </c>
      <c r="C418" t="s">
        <v>105</v>
      </c>
      <c r="D418" t="s">
        <v>15</v>
      </c>
      <c r="E418">
        <v>250</v>
      </c>
      <c r="F418">
        <v>186</v>
      </c>
      <c r="G418">
        <v>1726.1</v>
      </c>
      <c r="K418" t="s">
        <v>16</v>
      </c>
      <c r="L418" t="s">
        <v>16</v>
      </c>
    </row>
    <row r="419" spans="1:12" x14ac:dyDescent="0.45">
      <c r="A419">
        <v>418</v>
      </c>
      <c r="B419" t="s">
        <v>492</v>
      </c>
      <c r="C419" t="s">
        <v>105</v>
      </c>
      <c r="D419" t="s">
        <v>15</v>
      </c>
      <c r="E419">
        <v>868</v>
      </c>
      <c r="K419" t="s">
        <v>16</v>
      </c>
      <c r="L419" t="s">
        <v>16</v>
      </c>
    </row>
    <row r="420" spans="1:12" x14ac:dyDescent="0.45">
      <c r="A420">
        <v>419</v>
      </c>
      <c r="B420" t="s">
        <v>493</v>
      </c>
      <c r="C420" t="s">
        <v>107</v>
      </c>
      <c r="D420" t="s">
        <v>15</v>
      </c>
      <c r="E420">
        <v>758</v>
      </c>
      <c r="K420" t="s">
        <v>16</v>
      </c>
      <c r="L420" t="s">
        <v>16</v>
      </c>
    </row>
    <row r="421" spans="1:12" x14ac:dyDescent="0.45">
      <c r="A421">
        <v>420</v>
      </c>
      <c r="B421" t="s">
        <v>494</v>
      </c>
      <c r="C421" t="s">
        <v>46</v>
      </c>
      <c r="D421" t="s">
        <v>15</v>
      </c>
      <c r="E421">
        <v>893</v>
      </c>
      <c r="K421" t="s">
        <v>16</v>
      </c>
      <c r="L421" t="s">
        <v>16</v>
      </c>
    </row>
    <row r="422" spans="1:12" x14ac:dyDescent="0.45">
      <c r="A422">
        <v>421</v>
      </c>
      <c r="B422" t="s">
        <v>495</v>
      </c>
      <c r="C422" t="s">
        <v>109</v>
      </c>
      <c r="D422" t="s">
        <v>15</v>
      </c>
      <c r="E422">
        <v>282</v>
      </c>
      <c r="K422" t="s">
        <v>16</v>
      </c>
      <c r="L422" t="s">
        <v>16</v>
      </c>
    </row>
    <row r="423" spans="1:12" x14ac:dyDescent="0.45">
      <c r="A423">
        <v>422</v>
      </c>
      <c r="B423" t="s">
        <v>496</v>
      </c>
      <c r="C423" t="s">
        <v>109</v>
      </c>
      <c r="D423" t="s">
        <v>15</v>
      </c>
      <c r="E423">
        <v>557</v>
      </c>
      <c r="K423" t="s">
        <v>16</v>
      </c>
      <c r="L423" t="s">
        <v>16</v>
      </c>
    </row>
    <row r="424" spans="1:12" x14ac:dyDescent="0.45">
      <c r="A424">
        <v>423</v>
      </c>
      <c r="B424" t="s">
        <v>497</v>
      </c>
      <c r="C424" t="s">
        <v>46</v>
      </c>
      <c r="D424" t="s">
        <v>15</v>
      </c>
      <c r="E424">
        <v>238</v>
      </c>
      <c r="K424" t="s">
        <v>16</v>
      </c>
      <c r="L424" t="s">
        <v>16</v>
      </c>
    </row>
    <row r="425" spans="1:12" x14ac:dyDescent="0.45">
      <c r="A425">
        <v>424</v>
      </c>
      <c r="B425" t="s">
        <v>498</v>
      </c>
      <c r="C425" t="s">
        <v>109</v>
      </c>
      <c r="D425" t="s">
        <v>15</v>
      </c>
      <c r="E425">
        <v>298</v>
      </c>
      <c r="K425" t="s">
        <v>16</v>
      </c>
      <c r="L425" t="s">
        <v>16</v>
      </c>
    </row>
    <row r="426" spans="1:12" x14ac:dyDescent="0.45">
      <c r="A426">
        <v>425</v>
      </c>
      <c r="B426" t="s">
        <v>499</v>
      </c>
      <c r="C426" t="s">
        <v>109</v>
      </c>
      <c r="D426" t="s">
        <v>15</v>
      </c>
      <c r="E426">
        <v>310</v>
      </c>
      <c r="K426" t="s">
        <v>16</v>
      </c>
      <c r="L426" t="s">
        <v>16</v>
      </c>
    </row>
    <row r="427" spans="1:12" x14ac:dyDescent="0.45">
      <c r="A427">
        <v>426</v>
      </c>
      <c r="B427" t="s">
        <v>500</v>
      </c>
      <c r="C427" t="s">
        <v>109</v>
      </c>
      <c r="D427" t="s">
        <v>15</v>
      </c>
      <c r="E427">
        <v>146</v>
      </c>
      <c r="F427">
        <v>134</v>
      </c>
      <c r="G427">
        <v>1154.2</v>
      </c>
      <c r="K427" t="s">
        <v>16</v>
      </c>
      <c r="L427" t="s">
        <v>16</v>
      </c>
    </row>
    <row r="428" spans="1:12" x14ac:dyDescent="0.45">
      <c r="A428">
        <v>427</v>
      </c>
      <c r="B428" t="s">
        <v>501</v>
      </c>
      <c r="C428" t="s">
        <v>107</v>
      </c>
      <c r="D428" t="s">
        <v>15</v>
      </c>
      <c r="E428">
        <v>1348</v>
      </c>
      <c r="F428">
        <v>1234</v>
      </c>
      <c r="G428">
        <v>10941</v>
      </c>
      <c r="K428" t="s">
        <v>16</v>
      </c>
      <c r="L428" t="s">
        <v>16</v>
      </c>
    </row>
    <row r="429" spans="1:12" x14ac:dyDescent="0.45">
      <c r="A429">
        <v>428</v>
      </c>
      <c r="B429" t="s">
        <v>502</v>
      </c>
      <c r="C429" t="s">
        <v>46</v>
      </c>
      <c r="D429" t="s">
        <v>15</v>
      </c>
      <c r="E429">
        <v>373</v>
      </c>
      <c r="K429" t="s">
        <v>16</v>
      </c>
      <c r="L429" t="s">
        <v>16</v>
      </c>
    </row>
    <row r="430" spans="1:12" x14ac:dyDescent="0.45">
      <c r="A430">
        <v>429</v>
      </c>
      <c r="B430" t="s">
        <v>503</v>
      </c>
      <c r="C430" t="s">
        <v>109</v>
      </c>
      <c r="D430" t="s">
        <v>15</v>
      </c>
      <c r="E430">
        <v>482</v>
      </c>
      <c r="K430" t="s">
        <v>16</v>
      </c>
      <c r="L430" t="s">
        <v>16</v>
      </c>
    </row>
    <row r="431" spans="1:12" x14ac:dyDescent="0.45">
      <c r="A431">
        <v>430</v>
      </c>
      <c r="B431" t="s">
        <v>504</v>
      </c>
      <c r="C431" t="s">
        <v>113</v>
      </c>
      <c r="D431" t="s">
        <v>15</v>
      </c>
      <c r="E431">
        <v>163</v>
      </c>
      <c r="F431">
        <v>120</v>
      </c>
      <c r="G431">
        <v>1090.0999999999999</v>
      </c>
      <c r="K431" t="s">
        <v>16</v>
      </c>
      <c r="L431" t="s">
        <v>16</v>
      </c>
    </row>
    <row r="432" spans="1:12" x14ac:dyDescent="0.45">
      <c r="A432">
        <v>431</v>
      </c>
      <c r="B432" t="s">
        <v>505</v>
      </c>
      <c r="C432" t="s">
        <v>109</v>
      </c>
      <c r="D432" t="s">
        <v>15</v>
      </c>
      <c r="E432">
        <v>1199</v>
      </c>
      <c r="F432">
        <v>1080</v>
      </c>
      <c r="G432">
        <v>9666.1</v>
      </c>
      <c r="K432" t="s">
        <v>16</v>
      </c>
      <c r="L432" t="s">
        <v>16</v>
      </c>
    </row>
    <row r="433" spans="1:12" x14ac:dyDescent="0.45">
      <c r="A433">
        <v>432</v>
      </c>
      <c r="B433" t="s">
        <v>506</v>
      </c>
      <c r="C433" t="s">
        <v>107</v>
      </c>
      <c r="D433" t="s">
        <v>15</v>
      </c>
      <c r="E433">
        <v>461</v>
      </c>
      <c r="F433">
        <v>283</v>
      </c>
      <c r="G433">
        <v>2637.1</v>
      </c>
      <c r="K433" t="s">
        <v>16</v>
      </c>
      <c r="L433" t="s">
        <v>16</v>
      </c>
    </row>
    <row r="434" spans="1:12" x14ac:dyDescent="0.45">
      <c r="A434">
        <v>433</v>
      </c>
      <c r="B434" t="s">
        <v>507</v>
      </c>
      <c r="C434" t="s">
        <v>14</v>
      </c>
      <c r="D434" t="s">
        <v>15</v>
      </c>
      <c r="E434">
        <v>239</v>
      </c>
      <c r="K434" t="s">
        <v>16</v>
      </c>
      <c r="L434" t="s">
        <v>16</v>
      </c>
    </row>
    <row r="435" spans="1:12" x14ac:dyDescent="0.45">
      <c r="A435">
        <v>434</v>
      </c>
      <c r="B435" t="s">
        <v>508</v>
      </c>
      <c r="C435" t="s">
        <v>109</v>
      </c>
      <c r="D435" t="s">
        <v>15</v>
      </c>
      <c r="E435">
        <v>747</v>
      </c>
      <c r="K435" t="s">
        <v>16</v>
      </c>
      <c r="L435" t="s">
        <v>16</v>
      </c>
    </row>
    <row r="436" spans="1:12" x14ac:dyDescent="0.45">
      <c r="A436">
        <v>435</v>
      </c>
      <c r="B436" t="s">
        <v>509</v>
      </c>
      <c r="C436" t="s">
        <v>46</v>
      </c>
      <c r="D436" t="s">
        <v>15</v>
      </c>
      <c r="E436">
        <v>365</v>
      </c>
      <c r="K436" t="s">
        <v>16</v>
      </c>
      <c r="L436" t="s">
        <v>16</v>
      </c>
    </row>
    <row r="437" spans="1:12" x14ac:dyDescent="0.45">
      <c r="A437">
        <v>436</v>
      </c>
      <c r="B437" t="s">
        <v>510</v>
      </c>
      <c r="C437" t="s">
        <v>107</v>
      </c>
      <c r="D437" t="s">
        <v>15</v>
      </c>
      <c r="E437">
        <v>442</v>
      </c>
      <c r="K437" t="s">
        <v>16</v>
      </c>
      <c r="L437" t="s">
        <v>16</v>
      </c>
    </row>
    <row r="438" spans="1:12" x14ac:dyDescent="0.45">
      <c r="A438">
        <v>437</v>
      </c>
      <c r="B438" t="s">
        <v>511</v>
      </c>
      <c r="C438" t="s">
        <v>113</v>
      </c>
      <c r="D438" t="s">
        <v>15</v>
      </c>
      <c r="E438">
        <v>688</v>
      </c>
      <c r="F438">
        <v>639</v>
      </c>
      <c r="G438">
        <v>5578</v>
      </c>
      <c r="K438" t="s">
        <v>16</v>
      </c>
      <c r="L438" t="s">
        <v>16</v>
      </c>
    </row>
    <row r="439" spans="1:12" x14ac:dyDescent="0.45">
      <c r="A439">
        <v>438</v>
      </c>
      <c r="B439" t="s">
        <v>512</v>
      </c>
      <c r="C439" t="s">
        <v>105</v>
      </c>
      <c r="D439" t="s">
        <v>15</v>
      </c>
      <c r="E439">
        <v>435</v>
      </c>
      <c r="K439" t="s">
        <v>16</v>
      </c>
      <c r="L439" t="s">
        <v>16</v>
      </c>
    </row>
    <row r="440" spans="1:12" x14ac:dyDescent="0.45">
      <c r="A440">
        <v>439</v>
      </c>
      <c r="B440" t="s">
        <v>513</v>
      </c>
      <c r="C440" t="s">
        <v>46</v>
      </c>
      <c r="D440" t="s">
        <v>15</v>
      </c>
      <c r="E440">
        <v>1793</v>
      </c>
      <c r="K440" t="s">
        <v>16</v>
      </c>
      <c r="L440" t="s">
        <v>16</v>
      </c>
    </row>
    <row r="441" spans="1:12" x14ac:dyDescent="0.45">
      <c r="A441">
        <v>440</v>
      </c>
      <c r="B441" t="s">
        <v>514</v>
      </c>
      <c r="C441" t="s">
        <v>113</v>
      </c>
      <c r="D441" t="s">
        <v>15</v>
      </c>
      <c r="E441">
        <v>946</v>
      </c>
      <c r="F441">
        <v>853</v>
      </c>
      <c r="G441">
        <v>7423</v>
      </c>
      <c r="K441" t="s">
        <v>16</v>
      </c>
      <c r="L441" t="s">
        <v>16</v>
      </c>
    </row>
    <row r="442" spans="1:12" x14ac:dyDescent="0.45">
      <c r="A442">
        <v>441</v>
      </c>
      <c r="B442" t="s">
        <v>515</v>
      </c>
      <c r="C442" t="s">
        <v>105</v>
      </c>
      <c r="D442" t="s">
        <v>15</v>
      </c>
      <c r="E442">
        <v>1311</v>
      </c>
      <c r="K442" t="s">
        <v>16</v>
      </c>
      <c r="L442" t="s">
        <v>16</v>
      </c>
    </row>
    <row r="443" spans="1:12" x14ac:dyDescent="0.45">
      <c r="A443">
        <v>442</v>
      </c>
      <c r="B443" t="s">
        <v>516</v>
      </c>
      <c r="C443" t="s">
        <v>109</v>
      </c>
      <c r="D443" t="s">
        <v>15</v>
      </c>
      <c r="E443">
        <v>677</v>
      </c>
      <c r="K443" t="s">
        <v>16</v>
      </c>
      <c r="L443" t="s">
        <v>16</v>
      </c>
    </row>
    <row r="444" spans="1:12" x14ac:dyDescent="0.45">
      <c r="A444">
        <v>443</v>
      </c>
      <c r="B444" t="s">
        <v>517</v>
      </c>
      <c r="C444" t="s">
        <v>518</v>
      </c>
      <c r="D444" t="s">
        <v>15</v>
      </c>
      <c r="E444">
        <v>142</v>
      </c>
      <c r="K444" t="s">
        <v>16</v>
      </c>
      <c r="L444" t="s">
        <v>16</v>
      </c>
    </row>
    <row r="445" spans="1:12" x14ac:dyDescent="0.45">
      <c r="A445">
        <v>444</v>
      </c>
      <c r="B445" t="s">
        <v>519</v>
      </c>
      <c r="C445" t="s">
        <v>109</v>
      </c>
      <c r="D445" t="s">
        <v>15</v>
      </c>
      <c r="E445">
        <v>415</v>
      </c>
      <c r="F445">
        <v>363</v>
      </c>
      <c r="G445">
        <v>3255.1</v>
      </c>
      <c r="K445" t="s">
        <v>16</v>
      </c>
      <c r="L445" t="s">
        <v>16</v>
      </c>
    </row>
    <row r="446" spans="1:12" x14ac:dyDescent="0.45">
      <c r="A446">
        <v>445</v>
      </c>
      <c r="B446" t="s">
        <v>520</v>
      </c>
      <c r="C446" t="s">
        <v>105</v>
      </c>
      <c r="D446" t="s">
        <v>15</v>
      </c>
      <c r="E446">
        <v>1083</v>
      </c>
      <c r="F446">
        <v>935</v>
      </c>
      <c r="G446">
        <v>8375.1</v>
      </c>
      <c r="K446" t="s">
        <v>16</v>
      </c>
      <c r="L446" t="s">
        <v>16</v>
      </c>
    </row>
    <row r="447" spans="1:12" x14ac:dyDescent="0.45">
      <c r="A447">
        <v>446</v>
      </c>
      <c r="B447" t="s">
        <v>521</v>
      </c>
      <c r="C447" t="s">
        <v>105</v>
      </c>
      <c r="D447" t="s">
        <v>15</v>
      </c>
      <c r="E447">
        <v>1629</v>
      </c>
      <c r="F447">
        <v>245</v>
      </c>
      <c r="G447">
        <v>2176</v>
      </c>
      <c r="K447" t="s">
        <v>16</v>
      </c>
      <c r="L447" t="s">
        <v>16</v>
      </c>
    </row>
    <row r="448" spans="1:12" x14ac:dyDescent="0.45">
      <c r="A448">
        <v>447</v>
      </c>
      <c r="B448" t="s">
        <v>522</v>
      </c>
      <c r="C448" t="s">
        <v>109</v>
      </c>
      <c r="D448" t="s">
        <v>15</v>
      </c>
      <c r="E448">
        <v>169</v>
      </c>
      <c r="F448">
        <v>126</v>
      </c>
      <c r="G448">
        <v>1178.0999999999999</v>
      </c>
      <c r="K448" t="s">
        <v>16</v>
      </c>
      <c r="L448" t="s">
        <v>16</v>
      </c>
    </row>
    <row r="449" spans="1:12" x14ac:dyDescent="0.45">
      <c r="A449">
        <v>448</v>
      </c>
      <c r="B449" t="s">
        <v>523</v>
      </c>
      <c r="C449" t="s">
        <v>127</v>
      </c>
      <c r="D449" t="s">
        <v>15</v>
      </c>
      <c r="E449">
        <v>1482</v>
      </c>
      <c r="K449" t="s">
        <v>16</v>
      </c>
      <c r="L449" t="s">
        <v>16</v>
      </c>
    </row>
    <row r="450" spans="1:12" x14ac:dyDescent="0.45">
      <c r="A450">
        <v>449</v>
      </c>
      <c r="B450" t="s">
        <v>524</v>
      </c>
      <c r="C450" t="s">
        <v>109</v>
      </c>
      <c r="D450" t="s">
        <v>15</v>
      </c>
      <c r="E450">
        <v>602</v>
      </c>
      <c r="F450">
        <v>500</v>
      </c>
      <c r="G450">
        <v>4572.2</v>
      </c>
      <c r="K450" t="s">
        <v>16</v>
      </c>
      <c r="L450" t="s">
        <v>16</v>
      </c>
    </row>
    <row r="451" spans="1:12" x14ac:dyDescent="0.45">
      <c r="A451">
        <v>450</v>
      </c>
      <c r="B451" t="s">
        <v>525</v>
      </c>
      <c r="C451" t="s">
        <v>109</v>
      </c>
      <c r="D451" t="s">
        <v>15</v>
      </c>
      <c r="E451">
        <v>608</v>
      </c>
      <c r="K451" t="s">
        <v>16</v>
      </c>
      <c r="L451" t="s">
        <v>16</v>
      </c>
    </row>
    <row r="452" spans="1:12" x14ac:dyDescent="0.45">
      <c r="A452">
        <v>451</v>
      </c>
      <c r="B452" t="s">
        <v>526</v>
      </c>
      <c r="C452" t="s">
        <v>46</v>
      </c>
      <c r="D452" t="s">
        <v>15</v>
      </c>
      <c r="E452">
        <v>629</v>
      </c>
      <c r="K452" t="s">
        <v>16</v>
      </c>
      <c r="L452" t="s">
        <v>16</v>
      </c>
    </row>
    <row r="453" spans="1:12" x14ac:dyDescent="0.45">
      <c r="A453">
        <v>452</v>
      </c>
      <c r="B453" t="s">
        <v>527</v>
      </c>
      <c r="C453" t="s">
        <v>109</v>
      </c>
      <c r="D453" t="s">
        <v>15</v>
      </c>
      <c r="E453">
        <v>442</v>
      </c>
      <c r="F453">
        <v>317</v>
      </c>
      <c r="G453">
        <v>2944.2</v>
      </c>
      <c r="K453" t="s">
        <v>16</v>
      </c>
      <c r="L453" t="s">
        <v>16</v>
      </c>
    </row>
    <row r="454" spans="1:12" x14ac:dyDescent="0.45">
      <c r="A454">
        <v>453</v>
      </c>
      <c r="B454" t="s">
        <v>528</v>
      </c>
      <c r="C454" t="s">
        <v>105</v>
      </c>
      <c r="D454" t="s">
        <v>15</v>
      </c>
      <c r="E454">
        <v>817</v>
      </c>
      <c r="F454">
        <v>746</v>
      </c>
      <c r="G454">
        <v>6501</v>
      </c>
      <c r="K454" t="s">
        <v>16</v>
      </c>
      <c r="L454" t="s">
        <v>16</v>
      </c>
    </row>
    <row r="455" spans="1:12" x14ac:dyDescent="0.45">
      <c r="A455">
        <v>454</v>
      </c>
      <c r="B455" t="s">
        <v>529</v>
      </c>
      <c r="C455" t="s">
        <v>73</v>
      </c>
      <c r="D455" t="s">
        <v>15</v>
      </c>
      <c r="E455">
        <v>136</v>
      </c>
      <c r="K455" t="s">
        <v>16</v>
      </c>
      <c r="L455" t="s">
        <v>16</v>
      </c>
    </row>
    <row r="456" spans="1:12" x14ac:dyDescent="0.45">
      <c r="A456">
        <v>455</v>
      </c>
      <c r="B456" t="s">
        <v>530</v>
      </c>
      <c r="C456" t="s">
        <v>46</v>
      </c>
      <c r="D456" t="s">
        <v>15</v>
      </c>
      <c r="E456">
        <v>319</v>
      </c>
      <c r="K456" t="s">
        <v>16</v>
      </c>
      <c r="L456" t="s">
        <v>16</v>
      </c>
    </row>
    <row r="457" spans="1:12" x14ac:dyDescent="0.45">
      <c r="A457">
        <v>456</v>
      </c>
      <c r="B457" t="s">
        <v>531</v>
      </c>
      <c r="C457" t="s">
        <v>109</v>
      </c>
      <c r="D457" t="s">
        <v>15</v>
      </c>
      <c r="E457">
        <v>200</v>
      </c>
      <c r="K457" t="s">
        <v>16</v>
      </c>
      <c r="L457" t="s">
        <v>16</v>
      </c>
    </row>
    <row r="458" spans="1:12" x14ac:dyDescent="0.45">
      <c r="A458">
        <v>457</v>
      </c>
      <c r="B458" t="s">
        <v>532</v>
      </c>
      <c r="C458" t="s">
        <v>105</v>
      </c>
      <c r="D458" t="s">
        <v>15</v>
      </c>
      <c r="E458">
        <v>312</v>
      </c>
      <c r="F458">
        <v>269</v>
      </c>
      <c r="G458">
        <v>2370.1</v>
      </c>
      <c r="K458" t="s">
        <v>16</v>
      </c>
      <c r="L458" t="s">
        <v>16</v>
      </c>
    </row>
    <row r="459" spans="1:12" x14ac:dyDescent="0.45">
      <c r="A459">
        <v>458</v>
      </c>
      <c r="B459" t="s">
        <v>533</v>
      </c>
      <c r="C459" t="s">
        <v>107</v>
      </c>
      <c r="D459" t="s">
        <v>15</v>
      </c>
      <c r="E459">
        <v>687</v>
      </c>
      <c r="F459">
        <v>537</v>
      </c>
      <c r="G459">
        <v>4766.1000000000004</v>
      </c>
      <c r="K459" t="s">
        <v>16</v>
      </c>
      <c r="L459" t="s">
        <v>16</v>
      </c>
    </row>
    <row r="460" spans="1:12" x14ac:dyDescent="0.45">
      <c r="A460">
        <v>459</v>
      </c>
      <c r="B460" t="s">
        <v>534</v>
      </c>
      <c r="C460" t="s">
        <v>69</v>
      </c>
      <c r="D460" t="s">
        <v>15</v>
      </c>
      <c r="E460">
        <v>445</v>
      </c>
      <c r="F460">
        <v>369</v>
      </c>
      <c r="G460">
        <v>3326.2</v>
      </c>
      <c r="K460" t="s">
        <v>16</v>
      </c>
      <c r="L460" t="s">
        <v>16</v>
      </c>
    </row>
    <row r="461" spans="1:12" x14ac:dyDescent="0.45">
      <c r="A461">
        <v>460</v>
      </c>
      <c r="B461" t="s">
        <v>535</v>
      </c>
      <c r="C461" t="s">
        <v>46</v>
      </c>
      <c r="D461" t="s">
        <v>15</v>
      </c>
      <c r="E461">
        <v>339</v>
      </c>
      <c r="K461" t="s">
        <v>16</v>
      </c>
      <c r="L461" t="s">
        <v>16</v>
      </c>
    </row>
    <row r="462" spans="1:12" x14ac:dyDescent="0.45">
      <c r="A462">
        <v>461</v>
      </c>
      <c r="B462" t="s">
        <v>536</v>
      </c>
      <c r="C462" t="s">
        <v>109</v>
      </c>
      <c r="D462" t="s">
        <v>15</v>
      </c>
      <c r="E462">
        <v>908</v>
      </c>
      <c r="K462" t="s">
        <v>16</v>
      </c>
      <c r="L462" t="s">
        <v>16</v>
      </c>
    </row>
    <row r="463" spans="1:12" x14ac:dyDescent="0.45">
      <c r="A463">
        <v>462</v>
      </c>
      <c r="B463" t="s">
        <v>537</v>
      </c>
      <c r="C463" t="s">
        <v>59</v>
      </c>
      <c r="D463" t="s">
        <v>15</v>
      </c>
      <c r="E463">
        <v>819</v>
      </c>
      <c r="F463">
        <v>776</v>
      </c>
      <c r="G463">
        <v>6766</v>
      </c>
      <c r="K463" t="s">
        <v>16</v>
      </c>
      <c r="L463" t="s">
        <v>16</v>
      </c>
    </row>
    <row r="464" spans="1:12" x14ac:dyDescent="0.45">
      <c r="A464">
        <v>463</v>
      </c>
      <c r="B464" t="s">
        <v>538</v>
      </c>
      <c r="C464" t="s">
        <v>109</v>
      </c>
      <c r="D464" t="s">
        <v>15</v>
      </c>
      <c r="E464">
        <v>580</v>
      </c>
      <c r="F464">
        <v>323</v>
      </c>
      <c r="G464">
        <v>2887.2</v>
      </c>
      <c r="K464" t="s">
        <v>16</v>
      </c>
      <c r="L464" t="s">
        <v>16</v>
      </c>
    </row>
    <row r="465" spans="1:12" x14ac:dyDescent="0.45">
      <c r="A465">
        <v>464</v>
      </c>
      <c r="B465" t="s">
        <v>539</v>
      </c>
      <c r="C465" t="s">
        <v>46</v>
      </c>
      <c r="D465" t="s">
        <v>15</v>
      </c>
      <c r="E465">
        <v>1138</v>
      </c>
      <c r="F465">
        <v>1062</v>
      </c>
      <c r="G465">
        <v>9487.2000000000007</v>
      </c>
      <c r="K465" t="s">
        <v>16</v>
      </c>
      <c r="L465" t="s">
        <v>16</v>
      </c>
    </row>
    <row r="466" spans="1:12" x14ac:dyDescent="0.45">
      <c r="A466">
        <v>465</v>
      </c>
      <c r="B466" t="s">
        <v>540</v>
      </c>
      <c r="C466" t="s">
        <v>109</v>
      </c>
      <c r="D466" t="s">
        <v>15</v>
      </c>
      <c r="E466">
        <v>399</v>
      </c>
      <c r="F466">
        <v>344</v>
      </c>
      <c r="G466">
        <v>2946</v>
      </c>
      <c r="K466" t="s">
        <v>16</v>
      </c>
      <c r="L466" t="s">
        <v>16</v>
      </c>
    </row>
    <row r="467" spans="1:12" x14ac:dyDescent="0.45">
      <c r="A467">
        <v>466</v>
      </c>
      <c r="B467" t="s">
        <v>541</v>
      </c>
      <c r="C467" t="s">
        <v>107</v>
      </c>
      <c r="D467" t="s">
        <v>15</v>
      </c>
      <c r="E467">
        <v>1026</v>
      </c>
      <c r="F467">
        <v>951</v>
      </c>
      <c r="G467">
        <v>8487.1</v>
      </c>
      <c r="K467" t="s">
        <v>16</v>
      </c>
      <c r="L467" t="s">
        <v>16</v>
      </c>
    </row>
    <row r="468" spans="1:12" x14ac:dyDescent="0.45">
      <c r="A468">
        <v>467</v>
      </c>
      <c r="B468" t="s">
        <v>542</v>
      </c>
      <c r="C468" t="s">
        <v>105</v>
      </c>
      <c r="D468" t="s">
        <v>15</v>
      </c>
      <c r="E468">
        <v>394</v>
      </c>
      <c r="K468" t="s">
        <v>16</v>
      </c>
      <c r="L468" t="s">
        <v>16</v>
      </c>
    </row>
    <row r="469" spans="1:12" x14ac:dyDescent="0.45">
      <c r="A469">
        <v>468</v>
      </c>
      <c r="B469" t="s">
        <v>543</v>
      </c>
      <c r="C469" t="s">
        <v>113</v>
      </c>
      <c r="D469" t="s">
        <v>15</v>
      </c>
      <c r="E469">
        <v>416</v>
      </c>
      <c r="F469">
        <v>367</v>
      </c>
      <c r="G469">
        <v>3277.1</v>
      </c>
      <c r="K469" t="s">
        <v>16</v>
      </c>
      <c r="L469" t="s">
        <v>16</v>
      </c>
    </row>
    <row r="470" spans="1:12" x14ac:dyDescent="0.45">
      <c r="A470">
        <v>469</v>
      </c>
      <c r="B470" t="s">
        <v>544</v>
      </c>
      <c r="C470" t="s">
        <v>107</v>
      </c>
      <c r="D470" t="s">
        <v>15</v>
      </c>
      <c r="E470">
        <v>179</v>
      </c>
      <c r="F470">
        <v>149</v>
      </c>
      <c r="G470">
        <v>1370.2</v>
      </c>
      <c r="K470" t="s">
        <v>16</v>
      </c>
      <c r="L470" t="s">
        <v>16</v>
      </c>
    </row>
    <row r="471" spans="1:12" x14ac:dyDescent="0.45">
      <c r="A471">
        <v>470</v>
      </c>
      <c r="B471" t="s">
        <v>545</v>
      </c>
      <c r="C471" t="s">
        <v>14</v>
      </c>
      <c r="D471" t="s">
        <v>15</v>
      </c>
      <c r="E471">
        <v>286</v>
      </c>
      <c r="K471" t="s">
        <v>16</v>
      </c>
      <c r="L471" t="s">
        <v>16</v>
      </c>
    </row>
    <row r="472" spans="1:12" x14ac:dyDescent="0.45">
      <c r="A472">
        <v>471</v>
      </c>
      <c r="B472" t="s">
        <v>546</v>
      </c>
      <c r="C472" t="s">
        <v>46</v>
      </c>
      <c r="D472" t="s">
        <v>15</v>
      </c>
      <c r="E472">
        <v>420</v>
      </c>
      <c r="F472">
        <v>386</v>
      </c>
      <c r="G472">
        <v>3367</v>
      </c>
      <c r="K472" t="s">
        <v>16</v>
      </c>
      <c r="L472" t="s">
        <v>16</v>
      </c>
    </row>
    <row r="473" spans="1:12" x14ac:dyDescent="0.45">
      <c r="A473">
        <v>472</v>
      </c>
      <c r="B473" t="s">
        <v>547</v>
      </c>
      <c r="C473" t="s">
        <v>109</v>
      </c>
      <c r="D473" t="s">
        <v>15</v>
      </c>
      <c r="E473">
        <v>239</v>
      </c>
      <c r="F473">
        <v>179</v>
      </c>
      <c r="G473">
        <v>1672</v>
      </c>
      <c r="K473" t="s">
        <v>16</v>
      </c>
      <c r="L473" t="s">
        <v>16</v>
      </c>
    </row>
    <row r="474" spans="1:12" x14ac:dyDescent="0.45">
      <c r="A474">
        <v>473</v>
      </c>
      <c r="B474" t="s">
        <v>548</v>
      </c>
      <c r="C474" t="s">
        <v>105</v>
      </c>
      <c r="D474" t="s">
        <v>15</v>
      </c>
      <c r="E474">
        <v>311</v>
      </c>
      <c r="K474" t="s">
        <v>16</v>
      </c>
      <c r="L474" t="s">
        <v>16</v>
      </c>
    </row>
    <row r="475" spans="1:12" x14ac:dyDescent="0.45">
      <c r="A475">
        <v>474</v>
      </c>
      <c r="B475" t="s">
        <v>549</v>
      </c>
      <c r="C475" t="s">
        <v>79</v>
      </c>
      <c r="D475" t="s">
        <v>15</v>
      </c>
      <c r="E475">
        <v>918</v>
      </c>
      <c r="F475">
        <v>776</v>
      </c>
      <c r="G475">
        <v>6972.2</v>
      </c>
      <c r="K475" t="s">
        <v>16</v>
      </c>
      <c r="L475" t="s">
        <v>16</v>
      </c>
    </row>
    <row r="476" spans="1:12" x14ac:dyDescent="0.45">
      <c r="A476">
        <v>475</v>
      </c>
      <c r="B476" t="s">
        <v>550</v>
      </c>
      <c r="C476" t="s">
        <v>46</v>
      </c>
      <c r="D476" t="s">
        <v>15</v>
      </c>
      <c r="E476">
        <v>400</v>
      </c>
      <c r="F476">
        <v>139</v>
      </c>
      <c r="G476">
        <v>1238</v>
      </c>
      <c r="K476" t="s">
        <v>16</v>
      </c>
      <c r="L476" t="s">
        <v>16</v>
      </c>
    </row>
    <row r="477" spans="1:12" x14ac:dyDescent="0.45">
      <c r="A477">
        <v>476</v>
      </c>
      <c r="B477" t="s">
        <v>551</v>
      </c>
      <c r="C477" t="s">
        <v>109</v>
      </c>
      <c r="D477" t="s">
        <v>15</v>
      </c>
      <c r="E477">
        <v>469</v>
      </c>
      <c r="F477">
        <v>402</v>
      </c>
      <c r="G477">
        <v>3560.1</v>
      </c>
      <c r="K477" t="s">
        <v>16</v>
      </c>
      <c r="L477" t="s">
        <v>16</v>
      </c>
    </row>
    <row r="478" spans="1:12" x14ac:dyDescent="0.45">
      <c r="A478">
        <v>477</v>
      </c>
      <c r="B478" t="s">
        <v>552</v>
      </c>
      <c r="C478" t="s">
        <v>109</v>
      </c>
      <c r="D478" t="s">
        <v>15</v>
      </c>
      <c r="E478">
        <v>795</v>
      </c>
      <c r="F478">
        <v>690</v>
      </c>
      <c r="G478">
        <v>6215.1</v>
      </c>
      <c r="K478" t="s">
        <v>16</v>
      </c>
      <c r="L478" t="s">
        <v>16</v>
      </c>
    </row>
    <row r="479" spans="1:12" x14ac:dyDescent="0.45">
      <c r="A479">
        <v>478</v>
      </c>
      <c r="B479" t="s">
        <v>553</v>
      </c>
      <c r="C479" t="s">
        <v>107</v>
      </c>
      <c r="D479" t="s">
        <v>15</v>
      </c>
      <c r="E479">
        <v>1378</v>
      </c>
      <c r="F479">
        <v>1271</v>
      </c>
      <c r="G479">
        <v>11180</v>
      </c>
      <c r="K479" t="s">
        <v>16</v>
      </c>
      <c r="L479" t="s">
        <v>16</v>
      </c>
    </row>
    <row r="480" spans="1:12" x14ac:dyDescent="0.45">
      <c r="A480">
        <v>479</v>
      </c>
      <c r="B480" t="s">
        <v>554</v>
      </c>
      <c r="C480" t="s">
        <v>109</v>
      </c>
      <c r="D480" t="s">
        <v>15</v>
      </c>
      <c r="E480">
        <v>1005</v>
      </c>
      <c r="K480" t="s">
        <v>16</v>
      </c>
      <c r="L480" t="s">
        <v>16</v>
      </c>
    </row>
    <row r="481" spans="1:12" x14ac:dyDescent="0.45">
      <c r="A481">
        <v>480</v>
      </c>
      <c r="B481" t="s">
        <v>555</v>
      </c>
      <c r="C481" t="s">
        <v>109</v>
      </c>
      <c r="D481" t="s">
        <v>15</v>
      </c>
      <c r="E481">
        <v>180</v>
      </c>
      <c r="F481">
        <v>140</v>
      </c>
      <c r="G481">
        <v>1248.2</v>
      </c>
      <c r="K481" t="s">
        <v>16</v>
      </c>
      <c r="L481" t="s">
        <v>16</v>
      </c>
    </row>
    <row r="482" spans="1:12" x14ac:dyDescent="0.45">
      <c r="A482">
        <v>481</v>
      </c>
      <c r="B482" t="s">
        <v>556</v>
      </c>
      <c r="C482" t="s">
        <v>107</v>
      </c>
      <c r="D482" t="s">
        <v>15</v>
      </c>
      <c r="E482">
        <v>204</v>
      </c>
      <c r="F482">
        <v>160</v>
      </c>
      <c r="G482">
        <v>1461.1</v>
      </c>
      <c r="K482" t="s">
        <v>16</v>
      </c>
      <c r="L482" t="s">
        <v>16</v>
      </c>
    </row>
    <row r="483" spans="1:12" x14ac:dyDescent="0.45">
      <c r="A483">
        <v>482</v>
      </c>
      <c r="B483" t="s">
        <v>557</v>
      </c>
      <c r="C483" t="s">
        <v>107</v>
      </c>
      <c r="D483" t="s">
        <v>15</v>
      </c>
      <c r="E483">
        <v>306</v>
      </c>
      <c r="F483">
        <v>262</v>
      </c>
      <c r="G483">
        <v>2356</v>
      </c>
      <c r="K483" t="s">
        <v>16</v>
      </c>
      <c r="L483" t="s">
        <v>16</v>
      </c>
    </row>
    <row r="484" spans="1:12" x14ac:dyDescent="0.45">
      <c r="A484">
        <v>483</v>
      </c>
      <c r="B484" t="s">
        <v>558</v>
      </c>
      <c r="C484" t="s">
        <v>109</v>
      </c>
      <c r="D484" t="s">
        <v>15</v>
      </c>
      <c r="E484">
        <v>457</v>
      </c>
      <c r="K484" t="s">
        <v>16</v>
      </c>
      <c r="L484" t="s">
        <v>16</v>
      </c>
    </row>
    <row r="485" spans="1:12" x14ac:dyDescent="0.45">
      <c r="A485">
        <v>484</v>
      </c>
      <c r="B485" t="s">
        <v>559</v>
      </c>
      <c r="C485" t="s">
        <v>109</v>
      </c>
      <c r="D485" t="s">
        <v>15</v>
      </c>
      <c r="E485">
        <v>558</v>
      </c>
      <c r="K485" t="s">
        <v>16</v>
      </c>
      <c r="L485" t="s">
        <v>16</v>
      </c>
    </row>
    <row r="486" spans="1:12" x14ac:dyDescent="0.45">
      <c r="A486">
        <v>485</v>
      </c>
      <c r="B486" t="s">
        <v>560</v>
      </c>
      <c r="C486" t="s">
        <v>109</v>
      </c>
      <c r="D486" t="s">
        <v>15</v>
      </c>
      <c r="E486">
        <v>1153</v>
      </c>
      <c r="K486" t="s">
        <v>16</v>
      </c>
      <c r="L486" t="s">
        <v>16</v>
      </c>
    </row>
    <row r="487" spans="1:12" x14ac:dyDescent="0.45">
      <c r="A487">
        <v>486</v>
      </c>
      <c r="B487" t="s">
        <v>561</v>
      </c>
      <c r="C487" t="s">
        <v>113</v>
      </c>
      <c r="D487" t="s">
        <v>15</v>
      </c>
      <c r="E487">
        <v>556</v>
      </c>
      <c r="K487" t="s">
        <v>16</v>
      </c>
      <c r="L487" t="s">
        <v>16</v>
      </c>
    </row>
    <row r="488" spans="1:12" x14ac:dyDescent="0.45">
      <c r="A488">
        <v>487</v>
      </c>
      <c r="B488" t="s">
        <v>562</v>
      </c>
      <c r="C488" t="s">
        <v>105</v>
      </c>
      <c r="D488" t="s">
        <v>15</v>
      </c>
      <c r="E488">
        <v>239</v>
      </c>
      <c r="F488">
        <v>192</v>
      </c>
      <c r="G488">
        <v>1699</v>
      </c>
      <c r="K488" t="s">
        <v>16</v>
      </c>
      <c r="L488" t="s">
        <v>16</v>
      </c>
    </row>
    <row r="489" spans="1:12" x14ac:dyDescent="0.45">
      <c r="A489">
        <v>488</v>
      </c>
      <c r="B489" t="s">
        <v>563</v>
      </c>
      <c r="C489" t="s">
        <v>46</v>
      </c>
      <c r="D489" t="s">
        <v>15</v>
      </c>
      <c r="E489">
        <v>171</v>
      </c>
      <c r="F489">
        <v>127</v>
      </c>
      <c r="G489">
        <v>1191</v>
      </c>
      <c r="K489" t="s">
        <v>16</v>
      </c>
      <c r="L489" t="s">
        <v>16</v>
      </c>
    </row>
    <row r="490" spans="1:12" x14ac:dyDescent="0.45">
      <c r="A490">
        <v>489</v>
      </c>
      <c r="B490" t="s">
        <v>564</v>
      </c>
      <c r="C490" t="s">
        <v>105</v>
      </c>
      <c r="D490" t="s">
        <v>15</v>
      </c>
      <c r="E490">
        <v>257</v>
      </c>
      <c r="K490" t="s">
        <v>16</v>
      </c>
      <c r="L490" t="s">
        <v>16</v>
      </c>
    </row>
    <row r="491" spans="1:12" x14ac:dyDescent="0.45">
      <c r="A491">
        <v>490</v>
      </c>
      <c r="B491" t="s">
        <v>565</v>
      </c>
      <c r="C491" t="s">
        <v>109</v>
      </c>
      <c r="D491" t="s">
        <v>15</v>
      </c>
      <c r="E491">
        <v>167</v>
      </c>
      <c r="K491" t="s">
        <v>16</v>
      </c>
      <c r="L491" t="s">
        <v>16</v>
      </c>
    </row>
    <row r="492" spans="1:12" x14ac:dyDescent="0.45">
      <c r="A492">
        <v>491</v>
      </c>
      <c r="B492" t="s">
        <v>566</v>
      </c>
      <c r="C492" t="s">
        <v>109</v>
      </c>
      <c r="D492" t="s">
        <v>15</v>
      </c>
      <c r="E492">
        <v>424</v>
      </c>
      <c r="F492">
        <v>315</v>
      </c>
      <c r="G492">
        <v>2777.1</v>
      </c>
      <c r="K492" t="s">
        <v>16</v>
      </c>
      <c r="L492" t="s">
        <v>16</v>
      </c>
    </row>
    <row r="493" spans="1:12" x14ac:dyDescent="0.45">
      <c r="A493">
        <v>492</v>
      </c>
      <c r="B493" t="s">
        <v>567</v>
      </c>
      <c r="C493" t="s">
        <v>73</v>
      </c>
      <c r="D493" t="s">
        <v>15</v>
      </c>
      <c r="E493">
        <v>400</v>
      </c>
      <c r="K493" t="s">
        <v>16</v>
      </c>
      <c r="L493" t="s">
        <v>16</v>
      </c>
    </row>
    <row r="494" spans="1:12" x14ac:dyDescent="0.45">
      <c r="A494">
        <v>493</v>
      </c>
      <c r="B494" t="s">
        <v>568</v>
      </c>
      <c r="C494" t="s">
        <v>46</v>
      </c>
      <c r="D494" t="s">
        <v>15</v>
      </c>
      <c r="E494">
        <v>271</v>
      </c>
      <c r="K494" t="s">
        <v>16</v>
      </c>
      <c r="L494" t="s">
        <v>16</v>
      </c>
    </row>
    <row r="495" spans="1:12" x14ac:dyDescent="0.45">
      <c r="A495">
        <v>494</v>
      </c>
      <c r="B495" t="s">
        <v>569</v>
      </c>
      <c r="C495" t="s">
        <v>127</v>
      </c>
      <c r="D495" t="s">
        <v>15</v>
      </c>
      <c r="E495">
        <v>677</v>
      </c>
      <c r="F495">
        <v>433</v>
      </c>
      <c r="G495">
        <v>3955.2</v>
      </c>
      <c r="K495" t="s">
        <v>16</v>
      </c>
      <c r="L495" t="s">
        <v>16</v>
      </c>
    </row>
    <row r="496" spans="1:12" x14ac:dyDescent="0.45">
      <c r="A496">
        <v>495</v>
      </c>
      <c r="B496" t="s">
        <v>570</v>
      </c>
      <c r="C496" t="s">
        <v>46</v>
      </c>
      <c r="D496" t="s">
        <v>15</v>
      </c>
      <c r="E496">
        <v>503</v>
      </c>
      <c r="K496" t="s">
        <v>16</v>
      </c>
      <c r="L496" t="s">
        <v>16</v>
      </c>
    </row>
    <row r="497" spans="1:12" x14ac:dyDescent="0.45">
      <c r="A497">
        <v>496</v>
      </c>
      <c r="B497" t="s">
        <v>571</v>
      </c>
      <c r="C497" t="s">
        <v>107</v>
      </c>
      <c r="D497" t="s">
        <v>15</v>
      </c>
      <c r="E497">
        <v>321</v>
      </c>
      <c r="F497">
        <v>276</v>
      </c>
      <c r="G497">
        <v>2437</v>
      </c>
      <c r="K497" t="s">
        <v>16</v>
      </c>
      <c r="L497" t="s">
        <v>16</v>
      </c>
    </row>
    <row r="498" spans="1:12" x14ac:dyDescent="0.45">
      <c r="A498">
        <v>497</v>
      </c>
      <c r="B498" t="s">
        <v>572</v>
      </c>
      <c r="C498" t="s">
        <v>22</v>
      </c>
      <c r="D498" t="s">
        <v>15</v>
      </c>
      <c r="E498">
        <v>657</v>
      </c>
      <c r="F498">
        <v>570</v>
      </c>
      <c r="G498">
        <v>4990.1000000000004</v>
      </c>
      <c r="K498" t="s">
        <v>16</v>
      </c>
      <c r="L498" t="s">
        <v>16</v>
      </c>
    </row>
    <row r="499" spans="1:12" x14ac:dyDescent="0.45">
      <c r="A499">
        <v>498</v>
      </c>
      <c r="B499" t="s">
        <v>573</v>
      </c>
      <c r="C499" t="s">
        <v>107</v>
      </c>
      <c r="D499" t="s">
        <v>15</v>
      </c>
      <c r="E499">
        <v>850</v>
      </c>
      <c r="F499">
        <v>747</v>
      </c>
      <c r="G499">
        <v>6565.2</v>
      </c>
      <c r="K499" t="s">
        <v>16</v>
      </c>
      <c r="L499" t="s">
        <v>16</v>
      </c>
    </row>
    <row r="500" spans="1:12" x14ac:dyDescent="0.45">
      <c r="A500">
        <v>499</v>
      </c>
      <c r="B500" t="s">
        <v>574</v>
      </c>
      <c r="C500" t="s">
        <v>46</v>
      </c>
      <c r="D500" t="s">
        <v>15</v>
      </c>
      <c r="E500">
        <v>168</v>
      </c>
      <c r="F500">
        <v>150</v>
      </c>
      <c r="G500">
        <v>1276.0999999999999</v>
      </c>
      <c r="K500" t="s">
        <v>16</v>
      </c>
      <c r="L500" t="s">
        <v>16</v>
      </c>
    </row>
    <row r="501" spans="1:12" x14ac:dyDescent="0.45">
      <c r="A501">
        <v>500</v>
      </c>
      <c r="B501" t="s">
        <v>575</v>
      </c>
      <c r="C501" t="s">
        <v>71</v>
      </c>
      <c r="D501" t="s">
        <v>15</v>
      </c>
      <c r="E501">
        <v>177</v>
      </c>
      <c r="K501" t="s">
        <v>16</v>
      </c>
      <c r="L501" t="s">
        <v>16</v>
      </c>
    </row>
    <row r="502" spans="1:12" x14ac:dyDescent="0.45">
      <c r="A502">
        <v>501</v>
      </c>
      <c r="B502" t="s">
        <v>576</v>
      </c>
      <c r="C502" t="s">
        <v>46</v>
      </c>
      <c r="D502" t="s">
        <v>15</v>
      </c>
      <c r="E502">
        <v>264</v>
      </c>
      <c r="F502">
        <v>151</v>
      </c>
      <c r="G502">
        <v>1480</v>
      </c>
      <c r="K502" t="s">
        <v>16</v>
      </c>
      <c r="L502" t="s">
        <v>16</v>
      </c>
    </row>
    <row r="503" spans="1:12" x14ac:dyDescent="0.45">
      <c r="A503">
        <v>502</v>
      </c>
      <c r="B503" t="s">
        <v>577</v>
      </c>
      <c r="C503" t="s">
        <v>113</v>
      </c>
      <c r="D503" t="s">
        <v>15</v>
      </c>
      <c r="E503">
        <v>308</v>
      </c>
      <c r="F503">
        <v>265</v>
      </c>
      <c r="G503">
        <v>2348</v>
      </c>
      <c r="K503" t="s">
        <v>16</v>
      </c>
      <c r="L503" t="s">
        <v>16</v>
      </c>
    </row>
    <row r="504" spans="1:12" x14ac:dyDescent="0.45">
      <c r="A504">
        <v>503</v>
      </c>
      <c r="B504" t="s">
        <v>578</v>
      </c>
      <c r="C504" t="s">
        <v>113</v>
      </c>
      <c r="D504" t="s">
        <v>15</v>
      </c>
      <c r="E504">
        <v>483</v>
      </c>
      <c r="K504" t="s">
        <v>16</v>
      </c>
      <c r="L504" t="s">
        <v>16</v>
      </c>
    </row>
    <row r="505" spans="1:12" x14ac:dyDescent="0.45">
      <c r="A505">
        <v>504</v>
      </c>
      <c r="B505" t="s">
        <v>579</v>
      </c>
      <c r="C505" t="s">
        <v>107</v>
      </c>
      <c r="D505" t="s">
        <v>15</v>
      </c>
      <c r="E505">
        <v>195</v>
      </c>
      <c r="K505" t="s">
        <v>16</v>
      </c>
      <c r="L505" t="s">
        <v>16</v>
      </c>
    </row>
    <row r="506" spans="1:12" x14ac:dyDescent="0.45">
      <c r="A506">
        <v>505</v>
      </c>
      <c r="B506" t="s">
        <v>580</v>
      </c>
      <c r="C506" t="s">
        <v>107</v>
      </c>
      <c r="D506" t="s">
        <v>15</v>
      </c>
      <c r="E506">
        <v>1571</v>
      </c>
      <c r="F506">
        <v>712</v>
      </c>
      <c r="G506">
        <v>6394.1</v>
      </c>
      <c r="K506" t="s">
        <v>16</v>
      </c>
      <c r="L506" t="s">
        <v>16</v>
      </c>
    </row>
    <row r="507" spans="1:12" x14ac:dyDescent="0.45">
      <c r="A507">
        <v>506</v>
      </c>
      <c r="B507" t="s">
        <v>581</v>
      </c>
      <c r="C507" t="s">
        <v>107</v>
      </c>
      <c r="D507" t="s">
        <v>15</v>
      </c>
      <c r="E507">
        <v>1544</v>
      </c>
      <c r="K507" t="s">
        <v>16</v>
      </c>
      <c r="L507" t="s">
        <v>16</v>
      </c>
    </row>
    <row r="508" spans="1:12" x14ac:dyDescent="0.45">
      <c r="A508">
        <v>507</v>
      </c>
      <c r="B508" t="s">
        <v>582</v>
      </c>
      <c r="C508" t="s">
        <v>46</v>
      </c>
      <c r="D508" t="s">
        <v>15</v>
      </c>
      <c r="E508">
        <v>695</v>
      </c>
      <c r="F508">
        <v>290</v>
      </c>
      <c r="G508">
        <v>2553</v>
      </c>
      <c r="K508" t="s">
        <v>16</v>
      </c>
      <c r="L508" t="s">
        <v>16</v>
      </c>
    </row>
    <row r="509" spans="1:12" x14ac:dyDescent="0.45">
      <c r="A509">
        <v>508</v>
      </c>
      <c r="B509" t="s">
        <v>583</v>
      </c>
      <c r="C509" t="s">
        <v>107</v>
      </c>
      <c r="D509" t="s">
        <v>15</v>
      </c>
      <c r="E509">
        <v>1918</v>
      </c>
      <c r="K509" t="s">
        <v>16</v>
      </c>
      <c r="L509" t="s">
        <v>16</v>
      </c>
    </row>
    <row r="510" spans="1:12" x14ac:dyDescent="0.45">
      <c r="A510">
        <v>509</v>
      </c>
      <c r="B510" t="s">
        <v>584</v>
      </c>
      <c r="C510" t="s">
        <v>109</v>
      </c>
      <c r="D510" t="s">
        <v>15</v>
      </c>
      <c r="E510">
        <v>207</v>
      </c>
      <c r="F510">
        <v>139</v>
      </c>
      <c r="G510">
        <v>1360</v>
      </c>
      <c r="K510" t="s">
        <v>16</v>
      </c>
      <c r="L510" t="s">
        <v>16</v>
      </c>
    </row>
    <row r="511" spans="1:12" x14ac:dyDescent="0.45">
      <c r="A511">
        <v>510</v>
      </c>
      <c r="B511" t="s">
        <v>585</v>
      </c>
      <c r="C511" t="s">
        <v>109</v>
      </c>
      <c r="D511" t="s">
        <v>15</v>
      </c>
      <c r="E511">
        <v>1058</v>
      </c>
      <c r="F511">
        <v>932</v>
      </c>
      <c r="G511">
        <v>8313.2000000000007</v>
      </c>
      <c r="K511" t="s">
        <v>16</v>
      </c>
      <c r="L511" t="s">
        <v>16</v>
      </c>
    </row>
    <row r="512" spans="1:12" x14ac:dyDescent="0.45">
      <c r="A512">
        <v>511</v>
      </c>
      <c r="B512" t="s">
        <v>586</v>
      </c>
      <c r="C512" t="s">
        <v>109</v>
      </c>
      <c r="D512" t="s">
        <v>15</v>
      </c>
      <c r="E512">
        <v>134</v>
      </c>
      <c r="K512" t="s">
        <v>16</v>
      </c>
      <c r="L512" t="s">
        <v>16</v>
      </c>
    </row>
    <row r="513" spans="1:12" x14ac:dyDescent="0.45">
      <c r="A513">
        <v>512</v>
      </c>
      <c r="B513" t="s">
        <v>587</v>
      </c>
      <c r="C513" t="s">
        <v>46</v>
      </c>
      <c r="D513" t="s">
        <v>15</v>
      </c>
      <c r="E513">
        <v>322</v>
      </c>
      <c r="K513" t="s">
        <v>16</v>
      </c>
      <c r="L513" t="s">
        <v>16</v>
      </c>
    </row>
    <row r="514" spans="1:12" x14ac:dyDescent="0.45">
      <c r="A514">
        <v>513</v>
      </c>
      <c r="B514" t="s">
        <v>588</v>
      </c>
      <c r="C514" t="s">
        <v>105</v>
      </c>
      <c r="D514" t="s">
        <v>15</v>
      </c>
      <c r="E514">
        <v>1360</v>
      </c>
      <c r="K514" t="s">
        <v>16</v>
      </c>
      <c r="L514" t="s">
        <v>16</v>
      </c>
    </row>
    <row r="515" spans="1:12" x14ac:dyDescent="0.45">
      <c r="A515">
        <v>514</v>
      </c>
      <c r="B515" t="s">
        <v>589</v>
      </c>
      <c r="C515" t="s">
        <v>109</v>
      </c>
      <c r="D515" t="s">
        <v>15</v>
      </c>
      <c r="E515">
        <v>401</v>
      </c>
      <c r="K515" t="s">
        <v>16</v>
      </c>
      <c r="L515" t="s">
        <v>16</v>
      </c>
    </row>
    <row r="516" spans="1:12" x14ac:dyDescent="0.45">
      <c r="A516">
        <v>515</v>
      </c>
      <c r="B516" t="s">
        <v>590</v>
      </c>
      <c r="C516" t="s">
        <v>109</v>
      </c>
      <c r="D516" t="s">
        <v>15</v>
      </c>
      <c r="E516">
        <v>993</v>
      </c>
      <c r="F516">
        <v>883</v>
      </c>
      <c r="G516">
        <v>7684.2</v>
      </c>
      <c r="K516" t="s">
        <v>16</v>
      </c>
      <c r="L516" t="s">
        <v>16</v>
      </c>
    </row>
    <row r="517" spans="1:12" x14ac:dyDescent="0.45">
      <c r="A517">
        <v>516</v>
      </c>
      <c r="B517" t="s">
        <v>591</v>
      </c>
      <c r="C517" t="s">
        <v>113</v>
      </c>
      <c r="D517" t="s">
        <v>15</v>
      </c>
      <c r="E517">
        <v>213</v>
      </c>
      <c r="K517" t="s">
        <v>16</v>
      </c>
      <c r="L517" t="s">
        <v>16</v>
      </c>
    </row>
    <row r="518" spans="1:12" x14ac:dyDescent="0.45">
      <c r="A518">
        <v>517</v>
      </c>
      <c r="B518" t="s">
        <v>592</v>
      </c>
      <c r="C518" t="s">
        <v>109</v>
      </c>
      <c r="D518" t="s">
        <v>15</v>
      </c>
      <c r="E518">
        <v>1008</v>
      </c>
      <c r="F518">
        <v>845</v>
      </c>
      <c r="G518">
        <v>7342.1</v>
      </c>
      <c r="K518" t="s">
        <v>16</v>
      </c>
      <c r="L518" t="s">
        <v>16</v>
      </c>
    </row>
    <row r="519" spans="1:12" x14ac:dyDescent="0.45">
      <c r="A519">
        <v>518</v>
      </c>
      <c r="B519" t="s">
        <v>593</v>
      </c>
      <c r="C519" t="s">
        <v>109</v>
      </c>
      <c r="D519" t="s">
        <v>15</v>
      </c>
      <c r="E519">
        <v>692</v>
      </c>
      <c r="F519">
        <v>461</v>
      </c>
      <c r="G519">
        <v>4553</v>
      </c>
      <c r="K519" t="s">
        <v>16</v>
      </c>
      <c r="L519" t="s">
        <v>16</v>
      </c>
    </row>
    <row r="520" spans="1:12" x14ac:dyDescent="0.45">
      <c r="A520">
        <v>519</v>
      </c>
      <c r="B520" t="s">
        <v>594</v>
      </c>
      <c r="C520" t="s">
        <v>109</v>
      </c>
      <c r="D520" t="s">
        <v>15</v>
      </c>
      <c r="E520">
        <v>293</v>
      </c>
      <c r="F520">
        <v>223</v>
      </c>
      <c r="G520">
        <v>2047</v>
      </c>
      <c r="K520" t="s">
        <v>16</v>
      </c>
      <c r="L520" t="s">
        <v>16</v>
      </c>
    </row>
    <row r="521" spans="1:12" x14ac:dyDescent="0.45">
      <c r="A521">
        <v>520</v>
      </c>
      <c r="B521" t="s">
        <v>595</v>
      </c>
      <c r="C521" t="s">
        <v>109</v>
      </c>
      <c r="D521" t="s">
        <v>15</v>
      </c>
      <c r="E521">
        <v>1101</v>
      </c>
      <c r="K521" t="s">
        <v>16</v>
      </c>
      <c r="L521" t="s">
        <v>16</v>
      </c>
    </row>
    <row r="522" spans="1:12" x14ac:dyDescent="0.45">
      <c r="A522">
        <v>521</v>
      </c>
      <c r="B522" t="s">
        <v>596</v>
      </c>
      <c r="C522" t="s">
        <v>109</v>
      </c>
      <c r="D522" t="s">
        <v>15</v>
      </c>
      <c r="E522">
        <v>525</v>
      </c>
      <c r="F522">
        <v>454</v>
      </c>
      <c r="G522">
        <v>4000</v>
      </c>
      <c r="K522" t="s">
        <v>16</v>
      </c>
      <c r="L522" t="s">
        <v>16</v>
      </c>
    </row>
    <row r="523" spans="1:12" x14ac:dyDescent="0.45">
      <c r="A523">
        <v>522</v>
      </c>
      <c r="B523" t="s">
        <v>597</v>
      </c>
      <c r="C523" t="s">
        <v>105</v>
      </c>
      <c r="D523" t="s">
        <v>15</v>
      </c>
      <c r="E523">
        <v>1034</v>
      </c>
      <c r="F523">
        <v>967</v>
      </c>
      <c r="G523">
        <v>8539.1</v>
      </c>
      <c r="K523" t="s">
        <v>16</v>
      </c>
      <c r="L523" t="s">
        <v>16</v>
      </c>
    </row>
    <row r="524" spans="1:12" x14ac:dyDescent="0.45">
      <c r="A524">
        <v>523</v>
      </c>
      <c r="B524" t="s">
        <v>598</v>
      </c>
      <c r="C524" t="s">
        <v>382</v>
      </c>
      <c r="D524" t="s">
        <v>15</v>
      </c>
      <c r="E524">
        <v>215</v>
      </c>
      <c r="K524" t="s">
        <v>16</v>
      </c>
      <c r="L524" t="s">
        <v>16</v>
      </c>
    </row>
    <row r="525" spans="1:12" x14ac:dyDescent="0.45">
      <c r="A525">
        <v>524</v>
      </c>
      <c r="B525" t="s">
        <v>599</v>
      </c>
      <c r="C525" t="s">
        <v>109</v>
      </c>
      <c r="D525" t="s">
        <v>15</v>
      </c>
      <c r="E525">
        <v>421</v>
      </c>
      <c r="K525" t="s">
        <v>16</v>
      </c>
      <c r="L525" t="s">
        <v>16</v>
      </c>
    </row>
    <row r="526" spans="1:12" x14ac:dyDescent="0.45">
      <c r="A526">
        <v>525</v>
      </c>
      <c r="B526" t="s">
        <v>600</v>
      </c>
      <c r="C526" t="s">
        <v>107</v>
      </c>
      <c r="D526" t="s">
        <v>15</v>
      </c>
      <c r="E526">
        <v>1387</v>
      </c>
      <c r="F526">
        <v>1300</v>
      </c>
      <c r="G526">
        <v>11605</v>
      </c>
      <c r="K526" t="s">
        <v>16</v>
      </c>
      <c r="L526" t="s">
        <v>16</v>
      </c>
    </row>
    <row r="527" spans="1:12" x14ac:dyDescent="0.45">
      <c r="A527">
        <v>526</v>
      </c>
      <c r="B527" t="s">
        <v>601</v>
      </c>
      <c r="C527" t="s">
        <v>109</v>
      </c>
      <c r="D527" t="s">
        <v>15</v>
      </c>
      <c r="E527">
        <v>338</v>
      </c>
      <c r="K527" t="s">
        <v>16</v>
      </c>
      <c r="L527" t="s">
        <v>16</v>
      </c>
    </row>
    <row r="528" spans="1:12" x14ac:dyDescent="0.45">
      <c r="A528">
        <v>527</v>
      </c>
      <c r="B528" t="s">
        <v>602</v>
      </c>
      <c r="C528" t="s">
        <v>109</v>
      </c>
      <c r="D528" t="s">
        <v>15</v>
      </c>
      <c r="E528">
        <v>381</v>
      </c>
      <c r="K528" t="s">
        <v>16</v>
      </c>
      <c r="L528" t="s">
        <v>16</v>
      </c>
    </row>
    <row r="529" spans="1:12" x14ac:dyDescent="0.45">
      <c r="A529">
        <v>528</v>
      </c>
      <c r="B529" t="s">
        <v>603</v>
      </c>
      <c r="C529" t="s">
        <v>107</v>
      </c>
      <c r="D529" t="s">
        <v>15</v>
      </c>
      <c r="E529">
        <v>440</v>
      </c>
      <c r="K529" t="s">
        <v>16</v>
      </c>
      <c r="L529" t="s">
        <v>16</v>
      </c>
    </row>
    <row r="530" spans="1:12" x14ac:dyDescent="0.45">
      <c r="A530">
        <v>529</v>
      </c>
      <c r="B530" t="s">
        <v>604</v>
      </c>
      <c r="C530" t="s">
        <v>26</v>
      </c>
      <c r="D530" t="s">
        <v>15</v>
      </c>
      <c r="E530">
        <v>150</v>
      </c>
      <c r="K530" t="s">
        <v>16</v>
      </c>
      <c r="L530" t="s">
        <v>16</v>
      </c>
    </row>
    <row r="531" spans="1:12" x14ac:dyDescent="0.45">
      <c r="A531">
        <v>530</v>
      </c>
      <c r="B531" t="s">
        <v>605</v>
      </c>
      <c r="C531" t="s">
        <v>107</v>
      </c>
      <c r="D531" t="s">
        <v>15</v>
      </c>
      <c r="E531">
        <v>761</v>
      </c>
      <c r="K531" t="s">
        <v>16</v>
      </c>
      <c r="L531" t="s">
        <v>16</v>
      </c>
    </row>
    <row r="532" spans="1:12" x14ac:dyDescent="0.45">
      <c r="A532">
        <v>531</v>
      </c>
      <c r="B532" t="s">
        <v>606</v>
      </c>
      <c r="C532" t="s">
        <v>107</v>
      </c>
      <c r="D532" t="s">
        <v>15</v>
      </c>
      <c r="E532">
        <v>493</v>
      </c>
      <c r="F532">
        <v>369</v>
      </c>
      <c r="G532">
        <v>3421</v>
      </c>
      <c r="K532" t="s">
        <v>16</v>
      </c>
      <c r="L532" t="s">
        <v>16</v>
      </c>
    </row>
    <row r="533" spans="1:12" x14ac:dyDescent="0.45">
      <c r="A533">
        <v>532</v>
      </c>
      <c r="B533" t="s">
        <v>607</v>
      </c>
      <c r="C533" t="s">
        <v>127</v>
      </c>
      <c r="D533" t="s">
        <v>15</v>
      </c>
      <c r="E533">
        <v>627</v>
      </c>
      <c r="F533">
        <v>517</v>
      </c>
      <c r="G533">
        <v>4609.2</v>
      </c>
      <c r="K533" t="s">
        <v>16</v>
      </c>
      <c r="L533" t="s">
        <v>16</v>
      </c>
    </row>
    <row r="534" spans="1:12" x14ac:dyDescent="0.45">
      <c r="A534">
        <v>533</v>
      </c>
      <c r="B534" t="s">
        <v>608</v>
      </c>
      <c r="C534" t="s">
        <v>137</v>
      </c>
      <c r="D534" t="s">
        <v>15</v>
      </c>
      <c r="E534">
        <v>247</v>
      </c>
      <c r="F534">
        <v>177</v>
      </c>
      <c r="G534">
        <v>1587</v>
      </c>
      <c r="K534" t="s">
        <v>16</v>
      </c>
      <c r="L534" t="s">
        <v>16</v>
      </c>
    </row>
    <row r="535" spans="1:12" x14ac:dyDescent="0.45">
      <c r="A535">
        <v>534</v>
      </c>
      <c r="B535" t="s">
        <v>609</v>
      </c>
      <c r="C535" t="s">
        <v>109</v>
      </c>
      <c r="D535" t="s">
        <v>15</v>
      </c>
      <c r="E535">
        <v>911</v>
      </c>
      <c r="K535" t="s">
        <v>16</v>
      </c>
      <c r="L535" t="s">
        <v>16</v>
      </c>
    </row>
    <row r="536" spans="1:12" x14ac:dyDescent="0.45">
      <c r="A536">
        <v>535</v>
      </c>
      <c r="B536" t="s">
        <v>610</v>
      </c>
      <c r="C536" t="s">
        <v>611</v>
      </c>
      <c r="D536" t="s">
        <v>15</v>
      </c>
      <c r="E536">
        <v>890</v>
      </c>
      <c r="K536" t="s">
        <v>16</v>
      </c>
      <c r="L536" t="s">
        <v>16</v>
      </c>
    </row>
    <row r="537" spans="1:12" x14ac:dyDescent="0.45">
      <c r="A537">
        <v>536</v>
      </c>
      <c r="B537" t="s">
        <v>612</v>
      </c>
      <c r="C537" t="s">
        <v>109</v>
      </c>
      <c r="D537" t="s">
        <v>15</v>
      </c>
      <c r="E537">
        <v>239</v>
      </c>
      <c r="K537" t="s">
        <v>16</v>
      </c>
      <c r="L537" t="s">
        <v>16</v>
      </c>
    </row>
    <row r="538" spans="1:12" x14ac:dyDescent="0.45">
      <c r="A538">
        <v>537</v>
      </c>
      <c r="B538" t="s">
        <v>613</v>
      </c>
      <c r="C538" t="s">
        <v>46</v>
      </c>
      <c r="D538" t="s">
        <v>15</v>
      </c>
      <c r="E538">
        <v>796</v>
      </c>
      <c r="F538">
        <v>687</v>
      </c>
      <c r="G538">
        <v>6236</v>
      </c>
      <c r="K538" t="s">
        <v>16</v>
      </c>
      <c r="L538" t="s">
        <v>16</v>
      </c>
    </row>
    <row r="539" spans="1:12" x14ac:dyDescent="0.45">
      <c r="A539">
        <v>538</v>
      </c>
      <c r="B539" t="s">
        <v>614</v>
      </c>
      <c r="C539" t="s">
        <v>54</v>
      </c>
      <c r="D539" t="s">
        <v>15</v>
      </c>
      <c r="E539">
        <v>361</v>
      </c>
      <c r="F539">
        <v>311</v>
      </c>
      <c r="G539">
        <v>2857.1</v>
      </c>
      <c r="K539" t="s">
        <v>16</v>
      </c>
      <c r="L539" t="s">
        <v>16</v>
      </c>
    </row>
    <row r="540" spans="1:12" x14ac:dyDescent="0.45">
      <c r="A540">
        <v>539</v>
      </c>
      <c r="B540" t="s">
        <v>615</v>
      </c>
      <c r="C540" t="s">
        <v>46</v>
      </c>
      <c r="D540" t="s">
        <v>15</v>
      </c>
      <c r="E540">
        <v>894</v>
      </c>
      <c r="F540">
        <v>742</v>
      </c>
      <c r="G540">
        <v>6746.1</v>
      </c>
      <c r="K540" t="s">
        <v>16</v>
      </c>
      <c r="L540" t="s">
        <v>16</v>
      </c>
    </row>
    <row r="541" spans="1:12" x14ac:dyDescent="0.45">
      <c r="A541">
        <v>540</v>
      </c>
      <c r="B541" t="s">
        <v>616</v>
      </c>
      <c r="C541" t="s">
        <v>109</v>
      </c>
      <c r="D541" t="s">
        <v>15</v>
      </c>
      <c r="E541">
        <v>697</v>
      </c>
      <c r="K541" t="s">
        <v>16</v>
      </c>
      <c r="L541" t="s">
        <v>16</v>
      </c>
    </row>
    <row r="542" spans="1:12" x14ac:dyDescent="0.45">
      <c r="A542">
        <v>541</v>
      </c>
      <c r="B542" t="s">
        <v>617</v>
      </c>
      <c r="C542" t="s">
        <v>109</v>
      </c>
      <c r="D542" t="s">
        <v>15</v>
      </c>
      <c r="E542">
        <v>169</v>
      </c>
      <c r="F542">
        <v>137</v>
      </c>
      <c r="G542">
        <v>1236</v>
      </c>
      <c r="K542" t="s">
        <v>16</v>
      </c>
      <c r="L542" t="s">
        <v>16</v>
      </c>
    </row>
    <row r="543" spans="1:12" x14ac:dyDescent="0.45">
      <c r="A543">
        <v>542</v>
      </c>
      <c r="B543" t="s">
        <v>618</v>
      </c>
      <c r="C543" t="s">
        <v>113</v>
      </c>
      <c r="D543" t="s">
        <v>15</v>
      </c>
      <c r="E543">
        <v>328</v>
      </c>
      <c r="F543">
        <v>287</v>
      </c>
      <c r="G543">
        <v>2583.1999999999998</v>
      </c>
      <c r="K543" t="s">
        <v>16</v>
      </c>
      <c r="L543" t="s">
        <v>16</v>
      </c>
    </row>
    <row r="544" spans="1:12" x14ac:dyDescent="0.45">
      <c r="A544">
        <v>543</v>
      </c>
      <c r="B544" t="s">
        <v>619</v>
      </c>
      <c r="C544" t="s">
        <v>107</v>
      </c>
      <c r="D544" t="s">
        <v>15</v>
      </c>
      <c r="E544">
        <v>917</v>
      </c>
      <c r="K544" t="s">
        <v>16</v>
      </c>
      <c r="L544" t="s">
        <v>16</v>
      </c>
    </row>
    <row r="545" spans="1:12" x14ac:dyDescent="0.45">
      <c r="A545">
        <v>544</v>
      </c>
      <c r="B545" t="s">
        <v>620</v>
      </c>
      <c r="C545" t="s">
        <v>14</v>
      </c>
      <c r="D545" t="s">
        <v>15</v>
      </c>
      <c r="E545">
        <v>1278</v>
      </c>
      <c r="F545">
        <v>1265</v>
      </c>
      <c r="G545">
        <v>11108.1</v>
      </c>
      <c r="K545" t="s">
        <v>16</v>
      </c>
      <c r="L545" t="s">
        <v>16</v>
      </c>
    </row>
    <row r="546" spans="1:12" x14ac:dyDescent="0.45">
      <c r="A546">
        <v>545</v>
      </c>
      <c r="B546" t="s">
        <v>621</v>
      </c>
      <c r="C546" t="s">
        <v>109</v>
      </c>
      <c r="D546" t="s">
        <v>15</v>
      </c>
      <c r="E546">
        <v>226</v>
      </c>
      <c r="K546" t="s">
        <v>16</v>
      </c>
      <c r="L546" t="s">
        <v>16</v>
      </c>
    </row>
    <row r="547" spans="1:12" x14ac:dyDescent="0.45">
      <c r="A547">
        <v>546</v>
      </c>
      <c r="B547" t="s">
        <v>622</v>
      </c>
      <c r="C547" t="s">
        <v>107</v>
      </c>
      <c r="D547" t="s">
        <v>15</v>
      </c>
      <c r="E547">
        <v>734</v>
      </c>
      <c r="K547" t="s">
        <v>16</v>
      </c>
      <c r="L547" t="s">
        <v>16</v>
      </c>
    </row>
    <row r="548" spans="1:12" x14ac:dyDescent="0.45">
      <c r="A548">
        <v>547</v>
      </c>
      <c r="B548" t="s">
        <v>623</v>
      </c>
      <c r="C548" t="s">
        <v>105</v>
      </c>
      <c r="D548" t="s">
        <v>15</v>
      </c>
      <c r="E548">
        <v>275</v>
      </c>
      <c r="F548">
        <v>218</v>
      </c>
      <c r="G548">
        <v>1973.1</v>
      </c>
      <c r="K548" t="s">
        <v>16</v>
      </c>
      <c r="L548" t="s">
        <v>16</v>
      </c>
    </row>
    <row r="549" spans="1:12" x14ac:dyDescent="0.45">
      <c r="A549">
        <v>548</v>
      </c>
      <c r="B549" t="s">
        <v>624</v>
      </c>
      <c r="C549" t="s">
        <v>46</v>
      </c>
      <c r="D549" t="s">
        <v>15</v>
      </c>
      <c r="E549">
        <v>324</v>
      </c>
      <c r="F549">
        <v>173</v>
      </c>
      <c r="G549">
        <v>1612</v>
      </c>
      <c r="K549" t="s">
        <v>16</v>
      </c>
      <c r="L549" t="s">
        <v>16</v>
      </c>
    </row>
    <row r="550" spans="1:12" x14ac:dyDescent="0.45">
      <c r="A550">
        <v>549</v>
      </c>
      <c r="B550" t="s">
        <v>625</v>
      </c>
      <c r="C550" t="s">
        <v>109</v>
      </c>
      <c r="D550" t="s">
        <v>15</v>
      </c>
      <c r="E550">
        <v>311</v>
      </c>
      <c r="F550">
        <v>197</v>
      </c>
      <c r="G550">
        <v>1871.2</v>
      </c>
      <c r="K550" t="s">
        <v>16</v>
      </c>
      <c r="L550" t="s">
        <v>16</v>
      </c>
    </row>
    <row r="551" spans="1:12" x14ac:dyDescent="0.45">
      <c r="A551">
        <v>550</v>
      </c>
      <c r="B551" t="s">
        <v>626</v>
      </c>
      <c r="C551" t="s">
        <v>109</v>
      </c>
      <c r="D551" t="s">
        <v>15</v>
      </c>
      <c r="E551">
        <v>465</v>
      </c>
      <c r="K551" t="s">
        <v>16</v>
      </c>
      <c r="L551" t="s">
        <v>16</v>
      </c>
    </row>
    <row r="552" spans="1:12" x14ac:dyDescent="0.45">
      <c r="A552">
        <v>551</v>
      </c>
      <c r="B552" t="s">
        <v>627</v>
      </c>
      <c r="C552" t="s">
        <v>105</v>
      </c>
      <c r="D552" t="s">
        <v>15</v>
      </c>
      <c r="E552">
        <v>352</v>
      </c>
      <c r="F552">
        <v>288</v>
      </c>
      <c r="G552">
        <v>2555</v>
      </c>
      <c r="K552" t="s">
        <v>16</v>
      </c>
      <c r="L552" t="s">
        <v>16</v>
      </c>
    </row>
    <row r="553" spans="1:12" x14ac:dyDescent="0.45">
      <c r="A553">
        <v>552</v>
      </c>
      <c r="B553" t="s">
        <v>628</v>
      </c>
      <c r="C553" t="s">
        <v>46</v>
      </c>
      <c r="D553" t="s">
        <v>15</v>
      </c>
      <c r="E553">
        <v>513</v>
      </c>
      <c r="F553">
        <v>396</v>
      </c>
      <c r="G553">
        <v>3615.1</v>
      </c>
      <c r="K553" t="s">
        <v>16</v>
      </c>
      <c r="L553" t="s">
        <v>16</v>
      </c>
    </row>
    <row r="554" spans="1:12" x14ac:dyDescent="0.45">
      <c r="A554">
        <v>553</v>
      </c>
      <c r="B554" t="s">
        <v>629</v>
      </c>
      <c r="C554" t="s">
        <v>107</v>
      </c>
      <c r="D554" t="s">
        <v>15</v>
      </c>
      <c r="E554">
        <v>287</v>
      </c>
      <c r="K554" t="s">
        <v>16</v>
      </c>
      <c r="L554" t="s">
        <v>16</v>
      </c>
    </row>
    <row r="555" spans="1:12" x14ac:dyDescent="0.45">
      <c r="A555">
        <v>554</v>
      </c>
      <c r="B555" t="s">
        <v>630</v>
      </c>
      <c r="C555" t="s">
        <v>107</v>
      </c>
      <c r="D555" t="s">
        <v>15</v>
      </c>
      <c r="E555">
        <v>305</v>
      </c>
      <c r="F555">
        <v>260</v>
      </c>
      <c r="G555">
        <v>2329.1999999999998</v>
      </c>
      <c r="K555" t="s">
        <v>16</v>
      </c>
      <c r="L555" t="s">
        <v>16</v>
      </c>
    </row>
    <row r="556" spans="1:12" x14ac:dyDescent="0.45">
      <c r="A556">
        <v>555</v>
      </c>
      <c r="B556" t="s">
        <v>631</v>
      </c>
      <c r="C556" t="s">
        <v>107</v>
      </c>
      <c r="D556" t="s">
        <v>15</v>
      </c>
      <c r="E556">
        <v>249</v>
      </c>
      <c r="F556">
        <v>201</v>
      </c>
      <c r="G556">
        <v>1751.2</v>
      </c>
      <c r="K556" t="s">
        <v>16</v>
      </c>
      <c r="L556" t="s">
        <v>16</v>
      </c>
    </row>
    <row r="557" spans="1:12" x14ac:dyDescent="0.45">
      <c r="A557">
        <v>556</v>
      </c>
      <c r="B557" t="s">
        <v>632</v>
      </c>
      <c r="C557" t="s">
        <v>91</v>
      </c>
      <c r="D557" t="s">
        <v>15</v>
      </c>
      <c r="E557">
        <v>309</v>
      </c>
      <c r="F557">
        <v>287</v>
      </c>
      <c r="G557">
        <v>2405.1999999999998</v>
      </c>
      <c r="K557" t="s">
        <v>16</v>
      </c>
      <c r="L557" t="s">
        <v>16</v>
      </c>
    </row>
    <row r="558" spans="1:12" x14ac:dyDescent="0.45">
      <c r="A558">
        <v>557</v>
      </c>
      <c r="B558" t="s">
        <v>633</v>
      </c>
      <c r="C558" t="s">
        <v>109</v>
      </c>
      <c r="D558" t="s">
        <v>15</v>
      </c>
      <c r="E558">
        <v>722</v>
      </c>
      <c r="F558">
        <v>611</v>
      </c>
      <c r="G558">
        <v>5506.1</v>
      </c>
      <c r="K558" t="s">
        <v>16</v>
      </c>
      <c r="L558" t="s">
        <v>16</v>
      </c>
    </row>
    <row r="559" spans="1:12" x14ac:dyDescent="0.45">
      <c r="A559">
        <v>558</v>
      </c>
      <c r="B559" t="s">
        <v>634</v>
      </c>
      <c r="C559" t="s">
        <v>105</v>
      </c>
      <c r="D559" t="s">
        <v>15</v>
      </c>
      <c r="E559">
        <v>689</v>
      </c>
      <c r="F559">
        <v>598</v>
      </c>
      <c r="G559">
        <v>5256.2</v>
      </c>
      <c r="K559" t="s">
        <v>16</v>
      </c>
      <c r="L559" t="s">
        <v>16</v>
      </c>
    </row>
    <row r="560" spans="1:12" x14ac:dyDescent="0.45">
      <c r="A560">
        <v>559</v>
      </c>
      <c r="B560" t="s">
        <v>635</v>
      </c>
      <c r="C560" t="s">
        <v>107</v>
      </c>
      <c r="D560" t="s">
        <v>15</v>
      </c>
      <c r="E560">
        <v>444</v>
      </c>
      <c r="F560">
        <v>356</v>
      </c>
      <c r="G560">
        <v>3139</v>
      </c>
      <c r="K560" t="s">
        <v>16</v>
      </c>
      <c r="L560" t="s">
        <v>16</v>
      </c>
    </row>
    <row r="561" spans="1:12" x14ac:dyDescent="0.45">
      <c r="A561">
        <v>560</v>
      </c>
      <c r="B561" t="s">
        <v>636</v>
      </c>
      <c r="C561" t="s">
        <v>107</v>
      </c>
      <c r="D561" t="s">
        <v>15</v>
      </c>
      <c r="E561">
        <v>614</v>
      </c>
      <c r="K561" t="s">
        <v>16</v>
      </c>
      <c r="L561" t="s">
        <v>16</v>
      </c>
    </row>
    <row r="562" spans="1:12" x14ac:dyDescent="0.45">
      <c r="A562">
        <v>561</v>
      </c>
      <c r="B562" t="s">
        <v>637</v>
      </c>
      <c r="C562" t="s">
        <v>105</v>
      </c>
      <c r="D562" t="s">
        <v>15</v>
      </c>
      <c r="E562">
        <v>533</v>
      </c>
      <c r="F562">
        <v>423</v>
      </c>
      <c r="G562">
        <v>3955.2</v>
      </c>
      <c r="K562" t="s">
        <v>16</v>
      </c>
      <c r="L562" t="s">
        <v>16</v>
      </c>
    </row>
    <row r="563" spans="1:12" x14ac:dyDescent="0.45">
      <c r="A563">
        <v>562</v>
      </c>
      <c r="B563" t="s">
        <v>638</v>
      </c>
      <c r="C563" t="s">
        <v>113</v>
      </c>
      <c r="D563" t="s">
        <v>15</v>
      </c>
      <c r="E563">
        <v>196</v>
      </c>
      <c r="F563">
        <v>124</v>
      </c>
      <c r="G563">
        <v>1168.2</v>
      </c>
      <c r="K563" t="s">
        <v>16</v>
      </c>
      <c r="L563" t="s">
        <v>16</v>
      </c>
    </row>
    <row r="564" spans="1:12" x14ac:dyDescent="0.45">
      <c r="A564">
        <v>563</v>
      </c>
      <c r="B564" t="s">
        <v>639</v>
      </c>
      <c r="C564" t="s">
        <v>137</v>
      </c>
      <c r="D564" t="s">
        <v>15</v>
      </c>
      <c r="E564">
        <v>782</v>
      </c>
      <c r="F564">
        <v>675</v>
      </c>
      <c r="G564">
        <v>5971.2</v>
      </c>
      <c r="K564" t="s">
        <v>16</v>
      </c>
      <c r="L564" t="s">
        <v>16</v>
      </c>
    </row>
    <row r="565" spans="1:12" x14ac:dyDescent="0.45">
      <c r="A565">
        <v>564</v>
      </c>
      <c r="B565" t="s">
        <v>640</v>
      </c>
      <c r="C565" t="s">
        <v>109</v>
      </c>
      <c r="D565" t="s">
        <v>15</v>
      </c>
      <c r="E565">
        <v>255</v>
      </c>
      <c r="K565" t="s">
        <v>16</v>
      </c>
      <c r="L565" t="s">
        <v>16</v>
      </c>
    </row>
    <row r="566" spans="1:12" x14ac:dyDescent="0.45">
      <c r="A566">
        <v>565</v>
      </c>
      <c r="B566" t="s">
        <v>641</v>
      </c>
      <c r="C566" t="s">
        <v>107</v>
      </c>
      <c r="D566" t="s">
        <v>15</v>
      </c>
      <c r="E566">
        <v>627</v>
      </c>
      <c r="K566" t="s">
        <v>16</v>
      </c>
      <c r="L566" t="s">
        <v>16</v>
      </c>
    </row>
    <row r="567" spans="1:12" x14ac:dyDescent="0.45">
      <c r="A567">
        <v>566</v>
      </c>
      <c r="B567" t="s">
        <v>642</v>
      </c>
      <c r="C567" t="s">
        <v>107</v>
      </c>
      <c r="D567" t="s">
        <v>15</v>
      </c>
      <c r="E567">
        <v>1338</v>
      </c>
      <c r="K567" t="s">
        <v>16</v>
      </c>
      <c r="L567" t="s">
        <v>16</v>
      </c>
    </row>
    <row r="568" spans="1:12" x14ac:dyDescent="0.45">
      <c r="A568">
        <v>567</v>
      </c>
      <c r="B568" t="s">
        <v>643</v>
      </c>
      <c r="C568" t="s">
        <v>44</v>
      </c>
      <c r="D568" t="s">
        <v>15</v>
      </c>
      <c r="E568">
        <v>172</v>
      </c>
      <c r="K568" t="s">
        <v>16</v>
      </c>
      <c r="L568" t="s">
        <v>16</v>
      </c>
    </row>
    <row r="569" spans="1:12" x14ac:dyDescent="0.45">
      <c r="A569">
        <v>568</v>
      </c>
      <c r="B569" t="s">
        <v>644</v>
      </c>
      <c r="C569" t="s">
        <v>105</v>
      </c>
      <c r="D569" t="s">
        <v>15</v>
      </c>
      <c r="E569">
        <v>382</v>
      </c>
      <c r="F569">
        <v>325</v>
      </c>
      <c r="G569">
        <v>2844.1</v>
      </c>
      <c r="K569" t="s">
        <v>16</v>
      </c>
      <c r="L569" t="s">
        <v>16</v>
      </c>
    </row>
    <row r="570" spans="1:12" x14ac:dyDescent="0.45">
      <c r="A570">
        <v>569</v>
      </c>
      <c r="B570" t="s">
        <v>645</v>
      </c>
      <c r="C570" t="s">
        <v>127</v>
      </c>
      <c r="D570" t="s">
        <v>15</v>
      </c>
      <c r="E570">
        <v>1033</v>
      </c>
      <c r="F570">
        <v>934</v>
      </c>
      <c r="G570">
        <v>8202.2000000000007</v>
      </c>
      <c r="K570" t="s">
        <v>16</v>
      </c>
      <c r="L570" t="s">
        <v>16</v>
      </c>
    </row>
    <row r="571" spans="1:12" x14ac:dyDescent="0.45">
      <c r="A571">
        <v>570</v>
      </c>
      <c r="B571" t="s">
        <v>646</v>
      </c>
      <c r="C571" t="s">
        <v>46</v>
      </c>
      <c r="D571" t="s">
        <v>15</v>
      </c>
      <c r="E571">
        <v>402</v>
      </c>
      <c r="F571">
        <v>349</v>
      </c>
      <c r="G571">
        <v>3130.1</v>
      </c>
      <c r="K571" t="s">
        <v>16</v>
      </c>
      <c r="L571" t="s">
        <v>16</v>
      </c>
    </row>
    <row r="572" spans="1:12" x14ac:dyDescent="0.45">
      <c r="A572">
        <v>571</v>
      </c>
      <c r="B572" t="s">
        <v>647</v>
      </c>
      <c r="C572" t="s">
        <v>109</v>
      </c>
      <c r="D572" t="s">
        <v>15</v>
      </c>
      <c r="E572">
        <v>280</v>
      </c>
      <c r="K572" t="s">
        <v>16</v>
      </c>
      <c r="L572" t="s">
        <v>16</v>
      </c>
    </row>
    <row r="573" spans="1:12" x14ac:dyDescent="0.45">
      <c r="A573">
        <v>572</v>
      </c>
      <c r="B573" t="s">
        <v>648</v>
      </c>
      <c r="C573" t="s">
        <v>107</v>
      </c>
      <c r="D573" t="s">
        <v>15</v>
      </c>
      <c r="E573">
        <v>654</v>
      </c>
      <c r="K573" t="s">
        <v>16</v>
      </c>
      <c r="L573" t="s">
        <v>16</v>
      </c>
    </row>
    <row r="574" spans="1:12" x14ac:dyDescent="0.45">
      <c r="A574">
        <v>573</v>
      </c>
      <c r="B574" t="s">
        <v>649</v>
      </c>
      <c r="C574" t="s">
        <v>107</v>
      </c>
      <c r="D574" t="s">
        <v>15</v>
      </c>
      <c r="E574">
        <v>1532</v>
      </c>
      <c r="K574" t="s">
        <v>16</v>
      </c>
      <c r="L574" t="s">
        <v>16</v>
      </c>
    </row>
    <row r="575" spans="1:12" x14ac:dyDescent="0.45">
      <c r="A575">
        <v>574</v>
      </c>
      <c r="B575" t="s">
        <v>650</v>
      </c>
      <c r="C575" t="s">
        <v>109</v>
      </c>
      <c r="D575" t="s">
        <v>15</v>
      </c>
      <c r="E575">
        <v>280</v>
      </c>
      <c r="F575">
        <v>253</v>
      </c>
      <c r="G575">
        <v>2287</v>
      </c>
      <c r="K575" t="s">
        <v>16</v>
      </c>
      <c r="L575" t="s">
        <v>16</v>
      </c>
    </row>
    <row r="576" spans="1:12" x14ac:dyDescent="0.45">
      <c r="A576">
        <v>575</v>
      </c>
      <c r="B576" t="s">
        <v>651</v>
      </c>
      <c r="C576" t="s">
        <v>105</v>
      </c>
      <c r="D576" t="s">
        <v>15</v>
      </c>
      <c r="E576">
        <v>702</v>
      </c>
      <c r="F576">
        <v>543</v>
      </c>
      <c r="G576">
        <v>4915.1000000000004</v>
      </c>
      <c r="K576" t="s">
        <v>16</v>
      </c>
      <c r="L576" t="s">
        <v>16</v>
      </c>
    </row>
    <row r="577" spans="1:12" x14ac:dyDescent="0.45">
      <c r="A577">
        <v>576</v>
      </c>
      <c r="B577" t="s">
        <v>652</v>
      </c>
      <c r="C577" t="s">
        <v>443</v>
      </c>
      <c r="D577" t="s">
        <v>15</v>
      </c>
      <c r="E577">
        <v>153</v>
      </c>
      <c r="F577">
        <v>131</v>
      </c>
      <c r="G577">
        <v>1158</v>
      </c>
      <c r="K577" t="s">
        <v>16</v>
      </c>
      <c r="L577" t="s">
        <v>16</v>
      </c>
    </row>
    <row r="578" spans="1:12" x14ac:dyDescent="0.45">
      <c r="A578">
        <v>577</v>
      </c>
      <c r="B578" t="s">
        <v>653</v>
      </c>
      <c r="C578" t="s">
        <v>46</v>
      </c>
      <c r="D578" t="s">
        <v>15</v>
      </c>
      <c r="E578">
        <v>502</v>
      </c>
      <c r="F578">
        <v>451</v>
      </c>
      <c r="G578">
        <v>4114</v>
      </c>
      <c r="K578" t="s">
        <v>16</v>
      </c>
      <c r="L578" t="s">
        <v>16</v>
      </c>
    </row>
    <row r="579" spans="1:12" x14ac:dyDescent="0.45">
      <c r="A579">
        <v>578</v>
      </c>
      <c r="B579" t="s">
        <v>654</v>
      </c>
      <c r="C579" t="s">
        <v>46</v>
      </c>
      <c r="D579" t="s">
        <v>15</v>
      </c>
      <c r="E579">
        <v>165</v>
      </c>
      <c r="F579">
        <v>116</v>
      </c>
      <c r="G579">
        <v>1057.0999999999999</v>
      </c>
      <c r="K579" t="s">
        <v>16</v>
      </c>
      <c r="L579" t="s">
        <v>16</v>
      </c>
    </row>
    <row r="580" spans="1:12" x14ac:dyDescent="0.45">
      <c r="A580">
        <v>579</v>
      </c>
      <c r="B580" t="s">
        <v>655</v>
      </c>
      <c r="C580" t="s">
        <v>107</v>
      </c>
      <c r="D580" t="s">
        <v>15</v>
      </c>
      <c r="E580">
        <v>1175</v>
      </c>
      <c r="K580" t="s">
        <v>16</v>
      </c>
      <c r="L580" t="s">
        <v>16</v>
      </c>
    </row>
    <row r="581" spans="1:12" x14ac:dyDescent="0.45">
      <c r="A581">
        <v>580</v>
      </c>
      <c r="B581" t="s">
        <v>656</v>
      </c>
      <c r="C581" t="s">
        <v>107</v>
      </c>
      <c r="D581" t="s">
        <v>15</v>
      </c>
      <c r="E581">
        <v>215</v>
      </c>
      <c r="K581" t="s">
        <v>16</v>
      </c>
      <c r="L581" t="s">
        <v>16</v>
      </c>
    </row>
    <row r="582" spans="1:12" x14ac:dyDescent="0.45">
      <c r="A582">
        <v>581</v>
      </c>
      <c r="B582" t="s">
        <v>657</v>
      </c>
      <c r="C582" t="s">
        <v>109</v>
      </c>
      <c r="D582" t="s">
        <v>15</v>
      </c>
      <c r="E582">
        <v>379</v>
      </c>
      <c r="K582" t="s">
        <v>16</v>
      </c>
      <c r="L582" t="s">
        <v>16</v>
      </c>
    </row>
    <row r="583" spans="1:12" x14ac:dyDescent="0.45">
      <c r="A583">
        <v>582</v>
      </c>
      <c r="B583" t="s">
        <v>658</v>
      </c>
      <c r="C583" t="s">
        <v>107</v>
      </c>
      <c r="D583" t="s">
        <v>15</v>
      </c>
      <c r="E583">
        <v>251</v>
      </c>
      <c r="K583" t="s">
        <v>16</v>
      </c>
      <c r="L583" t="s">
        <v>16</v>
      </c>
    </row>
    <row r="584" spans="1:12" x14ac:dyDescent="0.45">
      <c r="A584">
        <v>583</v>
      </c>
      <c r="B584" t="s">
        <v>659</v>
      </c>
      <c r="C584" t="s">
        <v>107</v>
      </c>
      <c r="D584" t="s">
        <v>15</v>
      </c>
      <c r="E584">
        <v>767</v>
      </c>
      <c r="F584">
        <v>705</v>
      </c>
      <c r="G584">
        <v>6108.1</v>
      </c>
      <c r="K584" t="s">
        <v>16</v>
      </c>
      <c r="L584" t="s">
        <v>16</v>
      </c>
    </row>
    <row r="585" spans="1:12" x14ac:dyDescent="0.45">
      <c r="A585">
        <v>584</v>
      </c>
      <c r="B585" t="s">
        <v>660</v>
      </c>
      <c r="C585" t="s">
        <v>44</v>
      </c>
      <c r="D585" t="s">
        <v>15</v>
      </c>
      <c r="E585">
        <v>827</v>
      </c>
      <c r="F585">
        <v>748</v>
      </c>
      <c r="G585">
        <v>6672.1</v>
      </c>
      <c r="K585" t="s">
        <v>16</v>
      </c>
      <c r="L585" t="s">
        <v>16</v>
      </c>
    </row>
    <row r="586" spans="1:12" x14ac:dyDescent="0.45">
      <c r="A586">
        <v>585</v>
      </c>
      <c r="B586" t="s">
        <v>661</v>
      </c>
      <c r="C586" t="s">
        <v>127</v>
      </c>
      <c r="D586" t="s">
        <v>15</v>
      </c>
      <c r="E586">
        <v>427</v>
      </c>
      <c r="F586">
        <v>365</v>
      </c>
      <c r="G586">
        <v>3223.2</v>
      </c>
      <c r="K586" t="s">
        <v>16</v>
      </c>
      <c r="L586" t="s">
        <v>16</v>
      </c>
    </row>
    <row r="587" spans="1:12" x14ac:dyDescent="0.45">
      <c r="A587">
        <v>586</v>
      </c>
      <c r="B587" t="s">
        <v>662</v>
      </c>
      <c r="C587" t="s">
        <v>127</v>
      </c>
      <c r="D587" t="s">
        <v>15</v>
      </c>
      <c r="E587">
        <v>1818</v>
      </c>
      <c r="F587">
        <v>1715</v>
      </c>
      <c r="G587">
        <v>15202.1</v>
      </c>
      <c r="K587" t="s">
        <v>16</v>
      </c>
      <c r="L587" t="s">
        <v>16</v>
      </c>
    </row>
    <row r="588" spans="1:12" x14ac:dyDescent="0.45">
      <c r="A588">
        <v>587</v>
      </c>
      <c r="B588" t="s">
        <v>663</v>
      </c>
      <c r="C588" t="s">
        <v>46</v>
      </c>
      <c r="D588" t="s">
        <v>15</v>
      </c>
      <c r="E588">
        <v>344</v>
      </c>
      <c r="K588" t="s">
        <v>16</v>
      </c>
      <c r="L588" t="s">
        <v>16</v>
      </c>
    </row>
    <row r="589" spans="1:12" x14ac:dyDescent="0.45">
      <c r="A589">
        <v>588</v>
      </c>
      <c r="B589" t="s">
        <v>664</v>
      </c>
      <c r="C589" t="s">
        <v>109</v>
      </c>
      <c r="D589" t="s">
        <v>15</v>
      </c>
      <c r="E589">
        <v>291</v>
      </c>
      <c r="F589">
        <v>236</v>
      </c>
      <c r="G589">
        <v>2122.1999999999998</v>
      </c>
      <c r="K589" t="s">
        <v>16</v>
      </c>
      <c r="L589" t="s">
        <v>16</v>
      </c>
    </row>
    <row r="590" spans="1:12" x14ac:dyDescent="0.45">
      <c r="A590">
        <v>589</v>
      </c>
      <c r="B590" t="s">
        <v>665</v>
      </c>
      <c r="C590" t="s">
        <v>46</v>
      </c>
      <c r="D590" t="s">
        <v>15</v>
      </c>
      <c r="E590">
        <v>271</v>
      </c>
      <c r="K590" t="s">
        <v>16</v>
      </c>
      <c r="L590" t="s">
        <v>16</v>
      </c>
    </row>
    <row r="591" spans="1:12" x14ac:dyDescent="0.45">
      <c r="A591">
        <v>590</v>
      </c>
      <c r="B591" t="s">
        <v>666</v>
      </c>
      <c r="C591" t="s">
        <v>109</v>
      </c>
      <c r="D591" t="s">
        <v>15</v>
      </c>
      <c r="E591">
        <v>518</v>
      </c>
      <c r="K591" t="s">
        <v>16</v>
      </c>
      <c r="L591" t="s">
        <v>16</v>
      </c>
    </row>
    <row r="592" spans="1:12" x14ac:dyDescent="0.45">
      <c r="A592">
        <v>591</v>
      </c>
      <c r="B592" t="s">
        <v>667</v>
      </c>
      <c r="C592" t="s">
        <v>109</v>
      </c>
      <c r="D592" t="s">
        <v>15</v>
      </c>
      <c r="E592">
        <v>365</v>
      </c>
      <c r="K592" t="s">
        <v>16</v>
      </c>
      <c r="L592" t="s">
        <v>16</v>
      </c>
    </row>
    <row r="593" spans="1:12" x14ac:dyDescent="0.45">
      <c r="A593">
        <v>592</v>
      </c>
      <c r="B593" t="s">
        <v>668</v>
      </c>
      <c r="C593" t="s">
        <v>113</v>
      </c>
      <c r="D593" t="s">
        <v>15</v>
      </c>
      <c r="E593">
        <v>1950</v>
      </c>
      <c r="F593">
        <v>1779</v>
      </c>
      <c r="G593">
        <v>15972</v>
      </c>
      <c r="K593" t="s">
        <v>16</v>
      </c>
      <c r="L593" t="s">
        <v>16</v>
      </c>
    </row>
    <row r="594" spans="1:12" x14ac:dyDescent="0.45">
      <c r="A594">
        <v>593</v>
      </c>
      <c r="B594" t="s">
        <v>669</v>
      </c>
      <c r="C594" t="s">
        <v>46</v>
      </c>
      <c r="D594" t="s">
        <v>15</v>
      </c>
      <c r="E594">
        <v>1111</v>
      </c>
      <c r="K594" t="s">
        <v>16</v>
      </c>
      <c r="L594" t="s">
        <v>16</v>
      </c>
    </row>
    <row r="595" spans="1:12" x14ac:dyDescent="0.45">
      <c r="A595">
        <v>594</v>
      </c>
      <c r="B595" t="s">
        <v>670</v>
      </c>
      <c r="C595" t="s">
        <v>46</v>
      </c>
      <c r="D595" t="s">
        <v>15</v>
      </c>
      <c r="E595">
        <v>574</v>
      </c>
      <c r="F595">
        <v>427</v>
      </c>
      <c r="G595">
        <v>3817.1</v>
      </c>
      <c r="K595" t="s">
        <v>16</v>
      </c>
      <c r="L595" t="s">
        <v>16</v>
      </c>
    </row>
    <row r="596" spans="1:12" x14ac:dyDescent="0.45">
      <c r="A596">
        <v>595</v>
      </c>
      <c r="B596" t="s">
        <v>671</v>
      </c>
      <c r="C596" t="s">
        <v>109</v>
      </c>
      <c r="D596" t="s">
        <v>15</v>
      </c>
      <c r="E596">
        <v>592</v>
      </c>
      <c r="K596" t="s">
        <v>16</v>
      </c>
      <c r="L596" t="s">
        <v>16</v>
      </c>
    </row>
    <row r="597" spans="1:12" x14ac:dyDescent="0.45">
      <c r="A597">
        <v>596</v>
      </c>
      <c r="B597" t="s">
        <v>672</v>
      </c>
      <c r="C597" t="s">
        <v>107</v>
      </c>
      <c r="D597" t="s">
        <v>15</v>
      </c>
      <c r="E597">
        <v>530</v>
      </c>
      <c r="K597" t="s">
        <v>16</v>
      </c>
      <c r="L597" t="s">
        <v>16</v>
      </c>
    </row>
    <row r="598" spans="1:12" x14ac:dyDescent="0.45">
      <c r="A598">
        <v>597</v>
      </c>
      <c r="B598" t="s">
        <v>673</v>
      </c>
      <c r="C598" t="s">
        <v>113</v>
      </c>
      <c r="D598" t="s">
        <v>15</v>
      </c>
      <c r="E598">
        <v>298</v>
      </c>
      <c r="K598" t="s">
        <v>16</v>
      </c>
      <c r="L598" t="s">
        <v>16</v>
      </c>
    </row>
    <row r="599" spans="1:12" x14ac:dyDescent="0.45">
      <c r="A599">
        <v>598</v>
      </c>
      <c r="B599" t="s">
        <v>674</v>
      </c>
      <c r="C599" t="s">
        <v>113</v>
      </c>
      <c r="D599" t="s">
        <v>15</v>
      </c>
      <c r="E599">
        <v>935</v>
      </c>
      <c r="K599" t="s">
        <v>16</v>
      </c>
      <c r="L599" t="s">
        <v>16</v>
      </c>
    </row>
    <row r="600" spans="1:12" x14ac:dyDescent="0.45">
      <c r="A600">
        <v>599</v>
      </c>
      <c r="B600" t="s">
        <v>675</v>
      </c>
      <c r="C600" t="s">
        <v>107</v>
      </c>
      <c r="D600" t="s">
        <v>15</v>
      </c>
      <c r="E600">
        <v>267</v>
      </c>
      <c r="F600">
        <v>205</v>
      </c>
      <c r="G600">
        <v>1888.1</v>
      </c>
      <c r="K600" t="s">
        <v>16</v>
      </c>
      <c r="L600" t="s">
        <v>16</v>
      </c>
    </row>
    <row r="601" spans="1:12" x14ac:dyDescent="0.45">
      <c r="A601">
        <v>600</v>
      </c>
      <c r="B601" t="s">
        <v>676</v>
      </c>
      <c r="C601" t="s">
        <v>109</v>
      </c>
      <c r="D601" t="s">
        <v>15</v>
      </c>
      <c r="E601">
        <v>343</v>
      </c>
      <c r="F601">
        <v>247</v>
      </c>
      <c r="G601">
        <v>2322</v>
      </c>
      <c r="K601" t="s">
        <v>16</v>
      </c>
      <c r="L601" t="s">
        <v>16</v>
      </c>
    </row>
    <row r="602" spans="1:12" x14ac:dyDescent="0.45">
      <c r="A602">
        <v>601</v>
      </c>
      <c r="B602" t="s">
        <v>677</v>
      </c>
      <c r="C602" t="s">
        <v>48</v>
      </c>
      <c r="D602" t="s">
        <v>15</v>
      </c>
      <c r="E602">
        <v>391</v>
      </c>
      <c r="F602">
        <v>342</v>
      </c>
      <c r="G602">
        <v>3063.2</v>
      </c>
      <c r="K602" t="s">
        <v>16</v>
      </c>
      <c r="L602" t="s">
        <v>16</v>
      </c>
    </row>
    <row r="603" spans="1:12" x14ac:dyDescent="0.45">
      <c r="A603">
        <v>602</v>
      </c>
      <c r="B603" t="s">
        <v>678</v>
      </c>
      <c r="C603" t="s">
        <v>107</v>
      </c>
      <c r="D603" t="s">
        <v>15</v>
      </c>
      <c r="E603">
        <v>1506</v>
      </c>
      <c r="F603">
        <v>1430</v>
      </c>
      <c r="G603">
        <v>12608</v>
      </c>
      <c r="K603" t="s">
        <v>16</v>
      </c>
      <c r="L603" t="s">
        <v>16</v>
      </c>
    </row>
    <row r="604" spans="1:12" x14ac:dyDescent="0.45">
      <c r="A604">
        <v>603</v>
      </c>
      <c r="B604" t="s">
        <v>679</v>
      </c>
      <c r="C604" t="s">
        <v>46</v>
      </c>
      <c r="D604" t="s">
        <v>15</v>
      </c>
      <c r="E604">
        <v>522</v>
      </c>
      <c r="K604" t="s">
        <v>16</v>
      </c>
      <c r="L604" t="s">
        <v>16</v>
      </c>
    </row>
    <row r="605" spans="1:12" x14ac:dyDescent="0.45">
      <c r="A605">
        <v>604</v>
      </c>
      <c r="B605" t="s">
        <v>680</v>
      </c>
      <c r="C605" t="s">
        <v>46</v>
      </c>
      <c r="D605" t="s">
        <v>15</v>
      </c>
      <c r="E605">
        <v>166</v>
      </c>
      <c r="K605" t="s">
        <v>16</v>
      </c>
      <c r="L605" t="s">
        <v>16</v>
      </c>
    </row>
    <row r="606" spans="1:12" x14ac:dyDescent="0.45">
      <c r="A606">
        <v>605</v>
      </c>
      <c r="B606" t="s">
        <v>681</v>
      </c>
      <c r="C606" t="s">
        <v>26</v>
      </c>
      <c r="D606" t="s">
        <v>15</v>
      </c>
      <c r="E606">
        <v>180</v>
      </c>
      <c r="F606">
        <v>156</v>
      </c>
      <c r="G606">
        <v>1378.1</v>
      </c>
      <c r="K606" t="s">
        <v>16</v>
      </c>
      <c r="L606" t="s">
        <v>16</v>
      </c>
    </row>
    <row r="607" spans="1:12" x14ac:dyDescent="0.45">
      <c r="A607">
        <v>606</v>
      </c>
      <c r="B607" t="s">
        <v>682</v>
      </c>
      <c r="C607" t="s">
        <v>109</v>
      </c>
      <c r="D607" t="s">
        <v>15</v>
      </c>
      <c r="E607">
        <v>309</v>
      </c>
      <c r="F607">
        <v>250</v>
      </c>
      <c r="G607">
        <v>2244.1999999999998</v>
      </c>
      <c r="K607" t="s">
        <v>16</v>
      </c>
      <c r="L607" t="s">
        <v>16</v>
      </c>
    </row>
    <row r="608" spans="1:12" x14ac:dyDescent="0.45">
      <c r="A608">
        <v>607</v>
      </c>
      <c r="B608" t="s">
        <v>683</v>
      </c>
      <c r="C608" t="s">
        <v>46</v>
      </c>
      <c r="D608" t="s">
        <v>15</v>
      </c>
      <c r="E608">
        <v>699</v>
      </c>
      <c r="K608" t="s">
        <v>16</v>
      </c>
      <c r="L608" t="s">
        <v>16</v>
      </c>
    </row>
    <row r="609" spans="1:12" x14ac:dyDescent="0.45">
      <c r="A609">
        <v>608</v>
      </c>
      <c r="B609" t="s">
        <v>684</v>
      </c>
      <c r="C609" t="s">
        <v>113</v>
      </c>
      <c r="D609" t="s">
        <v>15</v>
      </c>
      <c r="E609">
        <v>525</v>
      </c>
      <c r="F609">
        <v>398</v>
      </c>
      <c r="G609">
        <v>3647.2</v>
      </c>
      <c r="K609" t="s">
        <v>16</v>
      </c>
      <c r="L609" t="s">
        <v>16</v>
      </c>
    </row>
    <row r="610" spans="1:12" x14ac:dyDescent="0.45">
      <c r="A610">
        <v>609</v>
      </c>
      <c r="B610" t="s">
        <v>685</v>
      </c>
      <c r="C610" t="s">
        <v>105</v>
      </c>
      <c r="D610" t="s">
        <v>15</v>
      </c>
      <c r="E610">
        <v>771</v>
      </c>
      <c r="F610">
        <v>638</v>
      </c>
      <c r="G610">
        <v>5818.1</v>
      </c>
      <c r="K610" t="s">
        <v>16</v>
      </c>
      <c r="L610" t="s">
        <v>16</v>
      </c>
    </row>
    <row r="611" spans="1:12" x14ac:dyDescent="0.45">
      <c r="A611">
        <v>610</v>
      </c>
      <c r="B611" t="s">
        <v>686</v>
      </c>
      <c r="C611" t="s">
        <v>105</v>
      </c>
      <c r="D611" t="s">
        <v>15</v>
      </c>
      <c r="E611">
        <v>144</v>
      </c>
      <c r="F611">
        <v>112</v>
      </c>
      <c r="G611">
        <v>1047.2</v>
      </c>
      <c r="K611" t="s">
        <v>16</v>
      </c>
      <c r="L611" t="s">
        <v>16</v>
      </c>
    </row>
    <row r="612" spans="1:12" x14ac:dyDescent="0.45">
      <c r="A612">
        <v>611</v>
      </c>
      <c r="B612" t="s">
        <v>687</v>
      </c>
      <c r="C612" t="s">
        <v>107</v>
      </c>
      <c r="D612" t="s">
        <v>15</v>
      </c>
      <c r="E612">
        <v>948</v>
      </c>
      <c r="K612" t="s">
        <v>16</v>
      </c>
      <c r="L612" t="s">
        <v>16</v>
      </c>
    </row>
    <row r="613" spans="1:12" x14ac:dyDescent="0.45">
      <c r="A613">
        <v>612</v>
      </c>
      <c r="B613" t="s">
        <v>688</v>
      </c>
      <c r="C613" t="s">
        <v>113</v>
      </c>
      <c r="D613" t="s">
        <v>15</v>
      </c>
      <c r="E613">
        <v>1071</v>
      </c>
      <c r="F613">
        <v>850</v>
      </c>
      <c r="G613">
        <v>7687.2</v>
      </c>
      <c r="K613" t="s">
        <v>16</v>
      </c>
      <c r="L613" t="s">
        <v>16</v>
      </c>
    </row>
    <row r="614" spans="1:12" x14ac:dyDescent="0.45">
      <c r="A614">
        <v>613</v>
      </c>
      <c r="B614" t="s">
        <v>689</v>
      </c>
      <c r="C614" t="s">
        <v>107</v>
      </c>
      <c r="D614" t="s">
        <v>15</v>
      </c>
      <c r="E614">
        <v>185</v>
      </c>
      <c r="K614" t="s">
        <v>16</v>
      </c>
      <c r="L614" t="s">
        <v>16</v>
      </c>
    </row>
    <row r="615" spans="1:12" x14ac:dyDescent="0.45">
      <c r="A615">
        <v>614</v>
      </c>
      <c r="B615" t="s">
        <v>690</v>
      </c>
      <c r="C615" t="s">
        <v>385</v>
      </c>
      <c r="D615" t="s">
        <v>15</v>
      </c>
      <c r="E615">
        <v>209</v>
      </c>
      <c r="F615">
        <v>189</v>
      </c>
      <c r="G615">
        <v>1648.1</v>
      </c>
      <c r="K615" t="s">
        <v>16</v>
      </c>
      <c r="L615" t="s">
        <v>16</v>
      </c>
    </row>
    <row r="616" spans="1:12" x14ac:dyDescent="0.45">
      <c r="A616">
        <v>615</v>
      </c>
      <c r="B616" t="s">
        <v>691</v>
      </c>
      <c r="C616" t="s">
        <v>105</v>
      </c>
      <c r="D616" t="s">
        <v>15</v>
      </c>
      <c r="E616">
        <v>1249</v>
      </c>
      <c r="F616">
        <v>188</v>
      </c>
      <c r="G616">
        <v>1587.1</v>
      </c>
      <c r="K616" t="s">
        <v>16</v>
      </c>
      <c r="L616" t="s">
        <v>16</v>
      </c>
    </row>
    <row r="617" spans="1:12" x14ac:dyDescent="0.45">
      <c r="A617">
        <v>616</v>
      </c>
      <c r="B617" t="s">
        <v>692</v>
      </c>
      <c r="C617" t="s">
        <v>107</v>
      </c>
      <c r="D617" t="s">
        <v>15</v>
      </c>
      <c r="E617">
        <v>486</v>
      </c>
      <c r="K617" t="s">
        <v>16</v>
      </c>
      <c r="L617" t="s">
        <v>16</v>
      </c>
    </row>
    <row r="618" spans="1:12" x14ac:dyDescent="0.45">
      <c r="A618">
        <v>617</v>
      </c>
      <c r="B618" t="s">
        <v>693</v>
      </c>
      <c r="C618" t="s">
        <v>611</v>
      </c>
      <c r="D618" t="s">
        <v>15</v>
      </c>
      <c r="E618">
        <v>410</v>
      </c>
      <c r="K618" t="s">
        <v>16</v>
      </c>
      <c r="L618" t="s">
        <v>16</v>
      </c>
    </row>
    <row r="619" spans="1:12" x14ac:dyDescent="0.45">
      <c r="A619">
        <v>618</v>
      </c>
      <c r="B619" t="s">
        <v>694</v>
      </c>
      <c r="C619" t="s">
        <v>26</v>
      </c>
      <c r="D619" t="s">
        <v>15</v>
      </c>
      <c r="E619">
        <v>181</v>
      </c>
      <c r="F619">
        <v>140</v>
      </c>
      <c r="G619">
        <v>1289.2</v>
      </c>
      <c r="K619" t="s">
        <v>16</v>
      </c>
      <c r="L619" t="s">
        <v>16</v>
      </c>
    </row>
    <row r="620" spans="1:12" x14ac:dyDescent="0.45">
      <c r="A620">
        <v>619</v>
      </c>
      <c r="B620" t="s">
        <v>695</v>
      </c>
      <c r="C620" t="s">
        <v>107</v>
      </c>
      <c r="D620" t="s">
        <v>15</v>
      </c>
      <c r="E620">
        <v>577</v>
      </c>
      <c r="K620" t="s">
        <v>16</v>
      </c>
      <c r="L620" t="s">
        <v>16</v>
      </c>
    </row>
    <row r="621" spans="1:12" x14ac:dyDescent="0.45">
      <c r="A621">
        <v>620</v>
      </c>
      <c r="B621" t="s">
        <v>696</v>
      </c>
      <c r="C621" t="s">
        <v>59</v>
      </c>
      <c r="D621" t="s">
        <v>15</v>
      </c>
      <c r="E621">
        <v>154</v>
      </c>
      <c r="K621" t="s">
        <v>16</v>
      </c>
      <c r="L621" t="s">
        <v>16</v>
      </c>
    </row>
    <row r="622" spans="1:12" x14ac:dyDescent="0.45">
      <c r="A622">
        <v>621</v>
      </c>
      <c r="B622" t="s">
        <v>697</v>
      </c>
      <c r="C622" t="s">
        <v>102</v>
      </c>
      <c r="D622" t="s">
        <v>15</v>
      </c>
      <c r="E622">
        <v>895</v>
      </c>
      <c r="F622">
        <v>815</v>
      </c>
      <c r="G622">
        <v>7382</v>
      </c>
      <c r="K622" t="s">
        <v>16</v>
      </c>
      <c r="L622" t="s">
        <v>16</v>
      </c>
    </row>
    <row r="623" spans="1:12" x14ac:dyDescent="0.45">
      <c r="A623">
        <v>622</v>
      </c>
      <c r="B623" t="s">
        <v>698</v>
      </c>
      <c r="C623" t="s">
        <v>105</v>
      </c>
      <c r="D623" t="s">
        <v>15</v>
      </c>
      <c r="E623">
        <v>737</v>
      </c>
      <c r="F623">
        <v>658</v>
      </c>
      <c r="G623">
        <v>5798.2</v>
      </c>
      <c r="K623" t="s">
        <v>16</v>
      </c>
      <c r="L623" t="s">
        <v>16</v>
      </c>
    </row>
    <row r="624" spans="1:12" x14ac:dyDescent="0.45">
      <c r="A624">
        <v>623</v>
      </c>
      <c r="B624" t="s">
        <v>699</v>
      </c>
      <c r="C624" t="s">
        <v>109</v>
      </c>
      <c r="D624" t="s">
        <v>15</v>
      </c>
      <c r="E624">
        <v>810</v>
      </c>
      <c r="F624">
        <v>771</v>
      </c>
      <c r="G624">
        <v>6629.1</v>
      </c>
      <c r="K624" t="s">
        <v>16</v>
      </c>
      <c r="L624" t="s">
        <v>16</v>
      </c>
    </row>
    <row r="625" spans="1:12" x14ac:dyDescent="0.45">
      <c r="A625">
        <v>624</v>
      </c>
      <c r="B625" t="s">
        <v>700</v>
      </c>
      <c r="C625" t="s">
        <v>137</v>
      </c>
      <c r="D625" t="s">
        <v>15</v>
      </c>
      <c r="E625">
        <v>835</v>
      </c>
      <c r="F625">
        <v>689</v>
      </c>
      <c r="G625">
        <v>5941.2</v>
      </c>
      <c r="K625" t="s">
        <v>16</v>
      </c>
      <c r="L625" t="s">
        <v>16</v>
      </c>
    </row>
    <row r="626" spans="1:12" x14ac:dyDescent="0.45">
      <c r="A626">
        <v>625</v>
      </c>
      <c r="B626" t="s">
        <v>701</v>
      </c>
      <c r="C626" t="s">
        <v>107</v>
      </c>
      <c r="D626" t="s">
        <v>15</v>
      </c>
      <c r="E626">
        <v>934</v>
      </c>
      <c r="K626" t="s">
        <v>16</v>
      </c>
      <c r="L626" t="s">
        <v>16</v>
      </c>
    </row>
    <row r="627" spans="1:12" x14ac:dyDescent="0.45">
      <c r="A627">
        <v>626</v>
      </c>
      <c r="B627" t="s">
        <v>702</v>
      </c>
      <c r="C627" t="s">
        <v>109</v>
      </c>
      <c r="D627" t="s">
        <v>15</v>
      </c>
      <c r="E627">
        <v>1476</v>
      </c>
      <c r="F627">
        <v>1349</v>
      </c>
      <c r="G627">
        <v>11933</v>
      </c>
      <c r="K627" t="s">
        <v>16</v>
      </c>
      <c r="L627" t="s">
        <v>16</v>
      </c>
    </row>
    <row r="628" spans="1:12" x14ac:dyDescent="0.45">
      <c r="A628">
        <v>627</v>
      </c>
      <c r="B628" t="s">
        <v>703</v>
      </c>
      <c r="C628" t="s">
        <v>107</v>
      </c>
      <c r="D628" t="s">
        <v>15</v>
      </c>
      <c r="E628">
        <v>229</v>
      </c>
      <c r="K628" t="s">
        <v>16</v>
      </c>
      <c r="L628" t="s">
        <v>16</v>
      </c>
    </row>
    <row r="629" spans="1:12" x14ac:dyDescent="0.45">
      <c r="A629">
        <v>628</v>
      </c>
      <c r="B629" t="s">
        <v>704</v>
      </c>
      <c r="C629" t="s">
        <v>107</v>
      </c>
      <c r="D629" t="s">
        <v>15</v>
      </c>
      <c r="E629">
        <v>280</v>
      </c>
      <c r="F629">
        <v>208</v>
      </c>
      <c r="G629">
        <v>1885.2</v>
      </c>
      <c r="K629" t="s">
        <v>16</v>
      </c>
      <c r="L629" t="s">
        <v>16</v>
      </c>
    </row>
    <row r="630" spans="1:12" x14ac:dyDescent="0.45">
      <c r="A630">
        <v>629</v>
      </c>
      <c r="B630" t="s">
        <v>705</v>
      </c>
      <c r="C630" t="s">
        <v>113</v>
      </c>
      <c r="D630" t="s">
        <v>15</v>
      </c>
      <c r="E630">
        <v>1410</v>
      </c>
      <c r="K630" t="s">
        <v>16</v>
      </c>
      <c r="L630" t="s">
        <v>16</v>
      </c>
    </row>
    <row r="631" spans="1:12" x14ac:dyDescent="0.45">
      <c r="A631">
        <v>630</v>
      </c>
      <c r="B631" t="s">
        <v>706</v>
      </c>
      <c r="C631" t="s">
        <v>109</v>
      </c>
      <c r="D631" t="s">
        <v>15</v>
      </c>
      <c r="E631">
        <v>209</v>
      </c>
      <c r="F631">
        <v>150</v>
      </c>
      <c r="G631">
        <v>1446</v>
      </c>
      <c r="K631" t="s">
        <v>16</v>
      </c>
      <c r="L631" t="s">
        <v>16</v>
      </c>
    </row>
    <row r="632" spans="1:12" x14ac:dyDescent="0.45">
      <c r="A632">
        <v>631</v>
      </c>
      <c r="B632" t="s">
        <v>707</v>
      </c>
      <c r="C632" t="s">
        <v>46</v>
      </c>
      <c r="D632" t="s">
        <v>15</v>
      </c>
      <c r="E632">
        <v>179</v>
      </c>
      <c r="K632" t="s">
        <v>16</v>
      </c>
      <c r="L632" t="s">
        <v>16</v>
      </c>
    </row>
    <row r="633" spans="1:12" x14ac:dyDescent="0.45">
      <c r="A633">
        <v>632</v>
      </c>
      <c r="B633" t="s">
        <v>708</v>
      </c>
      <c r="C633" t="s">
        <v>109</v>
      </c>
      <c r="D633" t="s">
        <v>15</v>
      </c>
      <c r="E633">
        <v>632</v>
      </c>
      <c r="F633">
        <v>570</v>
      </c>
      <c r="G633">
        <v>5001.1000000000004</v>
      </c>
      <c r="K633" t="s">
        <v>16</v>
      </c>
      <c r="L633" t="s">
        <v>16</v>
      </c>
    </row>
    <row r="634" spans="1:12" x14ac:dyDescent="0.45">
      <c r="A634">
        <v>633</v>
      </c>
      <c r="B634" t="s">
        <v>709</v>
      </c>
      <c r="C634" t="s">
        <v>20</v>
      </c>
      <c r="D634" t="s">
        <v>15</v>
      </c>
      <c r="E634">
        <v>356</v>
      </c>
      <c r="F634">
        <v>240</v>
      </c>
      <c r="G634">
        <v>2286.1999999999998</v>
      </c>
      <c r="K634" t="s">
        <v>16</v>
      </c>
      <c r="L634" t="s">
        <v>16</v>
      </c>
    </row>
    <row r="635" spans="1:12" x14ac:dyDescent="0.45">
      <c r="A635">
        <v>634</v>
      </c>
      <c r="B635" t="s">
        <v>710</v>
      </c>
      <c r="C635" t="s">
        <v>109</v>
      </c>
      <c r="D635" t="s">
        <v>15</v>
      </c>
      <c r="E635">
        <v>181</v>
      </c>
      <c r="F635">
        <v>141</v>
      </c>
      <c r="G635">
        <v>1272</v>
      </c>
      <c r="K635" t="s">
        <v>16</v>
      </c>
      <c r="L635" t="s">
        <v>16</v>
      </c>
    </row>
    <row r="636" spans="1:12" x14ac:dyDescent="0.45">
      <c r="A636">
        <v>635</v>
      </c>
      <c r="B636" t="s">
        <v>711</v>
      </c>
      <c r="C636" t="s">
        <v>113</v>
      </c>
      <c r="D636" t="s">
        <v>15</v>
      </c>
      <c r="E636">
        <v>385</v>
      </c>
      <c r="F636">
        <v>295</v>
      </c>
      <c r="G636">
        <v>2657.2</v>
      </c>
      <c r="K636" t="s">
        <v>16</v>
      </c>
      <c r="L636" t="s">
        <v>16</v>
      </c>
    </row>
    <row r="637" spans="1:12" x14ac:dyDescent="0.45">
      <c r="A637">
        <v>636</v>
      </c>
      <c r="B637" t="s">
        <v>712</v>
      </c>
      <c r="C637" t="s">
        <v>109</v>
      </c>
      <c r="D637" t="s">
        <v>15</v>
      </c>
      <c r="E637">
        <v>275</v>
      </c>
      <c r="K637" t="s">
        <v>16</v>
      </c>
      <c r="L637" t="s">
        <v>16</v>
      </c>
    </row>
    <row r="638" spans="1:12" x14ac:dyDescent="0.45">
      <c r="A638">
        <v>637</v>
      </c>
      <c r="B638" t="s">
        <v>713</v>
      </c>
      <c r="C638" t="s">
        <v>46</v>
      </c>
      <c r="D638" t="s">
        <v>15</v>
      </c>
      <c r="E638">
        <v>128</v>
      </c>
      <c r="K638" t="s">
        <v>16</v>
      </c>
      <c r="L638" t="s">
        <v>16</v>
      </c>
    </row>
    <row r="639" spans="1:12" x14ac:dyDescent="0.45">
      <c r="A639">
        <v>638</v>
      </c>
      <c r="B639" t="s">
        <v>714</v>
      </c>
      <c r="C639" t="s">
        <v>46</v>
      </c>
      <c r="D639" t="s">
        <v>15</v>
      </c>
      <c r="E639">
        <v>1114</v>
      </c>
      <c r="F639">
        <v>1062</v>
      </c>
      <c r="G639">
        <v>9502.1</v>
      </c>
      <c r="K639" t="s">
        <v>16</v>
      </c>
      <c r="L639" t="s">
        <v>16</v>
      </c>
    </row>
    <row r="640" spans="1:12" x14ac:dyDescent="0.45">
      <c r="A640">
        <v>639</v>
      </c>
      <c r="B640" t="s">
        <v>715</v>
      </c>
      <c r="C640" t="s">
        <v>109</v>
      </c>
      <c r="D640" t="s">
        <v>15</v>
      </c>
      <c r="E640">
        <v>263</v>
      </c>
      <c r="F640">
        <v>229</v>
      </c>
      <c r="G640">
        <v>2088</v>
      </c>
      <c r="K640" t="s">
        <v>16</v>
      </c>
      <c r="L640" t="s">
        <v>16</v>
      </c>
    </row>
    <row r="641" spans="1:12" x14ac:dyDescent="0.45">
      <c r="A641">
        <v>640</v>
      </c>
      <c r="B641" t="s">
        <v>717</v>
      </c>
      <c r="C641" t="s">
        <v>107</v>
      </c>
      <c r="D641" t="s">
        <v>15</v>
      </c>
      <c r="E641">
        <v>283</v>
      </c>
      <c r="F641">
        <v>193</v>
      </c>
      <c r="G641">
        <v>1721.2</v>
      </c>
      <c r="K641" t="s">
        <v>16</v>
      </c>
      <c r="L641" t="s">
        <v>16</v>
      </c>
    </row>
    <row r="642" spans="1:12" x14ac:dyDescent="0.45">
      <c r="A642">
        <v>641</v>
      </c>
      <c r="B642" t="s">
        <v>718</v>
      </c>
      <c r="C642" t="s">
        <v>46</v>
      </c>
      <c r="D642" t="s">
        <v>15</v>
      </c>
      <c r="E642">
        <v>321</v>
      </c>
      <c r="F642">
        <v>272</v>
      </c>
      <c r="G642">
        <v>2378.1</v>
      </c>
      <c r="K642" t="s">
        <v>16</v>
      </c>
      <c r="L642" t="s">
        <v>16</v>
      </c>
    </row>
    <row r="643" spans="1:12" x14ac:dyDescent="0.45">
      <c r="A643">
        <v>642</v>
      </c>
      <c r="B643" t="s">
        <v>719</v>
      </c>
      <c r="C643" t="s">
        <v>105</v>
      </c>
      <c r="D643" t="s">
        <v>15</v>
      </c>
      <c r="E643">
        <v>457</v>
      </c>
      <c r="F643">
        <v>292</v>
      </c>
      <c r="G643">
        <v>2577</v>
      </c>
      <c r="K643" t="s">
        <v>16</v>
      </c>
      <c r="L643" t="s">
        <v>16</v>
      </c>
    </row>
    <row r="644" spans="1:12" x14ac:dyDescent="0.45">
      <c r="A644">
        <v>643</v>
      </c>
      <c r="B644" t="s">
        <v>720</v>
      </c>
      <c r="C644" t="s">
        <v>113</v>
      </c>
      <c r="D644" t="s">
        <v>15</v>
      </c>
      <c r="E644">
        <v>278</v>
      </c>
      <c r="F644">
        <v>160</v>
      </c>
      <c r="G644">
        <v>1534</v>
      </c>
      <c r="K644" t="s">
        <v>16</v>
      </c>
      <c r="L644" t="s">
        <v>16</v>
      </c>
    </row>
    <row r="645" spans="1:12" x14ac:dyDescent="0.45">
      <c r="A645">
        <v>644</v>
      </c>
      <c r="B645" t="s">
        <v>721</v>
      </c>
      <c r="C645" t="s">
        <v>46</v>
      </c>
      <c r="D645" t="s">
        <v>15</v>
      </c>
      <c r="E645">
        <v>1727</v>
      </c>
      <c r="K645" t="s">
        <v>16</v>
      </c>
      <c r="L645" t="s">
        <v>16</v>
      </c>
    </row>
    <row r="646" spans="1:12" x14ac:dyDescent="0.45">
      <c r="A646">
        <v>645</v>
      </c>
      <c r="B646" t="s">
        <v>722</v>
      </c>
      <c r="C646" t="s">
        <v>105</v>
      </c>
      <c r="D646" t="s">
        <v>15</v>
      </c>
      <c r="E646">
        <v>1435</v>
      </c>
      <c r="K646" t="s">
        <v>16</v>
      </c>
      <c r="L646" t="s">
        <v>16</v>
      </c>
    </row>
    <row r="647" spans="1:12" x14ac:dyDescent="0.45">
      <c r="A647">
        <v>646</v>
      </c>
      <c r="B647" t="s">
        <v>723</v>
      </c>
      <c r="C647" t="s">
        <v>109</v>
      </c>
      <c r="D647" t="s">
        <v>15</v>
      </c>
      <c r="E647">
        <v>387</v>
      </c>
      <c r="K647" t="s">
        <v>16</v>
      </c>
      <c r="L647" t="s">
        <v>16</v>
      </c>
    </row>
    <row r="648" spans="1:12" x14ac:dyDescent="0.45">
      <c r="A648">
        <v>647</v>
      </c>
      <c r="B648" t="s">
        <v>724</v>
      </c>
      <c r="C648" t="s">
        <v>46</v>
      </c>
      <c r="D648" t="s">
        <v>15</v>
      </c>
      <c r="E648">
        <v>561</v>
      </c>
      <c r="K648" t="s">
        <v>16</v>
      </c>
      <c r="L648" t="s">
        <v>16</v>
      </c>
    </row>
    <row r="649" spans="1:12" x14ac:dyDescent="0.45">
      <c r="A649">
        <v>648</v>
      </c>
      <c r="B649" t="s">
        <v>725</v>
      </c>
      <c r="C649" t="s">
        <v>26</v>
      </c>
      <c r="D649" t="s">
        <v>15</v>
      </c>
      <c r="E649">
        <v>447</v>
      </c>
      <c r="K649" t="s">
        <v>16</v>
      </c>
      <c r="L649" t="s">
        <v>16</v>
      </c>
    </row>
    <row r="650" spans="1:12" x14ac:dyDescent="0.45">
      <c r="A650">
        <v>649</v>
      </c>
      <c r="B650" t="s">
        <v>726</v>
      </c>
      <c r="C650" t="s">
        <v>107</v>
      </c>
      <c r="D650" t="s">
        <v>15</v>
      </c>
      <c r="E650">
        <v>444</v>
      </c>
      <c r="F650">
        <v>369</v>
      </c>
      <c r="G650">
        <v>3318</v>
      </c>
      <c r="K650" t="s">
        <v>16</v>
      </c>
      <c r="L650" t="s">
        <v>16</v>
      </c>
    </row>
    <row r="651" spans="1:12" x14ac:dyDescent="0.45">
      <c r="A651">
        <v>650</v>
      </c>
      <c r="B651" t="s">
        <v>727</v>
      </c>
      <c r="C651" t="s">
        <v>46</v>
      </c>
      <c r="D651" t="s">
        <v>15</v>
      </c>
      <c r="E651">
        <v>734</v>
      </c>
      <c r="K651" t="s">
        <v>16</v>
      </c>
      <c r="L651" t="s">
        <v>16</v>
      </c>
    </row>
    <row r="652" spans="1:12" x14ac:dyDescent="0.45">
      <c r="A652">
        <v>651</v>
      </c>
      <c r="B652" t="s">
        <v>728</v>
      </c>
      <c r="C652" t="s">
        <v>109</v>
      </c>
      <c r="D652" t="s">
        <v>15</v>
      </c>
      <c r="E652">
        <v>677</v>
      </c>
      <c r="K652" t="s">
        <v>16</v>
      </c>
      <c r="L652" t="s">
        <v>16</v>
      </c>
    </row>
    <row r="653" spans="1:12" x14ac:dyDescent="0.45">
      <c r="A653">
        <v>652</v>
      </c>
      <c r="B653" t="s">
        <v>729</v>
      </c>
      <c r="C653" t="s">
        <v>46</v>
      </c>
      <c r="D653" t="s">
        <v>15</v>
      </c>
      <c r="E653">
        <v>309</v>
      </c>
      <c r="F653">
        <v>288</v>
      </c>
      <c r="G653">
        <v>2536.1999999999998</v>
      </c>
      <c r="K653" t="s">
        <v>16</v>
      </c>
      <c r="L653" t="s">
        <v>16</v>
      </c>
    </row>
    <row r="654" spans="1:12" x14ac:dyDescent="0.45">
      <c r="A654">
        <v>653</v>
      </c>
      <c r="B654" t="s">
        <v>730</v>
      </c>
      <c r="C654" t="s">
        <v>105</v>
      </c>
      <c r="D654" t="s">
        <v>15</v>
      </c>
      <c r="E654">
        <v>140</v>
      </c>
      <c r="K654" t="s">
        <v>16</v>
      </c>
      <c r="L654" t="s">
        <v>16</v>
      </c>
    </row>
    <row r="655" spans="1:12" x14ac:dyDescent="0.45">
      <c r="A655">
        <v>654</v>
      </c>
      <c r="B655" t="s">
        <v>731</v>
      </c>
      <c r="C655" t="s">
        <v>62</v>
      </c>
      <c r="D655" t="s">
        <v>15</v>
      </c>
      <c r="E655">
        <v>1395</v>
      </c>
      <c r="F655">
        <v>1278</v>
      </c>
      <c r="G655">
        <v>11233.1</v>
      </c>
      <c r="K655" t="s">
        <v>16</v>
      </c>
      <c r="L655" t="s">
        <v>16</v>
      </c>
    </row>
    <row r="656" spans="1:12" x14ac:dyDescent="0.45">
      <c r="A656">
        <v>655</v>
      </c>
      <c r="B656" t="s">
        <v>732</v>
      </c>
      <c r="C656" t="s">
        <v>109</v>
      </c>
      <c r="D656" t="s">
        <v>15</v>
      </c>
      <c r="E656">
        <v>164</v>
      </c>
      <c r="F656">
        <v>124</v>
      </c>
      <c r="G656">
        <v>1121.2</v>
      </c>
      <c r="K656" t="s">
        <v>16</v>
      </c>
      <c r="L656" t="s">
        <v>16</v>
      </c>
    </row>
    <row r="657" spans="1:12" x14ac:dyDescent="0.45">
      <c r="A657">
        <v>656</v>
      </c>
      <c r="B657" t="s">
        <v>733</v>
      </c>
      <c r="C657" t="s">
        <v>107</v>
      </c>
      <c r="D657" t="s">
        <v>15</v>
      </c>
      <c r="E657">
        <v>792</v>
      </c>
      <c r="F657">
        <v>700</v>
      </c>
      <c r="G657">
        <v>6209.2</v>
      </c>
      <c r="K657" t="s">
        <v>16</v>
      </c>
      <c r="L657" t="s">
        <v>16</v>
      </c>
    </row>
    <row r="658" spans="1:12" x14ac:dyDescent="0.45">
      <c r="A658">
        <v>657</v>
      </c>
      <c r="B658" t="s">
        <v>734</v>
      </c>
      <c r="C658" t="s">
        <v>107</v>
      </c>
      <c r="D658" t="s">
        <v>15</v>
      </c>
      <c r="E658">
        <v>1225</v>
      </c>
      <c r="K658" t="s">
        <v>16</v>
      </c>
      <c r="L658" t="s">
        <v>16</v>
      </c>
    </row>
    <row r="659" spans="1:12" x14ac:dyDescent="0.45">
      <c r="A659">
        <v>658</v>
      </c>
      <c r="B659" t="s">
        <v>735</v>
      </c>
      <c r="C659" t="s">
        <v>107</v>
      </c>
      <c r="D659" t="s">
        <v>15</v>
      </c>
      <c r="E659">
        <v>1562</v>
      </c>
      <c r="K659" t="s">
        <v>16</v>
      </c>
      <c r="L659" t="s">
        <v>16</v>
      </c>
    </row>
    <row r="660" spans="1:12" x14ac:dyDescent="0.45">
      <c r="A660">
        <v>659</v>
      </c>
      <c r="B660" t="s">
        <v>736</v>
      </c>
      <c r="C660" t="s">
        <v>107</v>
      </c>
      <c r="D660" t="s">
        <v>15</v>
      </c>
      <c r="E660">
        <v>158</v>
      </c>
      <c r="K660" t="s">
        <v>16</v>
      </c>
      <c r="L660" t="s">
        <v>16</v>
      </c>
    </row>
    <row r="661" spans="1:12" x14ac:dyDescent="0.45">
      <c r="A661">
        <v>660</v>
      </c>
      <c r="B661" t="s">
        <v>737</v>
      </c>
      <c r="C661" t="s">
        <v>109</v>
      </c>
      <c r="D661" t="s">
        <v>15</v>
      </c>
      <c r="E661">
        <v>243</v>
      </c>
      <c r="F661">
        <v>196</v>
      </c>
      <c r="G661">
        <v>1735</v>
      </c>
      <c r="K661" t="s">
        <v>16</v>
      </c>
      <c r="L661" t="s">
        <v>16</v>
      </c>
    </row>
    <row r="662" spans="1:12" x14ac:dyDescent="0.45">
      <c r="A662">
        <v>661</v>
      </c>
      <c r="B662" t="s">
        <v>738</v>
      </c>
      <c r="C662" t="s">
        <v>113</v>
      </c>
      <c r="D662" t="s">
        <v>15</v>
      </c>
      <c r="E662">
        <v>407</v>
      </c>
      <c r="K662" t="s">
        <v>16</v>
      </c>
      <c r="L662" t="s">
        <v>16</v>
      </c>
    </row>
    <row r="663" spans="1:12" x14ac:dyDescent="0.45">
      <c r="A663">
        <v>662</v>
      </c>
      <c r="B663" t="s">
        <v>739</v>
      </c>
      <c r="C663" t="s">
        <v>46</v>
      </c>
      <c r="D663" t="s">
        <v>15</v>
      </c>
      <c r="E663">
        <v>186</v>
      </c>
      <c r="F663">
        <v>148</v>
      </c>
      <c r="G663">
        <v>1317.1</v>
      </c>
      <c r="K663" t="s">
        <v>16</v>
      </c>
      <c r="L663" t="s">
        <v>16</v>
      </c>
    </row>
    <row r="664" spans="1:12" x14ac:dyDescent="0.45">
      <c r="A664">
        <v>663</v>
      </c>
      <c r="B664" t="s">
        <v>740</v>
      </c>
      <c r="C664" t="s">
        <v>109</v>
      </c>
      <c r="D664" t="s">
        <v>15</v>
      </c>
      <c r="E664">
        <v>1771</v>
      </c>
      <c r="F664">
        <v>1687</v>
      </c>
      <c r="G664">
        <v>15092.1</v>
      </c>
      <c r="K664" t="s">
        <v>16</v>
      </c>
      <c r="L664" t="s">
        <v>16</v>
      </c>
    </row>
    <row r="665" spans="1:12" x14ac:dyDescent="0.45">
      <c r="A665">
        <v>664</v>
      </c>
      <c r="B665" t="s">
        <v>741</v>
      </c>
      <c r="C665" t="s">
        <v>109</v>
      </c>
      <c r="D665" t="s">
        <v>15</v>
      </c>
      <c r="E665">
        <v>346</v>
      </c>
      <c r="K665" t="s">
        <v>16</v>
      </c>
      <c r="L665" t="s">
        <v>16</v>
      </c>
    </row>
    <row r="666" spans="1:12" x14ac:dyDescent="0.45">
      <c r="A666">
        <v>665</v>
      </c>
      <c r="B666" t="s">
        <v>742</v>
      </c>
      <c r="C666" t="s">
        <v>105</v>
      </c>
      <c r="D666" t="s">
        <v>15</v>
      </c>
      <c r="E666">
        <v>646</v>
      </c>
      <c r="F666">
        <v>559</v>
      </c>
      <c r="G666">
        <v>5048.1000000000004</v>
      </c>
      <c r="K666" t="s">
        <v>16</v>
      </c>
      <c r="L666" t="s">
        <v>16</v>
      </c>
    </row>
    <row r="667" spans="1:12" x14ac:dyDescent="0.45">
      <c r="A667">
        <v>666</v>
      </c>
      <c r="B667" t="s">
        <v>743</v>
      </c>
      <c r="C667" t="s">
        <v>46</v>
      </c>
      <c r="D667" t="s">
        <v>15</v>
      </c>
      <c r="E667">
        <v>204</v>
      </c>
      <c r="F667">
        <v>171</v>
      </c>
      <c r="G667">
        <v>1514.1</v>
      </c>
      <c r="K667" t="s">
        <v>16</v>
      </c>
      <c r="L667" t="s">
        <v>16</v>
      </c>
    </row>
    <row r="668" spans="1:12" x14ac:dyDescent="0.45">
      <c r="A668">
        <v>667</v>
      </c>
      <c r="B668" t="s">
        <v>744</v>
      </c>
      <c r="C668" t="s">
        <v>109</v>
      </c>
      <c r="D668" t="s">
        <v>15</v>
      </c>
      <c r="E668">
        <v>560</v>
      </c>
      <c r="F668">
        <v>449</v>
      </c>
      <c r="G668">
        <v>3993</v>
      </c>
      <c r="K668" t="s">
        <v>16</v>
      </c>
      <c r="L668" t="s">
        <v>16</v>
      </c>
    </row>
    <row r="669" spans="1:12" x14ac:dyDescent="0.45">
      <c r="A669">
        <v>668</v>
      </c>
      <c r="B669" t="s">
        <v>745</v>
      </c>
      <c r="C669" t="s">
        <v>127</v>
      </c>
      <c r="D669" t="s">
        <v>15</v>
      </c>
      <c r="E669">
        <v>1237</v>
      </c>
      <c r="F669">
        <v>1083</v>
      </c>
      <c r="G669">
        <v>9648</v>
      </c>
      <c r="K669" t="s">
        <v>16</v>
      </c>
      <c r="L669" t="s">
        <v>16</v>
      </c>
    </row>
    <row r="670" spans="1:12" x14ac:dyDescent="0.45">
      <c r="A670">
        <v>669</v>
      </c>
      <c r="B670" t="s">
        <v>746</v>
      </c>
      <c r="C670" t="s">
        <v>107</v>
      </c>
      <c r="D670" t="s">
        <v>15</v>
      </c>
      <c r="E670">
        <v>720</v>
      </c>
      <c r="K670" t="s">
        <v>16</v>
      </c>
      <c r="L670" t="s">
        <v>16</v>
      </c>
    </row>
    <row r="671" spans="1:12" x14ac:dyDescent="0.45">
      <c r="A671">
        <v>670</v>
      </c>
      <c r="B671" t="s">
        <v>747</v>
      </c>
      <c r="C671" t="s">
        <v>109</v>
      </c>
      <c r="D671" t="s">
        <v>15</v>
      </c>
      <c r="E671">
        <v>290</v>
      </c>
      <c r="K671" t="s">
        <v>16</v>
      </c>
      <c r="L671" t="s">
        <v>16</v>
      </c>
    </row>
    <row r="672" spans="1:12" x14ac:dyDescent="0.45">
      <c r="A672">
        <v>671</v>
      </c>
      <c r="B672" t="s">
        <v>748</v>
      </c>
      <c r="C672" t="s">
        <v>105</v>
      </c>
      <c r="D672" t="s">
        <v>15</v>
      </c>
      <c r="E672">
        <v>648</v>
      </c>
      <c r="F672">
        <v>472</v>
      </c>
      <c r="G672">
        <v>4206</v>
      </c>
      <c r="K672" t="s">
        <v>16</v>
      </c>
      <c r="L672" t="s">
        <v>16</v>
      </c>
    </row>
    <row r="673" spans="1:12" x14ac:dyDescent="0.45">
      <c r="A673">
        <v>672</v>
      </c>
      <c r="B673" t="s">
        <v>748</v>
      </c>
      <c r="C673" t="s">
        <v>46</v>
      </c>
      <c r="D673" t="s">
        <v>15</v>
      </c>
      <c r="E673">
        <v>548</v>
      </c>
      <c r="F673">
        <v>484</v>
      </c>
      <c r="G673">
        <v>4244.2</v>
      </c>
      <c r="K673" t="s">
        <v>16</v>
      </c>
      <c r="L673" t="s">
        <v>16</v>
      </c>
    </row>
    <row r="674" spans="1:12" x14ac:dyDescent="0.45">
      <c r="A674">
        <v>673</v>
      </c>
      <c r="B674" t="s">
        <v>749</v>
      </c>
      <c r="C674" t="s">
        <v>46</v>
      </c>
      <c r="D674" t="s">
        <v>15</v>
      </c>
      <c r="E674">
        <v>1247</v>
      </c>
      <c r="K674" t="s">
        <v>16</v>
      </c>
      <c r="L674" t="s">
        <v>16</v>
      </c>
    </row>
    <row r="675" spans="1:12" x14ac:dyDescent="0.45">
      <c r="A675">
        <v>674</v>
      </c>
      <c r="B675" t="s">
        <v>750</v>
      </c>
      <c r="C675" t="s">
        <v>107</v>
      </c>
      <c r="D675" t="s">
        <v>15</v>
      </c>
      <c r="E675">
        <v>343</v>
      </c>
      <c r="F675">
        <v>161</v>
      </c>
      <c r="G675">
        <v>1648.2</v>
      </c>
      <c r="K675" t="s">
        <v>16</v>
      </c>
      <c r="L675" t="s">
        <v>16</v>
      </c>
    </row>
    <row r="676" spans="1:12" x14ac:dyDescent="0.45">
      <c r="A676">
        <v>675</v>
      </c>
      <c r="B676" t="s">
        <v>751</v>
      </c>
      <c r="C676" t="s">
        <v>105</v>
      </c>
      <c r="D676" t="s">
        <v>15</v>
      </c>
      <c r="E676">
        <v>585</v>
      </c>
      <c r="K676" t="s">
        <v>16</v>
      </c>
      <c r="L676" t="s">
        <v>16</v>
      </c>
    </row>
    <row r="677" spans="1:12" x14ac:dyDescent="0.45">
      <c r="A677">
        <v>676</v>
      </c>
      <c r="B677" t="s">
        <v>752</v>
      </c>
      <c r="C677" t="s">
        <v>107</v>
      </c>
      <c r="D677" t="s">
        <v>15</v>
      </c>
      <c r="E677">
        <v>405</v>
      </c>
      <c r="K677" t="s">
        <v>16</v>
      </c>
      <c r="L677" t="s">
        <v>16</v>
      </c>
    </row>
    <row r="678" spans="1:12" x14ac:dyDescent="0.45">
      <c r="A678">
        <v>677</v>
      </c>
      <c r="B678" t="s">
        <v>753</v>
      </c>
      <c r="C678" t="s">
        <v>46</v>
      </c>
      <c r="D678" t="s">
        <v>15</v>
      </c>
      <c r="E678">
        <v>731</v>
      </c>
      <c r="K678" t="s">
        <v>16</v>
      </c>
      <c r="L678" t="s">
        <v>16</v>
      </c>
    </row>
    <row r="679" spans="1:12" x14ac:dyDescent="0.45">
      <c r="A679">
        <v>678</v>
      </c>
      <c r="B679" t="s">
        <v>754</v>
      </c>
      <c r="C679" t="s">
        <v>46</v>
      </c>
      <c r="D679" t="s">
        <v>15</v>
      </c>
      <c r="E679">
        <v>1074</v>
      </c>
      <c r="K679" t="s">
        <v>16</v>
      </c>
      <c r="L679" t="s">
        <v>16</v>
      </c>
    </row>
    <row r="680" spans="1:12" x14ac:dyDescent="0.45">
      <c r="A680">
        <v>679</v>
      </c>
      <c r="B680" t="s">
        <v>755</v>
      </c>
      <c r="C680" t="s">
        <v>109</v>
      </c>
      <c r="D680" t="s">
        <v>15</v>
      </c>
      <c r="E680">
        <v>751</v>
      </c>
      <c r="F680">
        <v>633</v>
      </c>
      <c r="G680">
        <v>5626.2</v>
      </c>
      <c r="K680" t="s">
        <v>16</v>
      </c>
      <c r="L680" t="s">
        <v>16</v>
      </c>
    </row>
    <row r="681" spans="1:12" x14ac:dyDescent="0.45">
      <c r="A681">
        <v>680</v>
      </c>
      <c r="B681" t="s">
        <v>756</v>
      </c>
      <c r="C681" t="s">
        <v>46</v>
      </c>
      <c r="D681" t="s">
        <v>15</v>
      </c>
      <c r="E681">
        <v>139</v>
      </c>
      <c r="K681" t="s">
        <v>16</v>
      </c>
      <c r="L681" t="s">
        <v>16</v>
      </c>
    </row>
    <row r="682" spans="1:12" x14ac:dyDescent="0.45">
      <c r="A682">
        <v>681</v>
      </c>
      <c r="B682" t="s">
        <v>757</v>
      </c>
      <c r="C682" t="s">
        <v>46</v>
      </c>
      <c r="D682" t="s">
        <v>15</v>
      </c>
      <c r="E682">
        <v>699</v>
      </c>
      <c r="F682">
        <v>651</v>
      </c>
      <c r="G682">
        <v>5869.1</v>
      </c>
      <c r="K682" t="s">
        <v>16</v>
      </c>
      <c r="L682" t="s">
        <v>16</v>
      </c>
    </row>
    <row r="683" spans="1:12" x14ac:dyDescent="0.45">
      <c r="A683">
        <v>682</v>
      </c>
      <c r="B683" t="s">
        <v>758</v>
      </c>
      <c r="C683" t="s">
        <v>46</v>
      </c>
      <c r="D683" t="s">
        <v>15</v>
      </c>
      <c r="E683">
        <v>1381</v>
      </c>
      <c r="F683">
        <v>1297</v>
      </c>
      <c r="G683">
        <v>11336.1</v>
      </c>
      <c r="K683" t="s">
        <v>16</v>
      </c>
      <c r="L683" t="s">
        <v>16</v>
      </c>
    </row>
    <row r="684" spans="1:12" x14ac:dyDescent="0.45">
      <c r="A684">
        <v>683</v>
      </c>
      <c r="B684" t="s">
        <v>759</v>
      </c>
      <c r="C684" t="s">
        <v>518</v>
      </c>
      <c r="D684" t="s">
        <v>15</v>
      </c>
      <c r="E684">
        <v>401</v>
      </c>
      <c r="K684" t="s">
        <v>16</v>
      </c>
      <c r="L684" t="s">
        <v>16</v>
      </c>
    </row>
    <row r="685" spans="1:12" x14ac:dyDescent="0.45">
      <c r="A685">
        <v>684</v>
      </c>
      <c r="B685" t="s">
        <v>760</v>
      </c>
      <c r="C685" t="s">
        <v>107</v>
      </c>
      <c r="D685" t="s">
        <v>15</v>
      </c>
      <c r="E685">
        <v>330</v>
      </c>
      <c r="F685">
        <v>217</v>
      </c>
      <c r="G685">
        <v>2075.1</v>
      </c>
      <c r="K685" t="s">
        <v>16</v>
      </c>
      <c r="L685" t="s">
        <v>16</v>
      </c>
    </row>
    <row r="686" spans="1:12" x14ac:dyDescent="0.45">
      <c r="A686">
        <v>685</v>
      </c>
      <c r="B686" t="s">
        <v>761</v>
      </c>
      <c r="C686" t="s">
        <v>113</v>
      </c>
      <c r="D686" t="s">
        <v>15</v>
      </c>
      <c r="E686">
        <v>585</v>
      </c>
      <c r="F686">
        <v>467</v>
      </c>
      <c r="G686">
        <v>4300.1000000000004</v>
      </c>
      <c r="K686" t="s">
        <v>16</v>
      </c>
      <c r="L686" t="s">
        <v>16</v>
      </c>
    </row>
    <row r="687" spans="1:12" x14ac:dyDescent="0.45">
      <c r="A687">
        <v>686</v>
      </c>
      <c r="B687" t="s">
        <v>762</v>
      </c>
      <c r="C687" t="s">
        <v>105</v>
      </c>
      <c r="D687" t="s">
        <v>15</v>
      </c>
      <c r="E687">
        <v>493</v>
      </c>
      <c r="K687" t="s">
        <v>16</v>
      </c>
      <c r="L687" t="s">
        <v>16</v>
      </c>
    </row>
    <row r="688" spans="1:12" x14ac:dyDescent="0.45">
      <c r="A688">
        <v>687</v>
      </c>
      <c r="B688" t="s">
        <v>763</v>
      </c>
      <c r="C688" t="s">
        <v>109</v>
      </c>
      <c r="D688" t="s">
        <v>15</v>
      </c>
      <c r="E688">
        <v>273</v>
      </c>
      <c r="F688">
        <v>211</v>
      </c>
      <c r="G688">
        <v>1907.2</v>
      </c>
      <c r="K688" t="s">
        <v>16</v>
      </c>
      <c r="L688" t="s">
        <v>16</v>
      </c>
    </row>
    <row r="689" spans="1:12" x14ac:dyDescent="0.45">
      <c r="A689">
        <v>688</v>
      </c>
      <c r="B689" t="s">
        <v>764</v>
      </c>
      <c r="C689" t="s">
        <v>46</v>
      </c>
      <c r="D689" t="s">
        <v>15</v>
      </c>
      <c r="E689">
        <v>324</v>
      </c>
      <c r="K689" t="s">
        <v>16</v>
      </c>
      <c r="L689" t="s">
        <v>16</v>
      </c>
    </row>
    <row r="690" spans="1:12" x14ac:dyDescent="0.45">
      <c r="A690">
        <v>689</v>
      </c>
      <c r="B690" t="s">
        <v>765</v>
      </c>
      <c r="C690" t="s">
        <v>46</v>
      </c>
      <c r="D690" t="s">
        <v>15</v>
      </c>
      <c r="E690">
        <v>399</v>
      </c>
      <c r="K690" t="s">
        <v>16</v>
      </c>
      <c r="L690" t="s">
        <v>16</v>
      </c>
    </row>
    <row r="691" spans="1:12" x14ac:dyDescent="0.45">
      <c r="A691">
        <v>690</v>
      </c>
      <c r="B691" t="s">
        <v>766</v>
      </c>
      <c r="C691" t="s">
        <v>46</v>
      </c>
      <c r="D691" t="s">
        <v>15</v>
      </c>
      <c r="E691">
        <v>1034</v>
      </c>
      <c r="K691" t="s">
        <v>16</v>
      </c>
      <c r="L691" t="s">
        <v>16</v>
      </c>
    </row>
    <row r="692" spans="1:12" x14ac:dyDescent="0.45">
      <c r="A692">
        <v>691</v>
      </c>
      <c r="B692" t="s">
        <v>766</v>
      </c>
      <c r="C692" t="s">
        <v>113</v>
      </c>
      <c r="D692" t="s">
        <v>15</v>
      </c>
      <c r="E692">
        <v>414</v>
      </c>
      <c r="K692" t="s">
        <v>16</v>
      </c>
      <c r="L692" t="s">
        <v>16</v>
      </c>
    </row>
    <row r="693" spans="1:12" x14ac:dyDescent="0.45">
      <c r="A693">
        <v>692</v>
      </c>
      <c r="B693" t="s">
        <v>767</v>
      </c>
      <c r="C693" t="s">
        <v>46</v>
      </c>
      <c r="D693" t="s">
        <v>15</v>
      </c>
      <c r="E693">
        <v>274</v>
      </c>
      <c r="F693">
        <v>232</v>
      </c>
      <c r="G693">
        <v>2043.1</v>
      </c>
      <c r="K693" t="s">
        <v>16</v>
      </c>
      <c r="L693" t="s">
        <v>16</v>
      </c>
    </row>
    <row r="694" spans="1:12" x14ac:dyDescent="0.45">
      <c r="A694">
        <v>693</v>
      </c>
      <c r="B694" t="s">
        <v>768</v>
      </c>
      <c r="C694" t="s">
        <v>107</v>
      </c>
      <c r="D694" t="s">
        <v>15</v>
      </c>
      <c r="E694">
        <v>1927</v>
      </c>
      <c r="F694">
        <v>1775</v>
      </c>
      <c r="G694">
        <v>15900.1</v>
      </c>
      <c r="K694" t="s">
        <v>16</v>
      </c>
      <c r="L694" t="s">
        <v>16</v>
      </c>
    </row>
    <row r="695" spans="1:12" x14ac:dyDescent="0.45">
      <c r="A695">
        <v>694</v>
      </c>
      <c r="B695" t="s">
        <v>769</v>
      </c>
      <c r="C695" t="s">
        <v>105</v>
      </c>
      <c r="D695" t="s">
        <v>15</v>
      </c>
      <c r="E695">
        <v>140</v>
      </c>
      <c r="K695" t="s">
        <v>16</v>
      </c>
      <c r="L695" t="s">
        <v>16</v>
      </c>
    </row>
    <row r="696" spans="1:12" x14ac:dyDescent="0.45">
      <c r="A696">
        <v>695</v>
      </c>
      <c r="B696" t="s">
        <v>770</v>
      </c>
      <c r="C696" t="s">
        <v>46</v>
      </c>
      <c r="D696" t="s">
        <v>15</v>
      </c>
      <c r="E696">
        <v>613</v>
      </c>
      <c r="K696" t="s">
        <v>16</v>
      </c>
      <c r="L696" t="s">
        <v>16</v>
      </c>
    </row>
    <row r="697" spans="1:12" x14ac:dyDescent="0.45">
      <c r="A697">
        <v>696</v>
      </c>
      <c r="B697" t="s">
        <v>771</v>
      </c>
      <c r="C697" t="s">
        <v>46</v>
      </c>
      <c r="D697" t="s">
        <v>15</v>
      </c>
      <c r="E697">
        <v>244</v>
      </c>
      <c r="F697">
        <v>193</v>
      </c>
      <c r="G697">
        <v>1772.1</v>
      </c>
      <c r="K697" t="s">
        <v>16</v>
      </c>
      <c r="L697" t="s">
        <v>16</v>
      </c>
    </row>
    <row r="698" spans="1:12" x14ac:dyDescent="0.45">
      <c r="A698">
        <v>697</v>
      </c>
      <c r="B698" t="s">
        <v>772</v>
      </c>
      <c r="C698" t="s">
        <v>109</v>
      </c>
      <c r="D698" t="s">
        <v>15</v>
      </c>
      <c r="E698">
        <v>980</v>
      </c>
      <c r="K698" t="s">
        <v>16</v>
      </c>
      <c r="L698" t="s">
        <v>16</v>
      </c>
    </row>
    <row r="699" spans="1:12" x14ac:dyDescent="0.45">
      <c r="A699">
        <v>698</v>
      </c>
      <c r="B699" t="s">
        <v>773</v>
      </c>
      <c r="C699" t="s">
        <v>109</v>
      </c>
      <c r="D699" t="s">
        <v>15</v>
      </c>
      <c r="E699">
        <v>481</v>
      </c>
      <c r="F699">
        <v>412</v>
      </c>
      <c r="G699">
        <v>3642.2</v>
      </c>
      <c r="K699" t="s">
        <v>16</v>
      </c>
      <c r="L699" t="s">
        <v>16</v>
      </c>
    </row>
    <row r="700" spans="1:12" x14ac:dyDescent="0.45">
      <c r="A700">
        <v>699</v>
      </c>
      <c r="B700" t="s">
        <v>774</v>
      </c>
      <c r="C700" t="s">
        <v>107</v>
      </c>
      <c r="D700" t="s">
        <v>15</v>
      </c>
      <c r="E700">
        <v>468</v>
      </c>
      <c r="K700" t="s">
        <v>16</v>
      </c>
      <c r="L700" t="s">
        <v>16</v>
      </c>
    </row>
    <row r="701" spans="1:12" x14ac:dyDescent="0.45">
      <c r="A701">
        <v>700</v>
      </c>
      <c r="B701" t="s">
        <v>775</v>
      </c>
      <c r="C701" t="s">
        <v>109</v>
      </c>
      <c r="D701" t="s">
        <v>15</v>
      </c>
      <c r="E701">
        <v>871</v>
      </c>
      <c r="F701">
        <v>727</v>
      </c>
      <c r="G701">
        <v>6566</v>
      </c>
      <c r="K701" t="s">
        <v>16</v>
      </c>
      <c r="L701" t="s">
        <v>16</v>
      </c>
    </row>
    <row r="702" spans="1:12" x14ac:dyDescent="0.45">
      <c r="A702">
        <v>701</v>
      </c>
      <c r="B702" t="s">
        <v>776</v>
      </c>
      <c r="C702" t="s">
        <v>107</v>
      </c>
      <c r="D702" t="s">
        <v>15</v>
      </c>
      <c r="E702">
        <v>387</v>
      </c>
      <c r="F702">
        <v>321</v>
      </c>
      <c r="G702">
        <v>2895.2</v>
      </c>
      <c r="K702" t="s">
        <v>16</v>
      </c>
      <c r="L702" t="s">
        <v>16</v>
      </c>
    </row>
    <row r="703" spans="1:12" x14ac:dyDescent="0.45">
      <c r="A703">
        <v>702</v>
      </c>
      <c r="B703" t="s">
        <v>777</v>
      </c>
      <c r="C703" t="s">
        <v>105</v>
      </c>
      <c r="D703" t="s">
        <v>15</v>
      </c>
      <c r="E703">
        <v>856</v>
      </c>
      <c r="K703" t="s">
        <v>16</v>
      </c>
      <c r="L703" t="s">
        <v>16</v>
      </c>
    </row>
    <row r="704" spans="1:12" x14ac:dyDescent="0.45">
      <c r="A704">
        <v>703</v>
      </c>
      <c r="B704" t="s">
        <v>778</v>
      </c>
      <c r="C704" t="s">
        <v>109</v>
      </c>
      <c r="D704" t="s">
        <v>15</v>
      </c>
      <c r="E704">
        <v>1108</v>
      </c>
      <c r="K704" t="s">
        <v>16</v>
      </c>
      <c r="L704" t="s">
        <v>16</v>
      </c>
    </row>
    <row r="705" spans="1:12" x14ac:dyDescent="0.45">
      <c r="A705">
        <v>704</v>
      </c>
      <c r="B705" t="s">
        <v>779</v>
      </c>
      <c r="C705" t="s">
        <v>107</v>
      </c>
      <c r="D705" t="s">
        <v>15</v>
      </c>
      <c r="E705">
        <v>892</v>
      </c>
      <c r="F705">
        <v>759</v>
      </c>
      <c r="G705">
        <v>6678</v>
      </c>
      <c r="K705" t="s">
        <v>16</v>
      </c>
      <c r="L705" t="s">
        <v>16</v>
      </c>
    </row>
    <row r="706" spans="1:12" x14ac:dyDescent="0.45">
      <c r="A706">
        <v>705</v>
      </c>
      <c r="B706" t="s">
        <v>780</v>
      </c>
      <c r="C706" t="s">
        <v>107</v>
      </c>
      <c r="D706" t="s">
        <v>15</v>
      </c>
      <c r="E706">
        <v>872</v>
      </c>
      <c r="F706">
        <v>792</v>
      </c>
      <c r="G706">
        <v>6951.1</v>
      </c>
      <c r="K706" t="s">
        <v>16</v>
      </c>
      <c r="L706" t="s">
        <v>16</v>
      </c>
    </row>
    <row r="707" spans="1:12" x14ac:dyDescent="0.45">
      <c r="A707">
        <v>706</v>
      </c>
      <c r="B707" t="s">
        <v>781</v>
      </c>
      <c r="C707" t="s">
        <v>109</v>
      </c>
      <c r="D707" t="s">
        <v>15</v>
      </c>
      <c r="E707">
        <v>450</v>
      </c>
      <c r="K707" t="s">
        <v>16</v>
      </c>
      <c r="L707" t="s">
        <v>16</v>
      </c>
    </row>
    <row r="708" spans="1:12" x14ac:dyDescent="0.45">
      <c r="A708">
        <v>707</v>
      </c>
      <c r="B708" t="s">
        <v>782</v>
      </c>
      <c r="C708" t="s">
        <v>46</v>
      </c>
      <c r="D708" t="s">
        <v>15</v>
      </c>
      <c r="E708">
        <v>423</v>
      </c>
      <c r="K708" t="s">
        <v>16</v>
      </c>
      <c r="L708" t="s">
        <v>16</v>
      </c>
    </row>
    <row r="709" spans="1:12" x14ac:dyDescent="0.45">
      <c r="A709">
        <v>708</v>
      </c>
      <c r="B709" t="s">
        <v>783</v>
      </c>
      <c r="C709" t="s">
        <v>107</v>
      </c>
      <c r="D709" t="s">
        <v>15</v>
      </c>
      <c r="E709">
        <v>249</v>
      </c>
      <c r="F709">
        <v>182</v>
      </c>
      <c r="G709">
        <v>1719.1</v>
      </c>
      <c r="K709" t="s">
        <v>16</v>
      </c>
      <c r="L709" t="s">
        <v>16</v>
      </c>
    </row>
    <row r="710" spans="1:12" x14ac:dyDescent="0.45">
      <c r="A710">
        <v>709</v>
      </c>
      <c r="B710" t="s">
        <v>784</v>
      </c>
      <c r="C710" t="s">
        <v>109</v>
      </c>
      <c r="D710" t="s">
        <v>15</v>
      </c>
      <c r="E710">
        <v>136</v>
      </c>
      <c r="F710">
        <v>124</v>
      </c>
      <c r="G710">
        <v>1107</v>
      </c>
      <c r="K710" t="s">
        <v>16</v>
      </c>
      <c r="L710" t="s">
        <v>16</v>
      </c>
    </row>
    <row r="711" spans="1:12" x14ac:dyDescent="0.45">
      <c r="A711">
        <v>710</v>
      </c>
      <c r="B711" t="s">
        <v>785</v>
      </c>
      <c r="C711" t="s">
        <v>109</v>
      </c>
      <c r="D711" t="s">
        <v>15</v>
      </c>
      <c r="E711">
        <v>725</v>
      </c>
      <c r="F711">
        <v>639</v>
      </c>
      <c r="G711">
        <v>5791.2</v>
      </c>
      <c r="K711" t="s">
        <v>16</v>
      </c>
      <c r="L711" t="s">
        <v>16</v>
      </c>
    </row>
    <row r="712" spans="1:12" x14ac:dyDescent="0.45">
      <c r="A712">
        <v>711</v>
      </c>
      <c r="B712" t="s">
        <v>786</v>
      </c>
      <c r="C712" t="s">
        <v>113</v>
      </c>
      <c r="D712" t="s">
        <v>15</v>
      </c>
      <c r="E712">
        <v>274</v>
      </c>
      <c r="F712">
        <v>193</v>
      </c>
      <c r="G712">
        <v>1715</v>
      </c>
      <c r="K712" t="s">
        <v>16</v>
      </c>
      <c r="L712" t="s">
        <v>16</v>
      </c>
    </row>
    <row r="713" spans="1:12" x14ac:dyDescent="0.45">
      <c r="A713">
        <v>712</v>
      </c>
      <c r="B713" t="s">
        <v>787</v>
      </c>
      <c r="C713" t="s">
        <v>107</v>
      </c>
      <c r="D713" t="s">
        <v>15</v>
      </c>
      <c r="E713">
        <v>380</v>
      </c>
      <c r="K713" t="s">
        <v>16</v>
      </c>
      <c r="L713" t="s">
        <v>16</v>
      </c>
    </row>
    <row r="714" spans="1:12" x14ac:dyDescent="0.45">
      <c r="A714">
        <v>713</v>
      </c>
      <c r="B714" t="s">
        <v>788</v>
      </c>
      <c r="C714" t="s">
        <v>107</v>
      </c>
      <c r="D714" t="s">
        <v>15</v>
      </c>
      <c r="E714">
        <v>752</v>
      </c>
      <c r="K714" t="s">
        <v>16</v>
      </c>
      <c r="L714" t="s">
        <v>16</v>
      </c>
    </row>
    <row r="715" spans="1:12" x14ac:dyDescent="0.45">
      <c r="A715">
        <v>714</v>
      </c>
      <c r="B715" t="s">
        <v>789</v>
      </c>
      <c r="C715" t="s">
        <v>46</v>
      </c>
      <c r="D715" t="s">
        <v>15</v>
      </c>
      <c r="E715">
        <v>559</v>
      </c>
      <c r="F715">
        <v>449</v>
      </c>
      <c r="G715">
        <v>3928.1</v>
      </c>
      <c r="K715" t="s">
        <v>16</v>
      </c>
      <c r="L715" t="s">
        <v>16</v>
      </c>
    </row>
    <row r="716" spans="1:12" x14ac:dyDescent="0.45">
      <c r="A716">
        <v>715</v>
      </c>
      <c r="B716" t="s">
        <v>790</v>
      </c>
      <c r="C716" t="s">
        <v>46</v>
      </c>
      <c r="D716" t="s">
        <v>15</v>
      </c>
      <c r="E716">
        <v>903</v>
      </c>
      <c r="F716">
        <v>837</v>
      </c>
      <c r="G716">
        <v>7436.1</v>
      </c>
      <c r="K716" t="s">
        <v>16</v>
      </c>
      <c r="L716" t="s">
        <v>16</v>
      </c>
    </row>
    <row r="717" spans="1:12" x14ac:dyDescent="0.45">
      <c r="A717">
        <v>716</v>
      </c>
      <c r="B717" t="s">
        <v>791</v>
      </c>
      <c r="C717" t="s">
        <v>46</v>
      </c>
      <c r="D717" t="s">
        <v>15</v>
      </c>
      <c r="E717">
        <v>239</v>
      </c>
      <c r="K717" t="s">
        <v>16</v>
      </c>
      <c r="L717" t="s">
        <v>16</v>
      </c>
    </row>
    <row r="718" spans="1:12" x14ac:dyDescent="0.45">
      <c r="A718">
        <v>717</v>
      </c>
      <c r="B718" t="s">
        <v>792</v>
      </c>
      <c r="C718" t="s">
        <v>46</v>
      </c>
      <c r="D718" t="s">
        <v>15</v>
      </c>
      <c r="E718">
        <v>1019</v>
      </c>
      <c r="K718" t="s">
        <v>16</v>
      </c>
      <c r="L718" t="s">
        <v>16</v>
      </c>
    </row>
    <row r="719" spans="1:12" x14ac:dyDescent="0.45">
      <c r="A719">
        <v>718</v>
      </c>
      <c r="B719" t="s">
        <v>793</v>
      </c>
      <c r="C719" t="s">
        <v>113</v>
      </c>
      <c r="D719" t="s">
        <v>15</v>
      </c>
      <c r="E719">
        <v>742</v>
      </c>
      <c r="F719">
        <v>599</v>
      </c>
      <c r="G719">
        <v>5490</v>
      </c>
      <c r="K719" t="s">
        <v>16</v>
      </c>
      <c r="L719" t="s">
        <v>16</v>
      </c>
    </row>
    <row r="720" spans="1:12" x14ac:dyDescent="0.45">
      <c r="A720">
        <v>719</v>
      </c>
      <c r="B720" t="s">
        <v>794</v>
      </c>
      <c r="C720" t="s">
        <v>105</v>
      </c>
      <c r="D720" t="s">
        <v>15</v>
      </c>
      <c r="E720">
        <v>992</v>
      </c>
      <c r="F720">
        <v>877</v>
      </c>
      <c r="G720">
        <v>7619.2</v>
      </c>
      <c r="K720" t="s">
        <v>16</v>
      </c>
      <c r="L720" t="s">
        <v>16</v>
      </c>
    </row>
    <row r="721" spans="1:12" x14ac:dyDescent="0.45">
      <c r="A721">
        <v>720</v>
      </c>
      <c r="B721" t="s">
        <v>795</v>
      </c>
      <c r="C721" t="s">
        <v>46</v>
      </c>
      <c r="D721" t="s">
        <v>15</v>
      </c>
      <c r="E721">
        <v>214</v>
      </c>
      <c r="K721" t="s">
        <v>16</v>
      </c>
      <c r="L721" t="s">
        <v>16</v>
      </c>
    </row>
    <row r="722" spans="1:12" x14ac:dyDescent="0.45">
      <c r="A722">
        <v>721</v>
      </c>
      <c r="B722" t="s">
        <v>796</v>
      </c>
      <c r="C722" t="s">
        <v>109</v>
      </c>
      <c r="D722" t="s">
        <v>15</v>
      </c>
      <c r="E722">
        <v>271</v>
      </c>
      <c r="F722">
        <v>217</v>
      </c>
      <c r="G722">
        <v>1958.1</v>
      </c>
      <c r="K722" t="s">
        <v>16</v>
      </c>
      <c r="L722" t="s">
        <v>16</v>
      </c>
    </row>
    <row r="723" spans="1:12" x14ac:dyDescent="0.45">
      <c r="A723">
        <v>722</v>
      </c>
      <c r="B723" t="s">
        <v>797</v>
      </c>
      <c r="C723" t="s">
        <v>107</v>
      </c>
      <c r="D723" t="s">
        <v>15</v>
      </c>
      <c r="E723">
        <v>902</v>
      </c>
      <c r="F723">
        <v>801</v>
      </c>
      <c r="G723">
        <v>7001</v>
      </c>
      <c r="K723" t="s">
        <v>16</v>
      </c>
      <c r="L723" t="s">
        <v>16</v>
      </c>
    </row>
    <row r="724" spans="1:12" x14ac:dyDescent="0.45">
      <c r="A724">
        <v>723</v>
      </c>
      <c r="B724" t="s">
        <v>798</v>
      </c>
      <c r="C724" t="s">
        <v>46</v>
      </c>
      <c r="D724" t="s">
        <v>15</v>
      </c>
      <c r="E724">
        <v>176</v>
      </c>
      <c r="F724">
        <v>128</v>
      </c>
      <c r="G724">
        <v>1159</v>
      </c>
      <c r="K724" t="s">
        <v>16</v>
      </c>
      <c r="L724" t="s">
        <v>16</v>
      </c>
    </row>
    <row r="725" spans="1:12" x14ac:dyDescent="0.45">
      <c r="A725">
        <v>724</v>
      </c>
      <c r="B725" t="s">
        <v>799</v>
      </c>
      <c r="C725" t="s">
        <v>109</v>
      </c>
      <c r="D725" t="s">
        <v>15</v>
      </c>
      <c r="E725">
        <v>677</v>
      </c>
      <c r="F725">
        <v>608</v>
      </c>
      <c r="G725">
        <v>5441.1</v>
      </c>
      <c r="K725" t="s">
        <v>16</v>
      </c>
      <c r="L725" t="s">
        <v>16</v>
      </c>
    </row>
    <row r="726" spans="1:12" x14ac:dyDescent="0.45">
      <c r="A726">
        <v>725</v>
      </c>
      <c r="B726" t="s">
        <v>800</v>
      </c>
      <c r="C726" t="s">
        <v>107</v>
      </c>
      <c r="D726" t="s">
        <v>15</v>
      </c>
      <c r="E726">
        <v>626</v>
      </c>
      <c r="K726" t="s">
        <v>16</v>
      </c>
      <c r="L726" t="s">
        <v>16</v>
      </c>
    </row>
    <row r="727" spans="1:12" x14ac:dyDescent="0.45">
      <c r="A727">
        <v>726</v>
      </c>
      <c r="B727" t="s">
        <v>801</v>
      </c>
      <c r="C727" t="s">
        <v>109</v>
      </c>
      <c r="D727" t="s">
        <v>15</v>
      </c>
      <c r="E727">
        <v>462</v>
      </c>
      <c r="K727" t="s">
        <v>16</v>
      </c>
      <c r="L727" t="s">
        <v>16</v>
      </c>
    </row>
    <row r="728" spans="1:12" x14ac:dyDescent="0.45">
      <c r="A728">
        <v>727</v>
      </c>
      <c r="B728" t="s">
        <v>802</v>
      </c>
      <c r="C728" t="s">
        <v>105</v>
      </c>
      <c r="D728" t="s">
        <v>15</v>
      </c>
      <c r="E728">
        <v>582</v>
      </c>
      <c r="K728" t="s">
        <v>16</v>
      </c>
      <c r="L728" t="s">
        <v>16</v>
      </c>
    </row>
    <row r="729" spans="1:12" x14ac:dyDescent="0.45">
      <c r="A729">
        <v>728</v>
      </c>
      <c r="B729" t="s">
        <v>803</v>
      </c>
      <c r="C729" t="s">
        <v>46</v>
      </c>
      <c r="D729" t="s">
        <v>15</v>
      </c>
      <c r="E729">
        <v>335</v>
      </c>
      <c r="K729" t="s">
        <v>16</v>
      </c>
      <c r="L729" t="s">
        <v>16</v>
      </c>
    </row>
    <row r="730" spans="1:12" x14ac:dyDescent="0.45">
      <c r="A730">
        <v>729</v>
      </c>
      <c r="B730" t="s">
        <v>804</v>
      </c>
      <c r="C730" t="s">
        <v>38</v>
      </c>
      <c r="D730" t="s">
        <v>15</v>
      </c>
      <c r="E730">
        <v>572</v>
      </c>
      <c r="F730">
        <v>495</v>
      </c>
      <c r="G730">
        <v>4453.2</v>
      </c>
      <c r="K730" t="s">
        <v>16</v>
      </c>
      <c r="L730" t="s">
        <v>16</v>
      </c>
    </row>
    <row r="731" spans="1:12" x14ac:dyDescent="0.45">
      <c r="A731">
        <v>730</v>
      </c>
      <c r="B731" t="s">
        <v>805</v>
      </c>
      <c r="C731" t="s">
        <v>105</v>
      </c>
      <c r="D731" t="s">
        <v>15</v>
      </c>
      <c r="E731">
        <v>528</v>
      </c>
      <c r="F731">
        <v>380</v>
      </c>
      <c r="G731">
        <v>3570.2</v>
      </c>
      <c r="K731" t="s">
        <v>16</v>
      </c>
      <c r="L731" t="s">
        <v>16</v>
      </c>
    </row>
    <row r="732" spans="1:12" x14ac:dyDescent="0.45">
      <c r="A732">
        <v>731</v>
      </c>
      <c r="B732" t="s">
        <v>806</v>
      </c>
      <c r="C732" t="s">
        <v>380</v>
      </c>
      <c r="D732" t="s">
        <v>15</v>
      </c>
      <c r="E732">
        <v>205</v>
      </c>
      <c r="K732" t="s">
        <v>16</v>
      </c>
      <c r="L732" t="s">
        <v>16</v>
      </c>
    </row>
    <row r="733" spans="1:12" x14ac:dyDescent="0.45">
      <c r="A733">
        <v>732</v>
      </c>
      <c r="B733" t="s">
        <v>807</v>
      </c>
      <c r="C733" t="s">
        <v>46</v>
      </c>
      <c r="D733" t="s">
        <v>15</v>
      </c>
      <c r="E733">
        <v>187</v>
      </c>
      <c r="K733" t="s">
        <v>16</v>
      </c>
      <c r="L733" t="s">
        <v>16</v>
      </c>
    </row>
    <row r="734" spans="1:12" x14ac:dyDescent="0.45">
      <c r="A734">
        <v>733</v>
      </c>
      <c r="B734" t="s">
        <v>808</v>
      </c>
      <c r="C734" t="s">
        <v>109</v>
      </c>
      <c r="D734" t="s">
        <v>15</v>
      </c>
      <c r="E734">
        <v>1027</v>
      </c>
      <c r="F734">
        <v>468</v>
      </c>
      <c r="G734">
        <v>4026.2</v>
      </c>
      <c r="K734" t="s">
        <v>16</v>
      </c>
      <c r="L734" t="s">
        <v>16</v>
      </c>
    </row>
    <row r="735" spans="1:12" x14ac:dyDescent="0.45">
      <c r="A735">
        <v>734</v>
      </c>
      <c r="B735" t="s">
        <v>809</v>
      </c>
      <c r="C735" t="s">
        <v>107</v>
      </c>
      <c r="D735" t="s">
        <v>15</v>
      </c>
      <c r="E735">
        <v>1246</v>
      </c>
      <c r="F735">
        <v>1050</v>
      </c>
      <c r="G735">
        <v>9400.2000000000007</v>
      </c>
      <c r="K735" t="s">
        <v>16</v>
      </c>
      <c r="L735" t="s">
        <v>16</v>
      </c>
    </row>
    <row r="736" spans="1:12" x14ac:dyDescent="0.45">
      <c r="A736">
        <v>735</v>
      </c>
      <c r="B736" t="s">
        <v>810</v>
      </c>
      <c r="C736" t="s">
        <v>109</v>
      </c>
      <c r="D736" t="s">
        <v>15</v>
      </c>
      <c r="E736">
        <v>224</v>
      </c>
      <c r="K736" t="s">
        <v>16</v>
      </c>
      <c r="L736" t="s">
        <v>16</v>
      </c>
    </row>
    <row r="737" spans="1:12" x14ac:dyDescent="0.45">
      <c r="A737">
        <v>736</v>
      </c>
      <c r="B737" t="s">
        <v>811</v>
      </c>
      <c r="C737" t="s">
        <v>137</v>
      </c>
      <c r="D737" t="s">
        <v>15</v>
      </c>
      <c r="E737">
        <v>650</v>
      </c>
      <c r="F737">
        <v>553</v>
      </c>
      <c r="G737">
        <v>5041</v>
      </c>
      <c r="K737" t="s">
        <v>16</v>
      </c>
      <c r="L737" t="s">
        <v>16</v>
      </c>
    </row>
    <row r="738" spans="1:12" x14ac:dyDescent="0.45">
      <c r="A738">
        <v>737</v>
      </c>
      <c r="B738" t="s">
        <v>812</v>
      </c>
      <c r="C738" t="s">
        <v>105</v>
      </c>
      <c r="D738" t="s">
        <v>15</v>
      </c>
      <c r="E738">
        <v>247</v>
      </c>
      <c r="F738">
        <v>199</v>
      </c>
      <c r="G738">
        <v>1795</v>
      </c>
      <c r="K738" t="s">
        <v>16</v>
      </c>
      <c r="L738" t="s">
        <v>16</v>
      </c>
    </row>
    <row r="739" spans="1:12" x14ac:dyDescent="0.45">
      <c r="A739">
        <v>738</v>
      </c>
      <c r="B739" t="s">
        <v>813</v>
      </c>
      <c r="C739" t="s">
        <v>46</v>
      </c>
      <c r="D739" t="s">
        <v>15</v>
      </c>
      <c r="E739">
        <v>181</v>
      </c>
      <c r="K739" t="s">
        <v>16</v>
      </c>
      <c r="L739" t="s">
        <v>16</v>
      </c>
    </row>
    <row r="740" spans="1:12" x14ac:dyDescent="0.45">
      <c r="A740">
        <v>739</v>
      </c>
      <c r="B740" t="s">
        <v>814</v>
      </c>
      <c r="C740" t="s">
        <v>107</v>
      </c>
      <c r="D740" t="s">
        <v>15</v>
      </c>
      <c r="E740">
        <v>456</v>
      </c>
      <c r="F740">
        <v>423</v>
      </c>
      <c r="G740">
        <v>3727.2</v>
      </c>
      <c r="K740" t="s">
        <v>16</v>
      </c>
      <c r="L740" t="s">
        <v>16</v>
      </c>
    </row>
    <row r="741" spans="1:12" x14ac:dyDescent="0.45">
      <c r="A741">
        <v>740</v>
      </c>
      <c r="B741" t="s">
        <v>815</v>
      </c>
      <c r="C741" t="s">
        <v>109</v>
      </c>
      <c r="D741" t="s">
        <v>15</v>
      </c>
      <c r="E741">
        <v>212</v>
      </c>
      <c r="K741" t="s">
        <v>16</v>
      </c>
      <c r="L741" t="s">
        <v>16</v>
      </c>
    </row>
    <row r="742" spans="1:12" x14ac:dyDescent="0.45">
      <c r="A742">
        <v>741</v>
      </c>
      <c r="B742" t="s">
        <v>816</v>
      </c>
      <c r="C742" t="s">
        <v>113</v>
      </c>
      <c r="D742" t="s">
        <v>15</v>
      </c>
      <c r="E742">
        <v>738</v>
      </c>
      <c r="K742" t="s">
        <v>16</v>
      </c>
      <c r="L742" t="s">
        <v>16</v>
      </c>
    </row>
    <row r="743" spans="1:12" x14ac:dyDescent="0.45">
      <c r="A743">
        <v>742</v>
      </c>
      <c r="B743" t="s">
        <v>817</v>
      </c>
      <c r="C743" t="s">
        <v>109</v>
      </c>
      <c r="D743" t="s">
        <v>15</v>
      </c>
      <c r="E743">
        <v>1351</v>
      </c>
      <c r="K743" t="s">
        <v>16</v>
      </c>
      <c r="L743" t="s">
        <v>16</v>
      </c>
    </row>
    <row r="744" spans="1:12" x14ac:dyDescent="0.45">
      <c r="A744">
        <v>743</v>
      </c>
      <c r="B744" t="s">
        <v>818</v>
      </c>
      <c r="C744" t="s">
        <v>109</v>
      </c>
      <c r="D744" t="s">
        <v>15</v>
      </c>
      <c r="E744">
        <v>580</v>
      </c>
      <c r="F744">
        <v>336</v>
      </c>
      <c r="G744">
        <v>3003</v>
      </c>
      <c r="K744" t="s">
        <v>16</v>
      </c>
      <c r="L744" t="s">
        <v>16</v>
      </c>
    </row>
    <row r="745" spans="1:12" x14ac:dyDescent="0.45">
      <c r="A745">
        <v>744</v>
      </c>
      <c r="B745" t="s">
        <v>819</v>
      </c>
      <c r="C745" t="s">
        <v>46</v>
      </c>
      <c r="D745" t="s">
        <v>15</v>
      </c>
      <c r="E745">
        <v>1233</v>
      </c>
      <c r="K745" t="s">
        <v>16</v>
      </c>
      <c r="L745" t="s">
        <v>16</v>
      </c>
    </row>
    <row r="746" spans="1:12" x14ac:dyDescent="0.45">
      <c r="A746">
        <v>745</v>
      </c>
      <c r="B746" t="s">
        <v>820</v>
      </c>
      <c r="C746" t="s">
        <v>46</v>
      </c>
      <c r="D746" t="s">
        <v>15</v>
      </c>
      <c r="E746">
        <v>269</v>
      </c>
      <c r="F746">
        <v>216</v>
      </c>
      <c r="G746">
        <v>1985.2</v>
      </c>
      <c r="K746" t="s">
        <v>16</v>
      </c>
      <c r="L746" t="s">
        <v>16</v>
      </c>
    </row>
    <row r="747" spans="1:12" x14ac:dyDescent="0.45">
      <c r="A747">
        <v>746</v>
      </c>
      <c r="B747" t="s">
        <v>821</v>
      </c>
      <c r="C747" t="s">
        <v>26</v>
      </c>
      <c r="D747" t="s">
        <v>15</v>
      </c>
      <c r="E747">
        <v>484</v>
      </c>
      <c r="K747" t="s">
        <v>16</v>
      </c>
      <c r="L747" t="s">
        <v>16</v>
      </c>
    </row>
    <row r="748" spans="1:12" x14ac:dyDescent="0.45">
      <c r="A748">
        <v>747</v>
      </c>
      <c r="B748" t="s">
        <v>822</v>
      </c>
      <c r="C748" t="s">
        <v>46</v>
      </c>
      <c r="D748" t="s">
        <v>15</v>
      </c>
      <c r="E748">
        <v>190</v>
      </c>
      <c r="K748" t="s">
        <v>16</v>
      </c>
      <c r="L748" t="s">
        <v>16</v>
      </c>
    </row>
    <row r="749" spans="1:12" x14ac:dyDescent="0.45">
      <c r="A749">
        <v>748</v>
      </c>
      <c r="B749" t="s">
        <v>823</v>
      </c>
      <c r="C749" t="s">
        <v>109</v>
      </c>
      <c r="D749" t="s">
        <v>15</v>
      </c>
      <c r="E749">
        <v>1247</v>
      </c>
      <c r="F749">
        <v>1164</v>
      </c>
      <c r="G749">
        <v>10521</v>
      </c>
      <c r="K749" t="s">
        <v>16</v>
      </c>
      <c r="L749" t="s">
        <v>16</v>
      </c>
    </row>
    <row r="750" spans="1:12" x14ac:dyDescent="0.45">
      <c r="A750">
        <v>749</v>
      </c>
      <c r="B750" t="s">
        <v>824</v>
      </c>
      <c r="C750" t="s">
        <v>46</v>
      </c>
      <c r="D750" t="s">
        <v>15</v>
      </c>
      <c r="E750">
        <v>1230</v>
      </c>
      <c r="F750">
        <v>1051</v>
      </c>
      <c r="G750">
        <v>9424.2000000000007</v>
      </c>
      <c r="K750" t="s">
        <v>16</v>
      </c>
      <c r="L750" t="s">
        <v>16</v>
      </c>
    </row>
    <row r="751" spans="1:12" x14ac:dyDescent="0.45">
      <c r="A751">
        <v>750</v>
      </c>
      <c r="B751" t="s">
        <v>825</v>
      </c>
      <c r="C751" t="s">
        <v>26</v>
      </c>
      <c r="D751" t="s">
        <v>15</v>
      </c>
      <c r="E751">
        <v>239</v>
      </c>
      <c r="K751" t="s">
        <v>16</v>
      </c>
      <c r="L751" t="s">
        <v>16</v>
      </c>
    </row>
    <row r="752" spans="1:12" x14ac:dyDescent="0.45">
      <c r="A752">
        <v>751</v>
      </c>
      <c r="B752" t="s">
        <v>826</v>
      </c>
      <c r="C752" t="s">
        <v>109</v>
      </c>
      <c r="D752" t="s">
        <v>15</v>
      </c>
      <c r="E752">
        <v>214</v>
      </c>
      <c r="F752">
        <v>173</v>
      </c>
      <c r="G752">
        <v>1572.2</v>
      </c>
      <c r="K752" t="s">
        <v>16</v>
      </c>
      <c r="L752" t="s">
        <v>16</v>
      </c>
    </row>
    <row r="753" spans="1:12" x14ac:dyDescent="0.45">
      <c r="A753">
        <v>752</v>
      </c>
      <c r="B753" t="s">
        <v>827</v>
      </c>
      <c r="C753" t="s">
        <v>46</v>
      </c>
      <c r="D753" t="s">
        <v>15</v>
      </c>
      <c r="E753">
        <v>176</v>
      </c>
      <c r="K753" t="s">
        <v>16</v>
      </c>
      <c r="L753" t="s">
        <v>16</v>
      </c>
    </row>
    <row r="754" spans="1:12" x14ac:dyDescent="0.45">
      <c r="A754">
        <v>753</v>
      </c>
      <c r="B754" t="s">
        <v>828</v>
      </c>
      <c r="C754" t="s">
        <v>46</v>
      </c>
      <c r="D754" t="s">
        <v>15</v>
      </c>
      <c r="E754">
        <v>144</v>
      </c>
      <c r="K754" t="s">
        <v>16</v>
      </c>
      <c r="L754" t="s">
        <v>16</v>
      </c>
    </row>
    <row r="755" spans="1:12" x14ac:dyDescent="0.45">
      <c r="A755">
        <v>754</v>
      </c>
      <c r="B755" t="s">
        <v>829</v>
      </c>
      <c r="C755" t="s">
        <v>46</v>
      </c>
      <c r="D755" t="s">
        <v>15</v>
      </c>
      <c r="E755">
        <v>481</v>
      </c>
      <c r="F755">
        <v>298</v>
      </c>
      <c r="G755">
        <v>2853.1</v>
      </c>
      <c r="K755" t="s">
        <v>16</v>
      </c>
      <c r="L755" t="s">
        <v>16</v>
      </c>
    </row>
    <row r="756" spans="1:12" x14ac:dyDescent="0.45">
      <c r="A756">
        <v>755</v>
      </c>
      <c r="B756" t="s">
        <v>830</v>
      </c>
      <c r="C756" t="s">
        <v>831</v>
      </c>
      <c r="D756" t="s">
        <v>15</v>
      </c>
      <c r="E756">
        <v>231</v>
      </c>
      <c r="F756">
        <v>66</v>
      </c>
      <c r="G756">
        <v>1605</v>
      </c>
      <c r="K756" t="s">
        <v>16</v>
      </c>
      <c r="L756" t="s">
        <v>16</v>
      </c>
    </row>
    <row r="757" spans="1:12" x14ac:dyDescent="0.45">
      <c r="A757">
        <v>756</v>
      </c>
      <c r="B757" t="s">
        <v>832</v>
      </c>
      <c r="C757" t="s">
        <v>113</v>
      </c>
      <c r="D757" t="s">
        <v>15</v>
      </c>
      <c r="E757">
        <v>173</v>
      </c>
      <c r="F757">
        <v>115</v>
      </c>
      <c r="G757">
        <v>1040</v>
      </c>
      <c r="K757" t="s">
        <v>16</v>
      </c>
      <c r="L757" t="s">
        <v>16</v>
      </c>
    </row>
    <row r="758" spans="1:12" x14ac:dyDescent="0.45">
      <c r="A758">
        <v>757</v>
      </c>
      <c r="B758" t="s">
        <v>833</v>
      </c>
      <c r="C758" t="s">
        <v>107</v>
      </c>
      <c r="D758" t="s">
        <v>15</v>
      </c>
      <c r="E758">
        <v>364</v>
      </c>
      <c r="F758">
        <v>133</v>
      </c>
      <c r="G758">
        <v>2264.1</v>
      </c>
      <c r="K758" t="s">
        <v>16</v>
      </c>
      <c r="L758" t="s">
        <v>16</v>
      </c>
    </row>
    <row r="759" spans="1:12" x14ac:dyDescent="0.45">
      <c r="A759">
        <v>758</v>
      </c>
      <c r="B759" t="s">
        <v>834</v>
      </c>
      <c r="C759" t="s">
        <v>127</v>
      </c>
      <c r="D759" t="s">
        <v>15</v>
      </c>
      <c r="E759">
        <v>694</v>
      </c>
      <c r="F759">
        <v>222</v>
      </c>
      <c r="G759">
        <v>3247.2</v>
      </c>
      <c r="K759" t="s">
        <v>16</v>
      </c>
      <c r="L759" t="s">
        <v>16</v>
      </c>
    </row>
    <row r="760" spans="1:12" x14ac:dyDescent="0.45">
      <c r="A760">
        <v>759</v>
      </c>
      <c r="B760" t="s">
        <v>835</v>
      </c>
      <c r="C760" t="s">
        <v>113</v>
      </c>
      <c r="D760" t="s">
        <v>15</v>
      </c>
      <c r="E760">
        <v>205</v>
      </c>
      <c r="F760">
        <v>107</v>
      </c>
      <c r="G760">
        <v>1315</v>
      </c>
      <c r="K760" t="s">
        <v>16</v>
      </c>
      <c r="L760" t="s">
        <v>16</v>
      </c>
    </row>
    <row r="761" spans="1:12" x14ac:dyDescent="0.45">
      <c r="A761">
        <v>760</v>
      </c>
      <c r="B761" t="s">
        <v>836</v>
      </c>
      <c r="C761" t="s">
        <v>837</v>
      </c>
      <c r="D761" t="s">
        <v>15</v>
      </c>
      <c r="E761">
        <v>231</v>
      </c>
      <c r="F761">
        <v>174</v>
      </c>
      <c r="G761">
        <v>1855</v>
      </c>
      <c r="K761" t="s">
        <v>16</v>
      </c>
      <c r="L761" t="s">
        <v>16</v>
      </c>
    </row>
    <row r="762" spans="1:12" x14ac:dyDescent="0.45">
      <c r="A762">
        <v>761</v>
      </c>
      <c r="B762" t="s">
        <v>838</v>
      </c>
      <c r="C762" t="s">
        <v>113</v>
      </c>
      <c r="D762" t="s">
        <v>15</v>
      </c>
      <c r="E762">
        <v>525</v>
      </c>
      <c r="F762">
        <v>289</v>
      </c>
      <c r="G762">
        <v>3019.2</v>
      </c>
      <c r="K762" t="s">
        <v>16</v>
      </c>
      <c r="L762" t="s">
        <v>16</v>
      </c>
    </row>
    <row r="763" spans="1:12" x14ac:dyDescent="0.45">
      <c r="A763">
        <v>762</v>
      </c>
      <c r="B763" t="s">
        <v>839</v>
      </c>
      <c r="C763" t="s">
        <v>127</v>
      </c>
      <c r="D763" t="s">
        <v>15</v>
      </c>
      <c r="E763">
        <v>333</v>
      </c>
      <c r="F763">
        <v>131</v>
      </c>
      <c r="G763">
        <v>2131</v>
      </c>
      <c r="K763" t="s">
        <v>16</v>
      </c>
      <c r="L763" t="s">
        <v>16</v>
      </c>
    </row>
    <row r="764" spans="1:12" x14ac:dyDescent="0.45">
      <c r="A764">
        <v>763</v>
      </c>
      <c r="B764" t="s">
        <v>840</v>
      </c>
      <c r="C764" t="s">
        <v>137</v>
      </c>
      <c r="D764" t="s">
        <v>15</v>
      </c>
      <c r="E764">
        <v>218</v>
      </c>
      <c r="F764">
        <v>95</v>
      </c>
      <c r="G764">
        <v>1184.2</v>
      </c>
      <c r="K764" t="s">
        <v>16</v>
      </c>
      <c r="L764" t="s">
        <v>16</v>
      </c>
    </row>
    <row r="765" spans="1:12" x14ac:dyDescent="0.45">
      <c r="A765">
        <v>764</v>
      </c>
      <c r="B765" t="s">
        <v>841</v>
      </c>
      <c r="C765" t="s">
        <v>113</v>
      </c>
      <c r="D765" t="s">
        <v>15</v>
      </c>
      <c r="E765">
        <v>766</v>
      </c>
      <c r="F765">
        <v>367</v>
      </c>
      <c r="G765">
        <v>5152</v>
      </c>
      <c r="K765" t="s">
        <v>16</v>
      </c>
      <c r="L765" t="s">
        <v>16</v>
      </c>
    </row>
    <row r="766" spans="1:12" x14ac:dyDescent="0.45">
      <c r="A766">
        <v>765</v>
      </c>
      <c r="B766" t="s">
        <v>842</v>
      </c>
      <c r="C766" t="s">
        <v>843</v>
      </c>
      <c r="D766" t="s">
        <v>15</v>
      </c>
      <c r="E766">
        <v>357</v>
      </c>
      <c r="F766">
        <v>117</v>
      </c>
      <c r="G766">
        <v>2386.1999999999998</v>
      </c>
      <c r="K766" t="s">
        <v>16</v>
      </c>
      <c r="L766" t="s">
        <v>16</v>
      </c>
    </row>
    <row r="767" spans="1:12" x14ac:dyDescent="0.45">
      <c r="A767">
        <v>766</v>
      </c>
      <c r="B767" t="s">
        <v>844</v>
      </c>
      <c r="C767" t="s">
        <v>107</v>
      </c>
      <c r="D767" t="s">
        <v>15</v>
      </c>
      <c r="E767">
        <v>322</v>
      </c>
      <c r="F767">
        <v>137</v>
      </c>
      <c r="G767">
        <v>1333</v>
      </c>
      <c r="K767" t="s">
        <v>16</v>
      </c>
      <c r="L767" t="s">
        <v>16</v>
      </c>
    </row>
    <row r="768" spans="1:12" x14ac:dyDescent="0.45">
      <c r="A768">
        <v>767</v>
      </c>
      <c r="B768" t="s">
        <v>845</v>
      </c>
      <c r="C768" t="s">
        <v>109</v>
      </c>
      <c r="D768" t="s">
        <v>15</v>
      </c>
      <c r="E768">
        <v>513</v>
      </c>
      <c r="F768">
        <v>264</v>
      </c>
      <c r="G768">
        <v>3652.2</v>
      </c>
      <c r="K768" t="s">
        <v>16</v>
      </c>
      <c r="L768" t="s">
        <v>16</v>
      </c>
    </row>
    <row r="769" spans="1:12" x14ac:dyDescent="0.45">
      <c r="A769">
        <v>768</v>
      </c>
      <c r="B769" t="s">
        <v>846</v>
      </c>
      <c r="C769" t="s">
        <v>107</v>
      </c>
      <c r="D769" t="s">
        <v>15</v>
      </c>
      <c r="E769">
        <v>279</v>
      </c>
      <c r="F769">
        <v>150</v>
      </c>
      <c r="G769">
        <v>1426.2</v>
      </c>
      <c r="K769" t="s">
        <v>16</v>
      </c>
      <c r="L769" t="s">
        <v>16</v>
      </c>
    </row>
    <row r="770" spans="1:12" x14ac:dyDescent="0.45">
      <c r="A770">
        <v>769</v>
      </c>
      <c r="B770" t="s">
        <v>847</v>
      </c>
      <c r="C770" t="s">
        <v>46</v>
      </c>
      <c r="D770" t="s">
        <v>15</v>
      </c>
      <c r="E770">
        <v>294</v>
      </c>
      <c r="F770">
        <v>128</v>
      </c>
      <c r="G770">
        <v>1346.2</v>
      </c>
      <c r="K770" t="s">
        <v>16</v>
      </c>
      <c r="L770" t="s">
        <v>16</v>
      </c>
    </row>
    <row r="771" spans="1:12" x14ac:dyDescent="0.45">
      <c r="A771">
        <v>770</v>
      </c>
      <c r="B771" t="s">
        <v>848</v>
      </c>
      <c r="C771" t="s">
        <v>46</v>
      </c>
      <c r="D771" t="s">
        <v>15</v>
      </c>
      <c r="E771">
        <v>183</v>
      </c>
      <c r="F771">
        <v>23</v>
      </c>
      <c r="G771">
        <v>1213</v>
      </c>
      <c r="K771" t="s">
        <v>16</v>
      </c>
      <c r="L771" t="s">
        <v>16</v>
      </c>
    </row>
    <row r="772" spans="1:12" x14ac:dyDescent="0.45">
      <c r="A772">
        <v>771</v>
      </c>
      <c r="B772" t="s">
        <v>849</v>
      </c>
      <c r="C772" t="s">
        <v>127</v>
      </c>
      <c r="D772" t="s">
        <v>15</v>
      </c>
      <c r="E772">
        <v>172</v>
      </c>
      <c r="F772">
        <v>118</v>
      </c>
      <c r="G772">
        <v>1114</v>
      </c>
      <c r="K772" t="s">
        <v>16</v>
      </c>
      <c r="L772" t="s">
        <v>16</v>
      </c>
    </row>
    <row r="773" spans="1:12" x14ac:dyDescent="0.45">
      <c r="A773">
        <v>772</v>
      </c>
      <c r="B773" t="s">
        <v>850</v>
      </c>
      <c r="C773" t="s">
        <v>851</v>
      </c>
      <c r="D773" t="s">
        <v>15</v>
      </c>
      <c r="E773">
        <v>152</v>
      </c>
      <c r="F773">
        <v>116</v>
      </c>
      <c r="G773">
        <v>1243</v>
      </c>
      <c r="K773" t="s">
        <v>16</v>
      </c>
      <c r="L773" t="s">
        <v>16</v>
      </c>
    </row>
    <row r="774" spans="1:12" x14ac:dyDescent="0.45">
      <c r="A774">
        <v>773</v>
      </c>
      <c r="B774" t="s">
        <v>852</v>
      </c>
      <c r="C774" t="s">
        <v>127</v>
      </c>
      <c r="D774" t="s">
        <v>15</v>
      </c>
      <c r="E774">
        <v>617</v>
      </c>
      <c r="F774">
        <v>301</v>
      </c>
      <c r="G774">
        <v>3883</v>
      </c>
      <c r="K774" t="s">
        <v>16</v>
      </c>
      <c r="L774" t="s">
        <v>16</v>
      </c>
    </row>
    <row r="775" spans="1:12" x14ac:dyDescent="0.45">
      <c r="A775">
        <v>774</v>
      </c>
      <c r="B775" t="s">
        <v>853</v>
      </c>
      <c r="C775" t="s">
        <v>137</v>
      </c>
      <c r="D775" t="s">
        <v>15</v>
      </c>
      <c r="E775">
        <v>497</v>
      </c>
      <c r="F775">
        <v>199</v>
      </c>
      <c r="G775">
        <v>2246.1999999999998</v>
      </c>
      <c r="K775" t="s">
        <v>16</v>
      </c>
      <c r="L775" t="s">
        <v>16</v>
      </c>
    </row>
    <row r="776" spans="1:12" x14ac:dyDescent="0.45">
      <c r="A776">
        <v>775</v>
      </c>
      <c r="B776" t="s">
        <v>854</v>
      </c>
      <c r="C776" t="s">
        <v>843</v>
      </c>
      <c r="D776" t="s">
        <v>15</v>
      </c>
      <c r="E776">
        <v>420</v>
      </c>
      <c r="F776">
        <v>118</v>
      </c>
      <c r="G776">
        <v>1526.1</v>
      </c>
      <c r="K776" t="s">
        <v>16</v>
      </c>
      <c r="L776" t="s">
        <v>16</v>
      </c>
    </row>
    <row r="777" spans="1:12" x14ac:dyDescent="0.45">
      <c r="A777">
        <v>776</v>
      </c>
      <c r="B777" t="s">
        <v>855</v>
      </c>
      <c r="C777" t="s">
        <v>123</v>
      </c>
      <c r="D777" t="s">
        <v>15</v>
      </c>
      <c r="E777">
        <v>404</v>
      </c>
      <c r="F777">
        <v>177</v>
      </c>
      <c r="G777">
        <v>2363.1999999999998</v>
      </c>
      <c r="K777" t="s">
        <v>16</v>
      </c>
      <c r="L777" t="s">
        <v>16</v>
      </c>
    </row>
    <row r="778" spans="1:12" x14ac:dyDescent="0.45">
      <c r="A778">
        <v>777</v>
      </c>
      <c r="B778" t="s">
        <v>856</v>
      </c>
      <c r="C778" t="s">
        <v>857</v>
      </c>
      <c r="D778" t="s">
        <v>15</v>
      </c>
      <c r="E778">
        <v>183</v>
      </c>
      <c r="F778">
        <v>44</v>
      </c>
      <c r="G778">
        <v>1425</v>
      </c>
      <c r="K778" t="s">
        <v>16</v>
      </c>
      <c r="L778" t="s">
        <v>16</v>
      </c>
    </row>
    <row r="779" spans="1:12" x14ac:dyDescent="0.45">
      <c r="A779">
        <v>778</v>
      </c>
      <c r="B779" t="s">
        <v>858</v>
      </c>
      <c r="C779" t="s">
        <v>120</v>
      </c>
      <c r="D779" t="s">
        <v>15</v>
      </c>
      <c r="E779">
        <v>285</v>
      </c>
      <c r="F779">
        <v>73</v>
      </c>
      <c r="G779">
        <v>1525</v>
      </c>
      <c r="K779" t="s">
        <v>16</v>
      </c>
      <c r="L779" t="s">
        <v>16</v>
      </c>
    </row>
    <row r="780" spans="1:12" x14ac:dyDescent="0.45">
      <c r="A780">
        <v>779</v>
      </c>
      <c r="B780" t="s">
        <v>859</v>
      </c>
      <c r="C780" t="s">
        <v>109</v>
      </c>
      <c r="D780" t="s">
        <v>15</v>
      </c>
      <c r="E780">
        <v>209</v>
      </c>
      <c r="F780">
        <v>108</v>
      </c>
      <c r="G780">
        <v>1120.2</v>
      </c>
      <c r="K780" t="s">
        <v>16</v>
      </c>
      <c r="L780" t="s">
        <v>16</v>
      </c>
    </row>
    <row r="781" spans="1:12" x14ac:dyDescent="0.45">
      <c r="A781">
        <v>780</v>
      </c>
      <c r="B781" t="s">
        <v>860</v>
      </c>
      <c r="C781" t="s">
        <v>127</v>
      </c>
      <c r="D781" t="s">
        <v>15</v>
      </c>
      <c r="E781">
        <v>380</v>
      </c>
      <c r="F781">
        <v>62</v>
      </c>
      <c r="G781">
        <v>1277.2</v>
      </c>
      <c r="K781" t="s">
        <v>16</v>
      </c>
      <c r="L781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42A5-D566-43B8-86F6-F20D2328D2D8}">
  <dimension ref="A1:M60"/>
  <sheetViews>
    <sheetView workbookViewId="0">
      <selection activeCell="G1" sqref="G1"/>
    </sheetView>
  </sheetViews>
  <sheetFormatPr defaultRowHeight="14.25" x14ac:dyDescent="0.45"/>
  <cols>
    <col min="1" max="1" width="3.9296875" bestFit="1" customWidth="1"/>
    <col min="2" max="2" width="18.06640625" bestFit="1" customWidth="1"/>
    <col min="3" max="3" width="7.33203125" bestFit="1" customWidth="1"/>
    <col min="4" max="4" width="5.9296875" bestFit="1" customWidth="1"/>
    <col min="5" max="13" width="10.6640625" customWidth="1"/>
    <col min="14" max="16" width="4.4648437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>
        <v>1</v>
      </c>
      <c r="B2" t="s">
        <v>13</v>
      </c>
      <c r="C2" t="s">
        <v>14</v>
      </c>
      <c r="D2" t="s">
        <v>15</v>
      </c>
      <c r="E2">
        <v>48</v>
      </c>
      <c r="F2">
        <v>40</v>
      </c>
      <c r="G2">
        <v>368</v>
      </c>
      <c r="H2">
        <v>-2</v>
      </c>
      <c r="I2">
        <v>1</v>
      </c>
      <c r="J2">
        <v>7</v>
      </c>
      <c r="K2" t="s">
        <v>16</v>
      </c>
      <c r="L2" t="s">
        <v>16</v>
      </c>
      <c r="M2">
        <v>6</v>
      </c>
    </row>
    <row r="3" spans="1:13" x14ac:dyDescent="0.45">
      <c r="A3">
        <v>2</v>
      </c>
      <c r="B3" t="s">
        <v>17</v>
      </c>
      <c r="C3" t="s">
        <v>18</v>
      </c>
      <c r="D3" t="s">
        <v>15</v>
      </c>
      <c r="E3">
        <v>38</v>
      </c>
      <c r="F3">
        <v>37</v>
      </c>
      <c r="G3">
        <v>313</v>
      </c>
      <c r="H3">
        <v>1</v>
      </c>
      <c r="I3">
        <v>1</v>
      </c>
      <c r="J3">
        <v>4</v>
      </c>
      <c r="K3" t="s">
        <v>16</v>
      </c>
      <c r="L3" t="s">
        <v>16</v>
      </c>
      <c r="M3">
        <v>6</v>
      </c>
    </row>
    <row r="4" spans="1:13" x14ac:dyDescent="0.45">
      <c r="A4">
        <v>3</v>
      </c>
      <c r="B4" t="s">
        <v>19</v>
      </c>
      <c r="C4" t="s">
        <v>20</v>
      </c>
      <c r="D4" t="s">
        <v>15</v>
      </c>
      <c r="E4">
        <v>50</v>
      </c>
      <c r="F4">
        <v>46</v>
      </c>
      <c r="G4">
        <v>400</v>
      </c>
      <c r="H4">
        <v>2</v>
      </c>
      <c r="I4">
        <v>0</v>
      </c>
      <c r="J4">
        <v>5</v>
      </c>
      <c r="K4" t="s">
        <v>16</v>
      </c>
      <c r="L4" t="s">
        <v>16</v>
      </c>
      <c r="M4">
        <v>6</v>
      </c>
    </row>
    <row r="5" spans="1:13" x14ac:dyDescent="0.45">
      <c r="A5">
        <v>4</v>
      </c>
      <c r="B5" t="s">
        <v>21</v>
      </c>
      <c r="C5" t="s">
        <v>22</v>
      </c>
      <c r="D5" t="s">
        <v>15</v>
      </c>
      <c r="E5">
        <v>43</v>
      </c>
      <c r="F5">
        <v>41</v>
      </c>
      <c r="G5">
        <v>365.2</v>
      </c>
      <c r="H5">
        <v>0</v>
      </c>
      <c r="I5">
        <v>1</v>
      </c>
      <c r="J5">
        <v>4</v>
      </c>
      <c r="K5" t="s">
        <v>16</v>
      </c>
      <c r="L5" t="s">
        <v>16</v>
      </c>
      <c r="M5">
        <v>5</v>
      </c>
    </row>
    <row r="6" spans="1:13" x14ac:dyDescent="0.45">
      <c r="A6">
        <v>5</v>
      </c>
      <c r="B6" t="s">
        <v>23</v>
      </c>
      <c r="C6" t="s">
        <v>24</v>
      </c>
      <c r="D6" t="s">
        <v>15</v>
      </c>
      <c r="E6">
        <v>44</v>
      </c>
      <c r="F6">
        <v>41</v>
      </c>
      <c r="G6">
        <v>353.2</v>
      </c>
      <c r="H6">
        <v>1</v>
      </c>
      <c r="I6">
        <v>0</v>
      </c>
      <c r="J6">
        <v>4</v>
      </c>
      <c r="K6" t="s">
        <v>16</v>
      </c>
      <c r="L6" t="s">
        <v>16</v>
      </c>
      <c r="M6">
        <v>5</v>
      </c>
    </row>
    <row r="7" spans="1:13" x14ac:dyDescent="0.45">
      <c r="A7">
        <v>6</v>
      </c>
      <c r="B7" t="s">
        <v>25</v>
      </c>
      <c r="C7" t="s">
        <v>26</v>
      </c>
      <c r="D7" t="s">
        <v>15</v>
      </c>
      <c r="E7">
        <v>43</v>
      </c>
      <c r="F7">
        <v>40</v>
      </c>
      <c r="G7">
        <v>345.1</v>
      </c>
      <c r="H7">
        <v>1</v>
      </c>
      <c r="I7">
        <v>1</v>
      </c>
      <c r="J7">
        <v>3</v>
      </c>
      <c r="K7" t="s">
        <v>16</v>
      </c>
      <c r="L7" t="s">
        <v>16</v>
      </c>
      <c r="M7">
        <v>5</v>
      </c>
    </row>
    <row r="8" spans="1:13" x14ac:dyDescent="0.45">
      <c r="A8">
        <v>7</v>
      </c>
      <c r="B8" t="s">
        <v>27</v>
      </c>
      <c r="C8" t="s">
        <v>26</v>
      </c>
      <c r="D8" t="s">
        <v>15</v>
      </c>
      <c r="E8">
        <v>45</v>
      </c>
      <c r="F8">
        <v>38</v>
      </c>
      <c r="G8">
        <v>346.1</v>
      </c>
      <c r="H8">
        <v>2</v>
      </c>
      <c r="I8">
        <v>2</v>
      </c>
      <c r="J8">
        <v>0</v>
      </c>
      <c r="K8" t="s">
        <v>16</v>
      </c>
      <c r="L8" t="s">
        <v>16</v>
      </c>
      <c r="M8">
        <v>4</v>
      </c>
    </row>
    <row r="9" spans="1:13" x14ac:dyDescent="0.45">
      <c r="A9">
        <v>8</v>
      </c>
      <c r="B9" t="s">
        <v>28</v>
      </c>
      <c r="C9" t="s">
        <v>29</v>
      </c>
      <c r="D9" t="s">
        <v>15</v>
      </c>
      <c r="E9">
        <v>69</v>
      </c>
      <c r="F9">
        <v>61</v>
      </c>
      <c r="G9">
        <v>547</v>
      </c>
      <c r="H9">
        <v>0</v>
      </c>
      <c r="I9">
        <v>0</v>
      </c>
      <c r="J9">
        <v>4</v>
      </c>
      <c r="K9" t="s">
        <v>16</v>
      </c>
      <c r="L9" t="s">
        <v>16</v>
      </c>
      <c r="M9">
        <v>4</v>
      </c>
    </row>
    <row r="10" spans="1:13" x14ac:dyDescent="0.45">
      <c r="A10">
        <v>9</v>
      </c>
      <c r="B10" t="s">
        <v>30</v>
      </c>
      <c r="C10" t="s">
        <v>31</v>
      </c>
      <c r="D10" t="s">
        <v>15</v>
      </c>
      <c r="E10">
        <v>47</v>
      </c>
      <c r="F10">
        <v>43</v>
      </c>
      <c r="G10">
        <v>386.1</v>
      </c>
      <c r="H10">
        <v>0</v>
      </c>
      <c r="I10">
        <v>1</v>
      </c>
      <c r="J10">
        <v>4</v>
      </c>
      <c r="K10" t="s">
        <v>16</v>
      </c>
      <c r="L10" t="s">
        <v>16</v>
      </c>
      <c r="M10">
        <v>4</v>
      </c>
    </row>
    <row r="11" spans="1:13" x14ac:dyDescent="0.45">
      <c r="A11">
        <v>10</v>
      </c>
      <c r="B11" t="s">
        <v>32</v>
      </c>
      <c r="C11" t="s">
        <v>33</v>
      </c>
      <c r="D11" t="s">
        <v>15</v>
      </c>
      <c r="E11">
        <v>59</v>
      </c>
      <c r="F11">
        <v>52</v>
      </c>
      <c r="G11">
        <v>465</v>
      </c>
      <c r="H11">
        <v>2</v>
      </c>
      <c r="I11">
        <v>0</v>
      </c>
      <c r="J11">
        <v>2</v>
      </c>
      <c r="K11" t="s">
        <v>16</v>
      </c>
      <c r="L11" t="s">
        <v>16</v>
      </c>
      <c r="M11">
        <v>4</v>
      </c>
    </row>
    <row r="12" spans="1:13" x14ac:dyDescent="0.45">
      <c r="A12">
        <v>11</v>
      </c>
      <c r="B12" t="s">
        <v>34</v>
      </c>
      <c r="C12" t="s">
        <v>31</v>
      </c>
      <c r="D12" t="s">
        <v>15</v>
      </c>
      <c r="E12">
        <v>25</v>
      </c>
      <c r="F12">
        <v>20</v>
      </c>
      <c r="G12">
        <v>167.2</v>
      </c>
      <c r="H12">
        <v>1</v>
      </c>
      <c r="I12">
        <v>0</v>
      </c>
      <c r="J12">
        <v>3</v>
      </c>
      <c r="K12" t="s">
        <v>16</v>
      </c>
      <c r="L12" t="s">
        <v>16</v>
      </c>
      <c r="M12">
        <v>3</v>
      </c>
    </row>
    <row r="13" spans="1:13" x14ac:dyDescent="0.45">
      <c r="A13">
        <v>12</v>
      </c>
      <c r="B13" t="s">
        <v>35</v>
      </c>
      <c r="C13" t="s">
        <v>36</v>
      </c>
      <c r="D13" t="s">
        <v>15</v>
      </c>
      <c r="E13">
        <v>57</v>
      </c>
      <c r="F13">
        <v>50</v>
      </c>
      <c r="G13">
        <v>436</v>
      </c>
      <c r="H13">
        <v>3</v>
      </c>
      <c r="I13">
        <v>1</v>
      </c>
      <c r="J13">
        <v>0</v>
      </c>
      <c r="K13" t="s">
        <v>16</v>
      </c>
      <c r="L13" t="s">
        <v>16</v>
      </c>
      <c r="M13">
        <v>3</v>
      </c>
    </row>
    <row r="14" spans="1:13" x14ac:dyDescent="0.45">
      <c r="A14">
        <v>13</v>
      </c>
      <c r="B14" t="s">
        <v>37</v>
      </c>
      <c r="C14" t="s">
        <v>38</v>
      </c>
      <c r="D14" t="s">
        <v>15</v>
      </c>
      <c r="E14">
        <v>44</v>
      </c>
      <c r="F14">
        <v>34</v>
      </c>
      <c r="G14">
        <v>313</v>
      </c>
      <c r="H14">
        <v>2</v>
      </c>
      <c r="I14">
        <v>1</v>
      </c>
      <c r="J14">
        <v>0</v>
      </c>
      <c r="K14" t="s">
        <v>16</v>
      </c>
      <c r="L14" t="s">
        <v>16</v>
      </c>
      <c r="M14">
        <v>3</v>
      </c>
    </row>
    <row r="15" spans="1:13" x14ac:dyDescent="0.45">
      <c r="A15">
        <v>14</v>
      </c>
      <c r="B15" t="s">
        <v>39</v>
      </c>
      <c r="C15" t="s">
        <v>40</v>
      </c>
      <c r="D15" t="s">
        <v>15</v>
      </c>
      <c r="E15">
        <v>29</v>
      </c>
      <c r="F15">
        <v>29</v>
      </c>
      <c r="G15">
        <v>235</v>
      </c>
      <c r="H15">
        <v>1</v>
      </c>
      <c r="I15">
        <v>-1</v>
      </c>
      <c r="J15">
        <v>1</v>
      </c>
      <c r="K15" t="s">
        <v>16</v>
      </c>
      <c r="L15" t="s">
        <v>16</v>
      </c>
      <c r="M15">
        <v>2</v>
      </c>
    </row>
    <row r="16" spans="1:13" x14ac:dyDescent="0.45">
      <c r="A16">
        <v>15</v>
      </c>
      <c r="B16" t="s">
        <v>41</v>
      </c>
      <c r="C16" t="s">
        <v>42</v>
      </c>
      <c r="D16" t="s">
        <v>15</v>
      </c>
      <c r="E16">
        <v>34</v>
      </c>
      <c r="F16">
        <v>27</v>
      </c>
      <c r="G16">
        <v>258.2</v>
      </c>
      <c r="H16">
        <v>-1</v>
      </c>
      <c r="I16">
        <v>0</v>
      </c>
      <c r="J16">
        <v>4</v>
      </c>
      <c r="K16" t="s">
        <v>16</v>
      </c>
      <c r="L16" t="s">
        <v>16</v>
      </c>
      <c r="M16">
        <v>2</v>
      </c>
    </row>
    <row r="17" spans="1:13" x14ac:dyDescent="0.45">
      <c r="A17">
        <v>16</v>
      </c>
      <c r="B17" t="s">
        <v>43</v>
      </c>
      <c r="C17" t="s">
        <v>44</v>
      </c>
      <c r="D17" t="s">
        <v>15</v>
      </c>
      <c r="E17">
        <v>21</v>
      </c>
      <c r="F17">
        <v>21</v>
      </c>
      <c r="G17">
        <v>173.1</v>
      </c>
      <c r="H17">
        <v>1</v>
      </c>
      <c r="I17">
        <v>1</v>
      </c>
      <c r="J17">
        <v>0</v>
      </c>
      <c r="K17" t="s">
        <v>16</v>
      </c>
      <c r="L17" t="s">
        <v>16</v>
      </c>
      <c r="M17">
        <v>2</v>
      </c>
    </row>
    <row r="18" spans="1:13" x14ac:dyDescent="0.45">
      <c r="A18">
        <v>17</v>
      </c>
      <c r="B18" t="s">
        <v>45</v>
      </c>
      <c r="C18" t="s">
        <v>46</v>
      </c>
      <c r="D18" t="s">
        <v>15</v>
      </c>
      <c r="E18">
        <v>34</v>
      </c>
      <c r="F18">
        <v>27</v>
      </c>
      <c r="G18">
        <v>248</v>
      </c>
      <c r="H18">
        <v>1</v>
      </c>
      <c r="I18">
        <v>1</v>
      </c>
      <c r="J18">
        <v>0</v>
      </c>
      <c r="K18" t="s">
        <v>16</v>
      </c>
      <c r="L18" t="s">
        <v>16</v>
      </c>
      <c r="M18">
        <v>2</v>
      </c>
    </row>
    <row r="19" spans="1:13" x14ac:dyDescent="0.45">
      <c r="A19">
        <v>18</v>
      </c>
      <c r="B19" t="s">
        <v>47</v>
      </c>
      <c r="C19" t="s">
        <v>48</v>
      </c>
      <c r="D19" t="s">
        <v>15</v>
      </c>
      <c r="E19">
        <v>19</v>
      </c>
      <c r="F19">
        <v>19</v>
      </c>
      <c r="G19">
        <v>162</v>
      </c>
      <c r="H19">
        <v>1</v>
      </c>
      <c r="I19">
        <v>1</v>
      </c>
      <c r="J19">
        <v>0</v>
      </c>
      <c r="K19" t="s">
        <v>16</v>
      </c>
      <c r="L19" t="s">
        <v>16</v>
      </c>
      <c r="M19">
        <v>2</v>
      </c>
    </row>
    <row r="20" spans="1:13" x14ac:dyDescent="0.45">
      <c r="A20">
        <v>19</v>
      </c>
      <c r="B20" t="s">
        <v>49</v>
      </c>
      <c r="C20" t="s">
        <v>50</v>
      </c>
      <c r="D20" t="s">
        <v>15</v>
      </c>
      <c r="E20">
        <v>57</v>
      </c>
      <c r="F20">
        <v>43</v>
      </c>
      <c r="G20">
        <v>389.1</v>
      </c>
      <c r="H20">
        <v>-1</v>
      </c>
      <c r="I20">
        <v>0</v>
      </c>
      <c r="J20">
        <v>3</v>
      </c>
      <c r="K20" t="s">
        <v>16</v>
      </c>
      <c r="L20" t="s">
        <v>16</v>
      </c>
      <c r="M20">
        <v>2</v>
      </c>
    </row>
    <row r="21" spans="1:13" x14ac:dyDescent="0.45">
      <c r="A21">
        <v>20</v>
      </c>
      <c r="B21" t="s">
        <v>51</v>
      </c>
      <c r="C21" t="s">
        <v>14</v>
      </c>
      <c r="D21" t="s">
        <v>15</v>
      </c>
      <c r="E21">
        <v>44</v>
      </c>
      <c r="F21">
        <v>40</v>
      </c>
      <c r="G21">
        <v>347.2</v>
      </c>
      <c r="H21">
        <v>-1</v>
      </c>
      <c r="I21">
        <v>0</v>
      </c>
      <c r="J21">
        <v>3</v>
      </c>
      <c r="K21" t="s">
        <v>16</v>
      </c>
      <c r="L21" t="s">
        <v>16</v>
      </c>
      <c r="M21">
        <v>2</v>
      </c>
    </row>
    <row r="22" spans="1:13" x14ac:dyDescent="0.45">
      <c r="A22">
        <v>21</v>
      </c>
      <c r="B22" t="s">
        <v>52</v>
      </c>
      <c r="C22" t="s">
        <v>38</v>
      </c>
      <c r="D22" t="s">
        <v>15</v>
      </c>
      <c r="E22">
        <v>46</v>
      </c>
      <c r="F22">
        <v>46</v>
      </c>
      <c r="G22">
        <v>386</v>
      </c>
      <c r="H22">
        <v>0</v>
      </c>
      <c r="I22">
        <v>1</v>
      </c>
      <c r="J22">
        <v>0</v>
      </c>
      <c r="K22" t="s">
        <v>16</v>
      </c>
      <c r="L22" t="s">
        <v>16</v>
      </c>
      <c r="M22">
        <v>1</v>
      </c>
    </row>
    <row r="23" spans="1:13" x14ac:dyDescent="0.45">
      <c r="A23">
        <v>22</v>
      </c>
      <c r="B23" t="s">
        <v>53</v>
      </c>
      <c r="C23" t="s">
        <v>54</v>
      </c>
      <c r="D23" t="s">
        <v>15</v>
      </c>
      <c r="E23">
        <v>37</v>
      </c>
      <c r="F23">
        <v>32</v>
      </c>
      <c r="G23">
        <v>290.10000000000002</v>
      </c>
      <c r="H23">
        <v>0</v>
      </c>
      <c r="I23">
        <v>0</v>
      </c>
      <c r="J23">
        <v>1</v>
      </c>
      <c r="K23" t="s">
        <v>16</v>
      </c>
      <c r="L23" t="s">
        <v>16</v>
      </c>
      <c r="M23">
        <v>1</v>
      </c>
    </row>
    <row r="24" spans="1:13" x14ac:dyDescent="0.45">
      <c r="A24">
        <v>23</v>
      </c>
      <c r="B24" t="s">
        <v>55</v>
      </c>
      <c r="C24" t="s">
        <v>18</v>
      </c>
      <c r="D24" t="s">
        <v>15</v>
      </c>
      <c r="E24">
        <v>41</v>
      </c>
      <c r="F24">
        <v>38</v>
      </c>
      <c r="G24">
        <v>343.2</v>
      </c>
      <c r="H24">
        <v>-1</v>
      </c>
      <c r="I24">
        <v>3</v>
      </c>
      <c r="J24">
        <v>-1</v>
      </c>
      <c r="K24" t="s">
        <v>16</v>
      </c>
      <c r="L24" t="s">
        <v>16</v>
      </c>
      <c r="M24">
        <v>1</v>
      </c>
    </row>
    <row r="25" spans="1:13" x14ac:dyDescent="0.45">
      <c r="A25">
        <v>24</v>
      </c>
      <c r="B25" t="s">
        <v>56</v>
      </c>
      <c r="C25" t="s">
        <v>57</v>
      </c>
      <c r="D25" t="s">
        <v>15</v>
      </c>
      <c r="E25">
        <v>64</v>
      </c>
      <c r="F25">
        <v>58</v>
      </c>
      <c r="G25">
        <v>514</v>
      </c>
      <c r="H25">
        <v>0</v>
      </c>
      <c r="I25">
        <v>0</v>
      </c>
      <c r="J25">
        <v>1</v>
      </c>
      <c r="K25" t="s">
        <v>16</v>
      </c>
      <c r="L25" t="s">
        <v>16</v>
      </c>
      <c r="M25">
        <v>1</v>
      </c>
    </row>
    <row r="26" spans="1:13" x14ac:dyDescent="0.45">
      <c r="A26">
        <v>25</v>
      </c>
      <c r="B26" t="s">
        <v>58</v>
      </c>
      <c r="C26" t="s">
        <v>59</v>
      </c>
      <c r="D26" t="s">
        <v>15</v>
      </c>
      <c r="E26">
        <v>49</v>
      </c>
      <c r="F26">
        <v>47</v>
      </c>
      <c r="G26">
        <v>423.2</v>
      </c>
      <c r="H26">
        <v>0</v>
      </c>
      <c r="I26">
        <v>3</v>
      </c>
      <c r="J26">
        <v>-2</v>
      </c>
      <c r="K26" t="s">
        <v>16</v>
      </c>
      <c r="L26" t="s">
        <v>16</v>
      </c>
      <c r="M26">
        <v>1</v>
      </c>
    </row>
    <row r="27" spans="1:13" x14ac:dyDescent="0.45">
      <c r="A27">
        <v>26</v>
      </c>
      <c r="B27" t="s">
        <v>60</v>
      </c>
      <c r="C27" t="s">
        <v>48</v>
      </c>
      <c r="D27" t="s">
        <v>15</v>
      </c>
      <c r="E27">
        <v>49</v>
      </c>
      <c r="F27">
        <v>41</v>
      </c>
      <c r="G27">
        <v>368.1</v>
      </c>
      <c r="H27">
        <v>1</v>
      </c>
      <c r="I27">
        <v>0</v>
      </c>
      <c r="J27">
        <v>-1</v>
      </c>
      <c r="K27" t="s">
        <v>16</v>
      </c>
      <c r="L27" t="s">
        <v>16</v>
      </c>
      <c r="M27">
        <v>0</v>
      </c>
    </row>
    <row r="28" spans="1:13" x14ac:dyDescent="0.45">
      <c r="A28">
        <v>27</v>
      </c>
      <c r="B28" t="s">
        <v>61</v>
      </c>
      <c r="C28" t="s">
        <v>62</v>
      </c>
      <c r="D28" t="s">
        <v>15</v>
      </c>
      <c r="E28">
        <v>22</v>
      </c>
      <c r="F28">
        <v>21</v>
      </c>
      <c r="G28">
        <v>185</v>
      </c>
      <c r="H28">
        <v>-2</v>
      </c>
      <c r="I28">
        <v>1</v>
      </c>
      <c r="J28">
        <v>1</v>
      </c>
      <c r="K28" t="s">
        <v>16</v>
      </c>
      <c r="L28" t="s">
        <v>16</v>
      </c>
      <c r="M28">
        <v>0</v>
      </c>
    </row>
    <row r="29" spans="1:13" x14ac:dyDescent="0.45">
      <c r="A29">
        <v>28</v>
      </c>
      <c r="B29" t="s">
        <v>63</v>
      </c>
      <c r="C29" t="s">
        <v>64</v>
      </c>
      <c r="D29" t="s">
        <v>15</v>
      </c>
      <c r="E29">
        <v>32</v>
      </c>
      <c r="F29">
        <v>30</v>
      </c>
      <c r="G29">
        <v>257</v>
      </c>
      <c r="H29">
        <v>1</v>
      </c>
      <c r="I29">
        <v>0</v>
      </c>
      <c r="J29">
        <v>0</v>
      </c>
      <c r="K29" t="s">
        <v>16</v>
      </c>
      <c r="L29" t="s">
        <v>16</v>
      </c>
      <c r="M29">
        <v>0</v>
      </c>
    </row>
    <row r="30" spans="1:13" x14ac:dyDescent="0.45">
      <c r="A30">
        <v>29</v>
      </c>
      <c r="B30" t="s">
        <v>65</v>
      </c>
      <c r="C30" t="s">
        <v>50</v>
      </c>
      <c r="D30" t="s">
        <v>15</v>
      </c>
      <c r="E30">
        <v>27</v>
      </c>
      <c r="F30">
        <v>21</v>
      </c>
      <c r="G30">
        <v>188</v>
      </c>
      <c r="H30">
        <v>-1</v>
      </c>
      <c r="I30">
        <v>0</v>
      </c>
      <c r="J30">
        <v>1</v>
      </c>
      <c r="K30" t="s">
        <v>16</v>
      </c>
      <c r="L30" t="s">
        <v>16</v>
      </c>
      <c r="M30">
        <v>0</v>
      </c>
    </row>
    <row r="31" spans="1:13" x14ac:dyDescent="0.45">
      <c r="A31">
        <v>30</v>
      </c>
      <c r="B31" t="s">
        <v>66</v>
      </c>
      <c r="C31" t="s">
        <v>62</v>
      </c>
      <c r="D31" t="s">
        <v>15</v>
      </c>
      <c r="E31">
        <v>61</v>
      </c>
      <c r="F31">
        <v>59</v>
      </c>
      <c r="G31">
        <v>533</v>
      </c>
      <c r="H31">
        <v>4</v>
      </c>
      <c r="I31">
        <v>-2</v>
      </c>
      <c r="J31">
        <v>-2</v>
      </c>
      <c r="K31" t="s">
        <v>16</v>
      </c>
      <c r="L31" t="s">
        <v>16</v>
      </c>
      <c r="M31">
        <v>0</v>
      </c>
    </row>
    <row r="32" spans="1:13" x14ac:dyDescent="0.45">
      <c r="A32">
        <v>31</v>
      </c>
      <c r="B32" t="s">
        <v>67</v>
      </c>
      <c r="C32" t="s">
        <v>44</v>
      </c>
      <c r="D32" t="s">
        <v>15</v>
      </c>
      <c r="E32">
        <v>23</v>
      </c>
      <c r="F32">
        <v>17</v>
      </c>
      <c r="G32">
        <v>165</v>
      </c>
      <c r="H32">
        <v>-1</v>
      </c>
      <c r="I32">
        <v>0</v>
      </c>
      <c r="J32">
        <v>1</v>
      </c>
      <c r="K32" t="s">
        <v>16</v>
      </c>
      <c r="L32" t="s">
        <v>16</v>
      </c>
      <c r="M32">
        <v>0</v>
      </c>
    </row>
    <row r="33" spans="1:13" x14ac:dyDescent="0.45">
      <c r="A33">
        <v>32</v>
      </c>
      <c r="B33" t="s">
        <v>68</v>
      </c>
      <c r="C33" t="s">
        <v>69</v>
      </c>
      <c r="D33" t="s">
        <v>15</v>
      </c>
      <c r="E33">
        <v>26</v>
      </c>
      <c r="F33">
        <v>23</v>
      </c>
      <c r="G33">
        <v>202</v>
      </c>
      <c r="H33">
        <v>0</v>
      </c>
      <c r="I33">
        <v>-1</v>
      </c>
      <c r="J33">
        <v>1</v>
      </c>
      <c r="K33" t="s">
        <v>16</v>
      </c>
      <c r="L33" t="s">
        <v>16</v>
      </c>
      <c r="M33">
        <v>0</v>
      </c>
    </row>
    <row r="34" spans="1:13" x14ac:dyDescent="0.45">
      <c r="A34">
        <v>33</v>
      </c>
      <c r="B34" t="s">
        <v>70</v>
      </c>
      <c r="C34" t="s">
        <v>71</v>
      </c>
      <c r="D34" t="s">
        <v>15</v>
      </c>
      <c r="E34">
        <v>51</v>
      </c>
      <c r="F34">
        <v>51</v>
      </c>
      <c r="G34">
        <v>453.2</v>
      </c>
      <c r="H34">
        <v>2</v>
      </c>
      <c r="I34">
        <v>-1</v>
      </c>
      <c r="J34">
        <v>-1</v>
      </c>
      <c r="K34" t="s">
        <v>16</v>
      </c>
      <c r="L34" t="s">
        <v>16</v>
      </c>
      <c r="M34">
        <v>-1</v>
      </c>
    </row>
    <row r="35" spans="1:13" x14ac:dyDescent="0.45">
      <c r="A35">
        <v>34</v>
      </c>
      <c r="B35" t="s">
        <v>72</v>
      </c>
      <c r="C35" t="s">
        <v>73</v>
      </c>
      <c r="D35" t="s">
        <v>15</v>
      </c>
      <c r="E35">
        <v>32</v>
      </c>
      <c r="F35">
        <v>30</v>
      </c>
      <c r="G35">
        <v>255</v>
      </c>
      <c r="H35">
        <v>1</v>
      </c>
      <c r="I35">
        <v>1</v>
      </c>
      <c r="J35">
        <v>-3</v>
      </c>
      <c r="K35" t="s">
        <v>16</v>
      </c>
      <c r="L35" t="s">
        <v>16</v>
      </c>
      <c r="M35">
        <v>-1</v>
      </c>
    </row>
    <row r="36" spans="1:13" x14ac:dyDescent="0.45">
      <c r="A36">
        <v>35</v>
      </c>
      <c r="B36" t="s">
        <v>74</v>
      </c>
      <c r="C36" t="s">
        <v>73</v>
      </c>
      <c r="D36" t="s">
        <v>15</v>
      </c>
      <c r="E36">
        <v>57</v>
      </c>
      <c r="F36">
        <v>48</v>
      </c>
      <c r="G36">
        <v>432.2</v>
      </c>
      <c r="H36">
        <v>-3</v>
      </c>
      <c r="I36">
        <v>1</v>
      </c>
      <c r="J36">
        <v>1</v>
      </c>
      <c r="K36" t="s">
        <v>16</v>
      </c>
      <c r="L36" t="s">
        <v>16</v>
      </c>
      <c r="M36">
        <v>-1</v>
      </c>
    </row>
    <row r="37" spans="1:13" x14ac:dyDescent="0.45">
      <c r="A37">
        <v>36</v>
      </c>
      <c r="B37" t="s">
        <v>75</v>
      </c>
      <c r="C37" t="s">
        <v>71</v>
      </c>
      <c r="D37" t="s">
        <v>15</v>
      </c>
      <c r="E37">
        <v>25</v>
      </c>
      <c r="F37">
        <v>21</v>
      </c>
      <c r="G37">
        <v>194.1</v>
      </c>
      <c r="H37">
        <v>2</v>
      </c>
      <c r="I37">
        <v>-1</v>
      </c>
      <c r="J37">
        <v>-2</v>
      </c>
      <c r="K37" t="s">
        <v>16</v>
      </c>
      <c r="L37" t="s">
        <v>16</v>
      </c>
      <c r="M37">
        <v>-1</v>
      </c>
    </row>
    <row r="38" spans="1:13" x14ac:dyDescent="0.45">
      <c r="A38">
        <v>37</v>
      </c>
      <c r="B38" t="s">
        <v>76</v>
      </c>
      <c r="C38" t="s">
        <v>57</v>
      </c>
      <c r="D38" t="s">
        <v>15</v>
      </c>
      <c r="E38">
        <v>24</v>
      </c>
      <c r="F38">
        <v>19</v>
      </c>
      <c r="G38">
        <v>161</v>
      </c>
      <c r="H38">
        <v>-2</v>
      </c>
      <c r="I38">
        <v>0</v>
      </c>
      <c r="J38">
        <v>2</v>
      </c>
      <c r="K38" t="s">
        <v>16</v>
      </c>
      <c r="L38" t="s">
        <v>16</v>
      </c>
      <c r="M38">
        <v>-1</v>
      </c>
    </row>
    <row r="39" spans="1:13" x14ac:dyDescent="0.45">
      <c r="A39">
        <v>38</v>
      </c>
      <c r="B39" t="s">
        <v>77</v>
      </c>
      <c r="C39" t="s">
        <v>22</v>
      </c>
      <c r="D39" t="s">
        <v>15</v>
      </c>
      <c r="E39">
        <v>38</v>
      </c>
      <c r="F39">
        <v>37</v>
      </c>
      <c r="G39">
        <v>325.10000000000002</v>
      </c>
      <c r="H39">
        <v>1</v>
      </c>
      <c r="I39">
        <v>0</v>
      </c>
      <c r="J39">
        <v>-2</v>
      </c>
      <c r="K39" t="s">
        <v>16</v>
      </c>
      <c r="L39" t="s">
        <v>16</v>
      </c>
      <c r="M39">
        <v>-1</v>
      </c>
    </row>
    <row r="40" spans="1:13" x14ac:dyDescent="0.45">
      <c r="A40">
        <v>39</v>
      </c>
      <c r="B40" t="s">
        <v>78</v>
      </c>
      <c r="C40" t="s">
        <v>79</v>
      </c>
      <c r="D40" t="s">
        <v>15</v>
      </c>
      <c r="E40">
        <v>49</v>
      </c>
      <c r="F40">
        <v>41</v>
      </c>
      <c r="G40">
        <v>367.2</v>
      </c>
      <c r="H40">
        <v>1</v>
      </c>
      <c r="I40">
        <v>-1</v>
      </c>
      <c r="J40">
        <v>-1</v>
      </c>
      <c r="K40" t="s">
        <v>16</v>
      </c>
      <c r="L40" t="s">
        <v>16</v>
      </c>
      <c r="M40">
        <v>-1</v>
      </c>
    </row>
    <row r="41" spans="1:13" x14ac:dyDescent="0.45">
      <c r="A41">
        <v>40</v>
      </c>
      <c r="B41" t="s">
        <v>80</v>
      </c>
      <c r="C41" t="s">
        <v>81</v>
      </c>
      <c r="D41" t="s">
        <v>15</v>
      </c>
      <c r="E41">
        <v>24</v>
      </c>
      <c r="F41">
        <v>22</v>
      </c>
      <c r="G41">
        <v>180</v>
      </c>
      <c r="H41">
        <v>0</v>
      </c>
      <c r="I41">
        <v>0</v>
      </c>
      <c r="J41">
        <v>-1</v>
      </c>
      <c r="K41" t="s">
        <v>16</v>
      </c>
      <c r="L41" t="s">
        <v>16</v>
      </c>
      <c r="M41">
        <v>-1</v>
      </c>
    </row>
    <row r="42" spans="1:13" x14ac:dyDescent="0.45">
      <c r="A42">
        <v>41</v>
      </c>
      <c r="B42" t="s">
        <v>82</v>
      </c>
      <c r="C42" t="s">
        <v>36</v>
      </c>
      <c r="D42" t="s">
        <v>15</v>
      </c>
      <c r="E42">
        <v>36</v>
      </c>
      <c r="F42">
        <v>25</v>
      </c>
      <c r="G42">
        <v>230.1</v>
      </c>
      <c r="H42">
        <v>1</v>
      </c>
      <c r="I42">
        <v>0</v>
      </c>
      <c r="J42">
        <v>-2</v>
      </c>
      <c r="K42" t="s">
        <v>16</v>
      </c>
      <c r="L42" t="s">
        <v>16</v>
      </c>
      <c r="M42">
        <v>-2</v>
      </c>
    </row>
    <row r="43" spans="1:13" x14ac:dyDescent="0.45">
      <c r="A43">
        <v>42</v>
      </c>
      <c r="B43" t="s">
        <v>83</v>
      </c>
      <c r="C43" t="s">
        <v>33</v>
      </c>
      <c r="D43" t="s">
        <v>15</v>
      </c>
      <c r="E43">
        <v>26</v>
      </c>
      <c r="F43">
        <v>25</v>
      </c>
      <c r="G43">
        <v>215</v>
      </c>
      <c r="H43">
        <v>0</v>
      </c>
      <c r="I43">
        <v>0</v>
      </c>
      <c r="J43">
        <v>-2</v>
      </c>
      <c r="K43" t="s">
        <v>16</v>
      </c>
      <c r="L43" t="s">
        <v>16</v>
      </c>
      <c r="M43">
        <v>-2</v>
      </c>
    </row>
    <row r="44" spans="1:13" x14ac:dyDescent="0.45">
      <c r="A44">
        <v>43</v>
      </c>
      <c r="B44" t="s">
        <v>84</v>
      </c>
      <c r="C44" t="s">
        <v>24</v>
      </c>
      <c r="D44" t="s">
        <v>15</v>
      </c>
      <c r="E44">
        <v>37</v>
      </c>
      <c r="F44">
        <v>32</v>
      </c>
      <c r="G44">
        <v>290.10000000000002</v>
      </c>
      <c r="H44">
        <v>-1</v>
      </c>
      <c r="I44">
        <v>2</v>
      </c>
      <c r="J44">
        <v>-3</v>
      </c>
      <c r="K44" t="s">
        <v>16</v>
      </c>
      <c r="L44" t="s">
        <v>16</v>
      </c>
      <c r="M44">
        <v>-2</v>
      </c>
    </row>
    <row r="45" spans="1:13" x14ac:dyDescent="0.45">
      <c r="A45">
        <v>44</v>
      </c>
      <c r="B45" t="s">
        <v>85</v>
      </c>
      <c r="C45" t="s">
        <v>44</v>
      </c>
      <c r="D45" t="s">
        <v>15</v>
      </c>
      <c r="E45">
        <v>40</v>
      </c>
      <c r="F45">
        <v>39</v>
      </c>
      <c r="G45">
        <v>345.2</v>
      </c>
      <c r="H45">
        <v>-2</v>
      </c>
      <c r="I45">
        <v>1</v>
      </c>
      <c r="J45">
        <v>-1</v>
      </c>
      <c r="K45" t="s">
        <v>16</v>
      </c>
      <c r="L45" t="s">
        <v>16</v>
      </c>
      <c r="M45">
        <v>-2</v>
      </c>
    </row>
    <row r="46" spans="1:13" x14ac:dyDescent="0.45">
      <c r="A46">
        <v>45</v>
      </c>
      <c r="B46" t="s">
        <v>86</v>
      </c>
      <c r="C46" t="s">
        <v>42</v>
      </c>
      <c r="D46" t="s">
        <v>15</v>
      </c>
      <c r="E46">
        <v>22</v>
      </c>
      <c r="F46">
        <v>19</v>
      </c>
      <c r="G46">
        <v>162.1</v>
      </c>
      <c r="H46">
        <v>-1</v>
      </c>
      <c r="I46">
        <v>-1</v>
      </c>
      <c r="J46">
        <v>0</v>
      </c>
      <c r="K46" t="s">
        <v>16</v>
      </c>
      <c r="L46" t="s">
        <v>16</v>
      </c>
      <c r="M46">
        <v>-2</v>
      </c>
    </row>
    <row r="47" spans="1:13" x14ac:dyDescent="0.45">
      <c r="A47">
        <v>46</v>
      </c>
      <c r="B47" t="s">
        <v>87</v>
      </c>
      <c r="C47" t="s">
        <v>42</v>
      </c>
      <c r="D47" t="s">
        <v>15</v>
      </c>
      <c r="E47">
        <v>27</v>
      </c>
      <c r="F47">
        <v>26</v>
      </c>
      <c r="G47">
        <v>224.1</v>
      </c>
      <c r="H47">
        <v>0</v>
      </c>
      <c r="I47">
        <v>0</v>
      </c>
      <c r="J47">
        <v>-1</v>
      </c>
      <c r="K47" t="s">
        <v>16</v>
      </c>
      <c r="L47" t="s">
        <v>16</v>
      </c>
      <c r="M47">
        <v>-2</v>
      </c>
    </row>
    <row r="48" spans="1:13" x14ac:dyDescent="0.45">
      <c r="A48">
        <v>47</v>
      </c>
      <c r="B48" t="s">
        <v>88</v>
      </c>
      <c r="C48" t="s">
        <v>89</v>
      </c>
      <c r="D48" t="s">
        <v>15</v>
      </c>
      <c r="E48">
        <v>25</v>
      </c>
      <c r="F48">
        <v>25</v>
      </c>
      <c r="G48">
        <v>214.1</v>
      </c>
      <c r="H48">
        <v>-1</v>
      </c>
      <c r="I48">
        <v>-1</v>
      </c>
      <c r="J48">
        <v>-2</v>
      </c>
      <c r="K48" t="s">
        <v>16</v>
      </c>
      <c r="L48" t="s">
        <v>16</v>
      </c>
      <c r="M48">
        <v>-3</v>
      </c>
    </row>
    <row r="49" spans="1:13" x14ac:dyDescent="0.45">
      <c r="A49">
        <v>48</v>
      </c>
      <c r="B49" t="s">
        <v>90</v>
      </c>
      <c r="C49" t="s">
        <v>91</v>
      </c>
      <c r="D49" t="s">
        <v>15</v>
      </c>
      <c r="E49">
        <v>62</v>
      </c>
      <c r="F49">
        <v>62</v>
      </c>
      <c r="G49">
        <v>551.20000000000005</v>
      </c>
      <c r="H49">
        <v>0</v>
      </c>
      <c r="I49">
        <v>0</v>
      </c>
      <c r="J49">
        <v>-3</v>
      </c>
      <c r="K49" t="s">
        <v>16</v>
      </c>
      <c r="L49" t="s">
        <v>16</v>
      </c>
      <c r="M49">
        <v>-3</v>
      </c>
    </row>
    <row r="50" spans="1:13" x14ac:dyDescent="0.45">
      <c r="A50">
        <v>49</v>
      </c>
      <c r="B50" t="s">
        <v>92</v>
      </c>
      <c r="C50" t="s">
        <v>93</v>
      </c>
      <c r="D50" t="s">
        <v>15</v>
      </c>
      <c r="E50">
        <v>54</v>
      </c>
      <c r="F50">
        <v>50</v>
      </c>
      <c r="G50">
        <v>436.1</v>
      </c>
      <c r="H50">
        <v>-3</v>
      </c>
      <c r="I50">
        <v>1</v>
      </c>
      <c r="J50">
        <v>-1</v>
      </c>
      <c r="K50" t="s">
        <v>16</v>
      </c>
      <c r="L50" t="s">
        <v>16</v>
      </c>
      <c r="M50">
        <v>-3</v>
      </c>
    </row>
    <row r="51" spans="1:13" x14ac:dyDescent="0.45">
      <c r="A51">
        <v>50</v>
      </c>
      <c r="B51" t="s">
        <v>94</v>
      </c>
      <c r="C51" t="s">
        <v>81</v>
      </c>
      <c r="D51" t="s">
        <v>15</v>
      </c>
      <c r="E51">
        <v>64</v>
      </c>
      <c r="F51">
        <v>59</v>
      </c>
      <c r="G51">
        <v>532.1</v>
      </c>
      <c r="H51">
        <v>1</v>
      </c>
      <c r="I51">
        <v>-2</v>
      </c>
      <c r="J51">
        <v>-2</v>
      </c>
      <c r="K51" t="s">
        <v>16</v>
      </c>
      <c r="L51" t="s">
        <v>16</v>
      </c>
      <c r="M51">
        <v>-3</v>
      </c>
    </row>
    <row r="52" spans="1:13" x14ac:dyDescent="0.45">
      <c r="A52">
        <v>51</v>
      </c>
      <c r="B52" t="s">
        <v>95</v>
      </c>
      <c r="C52" t="s">
        <v>79</v>
      </c>
      <c r="D52" t="s">
        <v>15</v>
      </c>
      <c r="E52">
        <v>40</v>
      </c>
      <c r="F52">
        <v>39</v>
      </c>
      <c r="G52">
        <v>328</v>
      </c>
      <c r="H52">
        <v>-2</v>
      </c>
      <c r="I52">
        <v>-1</v>
      </c>
      <c r="J52">
        <v>-1</v>
      </c>
      <c r="K52" t="s">
        <v>16</v>
      </c>
      <c r="L52" t="s">
        <v>16</v>
      </c>
      <c r="M52">
        <v>-4</v>
      </c>
    </row>
    <row r="53" spans="1:13" x14ac:dyDescent="0.45">
      <c r="A53">
        <v>52</v>
      </c>
      <c r="B53" t="s">
        <v>96</v>
      </c>
      <c r="C53" t="s">
        <v>93</v>
      </c>
      <c r="D53" t="s">
        <v>15</v>
      </c>
      <c r="E53">
        <v>34</v>
      </c>
      <c r="F53">
        <v>27</v>
      </c>
      <c r="G53">
        <v>244</v>
      </c>
      <c r="H53">
        <v>0</v>
      </c>
      <c r="I53">
        <v>0</v>
      </c>
      <c r="J53">
        <v>-3</v>
      </c>
      <c r="K53" t="s">
        <v>16</v>
      </c>
      <c r="L53" t="s">
        <v>16</v>
      </c>
      <c r="M53">
        <v>-4</v>
      </c>
    </row>
    <row r="54" spans="1:13" x14ac:dyDescent="0.45">
      <c r="A54">
        <v>53</v>
      </c>
      <c r="B54" t="s">
        <v>97</v>
      </c>
      <c r="C54" t="s">
        <v>69</v>
      </c>
      <c r="D54" t="s">
        <v>15</v>
      </c>
      <c r="E54">
        <v>28</v>
      </c>
      <c r="F54">
        <v>21</v>
      </c>
      <c r="G54">
        <v>186</v>
      </c>
      <c r="H54">
        <v>-2</v>
      </c>
      <c r="I54">
        <v>0</v>
      </c>
      <c r="J54">
        <v>-2</v>
      </c>
      <c r="K54" t="s">
        <v>16</v>
      </c>
      <c r="L54" t="s">
        <v>16</v>
      </c>
      <c r="M54">
        <v>-4</v>
      </c>
    </row>
    <row r="55" spans="1:13" x14ac:dyDescent="0.45">
      <c r="A55">
        <v>54</v>
      </c>
      <c r="B55" t="s">
        <v>98</v>
      </c>
      <c r="C55" t="s">
        <v>59</v>
      </c>
      <c r="D55" t="s">
        <v>15</v>
      </c>
      <c r="E55">
        <v>33</v>
      </c>
      <c r="F55">
        <v>31</v>
      </c>
      <c r="G55">
        <v>278.2</v>
      </c>
      <c r="H55">
        <v>-1</v>
      </c>
      <c r="I55">
        <v>-1</v>
      </c>
      <c r="J55">
        <v>-3</v>
      </c>
      <c r="K55" t="s">
        <v>16</v>
      </c>
      <c r="L55" t="s">
        <v>16</v>
      </c>
      <c r="M55">
        <v>-5</v>
      </c>
    </row>
    <row r="56" spans="1:13" x14ac:dyDescent="0.45">
      <c r="A56">
        <v>55</v>
      </c>
      <c r="B56" t="s">
        <v>99</v>
      </c>
      <c r="C56" t="s">
        <v>89</v>
      </c>
      <c r="D56" t="s">
        <v>15</v>
      </c>
      <c r="E56">
        <v>50</v>
      </c>
      <c r="F56">
        <v>46</v>
      </c>
      <c r="G56">
        <v>415</v>
      </c>
      <c r="H56">
        <v>-3</v>
      </c>
      <c r="I56">
        <v>0</v>
      </c>
      <c r="J56">
        <v>-2</v>
      </c>
      <c r="K56" t="s">
        <v>16</v>
      </c>
      <c r="L56" t="s">
        <v>16</v>
      </c>
      <c r="M56">
        <v>-5</v>
      </c>
    </row>
    <row r="57" spans="1:13" x14ac:dyDescent="0.45">
      <c r="A57">
        <v>56</v>
      </c>
      <c r="B57" t="s">
        <v>100</v>
      </c>
      <c r="C57" t="s">
        <v>54</v>
      </c>
      <c r="D57" t="s">
        <v>15</v>
      </c>
      <c r="E57">
        <v>50</v>
      </c>
      <c r="F57">
        <v>47</v>
      </c>
      <c r="G57">
        <v>414</v>
      </c>
      <c r="H57">
        <v>0</v>
      </c>
      <c r="I57">
        <v>-2</v>
      </c>
      <c r="J57">
        <v>-3</v>
      </c>
      <c r="K57" t="s">
        <v>16</v>
      </c>
      <c r="L57" t="s">
        <v>16</v>
      </c>
      <c r="M57">
        <v>-5</v>
      </c>
    </row>
    <row r="58" spans="1:13" x14ac:dyDescent="0.45">
      <c r="A58">
        <v>57</v>
      </c>
      <c r="B58" t="s">
        <v>101</v>
      </c>
      <c r="C58" t="s">
        <v>102</v>
      </c>
      <c r="D58" t="s">
        <v>15</v>
      </c>
      <c r="E58">
        <v>64</v>
      </c>
      <c r="F58">
        <v>61</v>
      </c>
      <c r="G58">
        <v>538</v>
      </c>
      <c r="H58">
        <v>-3</v>
      </c>
      <c r="I58">
        <v>-1</v>
      </c>
      <c r="J58">
        <v>-2</v>
      </c>
      <c r="K58" t="s">
        <v>16</v>
      </c>
      <c r="L58" t="s">
        <v>16</v>
      </c>
      <c r="M58">
        <v>-5</v>
      </c>
    </row>
    <row r="59" spans="1:13" x14ac:dyDescent="0.45">
      <c r="A59">
        <v>58</v>
      </c>
      <c r="B59" t="s">
        <v>103</v>
      </c>
      <c r="C59" t="s">
        <v>64</v>
      </c>
      <c r="D59" t="s">
        <v>15</v>
      </c>
      <c r="E59">
        <v>47</v>
      </c>
      <c r="F59">
        <v>47</v>
      </c>
      <c r="G59">
        <v>415.1</v>
      </c>
      <c r="H59">
        <v>-2</v>
      </c>
      <c r="I59">
        <v>0</v>
      </c>
      <c r="J59">
        <v>-5</v>
      </c>
      <c r="K59" t="s">
        <v>16</v>
      </c>
      <c r="L59" t="s">
        <v>16</v>
      </c>
      <c r="M59">
        <v>-6</v>
      </c>
    </row>
    <row r="60" spans="1:13" x14ac:dyDescent="0.45">
      <c r="A60">
        <v>59</v>
      </c>
      <c r="B60" t="s">
        <v>104</v>
      </c>
      <c r="C60" t="s">
        <v>40</v>
      </c>
      <c r="D60" t="s">
        <v>15</v>
      </c>
      <c r="E60">
        <v>64</v>
      </c>
      <c r="F60">
        <v>53</v>
      </c>
      <c r="G60">
        <v>487.2</v>
      </c>
      <c r="H60">
        <v>-3</v>
      </c>
      <c r="I60">
        <v>-1</v>
      </c>
      <c r="J60">
        <v>-4</v>
      </c>
      <c r="K60" t="s">
        <v>16</v>
      </c>
      <c r="L60" t="s">
        <v>16</v>
      </c>
      <c r="M60">
        <v>-9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1C244-CD8C-40B5-A3FB-CDF4A831AFA9}">
  <dimension ref="A1:S231"/>
  <sheetViews>
    <sheetView topLeftCell="C1" workbookViewId="0">
      <selection activeCell="O2" sqref="O2"/>
    </sheetView>
  </sheetViews>
  <sheetFormatPr defaultRowHeight="14.25" x14ac:dyDescent="0.45"/>
  <cols>
    <col min="1" max="1" width="18.73046875" customWidth="1"/>
    <col min="2" max="2" width="8.265625" customWidth="1"/>
    <col min="3" max="5" width="9.6640625" style="9" customWidth="1"/>
    <col min="6" max="6" width="9.06640625" style="9"/>
    <col min="7" max="8" width="9.86328125" style="9" customWidth="1"/>
    <col min="9" max="9" width="14.06640625" style="9" customWidth="1"/>
    <col min="10" max="10" width="15.19921875" style="9" customWidth="1"/>
    <col min="11" max="11" width="11.53125" style="9" customWidth="1"/>
    <col min="12" max="12" width="14.73046875" style="9" customWidth="1"/>
    <col min="13" max="13" width="8.73046875" style="9" customWidth="1"/>
    <col min="14" max="14" width="14.73046875" style="9" customWidth="1"/>
    <col min="15" max="15" width="14.06640625" style="9" customWidth="1"/>
    <col min="16" max="16" width="11.53125" customWidth="1"/>
  </cols>
  <sheetData>
    <row r="1" spans="1:19" s="7" customFormat="1" ht="45" customHeight="1" thickBot="1" x14ac:dyDescent="0.5">
      <c r="A1" s="5" t="s">
        <v>1</v>
      </c>
      <c r="B1" s="4" t="s">
        <v>2</v>
      </c>
      <c r="C1" s="3" t="s">
        <v>903</v>
      </c>
      <c r="D1" s="4" t="s">
        <v>904</v>
      </c>
      <c r="E1" s="5" t="s">
        <v>905</v>
      </c>
      <c r="F1" s="3" t="s">
        <v>901</v>
      </c>
      <c r="G1" s="4" t="s">
        <v>900</v>
      </c>
      <c r="H1" s="5" t="s">
        <v>902</v>
      </c>
      <c r="I1" s="6" t="s">
        <v>896</v>
      </c>
      <c r="J1" s="3" t="s">
        <v>899</v>
      </c>
      <c r="K1" s="3" t="s">
        <v>907</v>
      </c>
      <c r="L1" s="3" t="s">
        <v>897</v>
      </c>
      <c r="M1" s="4" t="s">
        <v>898</v>
      </c>
      <c r="N1" s="4" t="s">
        <v>906</v>
      </c>
      <c r="O1" s="4" t="s">
        <v>908</v>
      </c>
      <c r="P1" s="4" t="s">
        <v>909</v>
      </c>
      <c r="Q1" s="4" t="s">
        <v>910</v>
      </c>
      <c r="R1" s="4" t="s">
        <v>911</v>
      </c>
      <c r="S1" s="4" t="s">
        <v>912</v>
      </c>
    </row>
    <row r="2" spans="1:19" x14ac:dyDescent="0.45">
      <c r="A2" s="1" t="s">
        <v>19</v>
      </c>
      <c r="B2" s="14" t="str">
        <f>VLOOKUP(Table5[[#This Row],[Name]], Current_Catcher_Defense[[Name]:[Team]], 2, FALSE)</f>
        <v>SFG</v>
      </c>
      <c r="C2" s="8">
        <f>_xlfn.NUMBERVALUE(VLOOKUP($A2, Current_Catcher_Defense[[Name]:[FRVFRV - Statcast Fielding Run Value in runs above average (Throwing+Blocking+Framing+Arm+RAA)]], 7, FALSE))</f>
        <v>2</v>
      </c>
      <c r="D2" s="8">
        <f>_xlfn.NUMBERVALUE(VLOOKUP($A2, Current_Catcher_Defense[[Name]:[FRVFRV - Statcast Fielding Run Value in runs above average (Throwing+Blocking+Framing+Arm+RAA)]], 8, FALSE))</f>
        <v>0</v>
      </c>
      <c r="E2" s="8">
        <f>_xlfn.NUMBERVALUE(VLOOKUP($A2, Current_Catcher_Defense[[Name]:[FRVFRV - Statcast Fielding Run Value in runs above average (Throwing+Blocking+Framing+Arm+RAA)]], 9, FALSE))</f>
        <v>5</v>
      </c>
      <c r="F2" s="8">
        <f>_xlfn.RANK.EQ(_xlfn.NUMBERVALUE(VLOOKUP($A2, Current_Catcher_Defense[[Name]:[FRVFRV - Statcast Fielding Run Value in runs above average (Throwing+Blocking+Framing+Arm+RAA)]], 7, FALSE)), Current_Catcher_Defense[ThrowingThrowing - Statcast Catcher Throwing in runs above average], 0)</f>
        <v>3</v>
      </c>
      <c r="G2" s="9">
        <f>_xlfn.RANK.EQ(_xlfn.NUMBERVALUE(VLOOKUP($A2, Current_Catcher_Defense[[Name]:[FRVFRV - Statcast Fielding Run Value in runs above average (Throwing+Blocking+Framing+Arm+RAA)]], 8, FALSE)), Current_Catcher_Defense[BlockingBlocking - Statcast Catcher Blocking in runs above average], 0)</f>
        <v>21</v>
      </c>
      <c r="H2" s="10">
        <f>_xlfn.RANK.EQ(_xlfn.NUMBERVALUE(VLOOKUP($A2, Current_Catcher_Defense[[Name]:[FRVFRV - Statcast Fielding Run Value in runs above average (Throwing+Blocking+Framing+Arm+RAA)]], 9, FALSE)), Current_Catcher_Defense[FramingFraming - Statcast Catcher Framing in runs above average], 0)</f>
        <v>2</v>
      </c>
      <c r="I2" s="11">
        <f>GEOMEAN(F2:H2)</f>
        <v>5.0132979349645845</v>
      </c>
      <c r="J2" s="12">
        <f>_xlfn.RANK.EQ(Table5[[#This Row],[Geom Mean (Defense Only)]], Table5[Geom Mean (Defense Only)], 1)</f>
        <v>1</v>
      </c>
      <c r="K2" s="8">
        <f>IFERROR(_xlfn.RANK.EQ(VLOOKUP(A2, Batting_2024[[Name]:[DollarsDollars - WAR converted to a dollar scale based on what a player would make in free agency]], 7, FALSE), Batting_2024[OffenseOffense - Batting and Base Running combined (above average)], 0), "")</f>
        <v>5</v>
      </c>
      <c r="L2" s="12">
        <f>IF(Table5[[#This Row],[Offense (Among C)]]="", "N/A",IFERROR(GEOMEAN(J2,K2), ""))</f>
        <v>2.2360679774997898</v>
      </c>
      <c r="M2" s="13">
        <f>IFERROR(_xlfn.RANK.EQ(Table5[[#This Row],[Total Geom Mean]],Table5[Total Geom Mean],1), "")</f>
        <v>1</v>
      </c>
      <c r="N2" s="13">
        <f>IFERROR(Table5[[#This Row],[Overall Rank]]-Table5[[#This Row],[Defense Only Rank]], "")</f>
        <v>0</v>
      </c>
      <c r="O2" s="11">
        <f>GEOMEAN(F2:G2)</f>
        <v>7.9372539331937713</v>
      </c>
      <c r="P2" s="12">
        <f>_xlfn.RANK.EQ(Table5[[#This Row],[Defensive Geom Mean (w/o Framing)]], Table5[Defensive Geom Mean (w/o Framing)], 1)</f>
        <v>13</v>
      </c>
      <c r="Q2" s="11">
        <f>Table5[[#This Row],[Defense Only Rank]]-Table5[[#This Row],[Defensive Geom Mean (w/o Framing) Rank]]</f>
        <v>-12</v>
      </c>
      <c r="R2" s="12">
        <f>GEOMEAN(Table5[[#This Row],[Defensive Geom Mean (w/o Framing) Rank]],Table5[[#This Row],[Offense (Among C)]])</f>
        <v>8.0622577482985491</v>
      </c>
      <c r="S2" s="2">
        <f>Table5[[#This Row],[Overall Rank]]-Table5[[#This Row],[Overall Geom Mean (w/o Framing) Rank3]]</f>
        <v>-7.0622577482985491</v>
      </c>
    </row>
    <row r="3" spans="1:19" x14ac:dyDescent="0.45">
      <c r="A3" s="1" t="s">
        <v>17</v>
      </c>
      <c r="B3" s="14" t="str">
        <f>VLOOKUP(Table5[[#This Row],[Name]], Current_Catcher_Defense[[Name]:[Team]], 2, FALSE)</f>
        <v>TOR</v>
      </c>
      <c r="C3" s="8">
        <f>_xlfn.NUMBERVALUE(VLOOKUP($A3, Current_Catcher_Defense[[Name]:[FRVFRV - Statcast Fielding Run Value in runs above average (Throwing+Blocking+Framing+Arm+RAA)]], 7, FALSE))</f>
        <v>1</v>
      </c>
      <c r="D3" s="8">
        <f>_xlfn.NUMBERVALUE(VLOOKUP($A3, Current_Catcher_Defense[[Name]:[FRVFRV - Statcast Fielding Run Value in runs above average (Throwing+Blocking+Framing+Arm+RAA)]], 8, FALSE))</f>
        <v>1</v>
      </c>
      <c r="E3" s="8">
        <f>_xlfn.NUMBERVALUE(VLOOKUP($A3, Current_Catcher_Defense[[Name]:[FRVFRV - Statcast Fielding Run Value in runs above average (Throwing+Blocking+Framing+Arm+RAA)]], 9, FALSE))</f>
        <v>4</v>
      </c>
      <c r="F3" s="8">
        <f>_xlfn.RANK.EQ(_xlfn.NUMBERVALUE(VLOOKUP($A3, Current_Catcher_Defense[[Name]:[FRVFRV - Statcast Fielding Run Value in runs above average (Throwing+Blocking+Framing+Arm+RAA)]], 7, FALSE)), Current_Catcher_Defense[ThrowingThrowing - Statcast Catcher Throwing in runs above average], 0)</f>
        <v>9</v>
      </c>
      <c r="G3" s="9">
        <f>_xlfn.RANK.EQ(_xlfn.NUMBERVALUE(VLOOKUP($A3, Current_Catcher_Defense[[Name]:[FRVFRV - Statcast Fielding Run Value in runs above average (Throwing+Blocking+Framing+Arm+RAA)]], 8, FALSE)), Current_Catcher_Defense[BlockingBlocking - Statcast Catcher Blocking in runs above average], 0)</f>
        <v>5</v>
      </c>
      <c r="H3" s="10">
        <f>_xlfn.RANK.EQ(_xlfn.NUMBERVALUE(VLOOKUP($A3, Current_Catcher_Defense[[Name]:[FRVFRV - Statcast Fielding Run Value in runs above average (Throwing+Blocking+Framing+Arm+RAA)]], 9, FALSE)), Current_Catcher_Defense[FramingFraming - Statcast Catcher Framing in runs above average], 0)</f>
        <v>3</v>
      </c>
      <c r="I3" s="11">
        <f>GEOMEAN(F3:H3)</f>
        <v>5.1299278400300912</v>
      </c>
      <c r="J3" s="12">
        <f>_xlfn.RANK.EQ(Table5[[#This Row],[Geom Mean (Defense Only)]], Table5[Geom Mean (Defense Only)], 1)</f>
        <v>2</v>
      </c>
      <c r="K3" s="8">
        <f>IFERROR(_xlfn.RANK.EQ(VLOOKUP(A3, Batting_2024[[Name]:[DollarsDollars - WAR converted to a dollar scale based on what a player would make in free agency]], 7, FALSE), Batting_2024[OffenseOffense - Batting and Base Running combined (above average)], 0), "")</f>
        <v>40</v>
      </c>
      <c r="L3" s="12">
        <f>IF(Table5[[#This Row],[Offense (Among C)]]="", "N/A",IFERROR(GEOMEAN(J3,K3), ""))</f>
        <v>8.9442719099991592</v>
      </c>
      <c r="M3" s="13">
        <f>IFERROR(_xlfn.RANK.EQ(Table5[[#This Row],[Total Geom Mean]],Table5[Total Geom Mean],1), "")</f>
        <v>6</v>
      </c>
      <c r="N3" s="13">
        <f>IFERROR(Table5[[#This Row],[Overall Rank]]-Table5[[#This Row],[Defense Only Rank]], "")</f>
        <v>4</v>
      </c>
      <c r="O3" s="11">
        <f>GEOMEAN(F3:G3)</f>
        <v>6.7082039324993685</v>
      </c>
      <c r="P3" s="12">
        <f>_xlfn.RANK.EQ(Table5[[#This Row],[Defensive Geom Mean (w/o Framing)]], Table5[Defensive Geom Mean (w/o Framing)], 1)</f>
        <v>6</v>
      </c>
      <c r="Q3" s="11">
        <f>Table5[[#This Row],[Defense Only Rank]]-Table5[[#This Row],[Defensive Geom Mean (w/o Framing) Rank]]</f>
        <v>-4</v>
      </c>
      <c r="R3" s="12">
        <f>GEOMEAN(Table5[[#This Row],[Defensive Geom Mean (w/o Framing) Rank]],Table5[[#This Row],[Offense (Among C)]])</f>
        <v>15.491933384829668</v>
      </c>
      <c r="S3" s="2">
        <f>Table5[[#This Row],[Overall Rank]]-Table5[[#This Row],[Overall Geom Mean (w/o Framing) Rank3]]</f>
        <v>-9.4919333848296681</v>
      </c>
    </row>
    <row r="4" spans="1:19" x14ac:dyDescent="0.45">
      <c r="A4" s="1" t="s">
        <v>27</v>
      </c>
      <c r="B4" s="14" t="str">
        <f>VLOOKUP(Table5[[#This Row],[Name]], Current_Catcher_Defense[[Name]:[Team]], 2, FALSE)</f>
        <v>DET</v>
      </c>
      <c r="C4" s="8">
        <f>_xlfn.NUMBERVALUE(VLOOKUP($A4, Current_Catcher_Defense[[Name]:[FRVFRV - Statcast Fielding Run Value in runs above average (Throwing+Blocking+Framing+Arm+RAA)]], 7, FALSE))</f>
        <v>2</v>
      </c>
      <c r="D4" s="8">
        <f>_xlfn.NUMBERVALUE(VLOOKUP($A4, Current_Catcher_Defense[[Name]:[FRVFRV - Statcast Fielding Run Value in runs above average (Throwing+Blocking+Framing+Arm+RAA)]], 8, FALSE))</f>
        <v>2</v>
      </c>
      <c r="E4" s="8">
        <f>_xlfn.NUMBERVALUE(VLOOKUP($A4, Current_Catcher_Defense[[Name]:[FRVFRV - Statcast Fielding Run Value in runs above average (Throwing+Blocking+Framing+Arm+RAA)]], 9, FALSE))</f>
        <v>0</v>
      </c>
      <c r="F4" s="8">
        <f>_xlfn.RANK.EQ(_xlfn.NUMBERVALUE(VLOOKUP($A4, Current_Catcher_Defense[[Name]:[FRVFRV - Statcast Fielding Run Value in runs above average (Throwing+Blocking+Framing+Arm+RAA)]], 7, FALSE)), Current_Catcher_Defense[ThrowingThrowing - Statcast Catcher Throwing in runs above average], 0)</f>
        <v>3</v>
      </c>
      <c r="G4" s="9">
        <f>_xlfn.RANK.EQ(_xlfn.NUMBERVALUE(VLOOKUP($A4, Current_Catcher_Defense[[Name]:[FRVFRV - Statcast Fielding Run Value in runs above average (Throwing+Blocking+Framing+Arm+RAA)]], 8, FALSE)), Current_Catcher_Defense[BlockingBlocking - Statcast Catcher Blocking in runs above average], 0)</f>
        <v>3</v>
      </c>
      <c r="H4" s="10">
        <f>_xlfn.RANK.EQ(_xlfn.NUMBERVALUE(VLOOKUP($A4, Current_Catcher_Defense[[Name]:[FRVFRV - Statcast Fielding Run Value in runs above average (Throwing+Blocking+Framing+Arm+RAA)]], 9, FALSE)), Current_Catcher_Defense[FramingFraming - Statcast Catcher Framing in runs above average], 0)</f>
        <v>23</v>
      </c>
      <c r="I4" s="11">
        <f>GEOMEAN(F4:H4)</f>
        <v>5.9154816997007167</v>
      </c>
      <c r="J4" s="12">
        <f>_xlfn.RANK.EQ(Table5[[#This Row],[Geom Mean (Defense Only)]], Table5[Geom Mean (Defense Only)], 1)</f>
        <v>3</v>
      </c>
      <c r="K4" s="8">
        <f>IFERROR(_xlfn.RANK.EQ(VLOOKUP(A4, Batting_2024[[Name]:[DollarsDollars - WAR converted to a dollar scale based on what a player would make in free agency]], 7, FALSE), Batting_2024[OffenseOffense - Batting and Base Running combined (above average)], 0), "")</f>
        <v>20</v>
      </c>
      <c r="L4" s="12">
        <f>IF(Table5[[#This Row],[Offense (Among C)]]="", "N/A",IFERROR(GEOMEAN(J4,K4), ""))</f>
        <v>7.745966692414834</v>
      </c>
      <c r="M4" s="13">
        <f>IFERROR(_xlfn.RANK.EQ(Table5[[#This Row],[Total Geom Mean]],Table5[Total Geom Mean],1), "")</f>
        <v>4</v>
      </c>
      <c r="N4" s="13">
        <f>IFERROR(Table5[[#This Row],[Overall Rank]]-Table5[[#This Row],[Defense Only Rank]], "")</f>
        <v>1</v>
      </c>
      <c r="O4" s="11">
        <f>GEOMEAN(F4:G4)</f>
        <v>3</v>
      </c>
      <c r="P4" s="12">
        <f>_xlfn.RANK.EQ(Table5[[#This Row],[Defensive Geom Mean (w/o Framing)]], Table5[Defensive Geom Mean (w/o Framing)], 1)</f>
        <v>1</v>
      </c>
      <c r="Q4" s="11">
        <f>Table5[[#This Row],[Defense Only Rank]]-Table5[[#This Row],[Defensive Geom Mean (w/o Framing) Rank]]</f>
        <v>2</v>
      </c>
      <c r="R4" s="12">
        <f>GEOMEAN(Table5[[#This Row],[Defensive Geom Mean (w/o Framing) Rank]],Table5[[#This Row],[Offense (Among C)]])</f>
        <v>4.4721359549995796</v>
      </c>
      <c r="S4" s="2">
        <f>Table5[[#This Row],[Overall Rank]]-Table5[[#This Row],[Overall Geom Mean (w/o Framing) Rank3]]</f>
        <v>-0.47213595499957961</v>
      </c>
    </row>
    <row r="5" spans="1:19" x14ac:dyDescent="0.45">
      <c r="A5" s="1" t="s">
        <v>35</v>
      </c>
      <c r="B5" s="14" t="str">
        <f>VLOOKUP(Table5[[#This Row],[Name]], Current_Catcher_Defense[[Name]:[Team]], 2, FALSE)</f>
        <v>MIA</v>
      </c>
      <c r="C5" s="8">
        <f>_xlfn.NUMBERVALUE(VLOOKUP($A5, Current_Catcher_Defense[[Name]:[FRVFRV - Statcast Fielding Run Value in runs above average (Throwing+Blocking+Framing+Arm+RAA)]], 7, FALSE))</f>
        <v>3</v>
      </c>
      <c r="D5" s="8">
        <f>_xlfn.NUMBERVALUE(VLOOKUP($A5, Current_Catcher_Defense[[Name]:[FRVFRV - Statcast Fielding Run Value in runs above average (Throwing+Blocking+Framing+Arm+RAA)]], 8, FALSE))</f>
        <v>1</v>
      </c>
      <c r="E5" s="8">
        <f>_xlfn.NUMBERVALUE(VLOOKUP($A5, Current_Catcher_Defense[[Name]:[FRVFRV - Statcast Fielding Run Value in runs above average (Throwing+Blocking+Framing+Arm+RAA)]], 9, FALSE))</f>
        <v>0</v>
      </c>
      <c r="F5" s="8">
        <f>_xlfn.RANK.EQ(_xlfn.NUMBERVALUE(VLOOKUP($A5, Current_Catcher_Defense[[Name]:[FRVFRV - Statcast Fielding Run Value in runs above average (Throwing+Blocking+Framing+Arm+RAA)]], 7, FALSE)), Current_Catcher_Defense[ThrowingThrowing - Statcast Catcher Throwing in runs above average], 0)</f>
        <v>2</v>
      </c>
      <c r="G5" s="9">
        <f>_xlfn.RANK.EQ(_xlfn.NUMBERVALUE(VLOOKUP($A5, Current_Catcher_Defense[[Name]:[FRVFRV - Statcast Fielding Run Value in runs above average (Throwing+Blocking+Framing+Arm+RAA)]], 8, FALSE)), Current_Catcher_Defense[BlockingBlocking - Statcast Catcher Blocking in runs above average], 0)</f>
        <v>5</v>
      </c>
      <c r="H5" s="10">
        <f>_xlfn.RANK.EQ(_xlfn.NUMBERVALUE(VLOOKUP($A5, Current_Catcher_Defense[[Name]:[FRVFRV - Statcast Fielding Run Value in runs above average (Throwing+Blocking+Framing+Arm+RAA)]], 9, FALSE)), Current_Catcher_Defense[FramingFraming - Statcast Catcher Framing in runs above average], 0)</f>
        <v>23</v>
      </c>
      <c r="I5" s="11">
        <f>GEOMEAN(F5:H5)</f>
        <v>6.1269256752284162</v>
      </c>
      <c r="J5" s="12">
        <f>_xlfn.RANK.EQ(Table5[[#This Row],[Geom Mean (Defense Only)]], Table5[Geom Mean (Defense Only)], 1)</f>
        <v>4</v>
      </c>
      <c r="K5" s="8">
        <f>IFERROR(_xlfn.RANK.EQ(VLOOKUP(A5, Batting_2024[[Name]:[DollarsDollars - WAR converted to a dollar scale based on what a player would make in free agency]], 7, FALSE), Batting_2024[OffenseOffense - Batting and Base Running combined (above average)], 0), "")</f>
        <v>49</v>
      </c>
      <c r="L5" s="12">
        <f>IF(Table5[[#This Row],[Offense (Among C)]]="", "N/A",IFERROR(GEOMEAN(J5,K5), ""))</f>
        <v>14</v>
      </c>
      <c r="M5" s="13">
        <f>IFERROR(_xlfn.RANK.EQ(Table5[[#This Row],[Total Geom Mean]],Table5[Total Geom Mean],1), "")</f>
        <v>13</v>
      </c>
      <c r="N5" s="13">
        <f>IFERROR(Table5[[#This Row],[Overall Rank]]-Table5[[#This Row],[Defense Only Rank]], "")</f>
        <v>9</v>
      </c>
      <c r="O5" s="11">
        <f>GEOMEAN(F5:G5)</f>
        <v>3.1622776601683795</v>
      </c>
      <c r="P5" s="12">
        <f>_xlfn.RANK.EQ(Table5[[#This Row],[Defensive Geom Mean (w/o Framing)]], Table5[Defensive Geom Mean (w/o Framing)], 1)</f>
        <v>2</v>
      </c>
      <c r="Q5" s="11">
        <f>Table5[[#This Row],[Defense Only Rank]]-Table5[[#This Row],[Defensive Geom Mean (w/o Framing) Rank]]</f>
        <v>2</v>
      </c>
      <c r="R5" s="12">
        <f>GEOMEAN(Table5[[#This Row],[Defensive Geom Mean (w/o Framing) Rank]],Table5[[#This Row],[Offense (Among C)]])</f>
        <v>9.8994949366116654</v>
      </c>
      <c r="S5" s="2">
        <f>Table5[[#This Row],[Overall Rank]]-Table5[[#This Row],[Overall Geom Mean (w/o Framing) Rank3]]</f>
        <v>3.1005050633883346</v>
      </c>
    </row>
    <row r="6" spans="1:19" x14ac:dyDescent="0.45">
      <c r="A6" s="1" t="s">
        <v>13</v>
      </c>
      <c r="B6" s="14" t="str">
        <f>VLOOKUP(Table5[[#This Row],[Name]], Current_Catcher_Defense[[Name]:[Team]], 2, FALSE)</f>
        <v>NYY</v>
      </c>
      <c r="C6" s="8">
        <f>_xlfn.NUMBERVALUE(VLOOKUP($A6, Current_Catcher_Defense[[Name]:[FRVFRV - Statcast Fielding Run Value in runs above average (Throwing+Blocking+Framing+Arm+RAA)]], 7, FALSE))</f>
        <v>-2</v>
      </c>
      <c r="D6" s="8">
        <f>_xlfn.NUMBERVALUE(VLOOKUP($A6, Current_Catcher_Defense[[Name]:[FRVFRV - Statcast Fielding Run Value in runs above average (Throwing+Blocking+Framing+Arm+RAA)]], 8, FALSE))</f>
        <v>1</v>
      </c>
      <c r="E6" s="8">
        <f>_xlfn.NUMBERVALUE(VLOOKUP($A6, Current_Catcher_Defense[[Name]:[FRVFRV - Statcast Fielding Run Value in runs above average (Throwing+Blocking+Framing+Arm+RAA)]], 9, FALSE))</f>
        <v>7</v>
      </c>
      <c r="F6" s="8">
        <f>_xlfn.RANK.EQ(_xlfn.NUMBERVALUE(VLOOKUP($A6, Current_Catcher_Defense[[Name]:[FRVFRV - Statcast Fielding Run Value in runs above average (Throwing+Blocking+Framing+Arm+RAA)]], 7, FALSE)), Current_Catcher_Defense[ThrowingThrowing - Statcast Catcher Throwing in runs above average], 0)</f>
        <v>48</v>
      </c>
      <c r="G6" s="9">
        <f>_xlfn.RANK.EQ(_xlfn.NUMBERVALUE(VLOOKUP($A6, Current_Catcher_Defense[[Name]:[FRVFRV - Statcast Fielding Run Value in runs above average (Throwing+Blocking+Framing+Arm+RAA)]], 8, FALSE)), Current_Catcher_Defense[BlockingBlocking - Statcast Catcher Blocking in runs above average], 0)</f>
        <v>5</v>
      </c>
      <c r="H6" s="10">
        <f>_xlfn.RANK.EQ(_xlfn.NUMBERVALUE(VLOOKUP($A6, Current_Catcher_Defense[[Name]:[FRVFRV - Statcast Fielding Run Value in runs above average (Throwing+Blocking+Framing+Arm+RAA)]], 9, FALSE)), Current_Catcher_Defense[FramingFraming - Statcast Catcher Framing in runs above average], 0)</f>
        <v>1</v>
      </c>
      <c r="I6" s="11">
        <f>GEOMEAN(F6:H6)</f>
        <v>6.2144650119077172</v>
      </c>
      <c r="J6" s="12">
        <f>_xlfn.RANK.EQ(Table5[[#This Row],[Geom Mean (Defense Only)]], Table5[Geom Mean (Defense Only)], 1)</f>
        <v>5</v>
      </c>
      <c r="K6" s="8">
        <f>IFERROR(_xlfn.RANK.EQ(VLOOKUP(A6, Batting_2024[[Name]:[DollarsDollars - WAR converted to a dollar scale based on what a player would make in free agency]], 7, FALSE), Batting_2024[OffenseOffense - Batting and Base Running combined (above average)], 0), "")</f>
        <v>15</v>
      </c>
      <c r="L6" s="12">
        <f>IF(Table5[[#This Row],[Offense (Among C)]]="", "N/A",IFERROR(GEOMEAN(J6,K6), ""))</f>
        <v>8.6602540378443873</v>
      </c>
      <c r="M6" s="13">
        <f>IFERROR(_xlfn.RANK.EQ(Table5[[#This Row],[Total Geom Mean]],Table5[Total Geom Mean],1), "")</f>
        <v>5</v>
      </c>
      <c r="N6" s="13">
        <f>IFERROR(Table5[[#This Row],[Overall Rank]]-Table5[[#This Row],[Defense Only Rank]], "")</f>
        <v>0</v>
      </c>
      <c r="O6" s="11">
        <f>GEOMEAN(F6:G6)</f>
        <v>15.491933384829668</v>
      </c>
      <c r="P6" s="12">
        <f>_xlfn.RANK.EQ(Table5[[#This Row],[Defensive Geom Mean (w/o Framing)]], Table5[Defensive Geom Mean (w/o Framing)], 1)</f>
        <v>27</v>
      </c>
      <c r="Q6" s="11">
        <f>Table5[[#This Row],[Defense Only Rank]]-Table5[[#This Row],[Defensive Geom Mean (w/o Framing) Rank]]</f>
        <v>-22</v>
      </c>
      <c r="R6" s="12">
        <f>GEOMEAN(Table5[[#This Row],[Defensive Geom Mean (w/o Framing) Rank]],Table5[[#This Row],[Offense (Among C)]])</f>
        <v>20.124611797498108</v>
      </c>
      <c r="S6" s="2">
        <f>Table5[[#This Row],[Overall Rank]]-Table5[[#This Row],[Overall Geom Mean (w/o Framing) Rank3]]</f>
        <v>-15.124611797498108</v>
      </c>
    </row>
    <row r="7" spans="1:19" x14ac:dyDescent="0.45">
      <c r="A7" s="1" t="s">
        <v>37</v>
      </c>
      <c r="B7" s="14" t="str">
        <f>VLOOKUP(Table5[[#This Row],[Name]], Current_Catcher_Defense[[Name]:[Team]], 2, FALSE)</f>
        <v>KCR</v>
      </c>
      <c r="C7" s="8">
        <f>_xlfn.NUMBERVALUE(VLOOKUP($A7, Current_Catcher_Defense[[Name]:[FRVFRV - Statcast Fielding Run Value in runs above average (Throwing+Blocking+Framing+Arm+RAA)]], 7, FALSE))</f>
        <v>2</v>
      </c>
      <c r="D7" s="8">
        <f>_xlfn.NUMBERVALUE(VLOOKUP($A7, Current_Catcher_Defense[[Name]:[FRVFRV - Statcast Fielding Run Value in runs above average (Throwing+Blocking+Framing+Arm+RAA)]], 8, FALSE))</f>
        <v>1</v>
      </c>
      <c r="E7" s="8">
        <f>_xlfn.NUMBERVALUE(VLOOKUP($A7, Current_Catcher_Defense[[Name]:[FRVFRV - Statcast Fielding Run Value in runs above average (Throwing+Blocking+Framing+Arm+RAA)]], 9, FALSE))</f>
        <v>0</v>
      </c>
      <c r="F7" s="8">
        <f>_xlfn.RANK.EQ(_xlfn.NUMBERVALUE(VLOOKUP($A7, Current_Catcher_Defense[[Name]:[FRVFRV - Statcast Fielding Run Value in runs above average (Throwing+Blocking+Framing+Arm+RAA)]], 7, FALSE)), Current_Catcher_Defense[ThrowingThrowing - Statcast Catcher Throwing in runs above average], 0)</f>
        <v>3</v>
      </c>
      <c r="G7" s="9">
        <f>_xlfn.RANK.EQ(_xlfn.NUMBERVALUE(VLOOKUP($A7, Current_Catcher_Defense[[Name]:[FRVFRV - Statcast Fielding Run Value in runs above average (Throwing+Blocking+Framing+Arm+RAA)]], 8, FALSE)), Current_Catcher_Defense[BlockingBlocking - Statcast Catcher Blocking in runs above average], 0)</f>
        <v>5</v>
      </c>
      <c r="H7" s="10">
        <f>_xlfn.RANK.EQ(_xlfn.NUMBERVALUE(VLOOKUP($A7, Current_Catcher_Defense[[Name]:[FRVFRV - Statcast Fielding Run Value in runs above average (Throwing+Blocking+Framing+Arm+RAA)]], 9, FALSE)), Current_Catcher_Defense[FramingFraming - Statcast Catcher Framing in runs above average], 0)</f>
        <v>23</v>
      </c>
      <c r="I7" s="11">
        <f>GEOMEAN(F7:H7)</f>
        <v>7.0135790834996579</v>
      </c>
      <c r="J7" s="12">
        <f>_xlfn.RANK.EQ(Table5[[#This Row],[Geom Mean (Defense Only)]], Table5[Geom Mean (Defense Only)], 1)</f>
        <v>6</v>
      </c>
      <c r="K7" s="8">
        <f>IFERROR(_xlfn.RANK.EQ(VLOOKUP(A7, Batting_2024[[Name]:[DollarsDollars - WAR converted to a dollar scale based on what a player would make in free agency]], 7, FALSE), Batting_2024[OffenseOffense - Batting and Base Running combined (above average)], 0), "")</f>
        <v>17</v>
      </c>
      <c r="L7" s="12">
        <f>IF(Table5[[#This Row],[Offense (Among C)]]="", "N/A",IFERROR(GEOMEAN(J7,K7), ""))</f>
        <v>10.099504938362077</v>
      </c>
      <c r="M7" s="13">
        <f>IFERROR(_xlfn.RANK.EQ(Table5[[#This Row],[Total Geom Mean]],Table5[Total Geom Mean],1), "")</f>
        <v>7</v>
      </c>
      <c r="N7" s="13">
        <f>IFERROR(Table5[[#This Row],[Overall Rank]]-Table5[[#This Row],[Defense Only Rank]], "")</f>
        <v>1</v>
      </c>
      <c r="O7" s="11">
        <f>GEOMEAN(F7:G7)</f>
        <v>3.872983346207417</v>
      </c>
      <c r="P7" s="12">
        <f>_xlfn.RANK.EQ(Table5[[#This Row],[Defensive Geom Mean (w/o Framing)]], Table5[Defensive Geom Mean (w/o Framing)], 1)</f>
        <v>3</v>
      </c>
      <c r="Q7" s="11">
        <f>Table5[[#This Row],[Defense Only Rank]]-Table5[[#This Row],[Defensive Geom Mean (w/o Framing) Rank]]</f>
        <v>3</v>
      </c>
      <c r="R7" s="12">
        <f>GEOMEAN(Table5[[#This Row],[Defensive Geom Mean (w/o Framing) Rank]],Table5[[#This Row],[Offense (Among C)]])</f>
        <v>7.1414284285428504</v>
      </c>
      <c r="S7" s="2">
        <f>Table5[[#This Row],[Overall Rank]]-Table5[[#This Row],[Overall Geom Mean (w/o Framing) Rank3]]</f>
        <v>-0.14142842854285043</v>
      </c>
    </row>
    <row r="8" spans="1:19" x14ac:dyDescent="0.45">
      <c r="A8" s="1" t="s">
        <v>30</v>
      </c>
      <c r="B8" s="14" t="str">
        <f>VLOOKUP(Table5[[#This Row],[Name]], Current_Catcher_Defense[[Name]:[Team]], 2, FALSE)</f>
        <v>CLE</v>
      </c>
      <c r="C8" s="8">
        <f>_xlfn.NUMBERVALUE(VLOOKUP($A8, Current_Catcher_Defense[[Name]:[FRVFRV - Statcast Fielding Run Value in runs above average (Throwing+Blocking+Framing+Arm+RAA)]], 7, FALSE))</f>
        <v>0</v>
      </c>
      <c r="D8" s="8">
        <f>_xlfn.NUMBERVALUE(VLOOKUP($A8, Current_Catcher_Defense[[Name]:[FRVFRV - Statcast Fielding Run Value in runs above average (Throwing+Blocking+Framing+Arm+RAA)]], 8, FALSE))</f>
        <v>1</v>
      </c>
      <c r="E8" s="8">
        <f>_xlfn.NUMBERVALUE(VLOOKUP($A8, Current_Catcher_Defense[[Name]:[FRVFRV - Statcast Fielding Run Value in runs above average (Throwing+Blocking+Framing+Arm+RAA)]], 9, FALSE))</f>
        <v>4</v>
      </c>
      <c r="F8" s="8">
        <f>_xlfn.RANK.EQ(_xlfn.NUMBERVALUE(VLOOKUP($A8, Current_Catcher_Defense[[Name]:[FRVFRV - Statcast Fielding Run Value in runs above average (Throwing+Blocking+Framing+Arm+RAA)]], 7, FALSE)), Current_Catcher_Defense[ThrowingThrowing - Statcast Catcher Throwing in runs above average], 0)</f>
        <v>24</v>
      </c>
      <c r="G8" s="9">
        <f>_xlfn.RANK.EQ(_xlfn.NUMBERVALUE(VLOOKUP($A8, Current_Catcher_Defense[[Name]:[FRVFRV - Statcast Fielding Run Value in runs above average (Throwing+Blocking+Framing+Arm+RAA)]], 8, FALSE)), Current_Catcher_Defense[BlockingBlocking - Statcast Catcher Blocking in runs above average], 0)</f>
        <v>5</v>
      </c>
      <c r="H8" s="10">
        <f>_xlfn.RANK.EQ(_xlfn.NUMBERVALUE(VLOOKUP($A8, Current_Catcher_Defense[[Name]:[FRVFRV - Statcast Fielding Run Value in runs above average (Throwing+Blocking+Framing+Arm+RAA)]], 9, FALSE)), Current_Catcher_Defense[FramingFraming - Statcast Catcher Framing in runs above average], 0)</f>
        <v>3</v>
      </c>
      <c r="I8" s="11">
        <f>GEOMEAN(F8:H8)</f>
        <v>7.113786608980126</v>
      </c>
      <c r="J8" s="12">
        <f>_xlfn.RANK.EQ(Table5[[#This Row],[Geom Mean (Defense Only)]], Table5[Geom Mean (Defense Only)], 1)</f>
        <v>7</v>
      </c>
      <c r="K8" s="8">
        <f>IFERROR(_xlfn.RANK.EQ(VLOOKUP(A8, Batting_2024[[Name]:[DollarsDollars - WAR converted to a dollar scale based on what a player would make in free agency]], 7, FALSE), Batting_2024[OffenseOffense - Batting and Base Running combined (above average)], 0), "")</f>
        <v>39</v>
      </c>
      <c r="L8" s="12">
        <f>IF(Table5[[#This Row],[Offense (Among C)]]="", "N/A",IFERROR(GEOMEAN(J8,K8), ""))</f>
        <v>16.522711641858304</v>
      </c>
      <c r="M8" s="13">
        <f>IFERROR(_xlfn.RANK.EQ(Table5[[#This Row],[Total Geom Mean]],Table5[Total Geom Mean],1), "")</f>
        <v>16</v>
      </c>
      <c r="N8" s="13">
        <f>IFERROR(Table5[[#This Row],[Overall Rank]]-Table5[[#This Row],[Defense Only Rank]], "")</f>
        <v>9</v>
      </c>
      <c r="O8" s="11">
        <f>GEOMEAN(F8:G8)</f>
        <v>10.954451150103322</v>
      </c>
      <c r="P8" s="12">
        <f>_xlfn.RANK.EQ(Table5[[#This Row],[Defensive Geom Mean (w/o Framing)]], Table5[Defensive Geom Mean (w/o Framing)], 1)</f>
        <v>16</v>
      </c>
      <c r="Q8" s="11">
        <f>Table5[[#This Row],[Defense Only Rank]]-Table5[[#This Row],[Defensive Geom Mean (w/o Framing) Rank]]</f>
        <v>-9</v>
      </c>
      <c r="R8" s="12">
        <f>GEOMEAN(Table5[[#This Row],[Defensive Geom Mean (w/o Framing) Rank]],Table5[[#This Row],[Offense (Among C)]])</f>
        <v>24.979991993593593</v>
      </c>
      <c r="S8" s="2">
        <f>Table5[[#This Row],[Overall Rank]]-Table5[[#This Row],[Overall Geom Mean (w/o Framing) Rank3]]</f>
        <v>-8.9799919935935932</v>
      </c>
    </row>
    <row r="9" spans="1:19" x14ac:dyDescent="0.45">
      <c r="A9" s="1" t="s">
        <v>21</v>
      </c>
      <c r="B9" s="14" t="str">
        <f>VLOOKUP(Table5[[#This Row],[Name]], Current_Catcher_Defense[[Name]:[Team]], 2, FALSE)</f>
        <v>MIN</v>
      </c>
      <c r="C9" s="8">
        <f>_xlfn.NUMBERVALUE(VLOOKUP($A9, Current_Catcher_Defense[[Name]:[FRVFRV - Statcast Fielding Run Value in runs above average (Throwing+Blocking+Framing+Arm+RAA)]], 7, FALSE))</f>
        <v>0</v>
      </c>
      <c r="D9" s="8">
        <f>_xlfn.NUMBERVALUE(VLOOKUP($A9, Current_Catcher_Defense[[Name]:[FRVFRV - Statcast Fielding Run Value in runs above average (Throwing+Blocking+Framing+Arm+RAA)]], 8, FALSE))</f>
        <v>1</v>
      </c>
      <c r="E9" s="8">
        <f>_xlfn.NUMBERVALUE(VLOOKUP($A9, Current_Catcher_Defense[[Name]:[FRVFRV - Statcast Fielding Run Value in runs above average (Throwing+Blocking+Framing+Arm+RAA)]], 9, FALSE))</f>
        <v>4</v>
      </c>
      <c r="F9" s="8">
        <f>_xlfn.RANK.EQ(_xlfn.NUMBERVALUE(VLOOKUP($A9, Current_Catcher_Defense[[Name]:[FRVFRV - Statcast Fielding Run Value in runs above average (Throwing+Blocking+Framing+Arm+RAA)]], 7, FALSE)), Current_Catcher_Defense[ThrowingThrowing - Statcast Catcher Throwing in runs above average], 0)</f>
        <v>24</v>
      </c>
      <c r="G9" s="9">
        <f>_xlfn.RANK.EQ(_xlfn.NUMBERVALUE(VLOOKUP($A9, Current_Catcher_Defense[[Name]:[FRVFRV - Statcast Fielding Run Value in runs above average (Throwing+Blocking+Framing+Arm+RAA)]], 8, FALSE)), Current_Catcher_Defense[BlockingBlocking - Statcast Catcher Blocking in runs above average], 0)</f>
        <v>5</v>
      </c>
      <c r="H9" s="10">
        <f>_xlfn.RANK.EQ(_xlfn.NUMBERVALUE(VLOOKUP($A9, Current_Catcher_Defense[[Name]:[FRVFRV - Statcast Fielding Run Value in runs above average (Throwing+Blocking+Framing+Arm+RAA)]], 9, FALSE)), Current_Catcher_Defense[FramingFraming - Statcast Catcher Framing in runs above average], 0)</f>
        <v>3</v>
      </c>
      <c r="I9" s="11">
        <f>GEOMEAN(F9:H9)</f>
        <v>7.113786608980126</v>
      </c>
      <c r="J9" s="12">
        <f>_xlfn.RANK.EQ(Table5[[#This Row],[Geom Mean (Defense Only)]], Table5[Geom Mean (Defense Only)], 1)</f>
        <v>7</v>
      </c>
      <c r="K9" s="8">
        <f>IFERROR(_xlfn.RANK.EQ(VLOOKUP(A9, Batting_2024[[Name]:[DollarsDollars - WAR converted to a dollar scale based on what a player would make in free agency]], 7, FALSE), Batting_2024[OffenseOffense - Batting and Base Running combined (above average)], 0), "")</f>
        <v>48</v>
      </c>
      <c r="L9" s="12">
        <f>IF(Table5[[#This Row],[Offense (Among C)]]="", "N/A",IFERROR(GEOMEAN(J9,K9), ""))</f>
        <v>18.330302779823359</v>
      </c>
      <c r="M9" s="13">
        <f>IFERROR(_xlfn.RANK.EQ(Table5[[#This Row],[Total Geom Mean]],Table5[Total Geom Mean],1), "")</f>
        <v>19</v>
      </c>
      <c r="N9" s="13">
        <f>IFERROR(Table5[[#This Row],[Overall Rank]]-Table5[[#This Row],[Defense Only Rank]], "")</f>
        <v>12</v>
      </c>
      <c r="O9" s="11">
        <f>GEOMEAN(F9:G9)</f>
        <v>10.954451150103322</v>
      </c>
      <c r="P9" s="12">
        <f>_xlfn.RANK.EQ(Table5[[#This Row],[Defensive Geom Mean (w/o Framing)]], Table5[Defensive Geom Mean (w/o Framing)], 1)</f>
        <v>16</v>
      </c>
      <c r="Q9" s="11">
        <f>Table5[[#This Row],[Defense Only Rank]]-Table5[[#This Row],[Defensive Geom Mean (w/o Framing) Rank]]</f>
        <v>-9</v>
      </c>
      <c r="R9" s="12">
        <f>GEOMEAN(Table5[[#This Row],[Defensive Geom Mean (w/o Framing) Rank]],Table5[[#This Row],[Offense (Among C)]])</f>
        <v>27.712812921102039</v>
      </c>
      <c r="S9" s="2">
        <f>Table5[[#This Row],[Overall Rank]]-Table5[[#This Row],[Overall Geom Mean (w/o Framing) Rank3]]</f>
        <v>-8.7128129211020386</v>
      </c>
    </row>
    <row r="10" spans="1:19" x14ac:dyDescent="0.45">
      <c r="A10" s="1" t="s">
        <v>25</v>
      </c>
      <c r="B10" s="14" t="str">
        <f>VLOOKUP(Table5[[#This Row],[Name]], Current_Catcher_Defense[[Name]:[Team]], 2, FALSE)</f>
        <v>DET</v>
      </c>
      <c r="C10" s="8">
        <f>_xlfn.NUMBERVALUE(VLOOKUP($A10, Current_Catcher_Defense[[Name]:[FRVFRV - Statcast Fielding Run Value in runs above average (Throwing+Blocking+Framing+Arm+RAA)]], 7, FALSE))</f>
        <v>1</v>
      </c>
      <c r="D10" s="8">
        <f>_xlfn.NUMBERVALUE(VLOOKUP($A10, Current_Catcher_Defense[[Name]:[FRVFRV - Statcast Fielding Run Value in runs above average (Throwing+Blocking+Framing+Arm+RAA)]], 8, FALSE))</f>
        <v>1</v>
      </c>
      <c r="E10" s="8">
        <f>_xlfn.NUMBERVALUE(VLOOKUP($A10, Current_Catcher_Defense[[Name]:[FRVFRV - Statcast Fielding Run Value in runs above average (Throwing+Blocking+Framing+Arm+RAA)]], 9, FALSE))</f>
        <v>3</v>
      </c>
      <c r="F10" s="8">
        <f>_xlfn.RANK.EQ(_xlfn.NUMBERVALUE(VLOOKUP($A10, Current_Catcher_Defense[[Name]:[FRVFRV - Statcast Fielding Run Value in runs above average (Throwing+Blocking+Framing+Arm+RAA)]], 7, FALSE)), Current_Catcher_Defense[ThrowingThrowing - Statcast Catcher Throwing in runs above average], 0)</f>
        <v>9</v>
      </c>
      <c r="G10" s="9">
        <f>_xlfn.RANK.EQ(_xlfn.NUMBERVALUE(VLOOKUP($A10, Current_Catcher_Defense[[Name]:[FRVFRV - Statcast Fielding Run Value in runs above average (Throwing+Blocking+Framing+Arm+RAA)]], 8, FALSE)), Current_Catcher_Defense[BlockingBlocking - Statcast Catcher Blocking in runs above average], 0)</f>
        <v>5</v>
      </c>
      <c r="H10" s="10">
        <f>_xlfn.RANK.EQ(_xlfn.NUMBERVALUE(VLOOKUP($A10, Current_Catcher_Defense[[Name]:[FRVFRV - Statcast Fielding Run Value in runs above average (Throwing+Blocking+Framing+Arm+RAA)]], 9, FALSE)), Current_Catcher_Defense[FramingFraming - Statcast Catcher Framing in runs above average], 0)</f>
        <v>9</v>
      </c>
      <c r="I10" s="11">
        <f>GEOMEAN(F10:H10)</f>
        <v>7.39863622299141</v>
      </c>
      <c r="J10" s="12">
        <f>_xlfn.RANK.EQ(Table5[[#This Row],[Geom Mean (Defense Only)]], Table5[Geom Mean (Defense Only)], 1)</f>
        <v>9</v>
      </c>
      <c r="K10" s="8">
        <f>IFERROR(_xlfn.RANK.EQ(VLOOKUP(A10, Batting_2024[[Name]:[DollarsDollars - WAR converted to a dollar scale based on what a player would make in free agency]], 7, FALSE), Batting_2024[OffenseOffense - Batting and Base Running combined (above average)], 0), "")</f>
        <v>32</v>
      </c>
      <c r="L10" s="12">
        <f>IF(Table5[[#This Row],[Offense (Among C)]]="", "N/A",IFERROR(GEOMEAN(J10,K10), ""))</f>
        <v>16.970562748477139</v>
      </c>
      <c r="M10" s="13">
        <f>IFERROR(_xlfn.RANK.EQ(Table5[[#This Row],[Total Geom Mean]],Table5[Total Geom Mean],1), "")</f>
        <v>18</v>
      </c>
      <c r="N10" s="13">
        <f>IFERROR(Table5[[#This Row],[Overall Rank]]-Table5[[#This Row],[Defense Only Rank]], "")</f>
        <v>9</v>
      </c>
      <c r="O10" s="11">
        <f>GEOMEAN(F10:G10)</f>
        <v>6.7082039324993685</v>
      </c>
      <c r="P10" s="12">
        <f>_xlfn.RANK.EQ(Table5[[#This Row],[Defensive Geom Mean (w/o Framing)]], Table5[Defensive Geom Mean (w/o Framing)], 1)</f>
        <v>6</v>
      </c>
      <c r="Q10" s="11">
        <f>Table5[[#This Row],[Defense Only Rank]]-Table5[[#This Row],[Defensive Geom Mean (w/o Framing) Rank]]</f>
        <v>3</v>
      </c>
      <c r="R10" s="12">
        <f>GEOMEAN(Table5[[#This Row],[Defensive Geom Mean (w/o Framing) Rank]],Table5[[#This Row],[Offense (Among C)]])</f>
        <v>13.856406460551019</v>
      </c>
      <c r="S10" s="2">
        <f>Table5[[#This Row],[Overall Rank]]-Table5[[#This Row],[Overall Geom Mean (w/o Framing) Rank3]]</f>
        <v>4.1435935394489807</v>
      </c>
    </row>
    <row r="11" spans="1:19" x14ac:dyDescent="0.45">
      <c r="A11" s="1" t="s">
        <v>23</v>
      </c>
      <c r="B11" s="14" t="str">
        <f>VLOOKUP(Table5[[#This Row],[Name]], Current_Catcher_Defense[[Name]:[Team]], 2, FALSE)</f>
        <v>COL</v>
      </c>
      <c r="C11" s="8">
        <f>_xlfn.NUMBERVALUE(VLOOKUP($A11, Current_Catcher_Defense[[Name]:[FRVFRV - Statcast Fielding Run Value in runs above average (Throwing+Blocking+Framing+Arm+RAA)]], 7, FALSE))</f>
        <v>1</v>
      </c>
      <c r="D11" s="8">
        <f>_xlfn.NUMBERVALUE(VLOOKUP($A11, Current_Catcher_Defense[[Name]:[FRVFRV - Statcast Fielding Run Value in runs above average (Throwing+Blocking+Framing+Arm+RAA)]], 8, FALSE))</f>
        <v>0</v>
      </c>
      <c r="E11" s="8">
        <f>_xlfn.NUMBERVALUE(VLOOKUP($A11, Current_Catcher_Defense[[Name]:[FRVFRV - Statcast Fielding Run Value in runs above average (Throwing+Blocking+Framing+Arm+RAA)]], 9, FALSE))</f>
        <v>4</v>
      </c>
      <c r="F11" s="8">
        <f>_xlfn.RANK.EQ(_xlfn.NUMBERVALUE(VLOOKUP($A11, Current_Catcher_Defense[[Name]:[FRVFRV - Statcast Fielding Run Value in runs above average (Throwing+Blocking+Framing+Arm+RAA)]], 7, FALSE)), Current_Catcher_Defense[ThrowingThrowing - Statcast Catcher Throwing in runs above average], 0)</f>
        <v>9</v>
      </c>
      <c r="G11" s="9">
        <f>_xlfn.RANK.EQ(_xlfn.NUMBERVALUE(VLOOKUP($A11, Current_Catcher_Defense[[Name]:[FRVFRV - Statcast Fielding Run Value in runs above average (Throwing+Blocking+Framing+Arm+RAA)]], 8, FALSE)), Current_Catcher_Defense[BlockingBlocking - Statcast Catcher Blocking in runs above average], 0)</f>
        <v>21</v>
      </c>
      <c r="H11" s="10">
        <f>_xlfn.RANK.EQ(_xlfn.NUMBERVALUE(VLOOKUP($A11, Current_Catcher_Defense[[Name]:[FRVFRV - Statcast Fielding Run Value in runs above average (Throwing+Blocking+Framing+Arm+RAA)]], 9, FALSE)), Current_Catcher_Defense[FramingFraming - Statcast Catcher Framing in runs above average], 0)</f>
        <v>3</v>
      </c>
      <c r="I11" s="11">
        <f>GEOMEAN(F11:H11)</f>
        <v>8.2767725291433614</v>
      </c>
      <c r="J11" s="12">
        <f>_xlfn.RANK.EQ(Table5[[#This Row],[Geom Mean (Defense Only)]], Table5[Geom Mean (Defense Only)], 1)</f>
        <v>10</v>
      </c>
      <c r="K11" s="8">
        <f>IFERROR(_xlfn.RANK.EQ(VLOOKUP(A11, Batting_2024[[Name]:[DollarsDollars - WAR converted to a dollar scale based on what a player would make in free agency]], 7, FALSE), Batting_2024[OffenseOffense - Batting and Base Running combined (above average)], 0), "")</f>
        <v>19</v>
      </c>
      <c r="L11" s="12">
        <f>IF(Table5[[#This Row],[Offense (Among C)]]="", "N/A",IFERROR(GEOMEAN(J11,K11), ""))</f>
        <v>13.784048752090222</v>
      </c>
      <c r="M11" s="13">
        <f>IFERROR(_xlfn.RANK.EQ(Table5[[#This Row],[Total Geom Mean]],Table5[Total Geom Mean],1), "")</f>
        <v>12</v>
      </c>
      <c r="N11" s="13">
        <f>IFERROR(Table5[[#This Row],[Overall Rank]]-Table5[[#This Row],[Defense Only Rank]], "")</f>
        <v>2</v>
      </c>
      <c r="O11" s="11">
        <f>GEOMEAN(F11:G11)</f>
        <v>13.747727084867519</v>
      </c>
      <c r="P11" s="12">
        <f>_xlfn.RANK.EQ(Table5[[#This Row],[Defensive Geom Mean (w/o Framing)]], Table5[Defensive Geom Mean (w/o Framing)], 1)</f>
        <v>21</v>
      </c>
      <c r="Q11" s="11">
        <f>Table5[[#This Row],[Defense Only Rank]]-Table5[[#This Row],[Defensive Geom Mean (w/o Framing) Rank]]</f>
        <v>-11</v>
      </c>
      <c r="R11" s="12">
        <f>GEOMEAN(Table5[[#This Row],[Defensive Geom Mean (w/o Framing) Rank]],Table5[[#This Row],[Offense (Among C)]])</f>
        <v>19.974984355438178</v>
      </c>
      <c r="S11" s="2">
        <f>Table5[[#This Row],[Overall Rank]]-Table5[[#This Row],[Overall Geom Mean (w/o Framing) Rank3]]</f>
        <v>-7.9749843554381776</v>
      </c>
    </row>
    <row r="12" spans="1:19" x14ac:dyDescent="0.45">
      <c r="A12" s="1" t="s">
        <v>32</v>
      </c>
      <c r="B12" s="14" t="str">
        <f>VLOOKUP(Table5[[#This Row],[Name]], Current_Catcher_Defense[[Name]:[Team]], 2, FALSE)</f>
        <v>ARI</v>
      </c>
      <c r="C12" s="8">
        <f>_xlfn.NUMBERVALUE(VLOOKUP($A12, Current_Catcher_Defense[[Name]:[FRVFRV - Statcast Fielding Run Value in runs above average (Throwing+Blocking+Framing+Arm+RAA)]], 7, FALSE))</f>
        <v>2</v>
      </c>
      <c r="D12" s="8">
        <f>_xlfn.NUMBERVALUE(VLOOKUP($A12, Current_Catcher_Defense[[Name]:[FRVFRV - Statcast Fielding Run Value in runs above average (Throwing+Blocking+Framing+Arm+RAA)]], 8, FALSE))</f>
        <v>0</v>
      </c>
      <c r="E12" s="8">
        <f>_xlfn.NUMBERVALUE(VLOOKUP($A12, Current_Catcher_Defense[[Name]:[FRVFRV - Statcast Fielding Run Value in runs above average (Throwing+Blocking+Framing+Arm+RAA)]], 9, FALSE))</f>
        <v>2</v>
      </c>
      <c r="F12" s="8">
        <f>_xlfn.RANK.EQ(_xlfn.NUMBERVALUE(VLOOKUP($A12, Current_Catcher_Defense[[Name]:[FRVFRV - Statcast Fielding Run Value in runs above average (Throwing+Blocking+Framing+Arm+RAA)]], 7, FALSE)), Current_Catcher_Defense[ThrowingThrowing - Statcast Catcher Throwing in runs above average], 0)</f>
        <v>3</v>
      </c>
      <c r="G12" s="9">
        <f>_xlfn.RANK.EQ(_xlfn.NUMBERVALUE(VLOOKUP($A12, Current_Catcher_Defense[[Name]:[FRVFRV - Statcast Fielding Run Value in runs above average (Throwing+Blocking+Framing+Arm+RAA)]], 8, FALSE)), Current_Catcher_Defense[BlockingBlocking - Statcast Catcher Blocking in runs above average], 0)</f>
        <v>21</v>
      </c>
      <c r="H12" s="10">
        <f>_xlfn.RANK.EQ(_xlfn.NUMBERVALUE(VLOOKUP($A12, Current_Catcher_Defense[[Name]:[FRVFRV - Statcast Fielding Run Value in runs above average (Throwing+Blocking+Framing+Arm+RAA)]], 9, FALSE)), Current_Catcher_Defense[FramingFraming - Statcast Catcher Framing in runs above average], 0)</f>
        <v>13</v>
      </c>
      <c r="I12" s="11">
        <f>GEOMEAN(F12:H12)</f>
        <v>9.3560952373520916</v>
      </c>
      <c r="J12" s="12">
        <f>_xlfn.RANK.EQ(Table5[[#This Row],[Geom Mean (Defense Only)]], Table5[Geom Mean (Defense Only)], 1)</f>
        <v>11</v>
      </c>
      <c r="K12" s="8">
        <f>IFERROR(_xlfn.RANK.EQ(VLOOKUP(A12, Batting_2024[[Name]:[DollarsDollars - WAR converted to a dollar scale based on what a player would make in free agency]], 7, FALSE), Batting_2024[OffenseOffense - Batting and Base Running combined (above average)], 0), "")</f>
        <v>35</v>
      </c>
      <c r="L12" s="12">
        <f>IF(Table5[[#This Row],[Offense (Among C)]]="", "N/A",IFERROR(GEOMEAN(J12,K12), ""))</f>
        <v>19.621416870348583</v>
      </c>
      <c r="M12" s="13">
        <f>IFERROR(_xlfn.RANK.EQ(Table5[[#This Row],[Total Geom Mean]],Table5[Total Geom Mean],1), "")</f>
        <v>24</v>
      </c>
      <c r="N12" s="13">
        <f>IFERROR(Table5[[#This Row],[Overall Rank]]-Table5[[#This Row],[Defense Only Rank]], "")</f>
        <v>13</v>
      </c>
      <c r="O12" s="11">
        <f>GEOMEAN(F12:G12)</f>
        <v>7.9372539331937713</v>
      </c>
      <c r="P12" s="12">
        <f>_xlfn.RANK.EQ(Table5[[#This Row],[Defensive Geom Mean (w/o Framing)]], Table5[Defensive Geom Mean (w/o Framing)], 1)</f>
        <v>13</v>
      </c>
      <c r="Q12" s="11">
        <f>Table5[[#This Row],[Defense Only Rank]]-Table5[[#This Row],[Defensive Geom Mean (w/o Framing) Rank]]</f>
        <v>-2</v>
      </c>
      <c r="R12" s="12">
        <f>GEOMEAN(Table5[[#This Row],[Defensive Geom Mean (w/o Framing) Rank]],Table5[[#This Row],[Offense (Among C)]])</f>
        <v>21.330729007701542</v>
      </c>
      <c r="S12" s="2">
        <f>Table5[[#This Row],[Overall Rank]]-Table5[[#This Row],[Overall Geom Mean (w/o Framing) Rank3]]</f>
        <v>2.6692709922984577</v>
      </c>
    </row>
    <row r="13" spans="1:19" x14ac:dyDescent="0.45">
      <c r="A13" s="1" t="s">
        <v>58</v>
      </c>
      <c r="B13" s="14" t="str">
        <f>VLOOKUP(Table5[[#This Row],[Name]], Current_Catcher_Defense[[Name]:[Team]], 2, FALSE)</f>
        <v>BAL</v>
      </c>
      <c r="C13" s="8">
        <f>_xlfn.NUMBERVALUE(VLOOKUP($A13, Current_Catcher_Defense[[Name]:[FRVFRV - Statcast Fielding Run Value in runs above average (Throwing+Blocking+Framing+Arm+RAA)]], 7, FALSE))</f>
        <v>0</v>
      </c>
      <c r="D13" s="8">
        <f>_xlfn.NUMBERVALUE(VLOOKUP($A13, Current_Catcher_Defense[[Name]:[FRVFRV - Statcast Fielding Run Value in runs above average (Throwing+Blocking+Framing+Arm+RAA)]], 8, FALSE))</f>
        <v>3</v>
      </c>
      <c r="E13" s="8">
        <f>_xlfn.NUMBERVALUE(VLOOKUP($A13, Current_Catcher_Defense[[Name]:[FRVFRV - Statcast Fielding Run Value in runs above average (Throwing+Blocking+Framing+Arm+RAA)]], 9, FALSE))</f>
        <v>-2</v>
      </c>
      <c r="F13" s="8">
        <f>_xlfn.RANK.EQ(_xlfn.NUMBERVALUE(VLOOKUP($A13, Current_Catcher_Defense[[Name]:[FRVFRV - Statcast Fielding Run Value in runs above average (Throwing+Blocking+Framing+Arm+RAA)]], 7, FALSE)), Current_Catcher_Defense[ThrowingThrowing - Statcast Catcher Throwing in runs above average], 0)</f>
        <v>24</v>
      </c>
      <c r="G13" s="9">
        <f>_xlfn.RANK.EQ(_xlfn.NUMBERVALUE(VLOOKUP($A13, Current_Catcher_Defense[[Name]:[FRVFRV - Statcast Fielding Run Value in runs above average (Throwing+Blocking+Framing+Arm+RAA)]], 8, FALSE)), Current_Catcher_Defense[BlockingBlocking - Statcast Catcher Blocking in runs above average], 0)</f>
        <v>1</v>
      </c>
      <c r="H13" s="10">
        <f>_xlfn.RANK.EQ(_xlfn.NUMBERVALUE(VLOOKUP($A13, Current_Catcher_Defense[[Name]:[FRVFRV - Statcast Fielding Run Value in runs above average (Throwing+Blocking+Framing+Arm+RAA)]], 9, FALSE)), Current_Catcher_Defense[FramingFraming - Statcast Catcher Framing in runs above average], 0)</f>
        <v>41</v>
      </c>
      <c r="I13" s="11">
        <f>GEOMEAN(F13:H13)</f>
        <v>9.9463796665371813</v>
      </c>
      <c r="J13" s="12">
        <f>_xlfn.RANK.EQ(Table5[[#This Row],[Geom Mean (Defense Only)]], Table5[Geom Mean (Defense Only)], 1)</f>
        <v>12</v>
      </c>
      <c r="K13" s="8">
        <f>IFERROR(_xlfn.RANK.EQ(VLOOKUP(A13, Batting_2024[[Name]:[DollarsDollars - WAR converted to a dollar scale based on what a player would make in free agency]], 7, FALSE), Batting_2024[OffenseOffense - Batting and Base Running combined (above average)], 0), "")</f>
        <v>21</v>
      </c>
      <c r="L13" s="12">
        <f>IF(Table5[[#This Row],[Offense (Among C)]]="", "N/A",IFERROR(GEOMEAN(J13,K13), ""))</f>
        <v>15.874507866387543</v>
      </c>
      <c r="M13" s="13">
        <f>IFERROR(_xlfn.RANK.EQ(Table5[[#This Row],[Total Geom Mean]],Table5[Total Geom Mean],1), "")</f>
        <v>15</v>
      </c>
      <c r="N13" s="13">
        <f>IFERROR(Table5[[#This Row],[Overall Rank]]-Table5[[#This Row],[Defense Only Rank]], "")</f>
        <v>3</v>
      </c>
      <c r="O13" s="11">
        <f>GEOMEAN(F13:G13)</f>
        <v>4.8989794855663558</v>
      </c>
      <c r="P13" s="12">
        <f>_xlfn.RANK.EQ(Table5[[#This Row],[Defensive Geom Mean (w/o Framing)]], Table5[Defensive Geom Mean (w/o Framing)], 1)</f>
        <v>4</v>
      </c>
      <c r="Q13" s="11">
        <f>Table5[[#This Row],[Defense Only Rank]]-Table5[[#This Row],[Defensive Geom Mean (w/o Framing) Rank]]</f>
        <v>8</v>
      </c>
      <c r="R13" s="12">
        <f>GEOMEAN(Table5[[#This Row],[Defensive Geom Mean (w/o Framing) Rank]],Table5[[#This Row],[Offense (Among C)]])</f>
        <v>9.1651513899116797</v>
      </c>
      <c r="S13" s="2">
        <f>Table5[[#This Row],[Overall Rank]]-Table5[[#This Row],[Overall Geom Mean (w/o Framing) Rank3]]</f>
        <v>5.8348486100883203</v>
      </c>
    </row>
    <row r="14" spans="1:19" x14ac:dyDescent="0.45">
      <c r="A14" s="1" t="s">
        <v>45</v>
      </c>
      <c r="B14" s="14" t="str">
        <f>VLOOKUP(Table5[[#This Row],[Name]], Current_Catcher_Defense[[Name]:[Team]], 2, FALSE)</f>
        <v>2 Tms</v>
      </c>
      <c r="C14" s="8">
        <f>_xlfn.NUMBERVALUE(VLOOKUP($A14, Current_Catcher_Defense[[Name]:[FRVFRV - Statcast Fielding Run Value in runs above average (Throwing+Blocking+Framing+Arm+RAA)]], 7, FALSE))</f>
        <v>1</v>
      </c>
      <c r="D14" s="8">
        <f>_xlfn.NUMBERVALUE(VLOOKUP($A14, Current_Catcher_Defense[[Name]:[FRVFRV - Statcast Fielding Run Value in runs above average (Throwing+Blocking+Framing+Arm+RAA)]], 8, FALSE))</f>
        <v>1</v>
      </c>
      <c r="E14" s="8">
        <f>_xlfn.NUMBERVALUE(VLOOKUP($A14, Current_Catcher_Defense[[Name]:[FRVFRV - Statcast Fielding Run Value in runs above average (Throwing+Blocking+Framing+Arm+RAA)]], 9, FALSE))</f>
        <v>0</v>
      </c>
      <c r="F14" s="8">
        <f>_xlfn.RANK.EQ(_xlfn.NUMBERVALUE(VLOOKUP($A14, Current_Catcher_Defense[[Name]:[FRVFRV - Statcast Fielding Run Value in runs above average (Throwing+Blocking+Framing+Arm+RAA)]], 7, FALSE)), Current_Catcher_Defense[ThrowingThrowing - Statcast Catcher Throwing in runs above average], 0)</f>
        <v>9</v>
      </c>
      <c r="G14" s="9">
        <f>_xlfn.RANK.EQ(_xlfn.NUMBERVALUE(VLOOKUP($A14, Current_Catcher_Defense[[Name]:[FRVFRV - Statcast Fielding Run Value in runs above average (Throwing+Blocking+Framing+Arm+RAA)]], 8, FALSE)), Current_Catcher_Defense[BlockingBlocking - Statcast Catcher Blocking in runs above average], 0)</f>
        <v>5</v>
      </c>
      <c r="H14" s="10">
        <f>_xlfn.RANK.EQ(_xlfn.NUMBERVALUE(VLOOKUP($A14, Current_Catcher_Defense[[Name]:[FRVFRV - Statcast Fielding Run Value in runs above average (Throwing+Blocking+Framing+Arm+RAA)]], 9, FALSE)), Current_Catcher_Defense[FramingFraming - Statcast Catcher Framing in runs above average], 0)</f>
        <v>23</v>
      </c>
      <c r="I14" s="11">
        <f>GEOMEAN(F14:H14)</f>
        <v>10.11533141949441</v>
      </c>
      <c r="J14" s="12">
        <f>_xlfn.RANK.EQ(Table5[[#This Row],[Geom Mean (Defense Only)]], Table5[Geom Mean (Defense Only)], 1)</f>
        <v>13</v>
      </c>
      <c r="K14" s="8">
        <f>IFERROR(_xlfn.RANK.EQ(VLOOKUP(A14, Batting_2024[[Name]:[DollarsDollars - WAR converted to a dollar scale based on what a player would make in free agency]], 7, FALSE), Batting_2024[OffenseOffense - Batting and Base Running combined (above average)], 0), "")</f>
        <v>26</v>
      </c>
      <c r="L14" s="12">
        <f>IF(Table5[[#This Row],[Offense (Among C)]]="", "N/A",IFERROR(GEOMEAN(J14,K14), ""))</f>
        <v>18.384776310850235</v>
      </c>
      <c r="M14" s="13">
        <f>IFERROR(_xlfn.RANK.EQ(Table5[[#This Row],[Total Geom Mean]],Table5[Total Geom Mean],1), "")</f>
        <v>21</v>
      </c>
      <c r="N14" s="13">
        <f>IFERROR(Table5[[#This Row],[Overall Rank]]-Table5[[#This Row],[Defense Only Rank]], "")</f>
        <v>8</v>
      </c>
      <c r="O14" s="11">
        <f>GEOMEAN(F14:G14)</f>
        <v>6.7082039324993685</v>
      </c>
      <c r="P14" s="12">
        <f>_xlfn.RANK.EQ(Table5[[#This Row],[Defensive Geom Mean (w/o Framing)]], Table5[Defensive Geom Mean (w/o Framing)], 1)</f>
        <v>6</v>
      </c>
      <c r="Q14" s="11">
        <f>Table5[[#This Row],[Defense Only Rank]]-Table5[[#This Row],[Defensive Geom Mean (w/o Framing) Rank]]</f>
        <v>7</v>
      </c>
      <c r="R14" s="12">
        <f>GEOMEAN(Table5[[#This Row],[Defensive Geom Mean (w/o Framing) Rank]],Table5[[#This Row],[Offense (Among C)]])</f>
        <v>12.489995996796797</v>
      </c>
      <c r="S14" s="2">
        <f>Table5[[#This Row],[Overall Rank]]-Table5[[#This Row],[Overall Geom Mean (w/o Framing) Rank3]]</f>
        <v>8.5100040032032034</v>
      </c>
    </row>
    <row r="15" spans="1:19" x14ac:dyDescent="0.45">
      <c r="A15" s="1" t="s">
        <v>43</v>
      </c>
      <c r="B15" s="14" t="str">
        <f>VLOOKUP(Table5[[#This Row],[Name]], Current_Catcher_Defense[[Name]:[Team]], 2, FALSE)</f>
        <v>STL</v>
      </c>
      <c r="C15" s="8">
        <f>_xlfn.NUMBERVALUE(VLOOKUP($A15, Current_Catcher_Defense[[Name]:[FRVFRV - Statcast Fielding Run Value in runs above average (Throwing+Blocking+Framing+Arm+RAA)]], 7, FALSE))</f>
        <v>1</v>
      </c>
      <c r="D15" s="8">
        <f>_xlfn.NUMBERVALUE(VLOOKUP($A15, Current_Catcher_Defense[[Name]:[FRVFRV - Statcast Fielding Run Value in runs above average (Throwing+Blocking+Framing+Arm+RAA)]], 8, FALSE))</f>
        <v>1</v>
      </c>
      <c r="E15" s="8">
        <f>_xlfn.NUMBERVALUE(VLOOKUP($A15, Current_Catcher_Defense[[Name]:[FRVFRV - Statcast Fielding Run Value in runs above average (Throwing+Blocking+Framing+Arm+RAA)]], 9, FALSE))</f>
        <v>0</v>
      </c>
      <c r="F15" s="8">
        <f>_xlfn.RANK.EQ(_xlfn.NUMBERVALUE(VLOOKUP($A15, Current_Catcher_Defense[[Name]:[FRVFRV - Statcast Fielding Run Value in runs above average (Throwing+Blocking+Framing+Arm+RAA)]], 7, FALSE)), Current_Catcher_Defense[ThrowingThrowing - Statcast Catcher Throwing in runs above average], 0)</f>
        <v>9</v>
      </c>
      <c r="G15" s="9">
        <f>_xlfn.RANK.EQ(_xlfn.NUMBERVALUE(VLOOKUP($A15, Current_Catcher_Defense[[Name]:[FRVFRV - Statcast Fielding Run Value in runs above average (Throwing+Blocking+Framing+Arm+RAA)]], 8, FALSE)), Current_Catcher_Defense[BlockingBlocking - Statcast Catcher Blocking in runs above average], 0)</f>
        <v>5</v>
      </c>
      <c r="H15" s="10">
        <f>_xlfn.RANK.EQ(_xlfn.NUMBERVALUE(VLOOKUP($A15, Current_Catcher_Defense[[Name]:[FRVFRV - Statcast Fielding Run Value in runs above average (Throwing+Blocking+Framing+Arm+RAA)]], 9, FALSE)), Current_Catcher_Defense[FramingFraming - Statcast Catcher Framing in runs above average], 0)</f>
        <v>23</v>
      </c>
      <c r="I15" s="11">
        <f>GEOMEAN(F15:H15)</f>
        <v>10.11533141949441</v>
      </c>
      <c r="J15" s="12">
        <f>_xlfn.RANK.EQ(Table5[[#This Row],[Geom Mean (Defense Only)]], Table5[Geom Mean (Defense Only)], 1)</f>
        <v>13</v>
      </c>
      <c r="K15" s="8">
        <f>IFERROR(_xlfn.RANK.EQ(VLOOKUP(A15, Batting_2024[[Name]:[DollarsDollars - WAR converted to a dollar scale based on what a player would make in free agency]], 7, FALSE), Batting_2024[OffenseOffense - Batting and Base Running combined (above average)], 0), "")</f>
        <v>2</v>
      </c>
      <c r="L15" s="12">
        <f>IF(Table5[[#This Row],[Offense (Among C)]]="", "N/A",IFERROR(GEOMEAN(J15,K15), ""))</f>
        <v>5.0990195135927845</v>
      </c>
      <c r="M15" s="13">
        <f>IFERROR(_xlfn.RANK.EQ(Table5[[#This Row],[Total Geom Mean]],Table5[Total Geom Mean],1), "")</f>
        <v>2</v>
      </c>
      <c r="N15" s="13">
        <f>IFERROR(Table5[[#This Row],[Overall Rank]]-Table5[[#This Row],[Defense Only Rank]], "")</f>
        <v>-11</v>
      </c>
      <c r="O15" s="11">
        <f>GEOMEAN(F15:G15)</f>
        <v>6.7082039324993685</v>
      </c>
      <c r="P15" s="12">
        <f>_xlfn.RANK.EQ(Table5[[#This Row],[Defensive Geom Mean (w/o Framing)]], Table5[Defensive Geom Mean (w/o Framing)], 1)</f>
        <v>6</v>
      </c>
      <c r="Q15" s="11">
        <f>Table5[[#This Row],[Defense Only Rank]]-Table5[[#This Row],[Defensive Geom Mean (w/o Framing) Rank]]</f>
        <v>7</v>
      </c>
      <c r="R15" s="12">
        <f>GEOMEAN(Table5[[#This Row],[Defensive Geom Mean (w/o Framing) Rank]],Table5[[#This Row],[Offense (Among C)]])</f>
        <v>3.4641016151377548</v>
      </c>
      <c r="S15" s="2">
        <f>Table5[[#This Row],[Overall Rank]]-Table5[[#This Row],[Overall Geom Mean (w/o Framing) Rank3]]</f>
        <v>-1.4641016151377548</v>
      </c>
    </row>
    <row r="16" spans="1:19" x14ac:dyDescent="0.45">
      <c r="A16" s="1" t="s">
        <v>47</v>
      </c>
      <c r="B16" s="14" t="str">
        <f>VLOOKUP(Table5[[#This Row],[Name]], Current_Catcher_Defense[[Name]:[Team]], 2, FALSE)</f>
        <v>ATL</v>
      </c>
      <c r="C16" s="8">
        <f>_xlfn.NUMBERVALUE(VLOOKUP($A16, Current_Catcher_Defense[[Name]:[FRVFRV - Statcast Fielding Run Value in runs above average (Throwing+Blocking+Framing+Arm+RAA)]], 7, FALSE))</f>
        <v>1</v>
      </c>
      <c r="D16" s="8">
        <f>_xlfn.NUMBERVALUE(VLOOKUP($A16, Current_Catcher_Defense[[Name]:[FRVFRV - Statcast Fielding Run Value in runs above average (Throwing+Blocking+Framing+Arm+RAA)]], 8, FALSE))</f>
        <v>1</v>
      </c>
      <c r="E16" s="8">
        <f>_xlfn.NUMBERVALUE(VLOOKUP($A16, Current_Catcher_Defense[[Name]:[FRVFRV - Statcast Fielding Run Value in runs above average (Throwing+Blocking+Framing+Arm+RAA)]], 9, FALSE))</f>
        <v>0</v>
      </c>
      <c r="F16" s="8">
        <f>_xlfn.RANK.EQ(_xlfn.NUMBERVALUE(VLOOKUP($A16, Current_Catcher_Defense[[Name]:[FRVFRV - Statcast Fielding Run Value in runs above average (Throwing+Blocking+Framing+Arm+RAA)]], 7, FALSE)), Current_Catcher_Defense[ThrowingThrowing - Statcast Catcher Throwing in runs above average], 0)</f>
        <v>9</v>
      </c>
      <c r="G16" s="9">
        <f>_xlfn.RANK.EQ(_xlfn.NUMBERVALUE(VLOOKUP($A16, Current_Catcher_Defense[[Name]:[FRVFRV - Statcast Fielding Run Value in runs above average (Throwing+Blocking+Framing+Arm+RAA)]], 8, FALSE)), Current_Catcher_Defense[BlockingBlocking - Statcast Catcher Blocking in runs above average], 0)</f>
        <v>5</v>
      </c>
      <c r="H16" s="10">
        <f>_xlfn.RANK.EQ(_xlfn.NUMBERVALUE(VLOOKUP($A16, Current_Catcher_Defense[[Name]:[FRVFRV - Statcast Fielding Run Value in runs above average (Throwing+Blocking+Framing+Arm+RAA)]], 9, FALSE)), Current_Catcher_Defense[FramingFraming - Statcast Catcher Framing in runs above average], 0)</f>
        <v>23</v>
      </c>
      <c r="I16" s="11">
        <f>GEOMEAN(F16:H16)</f>
        <v>10.11533141949441</v>
      </c>
      <c r="J16" s="12">
        <f>_xlfn.RANK.EQ(Table5[[#This Row],[Geom Mean (Defense Only)]], Table5[Geom Mean (Defense Only)], 1)</f>
        <v>13</v>
      </c>
      <c r="K16" s="8" t="str">
        <f>IFERROR(_xlfn.RANK.EQ(VLOOKUP(A16, Batting_2024[[Name]:[DollarsDollars - WAR converted to a dollar scale based on what a player would make in free agency]], 7, FALSE), Batting_2024[OffenseOffense - Batting and Base Running combined (above average)], 0), "")</f>
        <v/>
      </c>
      <c r="L16" s="12" t="str">
        <f>IF(Table5[[#This Row],[Offense (Among C)]]="", "N/A",IFERROR(GEOMEAN(J16,K16), ""))</f>
        <v>N/A</v>
      </c>
      <c r="M16" s="13" t="str">
        <f>IFERROR(_xlfn.RANK.EQ(Table5[[#This Row],[Total Geom Mean]],Table5[Total Geom Mean],1), "")</f>
        <v/>
      </c>
      <c r="N16" s="13" t="str">
        <f>IFERROR(Table5[[#This Row],[Overall Rank]]-Table5[[#This Row],[Defense Only Rank]], "")</f>
        <v/>
      </c>
      <c r="O16" s="11">
        <f>GEOMEAN(F16:G16)</f>
        <v>6.7082039324993685</v>
      </c>
      <c r="P16" s="12">
        <f>_xlfn.RANK.EQ(Table5[[#This Row],[Defensive Geom Mean (w/o Framing)]], Table5[Defensive Geom Mean (w/o Framing)], 1)</f>
        <v>6</v>
      </c>
      <c r="Q16" s="11">
        <f>Table5[[#This Row],[Defense Only Rank]]-Table5[[#This Row],[Defensive Geom Mean (w/o Framing) Rank]]</f>
        <v>7</v>
      </c>
      <c r="R16" s="12">
        <f>GEOMEAN(Table5[[#This Row],[Defensive Geom Mean (w/o Framing) Rank]],Table5[[#This Row],[Offense (Among C)]])</f>
        <v>6</v>
      </c>
      <c r="S16" s="2" t="e">
        <f>Table5[[#This Row],[Overall Rank]]-Table5[[#This Row],[Overall Geom Mean (w/o Framing) Rank3]]</f>
        <v>#VALUE!</v>
      </c>
    </row>
    <row r="17" spans="1:19" x14ac:dyDescent="0.45">
      <c r="A17" s="1" t="s">
        <v>55</v>
      </c>
      <c r="B17" s="14" t="str">
        <f>VLOOKUP(Table5[[#This Row],[Name]], Current_Catcher_Defense[[Name]:[Team]], 2, FALSE)</f>
        <v>TOR</v>
      </c>
      <c r="C17" s="8">
        <f>_xlfn.NUMBERVALUE(VLOOKUP($A17, Current_Catcher_Defense[[Name]:[FRVFRV - Statcast Fielding Run Value in runs above average (Throwing+Blocking+Framing+Arm+RAA)]], 7, FALSE))</f>
        <v>-1</v>
      </c>
      <c r="D17" s="8">
        <f>_xlfn.NUMBERVALUE(VLOOKUP($A17, Current_Catcher_Defense[[Name]:[FRVFRV - Statcast Fielding Run Value in runs above average (Throwing+Blocking+Framing+Arm+RAA)]], 8, FALSE))</f>
        <v>3</v>
      </c>
      <c r="E17" s="8">
        <f>_xlfn.NUMBERVALUE(VLOOKUP($A17, Current_Catcher_Defense[[Name]:[FRVFRV - Statcast Fielding Run Value in runs above average (Throwing+Blocking+Framing+Arm+RAA)]], 9, FALSE))</f>
        <v>-1</v>
      </c>
      <c r="F17" s="8">
        <f>_xlfn.RANK.EQ(_xlfn.NUMBERVALUE(VLOOKUP($A17, Current_Catcher_Defense[[Name]:[FRVFRV - Statcast Fielding Run Value in runs above average (Throwing+Blocking+Framing+Arm+RAA)]], 7, FALSE)), Current_Catcher_Defense[ThrowingThrowing - Statcast Catcher Throwing in runs above average], 0)</f>
        <v>38</v>
      </c>
      <c r="G17" s="9">
        <f>_xlfn.RANK.EQ(_xlfn.NUMBERVALUE(VLOOKUP($A17, Current_Catcher_Defense[[Name]:[FRVFRV - Statcast Fielding Run Value in runs above average (Throwing+Blocking+Framing+Arm+RAA)]], 8, FALSE)), Current_Catcher_Defense[BlockingBlocking - Statcast Catcher Blocking in runs above average], 0)</f>
        <v>1</v>
      </c>
      <c r="H17" s="10">
        <f>_xlfn.RANK.EQ(_xlfn.NUMBERVALUE(VLOOKUP($A17, Current_Catcher_Defense[[Name]:[FRVFRV - Statcast Fielding Run Value in runs above average (Throwing+Blocking+Framing+Arm+RAA)]], 9, FALSE)), Current_Catcher_Defense[FramingFraming - Statcast Catcher Framing in runs above average], 0)</f>
        <v>32</v>
      </c>
      <c r="I17" s="11">
        <f>GEOMEAN(F17:H17)</f>
        <v>10.673606594887779</v>
      </c>
      <c r="J17" s="12">
        <f>_xlfn.RANK.EQ(Table5[[#This Row],[Geom Mean (Defense Only)]], Table5[Geom Mean (Defense Only)], 1)</f>
        <v>16</v>
      </c>
      <c r="K17" s="8">
        <f>IFERROR(_xlfn.RANK.EQ(VLOOKUP(A17, Batting_2024[[Name]:[DollarsDollars - WAR converted to a dollar scale based on what a player would make in free agency]], 7, FALSE), Batting_2024[OffenseOffense - Batting and Base Running combined (above average)], 0), "")</f>
        <v>13</v>
      </c>
      <c r="L17" s="12">
        <f>IF(Table5[[#This Row],[Offense (Among C)]]="", "N/A",IFERROR(GEOMEAN(J17,K17), ""))</f>
        <v>14.422205101855958</v>
      </c>
      <c r="M17" s="13">
        <f>IFERROR(_xlfn.RANK.EQ(Table5[[#This Row],[Total Geom Mean]],Table5[Total Geom Mean],1), "")</f>
        <v>14</v>
      </c>
      <c r="N17" s="13">
        <f>IFERROR(Table5[[#This Row],[Overall Rank]]-Table5[[#This Row],[Defense Only Rank]], "")</f>
        <v>-2</v>
      </c>
      <c r="O17" s="11">
        <f>GEOMEAN(F17:G17)</f>
        <v>6.164414002968976</v>
      </c>
      <c r="P17" s="12">
        <f>_xlfn.RANK.EQ(Table5[[#This Row],[Defensive Geom Mean (w/o Framing)]], Table5[Defensive Geom Mean (w/o Framing)], 1)</f>
        <v>5</v>
      </c>
      <c r="Q17" s="11">
        <f>Table5[[#This Row],[Defense Only Rank]]-Table5[[#This Row],[Defensive Geom Mean (w/o Framing) Rank]]</f>
        <v>11</v>
      </c>
      <c r="R17" s="12">
        <f>GEOMEAN(Table5[[#This Row],[Defensive Geom Mean (w/o Framing) Rank]],Table5[[#This Row],[Offense (Among C)]])</f>
        <v>8.0622577482985491</v>
      </c>
      <c r="S17" s="2">
        <f>Table5[[#This Row],[Overall Rank]]-Table5[[#This Row],[Overall Geom Mean (w/o Framing) Rank3]]</f>
        <v>5.9377422517014509</v>
      </c>
    </row>
    <row r="18" spans="1:19" x14ac:dyDescent="0.45">
      <c r="A18" s="1" t="s">
        <v>28</v>
      </c>
      <c r="B18" s="14" t="str">
        <f>VLOOKUP(Table5[[#This Row],[Name]], Current_Catcher_Defense[[Name]:[Team]], 2, FALSE)</f>
        <v>SEA</v>
      </c>
      <c r="C18" s="8">
        <f>_xlfn.NUMBERVALUE(VLOOKUP($A18, Current_Catcher_Defense[[Name]:[FRVFRV - Statcast Fielding Run Value in runs above average (Throwing+Blocking+Framing+Arm+RAA)]], 7, FALSE))</f>
        <v>0</v>
      </c>
      <c r="D18" s="8">
        <f>_xlfn.NUMBERVALUE(VLOOKUP($A18, Current_Catcher_Defense[[Name]:[FRVFRV - Statcast Fielding Run Value in runs above average (Throwing+Blocking+Framing+Arm+RAA)]], 8, FALSE))</f>
        <v>0</v>
      </c>
      <c r="E18" s="8">
        <f>_xlfn.NUMBERVALUE(VLOOKUP($A18, Current_Catcher_Defense[[Name]:[FRVFRV - Statcast Fielding Run Value in runs above average (Throwing+Blocking+Framing+Arm+RAA)]], 9, FALSE))</f>
        <v>4</v>
      </c>
      <c r="F18" s="8">
        <f>_xlfn.RANK.EQ(_xlfn.NUMBERVALUE(VLOOKUP($A18, Current_Catcher_Defense[[Name]:[FRVFRV - Statcast Fielding Run Value in runs above average (Throwing+Blocking+Framing+Arm+RAA)]], 7, FALSE)), Current_Catcher_Defense[ThrowingThrowing - Statcast Catcher Throwing in runs above average], 0)</f>
        <v>24</v>
      </c>
      <c r="G18" s="9">
        <f>_xlfn.RANK.EQ(_xlfn.NUMBERVALUE(VLOOKUP($A18, Current_Catcher_Defense[[Name]:[FRVFRV - Statcast Fielding Run Value in runs above average (Throwing+Blocking+Framing+Arm+RAA)]], 8, FALSE)), Current_Catcher_Defense[BlockingBlocking - Statcast Catcher Blocking in runs above average], 0)</f>
        <v>21</v>
      </c>
      <c r="H18" s="10">
        <f>_xlfn.RANK.EQ(_xlfn.NUMBERVALUE(VLOOKUP($A18, Current_Catcher_Defense[[Name]:[FRVFRV - Statcast Fielding Run Value in runs above average (Throwing+Blocking+Framing+Arm+RAA)]], 9, FALSE)), Current_Catcher_Defense[FramingFraming - Statcast Catcher Framing in runs above average], 0)</f>
        <v>3</v>
      </c>
      <c r="I18" s="11">
        <f>GEOMEAN(F18:H18)</f>
        <v>11.477587096634334</v>
      </c>
      <c r="J18" s="12">
        <f>_xlfn.RANK.EQ(Table5[[#This Row],[Geom Mean (Defense Only)]], Table5[Geom Mean (Defense Only)], 1)</f>
        <v>17</v>
      </c>
      <c r="K18" s="8">
        <f>IFERROR(_xlfn.RANK.EQ(VLOOKUP(A18, Batting_2024[[Name]:[DollarsDollars - WAR converted to a dollar scale based on what a player would make in free agency]], 7, FALSE), Batting_2024[OffenseOffense - Batting and Base Running combined (above average)], 0), "")</f>
        <v>36</v>
      </c>
      <c r="L18" s="12">
        <f>IF(Table5[[#This Row],[Offense (Among C)]]="", "N/A",IFERROR(GEOMEAN(J18,K18), ""))</f>
        <v>24.738633753705962</v>
      </c>
      <c r="M18" s="13">
        <f>IFERROR(_xlfn.RANK.EQ(Table5[[#This Row],[Total Geom Mean]],Table5[Total Geom Mean],1), "")</f>
        <v>31</v>
      </c>
      <c r="N18" s="13">
        <f>IFERROR(Table5[[#This Row],[Overall Rank]]-Table5[[#This Row],[Defense Only Rank]], "")</f>
        <v>14</v>
      </c>
      <c r="O18" s="11">
        <f>GEOMEAN(F18:G18)</f>
        <v>22.449944320643649</v>
      </c>
      <c r="P18" s="12">
        <f>_xlfn.RANK.EQ(Table5[[#This Row],[Defensive Geom Mean (w/o Framing)]], Table5[Defensive Geom Mean (w/o Framing)], 1)</f>
        <v>34</v>
      </c>
      <c r="Q18" s="11">
        <f>Table5[[#This Row],[Defense Only Rank]]-Table5[[#This Row],[Defensive Geom Mean (w/o Framing) Rank]]</f>
        <v>-17</v>
      </c>
      <c r="R18" s="12">
        <f>GEOMEAN(Table5[[#This Row],[Defensive Geom Mean (w/o Framing) Rank]],Table5[[#This Row],[Offense (Among C)]])</f>
        <v>34.985711369071801</v>
      </c>
      <c r="S18" s="2">
        <f>Table5[[#This Row],[Overall Rank]]-Table5[[#This Row],[Overall Geom Mean (w/o Framing) Rank3]]</f>
        <v>-3.9857113690718009</v>
      </c>
    </row>
    <row r="19" spans="1:19" x14ac:dyDescent="0.45">
      <c r="A19" s="1" t="s">
        <v>34</v>
      </c>
      <c r="B19" s="14" t="str">
        <f>VLOOKUP(Table5[[#This Row],[Name]], Current_Catcher_Defense[[Name]:[Team]], 2, FALSE)</f>
        <v>CLE</v>
      </c>
      <c r="C19" s="8">
        <f>_xlfn.NUMBERVALUE(VLOOKUP($A19, Current_Catcher_Defense[[Name]:[FRVFRV - Statcast Fielding Run Value in runs above average (Throwing+Blocking+Framing+Arm+RAA)]], 7, FALSE))</f>
        <v>1</v>
      </c>
      <c r="D19" s="8">
        <f>_xlfn.NUMBERVALUE(VLOOKUP($A19, Current_Catcher_Defense[[Name]:[FRVFRV - Statcast Fielding Run Value in runs above average (Throwing+Blocking+Framing+Arm+RAA)]], 8, FALSE))</f>
        <v>0</v>
      </c>
      <c r="E19" s="8">
        <f>_xlfn.NUMBERVALUE(VLOOKUP($A19, Current_Catcher_Defense[[Name]:[FRVFRV - Statcast Fielding Run Value in runs above average (Throwing+Blocking+Framing+Arm+RAA)]], 9, FALSE))</f>
        <v>3</v>
      </c>
      <c r="F19" s="8">
        <f>_xlfn.RANK.EQ(_xlfn.NUMBERVALUE(VLOOKUP($A19, Current_Catcher_Defense[[Name]:[FRVFRV - Statcast Fielding Run Value in runs above average (Throwing+Blocking+Framing+Arm+RAA)]], 7, FALSE)), Current_Catcher_Defense[ThrowingThrowing - Statcast Catcher Throwing in runs above average], 0)</f>
        <v>9</v>
      </c>
      <c r="G19" s="9">
        <f>_xlfn.RANK.EQ(_xlfn.NUMBERVALUE(VLOOKUP($A19, Current_Catcher_Defense[[Name]:[FRVFRV - Statcast Fielding Run Value in runs above average (Throwing+Blocking+Framing+Arm+RAA)]], 8, FALSE)), Current_Catcher_Defense[BlockingBlocking - Statcast Catcher Blocking in runs above average], 0)</f>
        <v>21</v>
      </c>
      <c r="H19" s="10">
        <f>_xlfn.RANK.EQ(_xlfn.NUMBERVALUE(VLOOKUP($A19, Current_Catcher_Defense[[Name]:[FRVFRV - Statcast Fielding Run Value in runs above average (Throwing+Blocking+Framing+Arm+RAA)]], 9, FALSE)), Current_Catcher_Defense[FramingFraming - Statcast Catcher Framing in runs above average], 0)</f>
        <v>9</v>
      </c>
      <c r="I19" s="11">
        <f>GEOMEAN(F19:H19)</f>
        <v>11.937171623689176</v>
      </c>
      <c r="J19" s="12">
        <f>_xlfn.RANK.EQ(Table5[[#This Row],[Geom Mean (Defense Only)]], Table5[Geom Mean (Defense Only)], 1)</f>
        <v>18</v>
      </c>
      <c r="K19" s="8" t="str">
        <f>IFERROR(_xlfn.RANK.EQ(VLOOKUP(A19, Batting_2024[[Name]:[DollarsDollars - WAR converted to a dollar scale based on what a player would make in free agency]], 7, FALSE), Batting_2024[OffenseOffense - Batting and Base Running combined (above average)], 0), "")</f>
        <v/>
      </c>
      <c r="L19" s="12" t="str">
        <f>IF(Table5[[#This Row],[Offense (Among C)]]="", "N/A",IFERROR(GEOMEAN(J19,K19), ""))</f>
        <v>N/A</v>
      </c>
      <c r="M19" s="13" t="str">
        <f>IFERROR(_xlfn.RANK.EQ(Table5[[#This Row],[Total Geom Mean]],Table5[Total Geom Mean],1), "")</f>
        <v/>
      </c>
      <c r="N19" s="13" t="str">
        <f>IFERROR(Table5[[#This Row],[Overall Rank]]-Table5[[#This Row],[Defense Only Rank]], "")</f>
        <v/>
      </c>
      <c r="O19" s="11">
        <f>GEOMEAN(F19:G19)</f>
        <v>13.747727084867519</v>
      </c>
      <c r="P19" s="12">
        <f>_xlfn.RANK.EQ(Table5[[#This Row],[Defensive Geom Mean (w/o Framing)]], Table5[Defensive Geom Mean (w/o Framing)], 1)</f>
        <v>21</v>
      </c>
      <c r="Q19" s="11">
        <f>Table5[[#This Row],[Defense Only Rank]]-Table5[[#This Row],[Defensive Geom Mean (w/o Framing) Rank]]</f>
        <v>-3</v>
      </c>
      <c r="R19" s="12">
        <f>GEOMEAN(Table5[[#This Row],[Defensive Geom Mean (w/o Framing) Rank]],Table5[[#This Row],[Offense (Among C)]])</f>
        <v>21</v>
      </c>
      <c r="S19" s="2" t="e">
        <f>Table5[[#This Row],[Overall Rank]]-Table5[[#This Row],[Overall Geom Mean (w/o Framing) Rank3]]</f>
        <v>#VALUE!</v>
      </c>
    </row>
    <row r="20" spans="1:19" x14ac:dyDescent="0.45">
      <c r="A20" s="1" t="s">
        <v>66</v>
      </c>
      <c r="B20" s="14" t="str">
        <f>VLOOKUP(Table5[[#This Row],[Name]], Current_Catcher_Defense[[Name]:[Team]], 2, FALSE)</f>
        <v>LAD</v>
      </c>
      <c r="C20" s="8">
        <f>_xlfn.NUMBERVALUE(VLOOKUP($A20, Current_Catcher_Defense[[Name]:[FRVFRV - Statcast Fielding Run Value in runs above average (Throwing+Blocking+Framing+Arm+RAA)]], 7, FALSE))</f>
        <v>4</v>
      </c>
      <c r="D20" s="8">
        <f>_xlfn.NUMBERVALUE(VLOOKUP($A20, Current_Catcher_Defense[[Name]:[FRVFRV - Statcast Fielding Run Value in runs above average (Throwing+Blocking+Framing+Arm+RAA)]], 8, FALSE))</f>
        <v>-2</v>
      </c>
      <c r="E20" s="8">
        <f>_xlfn.NUMBERVALUE(VLOOKUP($A20, Current_Catcher_Defense[[Name]:[FRVFRV - Statcast Fielding Run Value in runs above average (Throwing+Blocking+Framing+Arm+RAA)]], 9, FALSE))</f>
        <v>-2</v>
      </c>
      <c r="F20" s="8">
        <f>_xlfn.RANK.EQ(_xlfn.NUMBERVALUE(VLOOKUP($A20, Current_Catcher_Defense[[Name]:[FRVFRV - Statcast Fielding Run Value in runs above average (Throwing+Blocking+Framing+Arm+RAA)]], 7, FALSE)), Current_Catcher_Defense[ThrowingThrowing - Statcast Catcher Throwing in runs above average], 0)</f>
        <v>1</v>
      </c>
      <c r="G20" s="9">
        <f>_xlfn.RANK.EQ(_xlfn.NUMBERVALUE(VLOOKUP($A20, Current_Catcher_Defense[[Name]:[FRVFRV - Statcast Fielding Run Value in runs above average (Throwing+Blocking+Framing+Arm+RAA)]], 8, FALSE)), Current_Catcher_Defense[BlockingBlocking - Statcast Catcher Blocking in runs above average], 0)</f>
        <v>57</v>
      </c>
      <c r="H20" s="10">
        <f>_xlfn.RANK.EQ(_xlfn.NUMBERVALUE(VLOOKUP($A20, Current_Catcher_Defense[[Name]:[FRVFRV - Statcast Fielding Run Value in runs above average (Throwing+Blocking+Framing+Arm+RAA)]], 9, FALSE)), Current_Catcher_Defense[FramingFraming - Statcast Catcher Framing in runs above average], 0)</f>
        <v>41</v>
      </c>
      <c r="I20" s="11">
        <f>GEOMEAN(F20:H20)</f>
        <v>13.27046795050112</v>
      </c>
      <c r="J20" s="12">
        <f>_xlfn.RANK.EQ(Table5[[#This Row],[Geom Mean (Defense Only)]], Table5[Geom Mean (Defense Only)], 1)</f>
        <v>19</v>
      </c>
      <c r="K20" s="8">
        <f>IFERROR(_xlfn.RANK.EQ(VLOOKUP(A20, Batting_2024[[Name]:[DollarsDollars - WAR converted to a dollar scale based on what a player would make in free agency]], 7, FALSE), Batting_2024[OffenseOffense - Batting and Base Running combined (above average)], 0), "")</f>
        <v>6</v>
      </c>
      <c r="L20" s="12">
        <f>IF(Table5[[#This Row],[Offense (Among C)]]="", "N/A",IFERROR(GEOMEAN(J20,K20), ""))</f>
        <v>10.677078252031311</v>
      </c>
      <c r="M20" s="13">
        <f>IFERROR(_xlfn.RANK.EQ(Table5[[#This Row],[Total Geom Mean]],Table5[Total Geom Mean],1), "")</f>
        <v>8</v>
      </c>
      <c r="N20" s="13">
        <f>IFERROR(Table5[[#This Row],[Overall Rank]]-Table5[[#This Row],[Defense Only Rank]], "")</f>
        <v>-11</v>
      </c>
      <c r="O20" s="11">
        <f>GEOMEAN(F20:G20)</f>
        <v>7.5498344352707498</v>
      </c>
      <c r="P20" s="12">
        <f>_xlfn.RANK.EQ(Table5[[#This Row],[Defensive Geom Mean (w/o Framing)]], Table5[Defensive Geom Mean (w/o Framing)], 1)</f>
        <v>12</v>
      </c>
      <c r="Q20" s="11">
        <f>Table5[[#This Row],[Defense Only Rank]]-Table5[[#This Row],[Defensive Geom Mean (w/o Framing) Rank]]</f>
        <v>7</v>
      </c>
      <c r="R20" s="12">
        <f>GEOMEAN(Table5[[#This Row],[Defensive Geom Mean (w/o Framing) Rank]],Table5[[#This Row],[Offense (Among C)]])</f>
        <v>8.4852813742385695</v>
      </c>
      <c r="S20" s="2">
        <f>Table5[[#This Row],[Overall Rank]]-Table5[[#This Row],[Overall Geom Mean (w/o Framing) Rank3]]</f>
        <v>-0.48528137423856954</v>
      </c>
    </row>
    <row r="21" spans="1:19" x14ac:dyDescent="0.45">
      <c r="A21" s="1" t="s">
        <v>72</v>
      </c>
      <c r="B21" s="14" t="str">
        <f>VLOOKUP(Table5[[#This Row],[Name]], Current_Catcher_Defense[[Name]:[Team]], 2, FALSE)</f>
        <v>CIN</v>
      </c>
      <c r="C21" s="8">
        <f>_xlfn.NUMBERVALUE(VLOOKUP($A21, Current_Catcher_Defense[[Name]:[FRVFRV - Statcast Fielding Run Value in runs above average (Throwing+Blocking+Framing+Arm+RAA)]], 7, FALSE))</f>
        <v>1</v>
      </c>
      <c r="D21" s="8">
        <f>_xlfn.NUMBERVALUE(VLOOKUP($A21, Current_Catcher_Defense[[Name]:[FRVFRV - Statcast Fielding Run Value in runs above average (Throwing+Blocking+Framing+Arm+RAA)]], 8, FALSE))</f>
        <v>1</v>
      </c>
      <c r="E21" s="8">
        <f>_xlfn.NUMBERVALUE(VLOOKUP($A21, Current_Catcher_Defense[[Name]:[FRVFRV - Statcast Fielding Run Value in runs above average (Throwing+Blocking+Framing+Arm+RAA)]], 9, FALSE))</f>
        <v>-3</v>
      </c>
      <c r="F21" s="8">
        <f>_xlfn.RANK.EQ(_xlfn.NUMBERVALUE(VLOOKUP($A21, Current_Catcher_Defense[[Name]:[FRVFRV - Statcast Fielding Run Value in runs above average (Throwing+Blocking+Framing+Arm+RAA)]], 7, FALSE)), Current_Catcher_Defense[ThrowingThrowing - Statcast Catcher Throwing in runs above average], 0)</f>
        <v>9</v>
      </c>
      <c r="G21" s="9">
        <f>_xlfn.RANK.EQ(_xlfn.NUMBERVALUE(VLOOKUP($A21, Current_Catcher_Defense[[Name]:[FRVFRV - Statcast Fielding Run Value in runs above average (Throwing+Blocking+Framing+Arm+RAA)]], 8, FALSE)), Current_Catcher_Defense[BlockingBlocking - Statcast Catcher Blocking in runs above average], 0)</f>
        <v>5</v>
      </c>
      <c r="H21" s="10">
        <f>_xlfn.RANK.EQ(_xlfn.NUMBERVALUE(VLOOKUP($A21, Current_Catcher_Defense[[Name]:[FRVFRV - Statcast Fielding Run Value in runs above average (Throwing+Blocking+Framing+Arm+RAA)]], 9, FALSE)), Current_Catcher_Defense[FramingFraming - Statcast Catcher Framing in runs above average], 0)</f>
        <v>52</v>
      </c>
      <c r="I21" s="11">
        <f>GEOMEAN(F21:H21)</f>
        <v>13.276143942617727</v>
      </c>
      <c r="J21" s="12">
        <f>_xlfn.RANK.EQ(Table5[[#This Row],[Geom Mean (Defense Only)]], Table5[Geom Mean (Defense Only)], 1)</f>
        <v>20</v>
      </c>
      <c r="K21" s="8">
        <f>IFERROR(_xlfn.RANK.EQ(VLOOKUP(A21, Batting_2024[[Name]:[DollarsDollars - WAR converted to a dollar scale based on what a player would make in free agency]], 7, FALSE), Batting_2024[OffenseOffense - Batting and Base Running combined (above average)], 0), "")</f>
        <v>23</v>
      </c>
      <c r="L21" s="12">
        <f>IF(Table5[[#This Row],[Offense (Among C)]]="", "N/A",IFERROR(GEOMEAN(J21,K21), ""))</f>
        <v>21.447610589527216</v>
      </c>
      <c r="M21" s="13">
        <f>IFERROR(_xlfn.RANK.EQ(Table5[[#This Row],[Total Geom Mean]],Table5[Total Geom Mean],1), "")</f>
        <v>27</v>
      </c>
      <c r="N21" s="13">
        <f>IFERROR(Table5[[#This Row],[Overall Rank]]-Table5[[#This Row],[Defense Only Rank]], "")</f>
        <v>7</v>
      </c>
      <c r="O21" s="11">
        <f>GEOMEAN(F21:G21)</f>
        <v>6.7082039324993685</v>
      </c>
      <c r="P21" s="12">
        <f>_xlfn.RANK.EQ(Table5[[#This Row],[Defensive Geom Mean (w/o Framing)]], Table5[Defensive Geom Mean (w/o Framing)], 1)</f>
        <v>6</v>
      </c>
      <c r="Q21" s="11">
        <f>Table5[[#This Row],[Defense Only Rank]]-Table5[[#This Row],[Defensive Geom Mean (w/o Framing) Rank]]</f>
        <v>14</v>
      </c>
      <c r="R21" s="12">
        <f>GEOMEAN(Table5[[#This Row],[Defensive Geom Mean (w/o Framing) Rank]],Table5[[#This Row],[Offense (Among C)]])</f>
        <v>11.74734012447073</v>
      </c>
      <c r="S21" s="2">
        <f>Table5[[#This Row],[Overall Rank]]-Table5[[#This Row],[Overall Geom Mean (w/o Framing) Rank3]]</f>
        <v>15.25265987552927</v>
      </c>
    </row>
    <row r="22" spans="1:19" x14ac:dyDescent="0.45">
      <c r="A22" s="1" t="s">
        <v>41</v>
      </c>
      <c r="B22" s="14" t="str">
        <f>VLOOKUP(Table5[[#This Row],[Name]], Current_Catcher_Defense[[Name]:[Team]], 2, FALSE)</f>
        <v>PIT</v>
      </c>
      <c r="C22" s="8">
        <f>_xlfn.NUMBERVALUE(VLOOKUP($A22, Current_Catcher_Defense[[Name]:[FRVFRV - Statcast Fielding Run Value in runs above average (Throwing+Blocking+Framing+Arm+RAA)]], 7, FALSE))</f>
        <v>-1</v>
      </c>
      <c r="D22" s="8">
        <f>_xlfn.NUMBERVALUE(VLOOKUP($A22, Current_Catcher_Defense[[Name]:[FRVFRV - Statcast Fielding Run Value in runs above average (Throwing+Blocking+Framing+Arm+RAA)]], 8, FALSE))</f>
        <v>0</v>
      </c>
      <c r="E22" s="8">
        <f>_xlfn.NUMBERVALUE(VLOOKUP($A22, Current_Catcher_Defense[[Name]:[FRVFRV - Statcast Fielding Run Value in runs above average (Throwing+Blocking+Framing+Arm+RAA)]], 9, FALSE))</f>
        <v>4</v>
      </c>
      <c r="F22" s="8">
        <f>_xlfn.RANK.EQ(_xlfn.NUMBERVALUE(VLOOKUP($A22, Current_Catcher_Defense[[Name]:[FRVFRV - Statcast Fielding Run Value in runs above average (Throwing+Blocking+Framing+Arm+RAA)]], 7, FALSE)), Current_Catcher_Defense[ThrowingThrowing - Statcast Catcher Throwing in runs above average], 0)</f>
        <v>38</v>
      </c>
      <c r="G22" s="9">
        <f>_xlfn.RANK.EQ(_xlfn.NUMBERVALUE(VLOOKUP($A22, Current_Catcher_Defense[[Name]:[FRVFRV - Statcast Fielding Run Value in runs above average (Throwing+Blocking+Framing+Arm+RAA)]], 8, FALSE)), Current_Catcher_Defense[BlockingBlocking - Statcast Catcher Blocking in runs above average], 0)</f>
        <v>21</v>
      </c>
      <c r="H22" s="10">
        <f>_xlfn.RANK.EQ(_xlfn.NUMBERVALUE(VLOOKUP($A22, Current_Catcher_Defense[[Name]:[FRVFRV - Statcast Fielding Run Value in runs above average (Throwing+Blocking+Framing+Arm+RAA)]], 9, FALSE)), Current_Catcher_Defense[FramingFraming - Statcast Catcher Framing in runs above average], 0)</f>
        <v>3</v>
      </c>
      <c r="I22" s="11">
        <f>GEOMEAN(F22:H22)</f>
        <v>13.377492475193819</v>
      </c>
      <c r="J22" s="12">
        <f>_xlfn.RANK.EQ(Table5[[#This Row],[Geom Mean (Defense Only)]], Table5[Geom Mean (Defense Only)], 1)</f>
        <v>21</v>
      </c>
      <c r="K22" s="8">
        <f>IFERROR(_xlfn.RANK.EQ(VLOOKUP(A22, Batting_2024[[Name]:[DollarsDollars - WAR converted to a dollar scale based on what a player would make in free agency]], 7, FALSE), Batting_2024[OffenseOffense - Batting and Base Running combined (above average)], 0), "")</f>
        <v>43</v>
      </c>
      <c r="L22" s="12">
        <f>IF(Table5[[#This Row],[Offense (Among C)]]="", "N/A",IFERROR(GEOMEAN(J22,K22), ""))</f>
        <v>30.049958402633436</v>
      </c>
      <c r="M22" s="13">
        <f>IFERROR(_xlfn.RANK.EQ(Table5[[#This Row],[Total Geom Mean]],Table5[Total Geom Mean],1), "")</f>
        <v>34</v>
      </c>
      <c r="N22" s="13">
        <f>IFERROR(Table5[[#This Row],[Overall Rank]]-Table5[[#This Row],[Defense Only Rank]], "")</f>
        <v>13</v>
      </c>
      <c r="O22" s="11">
        <f>GEOMEAN(F22:G22)</f>
        <v>28.24889378365107</v>
      </c>
      <c r="P22" s="12">
        <f>_xlfn.RANK.EQ(Table5[[#This Row],[Defensive Geom Mean (w/o Framing)]], Table5[Defensive Geom Mean (w/o Framing)], 1)</f>
        <v>43</v>
      </c>
      <c r="Q22" s="11">
        <f>Table5[[#This Row],[Defense Only Rank]]-Table5[[#This Row],[Defensive Geom Mean (w/o Framing) Rank]]</f>
        <v>-22</v>
      </c>
      <c r="R22" s="12">
        <f>GEOMEAN(Table5[[#This Row],[Defensive Geom Mean (w/o Framing) Rank]],Table5[[#This Row],[Offense (Among C)]])</f>
        <v>43</v>
      </c>
      <c r="S22" s="2">
        <f>Table5[[#This Row],[Overall Rank]]-Table5[[#This Row],[Overall Geom Mean (w/o Framing) Rank3]]</f>
        <v>-9</v>
      </c>
    </row>
    <row r="23" spans="1:19" x14ac:dyDescent="0.45">
      <c r="A23" s="1" t="s">
        <v>52</v>
      </c>
      <c r="B23" s="14" t="str">
        <f>VLOOKUP(Table5[[#This Row],[Name]], Current_Catcher_Defense[[Name]:[Team]], 2, FALSE)</f>
        <v>KCR</v>
      </c>
      <c r="C23" s="8">
        <f>_xlfn.NUMBERVALUE(VLOOKUP($A23, Current_Catcher_Defense[[Name]:[FRVFRV - Statcast Fielding Run Value in runs above average (Throwing+Blocking+Framing+Arm+RAA)]], 7, FALSE))</f>
        <v>0</v>
      </c>
      <c r="D23" s="8">
        <f>_xlfn.NUMBERVALUE(VLOOKUP($A23, Current_Catcher_Defense[[Name]:[FRVFRV - Statcast Fielding Run Value in runs above average (Throwing+Blocking+Framing+Arm+RAA)]], 8, FALSE))</f>
        <v>1</v>
      </c>
      <c r="E23" s="8">
        <f>_xlfn.NUMBERVALUE(VLOOKUP($A23, Current_Catcher_Defense[[Name]:[FRVFRV - Statcast Fielding Run Value in runs above average (Throwing+Blocking+Framing+Arm+RAA)]], 9, FALSE))</f>
        <v>0</v>
      </c>
      <c r="F23" s="8">
        <f>_xlfn.RANK.EQ(_xlfn.NUMBERVALUE(VLOOKUP($A23, Current_Catcher_Defense[[Name]:[FRVFRV - Statcast Fielding Run Value in runs above average (Throwing+Blocking+Framing+Arm+RAA)]], 7, FALSE)), Current_Catcher_Defense[ThrowingThrowing - Statcast Catcher Throwing in runs above average], 0)</f>
        <v>24</v>
      </c>
      <c r="G23" s="9">
        <f>_xlfn.RANK.EQ(_xlfn.NUMBERVALUE(VLOOKUP($A23, Current_Catcher_Defense[[Name]:[FRVFRV - Statcast Fielding Run Value in runs above average (Throwing+Blocking+Framing+Arm+RAA)]], 8, FALSE)), Current_Catcher_Defense[BlockingBlocking - Statcast Catcher Blocking in runs above average], 0)</f>
        <v>5</v>
      </c>
      <c r="H23" s="10">
        <f>_xlfn.RANK.EQ(_xlfn.NUMBERVALUE(VLOOKUP($A23, Current_Catcher_Defense[[Name]:[FRVFRV - Statcast Fielding Run Value in runs above average (Throwing+Blocking+Framing+Arm+RAA)]], 9, FALSE)), Current_Catcher_Defense[FramingFraming - Statcast Catcher Framing in runs above average], 0)</f>
        <v>23</v>
      </c>
      <c r="I23" s="11">
        <f>GEOMEAN(F23:H23)</f>
        <v>14.027158166999316</v>
      </c>
      <c r="J23" s="12">
        <f>_xlfn.RANK.EQ(Table5[[#This Row],[Geom Mean (Defense Only)]], Table5[Geom Mean (Defense Only)], 1)</f>
        <v>22</v>
      </c>
      <c r="K23" s="8">
        <f>IFERROR(_xlfn.RANK.EQ(VLOOKUP(A23, Batting_2024[[Name]:[DollarsDollars - WAR converted to a dollar scale based on what a player would make in free agency]], 7, FALSE), Batting_2024[OffenseOffense - Batting and Base Running combined (above average)], 0), "")</f>
        <v>8</v>
      </c>
      <c r="L23" s="12">
        <f>IF(Table5[[#This Row],[Offense (Among C)]]="", "N/A",IFERROR(GEOMEAN(J23,K23), ""))</f>
        <v>13.266499161421599</v>
      </c>
      <c r="M23" s="13">
        <f>IFERROR(_xlfn.RANK.EQ(Table5[[#This Row],[Total Geom Mean]],Table5[Total Geom Mean],1), "")</f>
        <v>11</v>
      </c>
      <c r="N23" s="13">
        <f>IFERROR(Table5[[#This Row],[Overall Rank]]-Table5[[#This Row],[Defense Only Rank]], "")</f>
        <v>-11</v>
      </c>
      <c r="O23" s="11">
        <f>GEOMEAN(F23:G23)</f>
        <v>10.954451150103322</v>
      </c>
      <c r="P23" s="12">
        <f>_xlfn.RANK.EQ(Table5[[#This Row],[Defensive Geom Mean (w/o Framing)]], Table5[Defensive Geom Mean (w/o Framing)], 1)</f>
        <v>16</v>
      </c>
      <c r="Q23" s="11">
        <f>Table5[[#This Row],[Defense Only Rank]]-Table5[[#This Row],[Defensive Geom Mean (w/o Framing) Rank]]</f>
        <v>6</v>
      </c>
      <c r="R23" s="12">
        <f>GEOMEAN(Table5[[#This Row],[Defensive Geom Mean (w/o Framing) Rank]],Table5[[#This Row],[Offense (Among C)]])</f>
        <v>11.313708498984759</v>
      </c>
      <c r="S23" s="2">
        <f>Table5[[#This Row],[Overall Rank]]-Table5[[#This Row],[Overall Geom Mean (w/o Framing) Rank3]]</f>
        <v>-0.31370849898475939</v>
      </c>
    </row>
    <row r="24" spans="1:19" x14ac:dyDescent="0.45">
      <c r="A24" s="1" t="s">
        <v>61</v>
      </c>
      <c r="B24" s="14" t="str">
        <f>VLOOKUP(Table5[[#This Row],[Name]], Current_Catcher_Defense[[Name]:[Team]], 2, FALSE)</f>
        <v>LAD</v>
      </c>
      <c r="C24" s="8">
        <f>_xlfn.NUMBERVALUE(VLOOKUP($A24, Current_Catcher_Defense[[Name]:[FRVFRV - Statcast Fielding Run Value in runs above average (Throwing+Blocking+Framing+Arm+RAA)]], 7, FALSE))</f>
        <v>-2</v>
      </c>
      <c r="D24" s="8">
        <f>_xlfn.NUMBERVALUE(VLOOKUP($A24, Current_Catcher_Defense[[Name]:[FRVFRV - Statcast Fielding Run Value in runs above average (Throwing+Blocking+Framing+Arm+RAA)]], 8, FALSE))</f>
        <v>1</v>
      </c>
      <c r="E24" s="8">
        <f>_xlfn.NUMBERVALUE(VLOOKUP($A24, Current_Catcher_Defense[[Name]:[FRVFRV - Statcast Fielding Run Value in runs above average (Throwing+Blocking+Framing+Arm+RAA)]], 9, FALSE))</f>
        <v>1</v>
      </c>
      <c r="F24" s="8">
        <f>_xlfn.RANK.EQ(_xlfn.NUMBERVALUE(VLOOKUP($A24, Current_Catcher_Defense[[Name]:[FRVFRV - Statcast Fielding Run Value in runs above average (Throwing+Blocking+Framing+Arm+RAA)]], 7, FALSE)), Current_Catcher_Defense[ThrowingThrowing - Statcast Catcher Throwing in runs above average], 0)</f>
        <v>48</v>
      </c>
      <c r="G24" s="9">
        <f>_xlfn.RANK.EQ(_xlfn.NUMBERVALUE(VLOOKUP($A24, Current_Catcher_Defense[[Name]:[FRVFRV - Statcast Fielding Run Value in runs above average (Throwing+Blocking+Framing+Arm+RAA)]], 8, FALSE)), Current_Catcher_Defense[BlockingBlocking - Statcast Catcher Blocking in runs above average], 0)</f>
        <v>5</v>
      </c>
      <c r="H24" s="10">
        <f>_xlfn.RANK.EQ(_xlfn.NUMBERVALUE(VLOOKUP($A24, Current_Catcher_Defense[[Name]:[FRVFRV - Statcast Fielding Run Value in runs above average (Throwing+Blocking+Framing+Arm+RAA)]], 9, FALSE)), Current_Catcher_Defense[FramingFraming - Statcast Catcher Framing in runs above average], 0)</f>
        <v>15</v>
      </c>
      <c r="I24" s="11">
        <f>GEOMEAN(F24:H24)</f>
        <v>15.326188647871062</v>
      </c>
      <c r="J24" s="12">
        <f>_xlfn.RANK.EQ(Table5[[#This Row],[Geom Mean (Defense Only)]], Table5[Geom Mean (Defense Only)], 1)</f>
        <v>23</v>
      </c>
      <c r="K24" s="8" t="str">
        <f>IFERROR(_xlfn.RANK.EQ(VLOOKUP(A24, Batting_2024[[Name]:[DollarsDollars - WAR converted to a dollar scale based on what a player would make in free agency]], 7, FALSE), Batting_2024[OffenseOffense - Batting and Base Running combined (above average)], 0), "")</f>
        <v/>
      </c>
      <c r="L24" s="12" t="str">
        <f>IF(Table5[[#This Row],[Offense (Among C)]]="", "N/A",IFERROR(GEOMEAN(J24,K24), ""))</f>
        <v>N/A</v>
      </c>
      <c r="M24" s="13" t="str">
        <f>IFERROR(_xlfn.RANK.EQ(Table5[[#This Row],[Total Geom Mean]],Table5[Total Geom Mean],1), "")</f>
        <v/>
      </c>
      <c r="N24" s="13" t="str">
        <f>IFERROR(Table5[[#This Row],[Overall Rank]]-Table5[[#This Row],[Defense Only Rank]], "")</f>
        <v/>
      </c>
      <c r="O24" s="11">
        <f>GEOMEAN(F24:G24)</f>
        <v>15.491933384829668</v>
      </c>
      <c r="P24" s="12">
        <f>_xlfn.RANK.EQ(Table5[[#This Row],[Defensive Geom Mean (w/o Framing)]], Table5[Defensive Geom Mean (w/o Framing)], 1)</f>
        <v>27</v>
      </c>
      <c r="Q24" s="11">
        <f>Table5[[#This Row],[Defense Only Rank]]-Table5[[#This Row],[Defensive Geom Mean (w/o Framing) Rank]]</f>
        <v>-4</v>
      </c>
      <c r="R24" s="12">
        <f>GEOMEAN(Table5[[#This Row],[Defensive Geom Mean (w/o Framing) Rank]],Table5[[#This Row],[Offense (Among C)]])</f>
        <v>27</v>
      </c>
      <c r="S24" s="2" t="e">
        <f>Table5[[#This Row],[Overall Rank]]-Table5[[#This Row],[Overall Geom Mean (w/o Framing) Rank3]]</f>
        <v>#VALUE!</v>
      </c>
    </row>
    <row r="25" spans="1:19" x14ac:dyDescent="0.45">
      <c r="A25" s="1" t="s">
        <v>74</v>
      </c>
      <c r="B25" s="14" t="str">
        <f>VLOOKUP(Table5[[#This Row],[Name]], Current_Catcher_Defense[[Name]:[Team]], 2, FALSE)</f>
        <v>CIN</v>
      </c>
      <c r="C25" s="8">
        <f>_xlfn.NUMBERVALUE(VLOOKUP($A25, Current_Catcher_Defense[[Name]:[FRVFRV - Statcast Fielding Run Value in runs above average (Throwing+Blocking+Framing+Arm+RAA)]], 7, FALSE))</f>
        <v>-3</v>
      </c>
      <c r="D25" s="8">
        <f>_xlfn.NUMBERVALUE(VLOOKUP($A25, Current_Catcher_Defense[[Name]:[FRVFRV - Statcast Fielding Run Value in runs above average (Throwing+Blocking+Framing+Arm+RAA)]], 8, FALSE))</f>
        <v>1</v>
      </c>
      <c r="E25" s="8">
        <f>_xlfn.NUMBERVALUE(VLOOKUP($A25, Current_Catcher_Defense[[Name]:[FRVFRV - Statcast Fielding Run Value in runs above average (Throwing+Blocking+Framing+Arm+RAA)]], 9, FALSE))</f>
        <v>1</v>
      </c>
      <c r="F25" s="8">
        <f>_xlfn.RANK.EQ(_xlfn.NUMBERVALUE(VLOOKUP($A25, Current_Catcher_Defense[[Name]:[FRVFRV - Statcast Fielding Run Value in runs above average (Throwing+Blocking+Framing+Arm+RAA)]], 7, FALSE)), Current_Catcher_Defense[ThrowingThrowing - Statcast Catcher Throwing in runs above average], 0)</f>
        <v>55</v>
      </c>
      <c r="G25" s="9">
        <f>_xlfn.RANK.EQ(_xlfn.NUMBERVALUE(VLOOKUP($A25, Current_Catcher_Defense[[Name]:[FRVFRV - Statcast Fielding Run Value in runs above average (Throwing+Blocking+Framing+Arm+RAA)]], 8, FALSE)), Current_Catcher_Defense[BlockingBlocking - Statcast Catcher Blocking in runs above average], 0)</f>
        <v>5</v>
      </c>
      <c r="H25" s="10">
        <f>_xlfn.RANK.EQ(_xlfn.NUMBERVALUE(VLOOKUP($A25, Current_Catcher_Defense[[Name]:[FRVFRV - Statcast Fielding Run Value in runs above average (Throwing+Blocking+Framing+Arm+RAA)]], 9, FALSE)), Current_Catcher_Defense[FramingFraming - Statcast Catcher Framing in runs above average], 0)</f>
        <v>15</v>
      </c>
      <c r="I25" s="11">
        <f>GEOMEAN(F25:H25)</f>
        <v>16.037671649979131</v>
      </c>
      <c r="J25" s="12">
        <f>_xlfn.RANK.EQ(Table5[[#This Row],[Geom Mean (Defense Only)]], Table5[Geom Mean (Defense Only)], 1)</f>
        <v>24</v>
      </c>
      <c r="K25" s="8">
        <f>IFERROR(_xlfn.RANK.EQ(VLOOKUP(A25, Batting_2024[[Name]:[DollarsDollars - WAR converted to a dollar scale based on what a player would make in free agency]], 7, FALSE), Batting_2024[OffenseOffense - Batting and Base Running combined (above average)], 0), "")</f>
        <v>15</v>
      </c>
      <c r="L25" s="12">
        <f>IF(Table5[[#This Row],[Offense (Among C)]]="", "N/A",IFERROR(GEOMEAN(J25,K25), ""))</f>
        <v>18.973665961010276</v>
      </c>
      <c r="M25" s="13">
        <f>IFERROR(_xlfn.RANK.EQ(Table5[[#This Row],[Total Geom Mean]],Table5[Total Geom Mean],1), "")</f>
        <v>23</v>
      </c>
      <c r="N25" s="13">
        <f>IFERROR(Table5[[#This Row],[Overall Rank]]-Table5[[#This Row],[Defense Only Rank]], "")</f>
        <v>-1</v>
      </c>
      <c r="O25" s="11">
        <f>GEOMEAN(F25:G25)</f>
        <v>16.583123951777001</v>
      </c>
      <c r="P25" s="12">
        <f>_xlfn.RANK.EQ(Table5[[#This Row],[Defensive Geom Mean (w/o Framing)]], Table5[Defensive Geom Mean (w/o Framing)], 1)</f>
        <v>30</v>
      </c>
      <c r="Q25" s="11">
        <f>Table5[[#This Row],[Defense Only Rank]]-Table5[[#This Row],[Defensive Geom Mean (w/o Framing) Rank]]</f>
        <v>-6</v>
      </c>
      <c r="R25" s="12">
        <f>GEOMEAN(Table5[[#This Row],[Defensive Geom Mean (w/o Framing) Rank]],Table5[[#This Row],[Offense (Among C)]])</f>
        <v>21.213203435596427</v>
      </c>
      <c r="S25" s="2">
        <f>Table5[[#This Row],[Overall Rank]]-Table5[[#This Row],[Overall Geom Mean (w/o Framing) Rank3]]</f>
        <v>1.7867965644035735</v>
      </c>
    </row>
    <row r="26" spans="1:19" x14ac:dyDescent="0.45">
      <c r="A26" s="1" t="s">
        <v>63</v>
      </c>
      <c r="B26" s="14" t="str">
        <f>VLOOKUP(Table5[[#This Row],[Name]], Current_Catcher_Defense[[Name]:[Team]], 2, FALSE)</f>
        <v>HOU</v>
      </c>
      <c r="C26" s="8">
        <f>_xlfn.NUMBERVALUE(VLOOKUP($A26, Current_Catcher_Defense[[Name]:[FRVFRV - Statcast Fielding Run Value in runs above average (Throwing+Blocking+Framing+Arm+RAA)]], 7, FALSE))</f>
        <v>1</v>
      </c>
      <c r="D26" s="8">
        <f>_xlfn.NUMBERVALUE(VLOOKUP($A26, Current_Catcher_Defense[[Name]:[FRVFRV - Statcast Fielding Run Value in runs above average (Throwing+Blocking+Framing+Arm+RAA)]], 8, FALSE))</f>
        <v>0</v>
      </c>
      <c r="E26" s="8">
        <f>_xlfn.NUMBERVALUE(VLOOKUP($A26, Current_Catcher_Defense[[Name]:[FRVFRV - Statcast Fielding Run Value in runs above average (Throwing+Blocking+Framing+Arm+RAA)]], 9, FALSE))</f>
        <v>0</v>
      </c>
      <c r="F26" s="8">
        <f>_xlfn.RANK.EQ(_xlfn.NUMBERVALUE(VLOOKUP($A26, Current_Catcher_Defense[[Name]:[FRVFRV - Statcast Fielding Run Value in runs above average (Throwing+Blocking+Framing+Arm+RAA)]], 7, FALSE)), Current_Catcher_Defense[ThrowingThrowing - Statcast Catcher Throwing in runs above average], 0)</f>
        <v>9</v>
      </c>
      <c r="G26" s="9">
        <f>_xlfn.RANK.EQ(_xlfn.NUMBERVALUE(VLOOKUP($A26, Current_Catcher_Defense[[Name]:[FRVFRV - Statcast Fielding Run Value in runs above average (Throwing+Blocking+Framing+Arm+RAA)]], 8, FALSE)), Current_Catcher_Defense[BlockingBlocking - Statcast Catcher Blocking in runs above average], 0)</f>
        <v>21</v>
      </c>
      <c r="H26" s="10">
        <f>_xlfn.RANK.EQ(_xlfn.NUMBERVALUE(VLOOKUP($A26, Current_Catcher_Defense[[Name]:[FRVFRV - Statcast Fielding Run Value in runs above average (Throwing+Blocking+Framing+Arm+RAA)]], 9, FALSE)), Current_Catcher_Defense[FramingFraming - Statcast Catcher Framing in runs above average], 0)</f>
        <v>23</v>
      </c>
      <c r="I26" s="11">
        <f>GEOMEAN(F26:H26)</f>
        <v>16.32036547624439</v>
      </c>
      <c r="J26" s="12">
        <f>_xlfn.RANK.EQ(Table5[[#This Row],[Geom Mean (Defense Only)]], Table5[Geom Mean (Defense Only)], 1)</f>
        <v>25</v>
      </c>
      <c r="K26" s="8">
        <f>IFERROR(_xlfn.RANK.EQ(VLOOKUP(A26, Batting_2024[[Name]:[DollarsDollars - WAR converted to a dollar scale based on what a player would make in free agency]], 7, FALSE), Batting_2024[OffenseOffense - Batting and Base Running combined (above average)], 0), "")</f>
        <v>23</v>
      </c>
      <c r="L26" s="12">
        <f>IF(Table5[[#This Row],[Offense (Among C)]]="", "N/A",IFERROR(GEOMEAN(J26,K26), ""))</f>
        <v>23.979157616563597</v>
      </c>
      <c r="M26" s="13">
        <f>IFERROR(_xlfn.RANK.EQ(Table5[[#This Row],[Total Geom Mean]],Table5[Total Geom Mean],1), "")</f>
        <v>30</v>
      </c>
      <c r="N26" s="13">
        <f>IFERROR(Table5[[#This Row],[Overall Rank]]-Table5[[#This Row],[Defense Only Rank]], "")</f>
        <v>5</v>
      </c>
      <c r="O26" s="11">
        <f>GEOMEAN(F26:G26)</f>
        <v>13.747727084867519</v>
      </c>
      <c r="P26" s="12">
        <f>_xlfn.RANK.EQ(Table5[[#This Row],[Defensive Geom Mean (w/o Framing)]], Table5[Defensive Geom Mean (w/o Framing)], 1)</f>
        <v>21</v>
      </c>
      <c r="Q26" s="11">
        <f>Table5[[#This Row],[Defense Only Rank]]-Table5[[#This Row],[Defensive Geom Mean (w/o Framing) Rank]]</f>
        <v>4</v>
      </c>
      <c r="R26" s="12">
        <f>GEOMEAN(Table5[[#This Row],[Defensive Geom Mean (w/o Framing) Rank]],Table5[[#This Row],[Offense (Among C)]])</f>
        <v>21.977260975835911</v>
      </c>
      <c r="S26" s="2">
        <f>Table5[[#This Row],[Overall Rank]]-Table5[[#This Row],[Overall Geom Mean (w/o Framing) Rank3]]</f>
        <v>8.022739024164089</v>
      </c>
    </row>
    <row r="27" spans="1:19" x14ac:dyDescent="0.45">
      <c r="A27" s="1" t="s">
        <v>70</v>
      </c>
      <c r="B27" s="14" t="str">
        <f>VLOOKUP(Table5[[#This Row],[Name]], Current_Catcher_Defense[[Name]:[Team]], 2, FALSE)</f>
        <v>PHI</v>
      </c>
      <c r="C27" s="8">
        <f>_xlfn.NUMBERVALUE(VLOOKUP($A27, Current_Catcher_Defense[[Name]:[FRVFRV - Statcast Fielding Run Value in runs above average (Throwing+Blocking+Framing+Arm+RAA)]], 7, FALSE))</f>
        <v>2</v>
      </c>
      <c r="D27" s="8">
        <f>_xlfn.NUMBERVALUE(VLOOKUP($A27, Current_Catcher_Defense[[Name]:[FRVFRV - Statcast Fielding Run Value in runs above average (Throwing+Blocking+Framing+Arm+RAA)]], 8, FALSE))</f>
        <v>-1</v>
      </c>
      <c r="E27" s="8">
        <f>_xlfn.NUMBERVALUE(VLOOKUP($A27, Current_Catcher_Defense[[Name]:[FRVFRV - Statcast Fielding Run Value in runs above average (Throwing+Blocking+Framing+Arm+RAA)]], 9, FALSE))</f>
        <v>-1</v>
      </c>
      <c r="F27" s="8">
        <f>_xlfn.RANK.EQ(_xlfn.NUMBERVALUE(VLOOKUP($A27, Current_Catcher_Defense[[Name]:[FRVFRV - Statcast Fielding Run Value in runs above average (Throwing+Blocking+Framing+Arm+RAA)]], 7, FALSE)), Current_Catcher_Defense[ThrowingThrowing - Statcast Catcher Throwing in runs above average], 0)</f>
        <v>3</v>
      </c>
      <c r="G27" s="9">
        <f>_xlfn.RANK.EQ(_xlfn.NUMBERVALUE(VLOOKUP($A27, Current_Catcher_Defense[[Name]:[FRVFRV - Statcast Fielding Run Value in runs above average (Throwing+Blocking+Framing+Arm+RAA)]], 8, FALSE)), Current_Catcher_Defense[BlockingBlocking - Statcast Catcher Blocking in runs above average], 0)</f>
        <v>46</v>
      </c>
      <c r="H27" s="10">
        <f>_xlfn.RANK.EQ(_xlfn.NUMBERVALUE(VLOOKUP($A27, Current_Catcher_Defense[[Name]:[FRVFRV - Statcast Fielding Run Value in runs above average (Throwing+Blocking+Framing+Arm+RAA)]], 9, FALSE)), Current_Catcher_Defense[FramingFraming - Statcast Catcher Framing in runs above average], 0)</f>
        <v>32</v>
      </c>
      <c r="I27" s="11">
        <f>GEOMEAN(F27:H27)</f>
        <v>16.406263718809392</v>
      </c>
      <c r="J27" s="12">
        <f>_xlfn.RANK.EQ(Table5[[#This Row],[Geom Mean (Defense Only)]], Table5[Geom Mean (Defense Only)], 1)</f>
        <v>26</v>
      </c>
      <c r="K27" s="8">
        <f>IFERROR(_xlfn.RANK.EQ(VLOOKUP(A27, Batting_2024[[Name]:[DollarsDollars - WAR converted to a dollar scale based on what a player would make in free agency]], 7, FALSE), Batting_2024[OffenseOffense - Batting and Base Running combined (above average)], 0), "")</f>
        <v>18</v>
      </c>
      <c r="L27" s="12">
        <f>IF(Table5[[#This Row],[Offense (Among C)]]="", "N/A",IFERROR(GEOMEAN(J27,K27), ""))</f>
        <v>21.633307652783937</v>
      </c>
      <c r="M27" s="13">
        <f>IFERROR(_xlfn.RANK.EQ(Table5[[#This Row],[Total Geom Mean]],Table5[Total Geom Mean],1), "")</f>
        <v>28</v>
      </c>
      <c r="N27" s="13">
        <f>IFERROR(Table5[[#This Row],[Overall Rank]]-Table5[[#This Row],[Defense Only Rank]], "")</f>
        <v>2</v>
      </c>
      <c r="O27" s="11">
        <f>GEOMEAN(F27:G27)</f>
        <v>11.74734012447073</v>
      </c>
      <c r="P27" s="12">
        <f>_xlfn.RANK.EQ(Table5[[#This Row],[Defensive Geom Mean (w/o Framing)]], Table5[Defensive Geom Mean (w/o Framing)], 1)</f>
        <v>19</v>
      </c>
      <c r="Q27" s="11">
        <f>Table5[[#This Row],[Defense Only Rank]]-Table5[[#This Row],[Defensive Geom Mean (w/o Framing) Rank]]</f>
        <v>7</v>
      </c>
      <c r="R27" s="12">
        <f>GEOMEAN(Table5[[#This Row],[Defensive Geom Mean (w/o Framing) Rank]],Table5[[#This Row],[Offense (Among C)]])</f>
        <v>18.493242008906929</v>
      </c>
      <c r="S27" s="2">
        <f>Table5[[#This Row],[Overall Rank]]-Table5[[#This Row],[Overall Geom Mean (w/o Framing) Rank3]]</f>
        <v>9.5067579910930711</v>
      </c>
    </row>
    <row r="28" spans="1:19" x14ac:dyDescent="0.45">
      <c r="A28" s="1" t="s">
        <v>75</v>
      </c>
      <c r="B28" s="14" t="str">
        <f>VLOOKUP(Table5[[#This Row],[Name]], Current_Catcher_Defense[[Name]:[Team]], 2, FALSE)</f>
        <v>PHI</v>
      </c>
      <c r="C28" s="8">
        <f>_xlfn.NUMBERVALUE(VLOOKUP($A28, Current_Catcher_Defense[[Name]:[FRVFRV - Statcast Fielding Run Value in runs above average (Throwing+Blocking+Framing+Arm+RAA)]], 7, FALSE))</f>
        <v>2</v>
      </c>
      <c r="D28" s="8">
        <f>_xlfn.NUMBERVALUE(VLOOKUP($A28, Current_Catcher_Defense[[Name]:[FRVFRV - Statcast Fielding Run Value in runs above average (Throwing+Blocking+Framing+Arm+RAA)]], 8, FALSE))</f>
        <v>-1</v>
      </c>
      <c r="E28" s="8">
        <f>_xlfn.NUMBERVALUE(VLOOKUP($A28, Current_Catcher_Defense[[Name]:[FRVFRV - Statcast Fielding Run Value in runs above average (Throwing+Blocking+Framing+Arm+RAA)]], 9, FALSE))</f>
        <v>-2</v>
      </c>
      <c r="F28" s="8">
        <f>_xlfn.RANK.EQ(_xlfn.NUMBERVALUE(VLOOKUP($A28, Current_Catcher_Defense[[Name]:[FRVFRV - Statcast Fielding Run Value in runs above average (Throwing+Blocking+Framing+Arm+RAA)]], 7, FALSE)), Current_Catcher_Defense[ThrowingThrowing - Statcast Catcher Throwing in runs above average], 0)</f>
        <v>3</v>
      </c>
      <c r="G28" s="9">
        <f>_xlfn.RANK.EQ(_xlfn.NUMBERVALUE(VLOOKUP($A28, Current_Catcher_Defense[[Name]:[FRVFRV - Statcast Fielding Run Value in runs above average (Throwing+Blocking+Framing+Arm+RAA)]], 8, FALSE)), Current_Catcher_Defense[BlockingBlocking - Statcast Catcher Blocking in runs above average], 0)</f>
        <v>46</v>
      </c>
      <c r="H28" s="10">
        <f>_xlfn.RANK.EQ(_xlfn.NUMBERVALUE(VLOOKUP($A28, Current_Catcher_Defense[[Name]:[FRVFRV - Statcast Fielding Run Value in runs above average (Throwing+Blocking+Framing+Arm+RAA)]], 9, FALSE)), Current_Catcher_Defense[FramingFraming - Statcast Catcher Framing in runs above average], 0)</f>
        <v>41</v>
      </c>
      <c r="I28" s="11">
        <f>GEOMEAN(F28:H28)</f>
        <v>17.819177244251172</v>
      </c>
      <c r="J28" s="12">
        <f>_xlfn.RANK.EQ(Table5[[#This Row],[Geom Mean (Defense Only)]], Table5[Geom Mean (Defense Only)], 1)</f>
        <v>27</v>
      </c>
      <c r="K28" s="8">
        <f>IFERROR(_xlfn.RANK.EQ(VLOOKUP(A28, Batting_2024[[Name]:[DollarsDollars - WAR converted to a dollar scale based on what a player would make in free agency]], 7, FALSE), Batting_2024[OffenseOffense - Batting and Base Running combined (above average)], 0), "")</f>
        <v>37</v>
      </c>
      <c r="L28" s="12">
        <f>IF(Table5[[#This Row],[Offense (Among C)]]="", "N/A",IFERROR(GEOMEAN(J28,K28), ""))</f>
        <v>31.606961258558215</v>
      </c>
      <c r="M28" s="13">
        <f>IFERROR(_xlfn.RANK.EQ(Table5[[#This Row],[Total Geom Mean]],Table5[Total Geom Mean],1), "")</f>
        <v>35</v>
      </c>
      <c r="N28" s="13">
        <f>IFERROR(Table5[[#This Row],[Overall Rank]]-Table5[[#This Row],[Defense Only Rank]], "")</f>
        <v>8</v>
      </c>
      <c r="O28" s="11">
        <f>GEOMEAN(F28:G28)</f>
        <v>11.74734012447073</v>
      </c>
      <c r="P28" s="12">
        <f>_xlfn.RANK.EQ(Table5[[#This Row],[Defensive Geom Mean (w/o Framing)]], Table5[Defensive Geom Mean (w/o Framing)], 1)</f>
        <v>19</v>
      </c>
      <c r="Q28" s="11">
        <f>Table5[[#This Row],[Defense Only Rank]]-Table5[[#This Row],[Defensive Geom Mean (w/o Framing) Rank]]</f>
        <v>8</v>
      </c>
      <c r="R28" s="12">
        <f>GEOMEAN(Table5[[#This Row],[Defensive Geom Mean (w/o Framing) Rank]],Table5[[#This Row],[Offense (Among C)]])</f>
        <v>26.514147167125703</v>
      </c>
      <c r="S28" s="2">
        <f>Table5[[#This Row],[Overall Rank]]-Table5[[#This Row],[Overall Geom Mean (w/o Framing) Rank3]]</f>
        <v>8.485852832874297</v>
      </c>
    </row>
    <row r="29" spans="1:19" x14ac:dyDescent="0.45">
      <c r="A29" s="1" t="s">
        <v>84</v>
      </c>
      <c r="B29" s="14" t="str">
        <f>VLOOKUP(Table5[[#This Row],[Name]], Current_Catcher_Defense[[Name]:[Team]], 2, FALSE)</f>
        <v>COL</v>
      </c>
      <c r="C29" s="8">
        <f>_xlfn.NUMBERVALUE(VLOOKUP($A29, Current_Catcher_Defense[[Name]:[FRVFRV - Statcast Fielding Run Value in runs above average (Throwing+Blocking+Framing+Arm+RAA)]], 7, FALSE))</f>
        <v>-1</v>
      </c>
      <c r="D29" s="8">
        <f>_xlfn.NUMBERVALUE(VLOOKUP($A29, Current_Catcher_Defense[[Name]:[FRVFRV - Statcast Fielding Run Value in runs above average (Throwing+Blocking+Framing+Arm+RAA)]], 8, FALSE))</f>
        <v>2</v>
      </c>
      <c r="E29" s="8">
        <f>_xlfn.NUMBERVALUE(VLOOKUP($A29, Current_Catcher_Defense[[Name]:[FRVFRV - Statcast Fielding Run Value in runs above average (Throwing+Blocking+Framing+Arm+RAA)]], 9, FALSE))</f>
        <v>-3</v>
      </c>
      <c r="F29" s="8">
        <f>_xlfn.RANK.EQ(_xlfn.NUMBERVALUE(VLOOKUP($A29, Current_Catcher_Defense[[Name]:[FRVFRV - Statcast Fielding Run Value in runs above average (Throwing+Blocking+Framing+Arm+RAA)]], 7, FALSE)), Current_Catcher_Defense[ThrowingThrowing - Statcast Catcher Throwing in runs above average], 0)</f>
        <v>38</v>
      </c>
      <c r="G29" s="9">
        <f>_xlfn.RANK.EQ(_xlfn.NUMBERVALUE(VLOOKUP($A29, Current_Catcher_Defense[[Name]:[FRVFRV - Statcast Fielding Run Value in runs above average (Throwing+Blocking+Framing+Arm+RAA)]], 8, FALSE)), Current_Catcher_Defense[BlockingBlocking - Statcast Catcher Blocking in runs above average], 0)</f>
        <v>3</v>
      </c>
      <c r="H29" s="10">
        <f>_xlfn.RANK.EQ(_xlfn.NUMBERVALUE(VLOOKUP($A29, Current_Catcher_Defense[[Name]:[FRVFRV - Statcast Fielding Run Value in runs above average (Throwing+Blocking+Framing+Arm+RAA)]], 9, FALSE)), Current_Catcher_Defense[FramingFraming - Statcast Catcher Framing in runs above average], 0)</f>
        <v>52</v>
      </c>
      <c r="I29" s="11">
        <f>GEOMEAN(F29:H29)</f>
        <v>18.098228411407458</v>
      </c>
      <c r="J29" s="12">
        <f>_xlfn.RANK.EQ(Table5[[#This Row],[Geom Mean (Defense Only)]], Table5[Geom Mean (Defense Only)], 1)</f>
        <v>28</v>
      </c>
      <c r="K29" s="8">
        <f>IFERROR(_xlfn.RANK.EQ(VLOOKUP(A29, Batting_2024[[Name]:[DollarsDollars - WAR converted to a dollar scale based on what a player would make in free agency]], 7, FALSE), Batting_2024[OffenseOffense - Batting and Base Running combined (above average)], 0), "")</f>
        <v>12</v>
      </c>
      <c r="L29" s="12">
        <f>IF(Table5[[#This Row],[Offense (Among C)]]="", "N/A",IFERROR(GEOMEAN(J29,K29), ""))</f>
        <v>18.330302779823359</v>
      </c>
      <c r="M29" s="13">
        <f>IFERROR(_xlfn.RANK.EQ(Table5[[#This Row],[Total Geom Mean]],Table5[Total Geom Mean],1), "")</f>
        <v>19</v>
      </c>
      <c r="N29" s="13">
        <f>IFERROR(Table5[[#This Row],[Overall Rank]]-Table5[[#This Row],[Defense Only Rank]], "")</f>
        <v>-9</v>
      </c>
      <c r="O29" s="11">
        <f>GEOMEAN(F29:G29)</f>
        <v>10.677078252031311</v>
      </c>
      <c r="P29" s="12">
        <f>_xlfn.RANK.EQ(Table5[[#This Row],[Defensive Geom Mean (w/o Framing)]], Table5[Defensive Geom Mean (w/o Framing)], 1)</f>
        <v>15</v>
      </c>
      <c r="Q29" s="11">
        <f>Table5[[#This Row],[Defense Only Rank]]-Table5[[#This Row],[Defensive Geom Mean (w/o Framing) Rank]]</f>
        <v>13</v>
      </c>
      <c r="R29" s="12">
        <f>GEOMEAN(Table5[[#This Row],[Defensive Geom Mean (w/o Framing) Rank]],Table5[[#This Row],[Offense (Among C)]])</f>
        <v>13.416407864998737</v>
      </c>
      <c r="S29" s="2">
        <f>Table5[[#This Row],[Overall Rank]]-Table5[[#This Row],[Overall Geom Mean (w/o Framing) Rank3]]</f>
        <v>5.5835921350012629</v>
      </c>
    </row>
    <row r="30" spans="1:19" x14ac:dyDescent="0.45">
      <c r="A30" s="1" t="s">
        <v>60</v>
      </c>
      <c r="B30" s="14" t="str">
        <f>VLOOKUP(Table5[[#This Row],[Name]], Current_Catcher_Defense[[Name]:[Team]], 2, FALSE)</f>
        <v>ATL</v>
      </c>
      <c r="C30" s="8">
        <f>_xlfn.NUMBERVALUE(VLOOKUP($A30, Current_Catcher_Defense[[Name]:[FRVFRV - Statcast Fielding Run Value in runs above average (Throwing+Blocking+Framing+Arm+RAA)]], 7, FALSE))</f>
        <v>1</v>
      </c>
      <c r="D30" s="8">
        <f>_xlfn.NUMBERVALUE(VLOOKUP($A30, Current_Catcher_Defense[[Name]:[FRVFRV - Statcast Fielding Run Value in runs above average (Throwing+Blocking+Framing+Arm+RAA)]], 8, FALSE))</f>
        <v>0</v>
      </c>
      <c r="E30" s="8">
        <f>_xlfn.NUMBERVALUE(VLOOKUP($A30, Current_Catcher_Defense[[Name]:[FRVFRV - Statcast Fielding Run Value in runs above average (Throwing+Blocking+Framing+Arm+RAA)]], 9, FALSE))</f>
        <v>-1</v>
      </c>
      <c r="F30" s="8">
        <f>_xlfn.RANK.EQ(_xlfn.NUMBERVALUE(VLOOKUP($A30, Current_Catcher_Defense[[Name]:[FRVFRV - Statcast Fielding Run Value in runs above average (Throwing+Blocking+Framing+Arm+RAA)]], 7, FALSE)), Current_Catcher_Defense[ThrowingThrowing - Statcast Catcher Throwing in runs above average], 0)</f>
        <v>9</v>
      </c>
      <c r="G30" s="9">
        <f>_xlfn.RANK.EQ(_xlfn.NUMBERVALUE(VLOOKUP($A30, Current_Catcher_Defense[[Name]:[FRVFRV - Statcast Fielding Run Value in runs above average (Throwing+Blocking+Framing+Arm+RAA)]], 8, FALSE)), Current_Catcher_Defense[BlockingBlocking - Statcast Catcher Blocking in runs above average], 0)</f>
        <v>21</v>
      </c>
      <c r="H30" s="10">
        <f>_xlfn.RANK.EQ(_xlfn.NUMBERVALUE(VLOOKUP($A30, Current_Catcher_Defense[[Name]:[FRVFRV - Statcast Fielding Run Value in runs above average (Throwing+Blocking+Framing+Arm+RAA)]], 9, FALSE)), Current_Catcher_Defense[FramingFraming - Statcast Catcher Framing in runs above average], 0)</f>
        <v>32</v>
      </c>
      <c r="I30" s="11">
        <f>GEOMEAN(F30:H30)</f>
        <v>18.219533831253976</v>
      </c>
      <c r="J30" s="12">
        <f>_xlfn.RANK.EQ(Table5[[#This Row],[Geom Mean (Defense Only)]], Table5[Geom Mean (Defense Only)], 1)</f>
        <v>29</v>
      </c>
      <c r="K30" s="8">
        <f>IFERROR(_xlfn.RANK.EQ(VLOOKUP(A30, Batting_2024[[Name]:[DollarsDollars - WAR converted to a dollar scale based on what a player would make in free agency]], 7, FALSE), Batting_2024[OffenseOffense - Batting and Base Running combined (above average)], 0), "")</f>
        <v>14</v>
      </c>
      <c r="L30" s="12">
        <f>IF(Table5[[#This Row],[Offense (Among C)]]="", "N/A",IFERROR(GEOMEAN(J30,K30), ""))</f>
        <v>20.149441679609883</v>
      </c>
      <c r="M30" s="13">
        <f>IFERROR(_xlfn.RANK.EQ(Table5[[#This Row],[Total Geom Mean]],Table5[Total Geom Mean],1), "")</f>
        <v>25</v>
      </c>
      <c r="N30" s="13">
        <f>IFERROR(Table5[[#This Row],[Overall Rank]]-Table5[[#This Row],[Defense Only Rank]], "")</f>
        <v>-4</v>
      </c>
      <c r="O30" s="11">
        <f>GEOMEAN(F30:G30)</f>
        <v>13.747727084867519</v>
      </c>
      <c r="P30" s="12">
        <f>_xlfn.RANK.EQ(Table5[[#This Row],[Defensive Geom Mean (w/o Framing)]], Table5[Defensive Geom Mean (w/o Framing)], 1)</f>
        <v>21</v>
      </c>
      <c r="Q30" s="11">
        <f>Table5[[#This Row],[Defense Only Rank]]-Table5[[#This Row],[Defensive Geom Mean (w/o Framing) Rank]]</f>
        <v>8</v>
      </c>
      <c r="R30" s="12">
        <f>GEOMEAN(Table5[[#This Row],[Defensive Geom Mean (w/o Framing) Rank]],Table5[[#This Row],[Offense (Among C)]])</f>
        <v>17.146428199482248</v>
      </c>
      <c r="S30" s="2">
        <f>Table5[[#This Row],[Overall Rank]]-Table5[[#This Row],[Overall Geom Mean (w/o Framing) Rank3]]</f>
        <v>7.8535718005177522</v>
      </c>
    </row>
    <row r="31" spans="1:19" x14ac:dyDescent="0.45">
      <c r="A31" s="1" t="s">
        <v>39</v>
      </c>
      <c r="B31" s="14" t="str">
        <f>VLOOKUP(Table5[[#This Row],[Name]], Current_Catcher_Defense[[Name]:[Team]], 2, FALSE)</f>
        <v>SDP</v>
      </c>
      <c r="C31" s="8">
        <f>_xlfn.NUMBERVALUE(VLOOKUP($A31, Current_Catcher_Defense[[Name]:[FRVFRV - Statcast Fielding Run Value in runs above average (Throwing+Blocking+Framing+Arm+RAA)]], 7, FALSE))</f>
        <v>1</v>
      </c>
      <c r="D31" s="8">
        <f>_xlfn.NUMBERVALUE(VLOOKUP($A31, Current_Catcher_Defense[[Name]:[FRVFRV - Statcast Fielding Run Value in runs above average (Throwing+Blocking+Framing+Arm+RAA)]], 8, FALSE))</f>
        <v>-1</v>
      </c>
      <c r="E31" s="8">
        <f>_xlfn.NUMBERVALUE(VLOOKUP($A31, Current_Catcher_Defense[[Name]:[FRVFRV - Statcast Fielding Run Value in runs above average (Throwing+Blocking+Framing+Arm+RAA)]], 9, FALSE))</f>
        <v>1</v>
      </c>
      <c r="F31" s="8">
        <f>_xlfn.RANK.EQ(_xlfn.NUMBERVALUE(VLOOKUP($A31, Current_Catcher_Defense[[Name]:[FRVFRV - Statcast Fielding Run Value in runs above average (Throwing+Blocking+Framing+Arm+RAA)]], 7, FALSE)), Current_Catcher_Defense[ThrowingThrowing - Statcast Catcher Throwing in runs above average], 0)</f>
        <v>9</v>
      </c>
      <c r="G31" s="9">
        <f>_xlfn.RANK.EQ(_xlfn.NUMBERVALUE(VLOOKUP($A31, Current_Catcher_Defense[[Name]:[FRVFRV - Statcast Fielding Run Value in runs above average (Throwing+Blocking+Framing+Arm+RAA)]], 8, FALSE)), Current_Catcher_Defense[BlockingBlocking - Statcast Catcher Blocking in runs above average], 0)</f>
        <v>46</v>
      </c>
      <c r="H31" s="10">
        <f>_xlfn.RANK.EQ(_xlfn.NUMBERVALUE(VLOOKUP($A31, Current_Catcher_Defense[[Name]:[FRVFRV - Statcast Fielding Run Value in runs above average (Throwing+Blocking+Framing+Arm+RAA)]], 9, FALSE)), Current_Catcher_Defense[FramingFraming - Statcast Catcher Framing in runs above average], 0)</f>
        <v>15</v>
      </c>
      <c r="I31" s="11">
        <f>GEOMEAN(F31:H31)</f>
        <v>18.380777025685251</v>
      </c>
      <c r="J31" s="12">
        <f>_xlfn.RANK.EQ(Table5[[#This Row],[Geom Mean (Defense Only)]], Table5[Geom Mean (Defense Only)], 1)</f>
        <v>30</v>
      </c>
      <c r="K31" s="8">
        <f>IFERROR(_xlfn.RANK.EQ(VLOOKUP(A31, Batting_2024[[Name]:[DollarsDollars - WAR converted to a dollar scale based on what a player would make in free agency]], 7, FALSE), Batting_2024[OffenseOffense - Batting and Base Running combined (above average)], 0), "")</f>
        <v>22</v>
      </c>
      <c r="L31" s="12">
        <f>IF(Table5[[#This Row],[Offense (Among C)]]="", "N/A",IFERROR(GEOMEAN(J31,K31), ""))</f>
        <v>25.690465157330259</v>
      </c>
      <c r="M31" s="13">
        <f>IFERROR(_xlfn.RANK.EQ(Table5[[#This Row],[Total Geom Mean]],Table5[Total Geom Mean],1), "")</f>
        <v>32</v>
      </c>
      <c r="N31" s="13">
        <f>IFERROR(Table5[[#This Row],[Overall Rank]]-Table5[[#This Row],[Defense Only Rank]], "")</f>
        <v>2</v>
      </c>
      <c r="O31" s="11">
        <f>GEOMEAN(F31:G31)</f>
        <v>20.346989949375804</v>
      </c>
      <c r="P31" s="12">
        <f>_xlfn.RANK.EQ(Table5[[#This Row],[Defensive Geom Mean (w/o Framing)]], Table5[Defensive Geom Mean (w/o Framing)], 1)</f>
        <v>32</v>
      </c>
      <c r="Q31" s="11">
        <f>Table5[[#This Row],[Defense Only Rank]]-Table5[[#This Row],[Defensive Geom Mean (w/o Framing) Rank]]</f>
        <v>-2</v>
      </c>
      <c r="R31" s="12">
        <f>GEOMEAN(Table5[[#This Row],[Defensive Geom Mean (w/o Framing) Rank]],Table5[[#This Row],[Offense (Among C)]])</f>
        <v>26.532998322843198</v>
      </c>
      <c r="S31" s="2">
        <f>Table5[[#This Row],[Overall Rank]]-Table5[[#This Row],[Overall Geom Mean (w/o Framing) Rank3]]</f>
        <v>5.4670016771568015</v>
      </c>
    </row>
    <row r="32" spans="1:19" x14ac:dyDescent="0.45">
      <c r="A32" s="1" t="s">
        <v>49</v>
      </c>
      <c r="B32" s="14" t="str">
        <f>VLOOKUP(Table5[[#This Row],[Name]], Current_Catcher_Defense[[Name]:[Team]], 2, FALSE)</f>
        <v>TBR</v>
      </c>
      <c r="C32" s="8">
        <f>_xlfn.NUMBERVALUE(VLOOKUP($A32, Current_Catcher_Defense[[Name]:[FRVFRV - Statcast Fielding Run Value in runs above average (Throwing+Blocking+Framing+Arm+RAA)]], 7, FALSE))</f>
        <v>-1</v>
      </c>
      <c r="D32" s="8">
        <f>_xlfn.NUMBERVALUE(VLOOKUP($A32, Current_Catcher_Defense[[Name]:[FRVFRV - Statcast Fielding Run Value in runs above average (Throwing+Blocking+Framing+Arm+RAA)]], 8, FALSE))</f>
        <v>0</v>
      </c>
      <c r="E32" s="8">
        <f>_xlfn.NUMBERVALUE(VLOOKUP($A32, Current_Catcher_Defense[[Name]:[FRVFRV - Statcast Fielding Run Value in runs above average (Throwing+Blocking+Framing+Arm+RAA)]], 9, FALSE))</f>
        <v>3</v>
      </c>
      <c r="F32" s="8">
        <f>_xlfn.RANK.EQ(_xlfn.NUMBERVALUE(VLOOKUP($A32, Current_Catcher_Defense[[Name]:[FRVFRV - Statcast Fielding Run Value in runs above average (Throwing+Blocking+Framing+Arm+RAA)]], 7, FALSE)), Current_Catcher_Defense[ThrowingThrowing - Statcast Catcher Throwing in runs above average], 0)</f>
        <v>38</v>
      </c>
      <c r="G32" s="9">
        <f>_xlfn.RANK.EQ(_xlfn.NUMBERVALUE(VLOOKUP($A32, Current_Catcher_Defense[[Name]:[FRVFRV - Statcast Fielding Run Value in runs above average (Throwing+Blocking+Framing+Arm+RAA)]], 8, FALSE)), Current_Catcher_Defense[BlockingBlocking - Statcast Catcher Blocking in runs above average], 0)</f>
        <v>21</v>
      </c>
      <c r="H32" s="10">
        <f>_xlfn.RANK.EQ(_xlfn.NUMBERVALUE(VLOOKUP($A32, Current_Catcher_Defense[[Name]:[FRVFRV - Statcast Fielding Run Value in runs above average (Throwing+Blocking+Framing+Arm+RAA)]], 9, FALSE)), Current_Catcher_Defense[FramingFraming - Statcast Catcher Framing in runs above average], 0)</f>
        <v>9</v>
      </c>
      <c r="I32" s="11">
        <f>GEOMEAN(F32:H32)</f>
        <v>19.293682774138876</v>
      </c>
      <c r="J32" s="12">
        <f>_xlfn.RANK.EQ(Table5[[#This Row],[Geom Mean (Defense Only)]], Table5[Geom Mean (Defense Only)], 1)</f>
        <v>31</v>
      </c>
      <c r="K32" s="8">
        <f>IFERROR(_xlfn.RANK.EQ(VLOOKUP(A32, Batting_2024[[Name]:[DollarsDollars - WAR converted to a dollar scale based on what a player would make in free agency]], 7, FALSE), Batting_2024[OffenseOffense - Batting and Base Running combined (above average)], 0), "")</f>
        <v>9</v>
      </c>
      <c r="L32" s="12">
        <f>IF(Table5[[#This Row],[Offense (Among C)]]="", "N/A",IFERROR(GEOMEAN(J32,K32), ""))</f>
        <v>16.703293088490067</v>
      </c>
      <c r="M32" s="13">
        <f>IFERROR(_xlfn.RANK.EQ(Table5[[#This Row],[Total Geom Mean]],Table5[Total Geom Mean],1), "")</f>
        <v>17</v>
      </c>
      <c r="N32" s="13">
        <f>IFERROR(Table5[[#This Row],[Overall Rank]]-Table5[[#This Row],[Defense Only Rank]], "")</f>
        <v>-14</v>
      </c>
      <c r="O32" s="11">
        <f>GEOMEAN(F32:G32)</f>
        <v>28.24889378365107</v>
      </c>
      <c r="P32" s="12">
        <f>_xlfn.RANK.EQ(Table5[[#This Row],[Defensive Geom Mean (w/o Framing)]], Table5[Defensive Geom Mean (w/o Framing)], 1)</f>
        <v>43</v>
      </c>
      <c r="Q32" s="11">
        <f>Table5[[#This Row],[Defense Only Rank]]-Table5[[#This Row],[Defensive Geom Mean (w/o Framing) Rank]]</f>
        <v>-12</v>
      </c>
      <c r="R32" s="12">
        <f>GEOMEAN(Table5[[#This Row],[Defensive Geom Mean (w/o Framing) Rank]],Table5[[#This Row],[Offense (Among C)]])</f>
        <v>19.672315572906001</v>
      </c>
      <c r="S32" s="2">
        <f>Table5[[#This Row],[Overall Rank]]-Table5[[#This Row],[Overall Geom Mean (w/o Framing) Rank3]]</f>
        <v>-2.6723155729060011</v>
      </c>
    </row>
    <row r="33" spans="1:19" x14ac:dyDescent="0.45">
      <c r="A33" s="1" t="s">
        <v>51</v>
      </c>
      <c r="B33" s="14" t="str">
        <f>VLOOKUP(Table5[[#This Row],[Name]], Current_Catcher_Defense[[Name]:[Team]], 2, FALSE)</f>
        <v>NYY</v>
      </c>
      <c r="C33" s="8">
        <f>_xlfn.NUMBERVALUE(VLOOKUP($A33, Current_Catcher_Defense[[Name]:[FRVFRV - Statcast Fielding Run Value in runs above average (Throwing+Blocking+Framing+Arm+RAA)]], 7, FALSE))</f>
        <v>-1</v>
      </c>
      <c r="D33" s="8">
        <f>_xlfn.NUMBERVALUE(VLOOKUP($A33, Current_Catcher_Defense[[Name]:[FRVFRV - Statcast Fielding Run Value in runs above average (Throwing+Blocking+Framing+Arm+RAA)]], 8, FALSE))</f>
        <v>0</v>
      </c>
      <c r="E33" s="8">
        <f>_xlfn.NUMBERVALUE(VLOOKUP($A33, Current_Catcher_Defense[[Name]:[FRVFRV - Statcast Fielding Run Value in runs above average (Throwing+Blocking+Framing+Arm+RAA)]], 9, FALSE))</f>
        <v>3</v>
      </c>
      <c r="F33" s="8">
        <f>_xlfn.RANK.EQ(_xlfn.NUMBERVALUE(VLOOKUP($A33, Current_Catcher_Defense[[Name]:[FRVFRV - Statcast Fielding Run Value in runs above average (Throwing+Blocking+Framing+Arm+RAA)]], 7, FALSE)), Current_Catcher_Defense[ThrowingThrowing - Statcast Catcher Throwing in runs above average], 0)</f>
        <v>38</v>
      </c>
      <c r="G33" s="9">
        <f>_xlfn.RANK.EQ(_xlfn.NUMBERVALUE(VLOOKUP($A33, Current_Catcher_Defense[[Name]:[FRVFRV - Statcast Fielding Run Value in runs above average (Throwing+Blocking+Framing+Arm+RAA)]], 8, FALSE)), Current_Catcher_Defense[BlockingBlocking - Statcast Catcher Blocking in runs above average], 0)</f>
        <v>21</v>
      </c>
      <c r="H33" s="10">
        <f>_xlfn.RANK.EQ(_xlfn.NUMBERVALUE(VLOOKUP($A33, Current_Catcher_Defense[[Name]:[FRVFRV - Statcast Fielding Run Value in runs above average (Throwing+Blocking+Framing+Arm+RAA)]], 9, FALSE)), Current_Catcher_Defense[FramingFraming - Statcast Catcher Framing in runs above average], 0)</f>
        <v>9</v>
      </c>
      <c r="I33" s="11">
        <f>GEOMEAN(F33:H33)</f>
        <v>19.293682774138876</v>
      </c>
      <c r="J33" s="12">
        <f>_xlfn.RANK.EQ(Table5[[#This Row],[Geom Mean (Defense Only)]], Table5[Geom Mean (Defense Only)], 1)</f>
        <v>31</v>
      </c>
      <c r="K33" s="8">
        <f>IFERROR(_xlfn.RANK.EQ(VLOOKUP(A33, Batting_2024[[Name]:[DollarsDollars - WAR converted to a dollar scale based on what a player would make in free agency]], 7, FALSE), Batting_2024[OffenseOffense - Batting and Base Running combined (above average)], 0), "")</f>
        <v>29</v>
      </c>
      <c r="L33" s="12">
        <f>IF(Table5[[#This Row],[Offense (Among C)]]="", "N/A",IFERROR(GEOMEAN(J33,K33), ""))</f>
        <v>29.983328701129903</v>
      </c>
      <c r="M33" s="13">
        <f>IFERROR(_xlfn.RANK.EQ(Table5[[#This Row],[Total Geom Mean]],Table5[Total Geom Mean],1), "")</f>
        <v>33</v>
      </c>
      <c r="N33" s="13">
        <f>IFERROR(Table5[[#This Row],[Overall Rank]]-Table5[[#This Row],[Defense Only Rank]], "")</f>
        <v>2</v>
      </c>
      <c r="O33" s="11">
        <f>GEOMEAN(F33:G33)</f>
        <v>28.24889378365107</v>
      </c>
      <c r="P33" s="12">
        <f>_xlfn.RANK.EQ(Table5[[#This Row],[Defensive Geom Mean (w/o Framing)]], Table5[Defensive Geom Mean (w/o Framing)], 1)</f>
        <v>43</v>
      </c>
      <c r="Q33" s="11">
        <f>Table5[[#This Row],[Defense Only Rank]]-Table5[[#This Row],[Defensive Geom Mean (w/o Framing) Rank]]</f>
        <v>-12</v>
      </c>
      <c r="R33" s="12">
        <f>GEOMEAN(Table5[[#This Row],[Defensive Geom Mean (w/o Framing) Rank]],Table5[[#This Row],[Offense (Among C)]])</f>
        <v>35.312887166019152</v>
      </c>
      <c r="S33" s="2">
        <f>Table5[[#This Row],[Overall Rank]]-Table5[[#This Row],[Overall Geom Mean (w/o Framing) Rank3]]</f>
        <v>-2.3128871660191521</v>
      </c>
    </row>
    <row r="34" spans="1:19" x14ac:dyDescent="0.45">
      <c r="A34" s="1" t="s">
        <v>53</v>
      </c>
      <c r="B34" s="14" t="str">
        <f>VLOOKUP(Table5[[#This Row],[Name]], Current_Catcher_Defense[[Name]:[Team]], 2, FALSE)</f>
        <v>BOS</v>
      </c>
      <c r="C34" s="8">
        <f>_xlfn.NUMBERVALUE(VLOOKUP($A34, Current_Catcher_Defense[[Name]:[FRVFRV - Statcast Fielding Run Value in runs above average (Throwing+Blocking+Framing+Arm+RAA)]], 7, FALSE))</f>
        <v>0</v>
      </c>
      <c r="D34" s="8">
        <f>_xlfn.NUMBERVALUE(VLOOKUP($A34, Current_Catcher_Defense[[Name]:[FRVFRV - Statcast Fielding Run Value in runs above average (Throwing+Blocking+Framing+Arm+RAA)]], 8, FALSE))</f>
        <v>0</v>
      </c>
      <c r="E34" s="8">
        <f>_xlfn.NUMBERVALUE(VLOOKUP($A34, Current_Catcher_Defense[[Name]:[FRVFRV - Statcast Fielding Run Value in runs above average (Throwing+Blocking+Framing+Arm+RAA)]], 9, FALSE))</f>
        <v>1</v>
      </c>
      <c r="F34" s="8">
        <f>_xlfn.RANK.EQ(_xlfn.NUMBERVALUE(VLOOKUP($A34, Current_Catcher_Defense[[Name]:[FRVFRV - Statcast Fielding Run Value in runs above average (Throwing+Blocking+Framing+Arm+RAA)]], 7, FALSE)), Current_Catcher_Defense[ThrowingThrowing - Statcast Catcher Throwing in runs above average], 0)</f>
        <v>24</v>
      </c>
      <c r="G34" s="9">
        <f>_xlfn.RANK.EQ(_xlfn.NUMBERVALUE(VLOOKUP($A34, Current_Catcher_Defense[[Name]:[FRVFRV - Statcast Fielding Run Value in runs above average (Throwing+Blocking+Framing+Arm+RAA)]], 8, FALSE)), Current_Catcher_Defense[BlockingBlocking - Statcast Catcher Blocking in runs above average], 0)</f>
        <v>21</v>
      </c>
      <c r="H34" s="10">
        <f>_xlfn.RANK.EQ(_xlfn.NUMBERVALUE(VLOOKUP($A34, Current_Catcher_Defense[[Name]:[FRVFRV - Statcast Fielding Run Value in runs above average (Throwing+Blocking+Framing+Arm+RAA)]], 9, FALSE)), Current_Catcher_Defense[FramingFraming - Statcast Catcher Framing in runs above average], 0)</f>
        <v>15</v>
      </c>
      <c r="I34" s="11">
        <f>GEOMEAN(F34:H34)</f>
        <v>19.626397861131537</v>
      </c>
      <c r="J34" s="12">
        <f>_xlfn.RANK.EQ(Table5[[#This Row],[Geom Mean (Defense Only)]], Table5[Geom Mean (Defense Only)], 1)</f>
        <v>33</v>
      </c>
      <c r="K34" s="8">
        <f>IFERROR(_xlfn.RANK.EQ(VLOOKUP(A34, Batting_2024[[Name]:[DollarsDollars - WAR converted to a dollar scale based on what a player would make in free agency]], 7, FALSE), Batting_2024[OffenseOffense - Batting and Base Running combined (above average)], 0), "")</f>
        <v>33</v>
      </c>
      <c r="L34" s="12">
        <f>IF(Table5[[#This Row],[Offense (Among C)]]="", "N/A",IFERROR(GEOMEAN(J34,K34), ""))</f>
        <v>33</v>
      </c>
      <c r="M34" s="13">
        <f>IFERROR(_xlfn.RANK.EQ(Table5[[#This Row],[Total Geom Mean]],Table5[Total Geom Mean],1), "")</f>
        <v>37</v>
      </c>
      <c r="N34" s="13">
        <f>IFERROR(Table5[[#This Row],[Overall Rank]]-Table5[[#This Row],[Defense Only Rank]], "")</f>
        <v>4</v>
      </c>
      <c r="O34" s="11">
        <f>GEOMEAN(F34:G34)</f>
        <v>22.449944320643649</v>
      </c>
      <c r="P34" s="12">
        <f>_xlfn.RANK.EQ(Table5[[#This Row],[Defensive Geom Mean (w/o Framing)]], Table5[Defensive Geom Mean (w/o Framing)], 1)</f>
        <v>34</v>
      </c>
      <c r="Q34" s="11">
        <f>Table5[[#This Row],[Defense Only Rank]]-Table5[[#This Row],[Defensive Geom Mean (w/o Framing) Rank]]</f>
        <v>-1</v>
      </c>
      <c r="R34" s="12">
        <f>GEOMEAN(Table5[[#This Row],[Defensive Geom Mean (w/o Framing) Rank]],Table5[[#This Row],[Offense (Among C)]])</f>
        <v>33.496268448888451</v>
      </c>
      <c r="S34" s="2">
        <f>Table5[[#This Row],[Overall Rank]]-Table5[[#This Row],[Overall Geom Mean (w/o Framing) Rank3]]</f>
        <v>3.5037315511115494</v>
      </c>
    </row>
    <row r="35" spans="1:19" x14ac:dyDescent="0.45">
      <c r="A35" s="1" t="s">
        <v>56</v>
      </c>
      <c r="B35" s="14" t="str">
        <f>VLOOKUP(Table5[[#This Row],[Name]], Current_Catcher_Defense[[Name]:[Team]], 2, FALSE)</f>
        <v>TEX</v>
      </c>
      <c r="C35" s="8">
        <f>_xlfn.NUMBERVALUE(VLOOKUP($A35, Current_Catcher_Defense[[Name]:[FRVFRV - Statcast Fielding Run Value in runs above average (Throwing+Blocking+Framing+Arm+RAA)]], 7, FALSE))</f>
        <v>0</v>
      </c>
      <c r="D35" s="8">
        <f>_xlfn.NUMBERVALUE(VLOOKUP($A35, Current_Catcher_Defense[[Name]:[FRVFRV - Statcast Fielding Run Value in runs above average (Throwing+Blocking+Framing+Arm+RAA)]], 8, FALSE))</f>
        <v>0</v>
      </c>
      <c r="E35" s="8">
        <f>_xlfn.NUMBERVALUE(VLOOKUP($A35, Current_Catcher_Defense[[Name]:[FRVFRV - Statcast Fielding Run Value in runs above average (Throwing+Blocking+Framing+Arm+RAA)]], 9, FALSE))</f>
        <v>1</v>
      </c>
      <c r="F35" s="8">
        <f>_xlfn.RANK.EQ(_xlfn.NUMBERVALUE(VLOOKUP($A35, Current_Catcher_Defense[[Name]:[FRVFRV - Statcast Fielding Run Value in runs above average (Throwing+Blocking+Framing+Arm+RAA)]], 7, FALSE)), Current_Catcher_Defense[ThrowingThrowing - Statcast Catcher Throwing in runs above average], 0)</f>
        <v>24</v>
      </c>
      <c r="G35" s="9">
        <f>_xlfn.RANK.EQ(_xlfn.NUMBERVALUE(VLOOKUP($A35, Current_Catcher_Defense[[Name]:[FRVFRV - Statcast Fielding Run Value in runs above average (Throwing+Blocking+Framing+Arm+RAA)]], 8, FALSE)), Current_Catcher_Defense[BlockingBlocking - Statcast Catcher Blocking in runs above average], 0)</f>
        <v>21</v>
      </c>
      <c r="H35" s="10">
        <f>_xlfn.RANK.EQ(_xlfn.NUMBERVALUE(VLOOKUP($A35, Current_Catcher_Defense[[Name]:[FRVFRV - Statcast Fielding Run Value in runs above average (Throwing+Blocking+Framing+Arm+RAA)]], 9, FALSE)), Current_Catcher_Defense[FramingFraming - Statcast Catcher Framing in runs above average], 0)</f>
        <v>15</v>
      </c>
      <c r="I35" s="11">
        <f>GEOMEAN(F35:H35)</f>
        <v>19.626397861131537</v>
      </c>
      <c r="J35" s="12">
        <f>_xlfn.RANK.EQ(Table5[[#This Row],[Geom Mean (Defense Only)]], Table5[Geom Mean (Defense Only)], 1)</f>
        <v>33</v>
      </c>
      <c r="K35" s="8">
        <f>IFERROR(_xlfn.RANK.EQ(VLOOKUP(A35, Batting_2024[[Name]:[DollarsDollars - WAR converted to a dollar scale based on what a player would make in free agency]], 7, FALSE), Batting_2024[OffenseOffense - Batting and Base Running combined (above average)], 0), "")</f>
        <v>44</v>
      </c>
      <c r="L35" s="12">
        <f>IF(Table5[[#This Row],[Offense (Among C)]]="", "N/A",IFERROR(GEOMEAN(J35,K35), ""))</f>
        <v>38.105117766515299</v>
      </c>
      <c r="M35" s="13">
        <f>IFERROR(_xlfn.RANK.EQ(Table5[[#This Row],[Total Geom Mean]],Table5[Total Geom Mean],1), "")</f>
        <v>39</v>
      </c>
      <c r="N35" s="13">
        <f>IFERROR(Table5[[#This Row],[Overall Rank]]-Table5[[#This Row],[Defense Only Rank]], "")</f>
        <v>6</v>
      </c>
      <c r="O35" s="11">
        <f>GEOMEAN(F35:G35)</f>
        <v>22.449944320643649</v>
      </c>
      <c r="P35" s="12">
        <f>_xlfn.RANK.EQ(Table5[[#This Row],[Defensive Geom Mean (w/o Framing)]], Table5[Defensive Geom Mean (w/o Framing)], 1)</f>
        <v>34</v>
      </c>
      <c r="Q35" s="11">
        <f>Table5[[#This Row],[Defense Only Rank]]-Table5[[#This Row],[Defensive Geom Mean (w/o Framing) Rank]]</f>
        <v>-1</v>
      </c>
      <c r="R35" s="12">
        <f>GEOMEAN(Table5[[#This Row],[Defensive Geom Mean (w/o Framing) Rank]],Table5[[#This Row],[Offense (Among C)]])</f>
        <v>38.678159211627431</v>
      </c>
      <c r="S35" s="2">
        <f>Table5[[#This Row],[Overall Rank]]-Table5[[#This Row],[Overall Geom Mean (w/o Framing) Rank3]]</f>
        <v>0.32184078837256891</v>
      </c>
    </row>
    <row r="36" spans="1:19" x14ac:dyDescent="0.45">
      <c r="A36" s="1" t="s">
        <v>85</v>
      </c>
      <c r="B36" s="14" t="str">
        <f>VLOOKUP(Table5[[#This Row],[Name]], Current_Catcher_Defense[[Name]:[Team]], 2, FALSE)</f>
        <v>STL</v>
      </c>
      <c r="C36" s="8">
        <f>_xlfn.NUMBERVALUE(VLOOKUP($A36, Current_Catcher_Defense[[Name]:[FRVFRV - Statcast Fielding Run Value in runs above average (Throwing+Blocking+Framing+Arm+RAA)]], 7, FALSE))</f>
        <v>-2</v>
      </c>
      <c r="D36" s="8">
        <f>_xlfn.NUMBERVALUE(VLOOKUP($A36, Current_Catcher_Defense[[Name]:[FRVFRV - Statcast Fielding Run Value in runs above average (Throwing+Blocking+Framing+Arm+RAA)]], 8, FALSE))</f>
        <v>1</v>
      </c>
      <c r="E36" s="8">
        <f>_xlfn.NUMBERVALUE(VLOOKUP($A36, Current_Catcher_Defense[[Name]:[FRVFRV - Statcast Fielding Run Value in runs above average (Throwing+Blocking+Framing+Arm+RAA)]], 9, FALSE))</f>
        <v>-1</v>
      </c>
      <c r="F36" s="8">
        <f>_xlfn.RANK.EQ(_xlfn.NUMBERVALUE(VLOOKUP($A36, Current_Catcher_Defense[[Name]:[FRVFRV - Statcast Fielding Run Value in runs above average (Throwing+Blocking+Framing+Arm+RAA)]], 7, FALSE)), Current_Catcher_Defense[ThrowingThrowing - Statcast Catcher Throwing in runs above average], 0)</f>
        <v>48</v>
      </c>
      <c r="G36" s="9">
        <f>_xlfn.RANK.EQ(_xlfn.NUMBERVALUE(VLOOKUP($A36, Current_Catcher_Defense[[Name]:[FRVFRV - Statcast Fielding Run Value in runs above average (Throwing+Blocking+Framing+Arm+RAA)]], 8, FALSE)), Current_Catcher_Defense[BlockingBlocking - Statcast Catcher Blocking in runs above average], 0)</f>
        <v>5</v>
      </c>
      <c r="H36" s="10">
        <f>_xlfn.RANK.EQ(_xlfn.NUMBERVALUE(VLOOKUP($A36, Current_Catcher_Defense[[Name]:[FRVFRV - Statcast Fielding Run Value in runs above average (Throwing+Blocking+Framing+Arm+RAA)]], 9, FALSE)), Current_Catcher_Defense[FramingFraming - Statcast Catcher Framing in runs above average], 0)</f>
        <v>32</v>
      </c>
      <c r="I36" s="11">
        <f>GEOMEAN(F36:H36)</f>
        <v>19.729696594643759</v>
      </c>
      <c r="J36" s="12">
        <f>_xlfn.RANK.EQ(Table5[[#This Row],[Geom Mean (Defense Only)]], Table5[Geom Mean (Defense Only)], 1)</f>
        <v>35</v>
      </c>
      <c r="K36" s="8">
        <f>IFERROR(_xlfn.RANK.EQ(VLOOKUP(A36, Batting_2024[[Name]:[DollarsDollars - WAR converted to a dollar scale based on what a player would make in free agency]], 7, FALSE), Batting_2024[OffenseOffense - Batting and Base Running combined (above average)], 0), "")</f>
        <v>10</v>
      </c>
      <c r="L36" s="12">
        <f>IF(Table5[[#This Row],[Offense (Among C)]]="", "N/A",IFERROR(GEOMEAN(J36,K36), ""))</f>
        <v>18.708286933869708</v>
      </c>
      <c r="M36" s="13">
        <f>IFERROR(_xlfn.RANK.EQ(Table5[[#This Row],[Total Geom Mean]],Table5[Total Geom Mean],1), "")</f>
        <v>22</v>
      </c>
      <c r="N36" s="13">
        <f>IFERROR(Table5[[#This Row],[Overall Rank]]-Table5[[#This Row],[Defense Only Rank]], "")</f>
        <v>-13</v>
      </c>
      <c r="O36" s="11">
        <f>GEOMEAN(F36:G36)</f>
        <v>15.491933384829668</v>
      </c>
      <c r="P36" s="12">
        <f>_xlfn.RANK.EQ(Table5[[#This Row],[Defensive Geom Mean (w/o Framing)]], Table5[Defensive Geom Mean (w/o Framing)], 1)</f>
        <v>27</v>
      </c>
      <c r="Q36" s="11">
        <f>Table5[[#This Row],[Defense Only Rank]]-Table5[[#This Row],[Defensive Geom Mean (w/o Framing) Rank]]</f>
        <v>8</v>
      </c>
      <c r="R36" s="12">
        <f>GEOMEAN(Table5[[#This Row],[Defensive Geom Mean (w/o Framing) Rank]],Table5[[#This Row],[Offense (Among C)]])</f>
        <v>16.431676725154983</v>
      </c>
      <c r="S36" s="2">
        <f>Table5[[#This Row],[Overall Rank]]-Table5[[#This Row],[Overall Geom Mean (w/o Framing) Rank3]]</f>
        <v>5.5683232748450173</v>
      </c>
    </row>
    <row r="37" spans="1:19" x14ac:dyDescent="0.45">
      <c r="A37" s="1" t="s">
        <v>82</v>
      </c>
      <c r="B37" s="14" t="str">
        <f>VLOOKUP(Table5[[#This Row],[Name]], Current_Catcher_Defense[[Name]:[Team]], 2, FALSE)</f>
        <v>MIA</v>
      </c>
      <c r="C37" s="8">
        <f>_xlfn.NUMBERVALUE(VLOOKUP($A37, Current_Catcher_Defense[[Name]:[FRVFRV - Statcast Fielding Run Value in runs above average (Throwing+Blocking+Framing+Arm+RAA)]], 7, FALSE))</f>
        <v>1</v>
      </c>
      <c r="D37" s="8">
        <f>_xlfn.NUMBERVALUE(VLOOKUP($A37, Current_Catcher_Defense[[Name]:[FRVFRV - Statcast Fielding Run Value in runs above average (Throwing+Blocking+Framing+Arm+RAA)]], 8, FALSE))</f>
        <v>0</v>
      </c>
      <c r="E37" s="8">
        <f>_xlfn.NUMBERVALUE(VLOOKUP($A37, Current_Catcher_Defense[[Name]:[FRVFRV - Statcast Fielding Run Value in runs above average (Throwing+Blocking+Framing+Arm+RAA)]], 9, FALSE))</f>
        <v>-2</v>
      </c>
      <c r="F37" s="8">
        <f>_xlfn.RANK.EQ(_xlfn.NUMBERVALUE(VLOOKUP($A37, Current_Catcher_Defense[[Name]:[FRVFRV - Statcast Fielding Run Value in runs above average (Throwing+Blocking+Framing+Arm+RAA)]], 7, FALSE)), Current_Catcher_Defense[ThrowingThrowing - Statcast Catcher Throwing in runs above average], 0)</f>
        <v>9</v>
      </c>
      <c r="G37" s="9">
        <f>_xlfn.RANK.EQ(_xlfn.NUMBERVALUE(VLOOKUP($A37, Current_Catcher_Defense[[Name]:[FRVFRV - Statcast Fielding Run Value in runs above average (Throwing+Blocking+Framing+Arm+RAA)]], 8, FALSE)), Current_Catcher_Defense[BlockingBlocking - Statcast Catcher Blocking in runs above average], 0)</f>
        <v>21</v>
      </c>
      <c r="H37" s="10">
        <f>_xlfn.RANK.EQ(_xlfn.NUMBERVALUE(VLOOKUP($A37, Current_Catcher_Defense[[Name]:[FRVFRV - Statcast Fielding Run Value in runs above average (Throwing+Blocking+Framing+Arm+RAA)]], 9, FALSE)), Current_Catcher_Defense[FramingFraming - Statcast Catcher Framing in runs above average], 0)</f>
        <v>41</v>
      </c>
      <c r="I37" s="11">
        <f>GEOMEAN(F37:H37)</f>
        <v>19.78860685230444</v>
      </c>
      <c r="J37" s="12">
        <f>_xlfn.RANK.EQ(Table5[[#This Row],[Geom Mean (Defense Only)]], Table5[Geom Mean (Defense Only)], 1)</f>
        <v>36</v>
      </c>
      <c r="K37" s="8">
        <f>IFERROR(_xlfn.RANK.EQ(VLOOKUP(A37, Batting_2024[[Name]:[DollarsDollars - WAR converted to a dollar scale based on what a player would make in free agency]], 7, FALSE), Batting_2024[OffenseOffense - Batting and Base Running combined (above average)], 0), "")</f>
        <v>42</v>
      </c>
      <c r="L37" s="12">
        <f>IF(Table5[[#This Row],[Offense (Among C)]]="", "N/A",IFERROR(GEOMEAN(J37,K37), ""))</f>
        <v>38.884444190447162</v>
      </c>
      <c r="M37" s="13">
        <f>IFERROR(_xlfn.RANK.EQ(Table5[[#This Row],[Total Geom Mean]],Table5[Total Geom Mean],1), "")</f>
        <v>40</v>
      </c>
      <c r="N37" s="13">
        <f>IFERROR(Table5[[#This Row],[Overall Rank]]-Table5[[#This Row],[Defense Only Rank]], "")</f>
        <v>4</v>
      </c>
      <c r="O37" s="11">
        <f>GEOMEAN(F37:G37)</f>
        <v>13.747727084867519</v>
      </c>
      <c r="P37" s="12">
        <f>_xlfn.RANK.EQ(Table5[[#This Row],[Defensive Geom Mean (w/o Framing)]], Table5[Defensive Geom Mean (w/o Framing)], 1)</f>
        <v>21</v>
      </c>
      <c r="Q37" s="11">
        <f>Table5[[#This Row],[Defense Only Rank]]-Table5[[#This Row],[Defensive Geom Mean (w/o Framing) Rank]]</f>
        <v>15</v>
      </c>
      <c r="R37" s="12">
        <f>GEOMEAN(Table5[[#This Row],[Defensive Geom Mean (w/o Framing) Rank]],Table5[[#This Row],[Offense (Among C)]])</f>
        <v>29.698484809834998</v>
      </c>
      <c r="S37" s="2">
        <f>Table5[[#This Row],[Overall Rank]]-Table5[[#This Row],[Overall Geom Mean (w/o Framing) Rank3]]</f>
        <v>10.301515190165002</v>
      </c>
    </row>
    <row r="38" spans="1:19" x14ac:dyDescent="0.45">
      <c r="A38" s="1" t="s">
        <v>77</v>
      </c>
      <c r="B38" s="14" t="str">
        <f>VLOOKUP(Table5[[#This Row],[Name]], Current_Catcher_Defense[[Name]:[Team]], 2, FALSE)</f>
        <v>MIN</v>
      </c>
      <c r="C38" s="8">
        <f>_xlfn.NUMBERVALUE(VLOOKUP($A38, Current_Catcher_Defense[[Name]:[FRVFRV - Statcast Fielding Run Value in runs above average (Throwing+Blocking+Framing+Arm+RAA)]], 7, FALSE))</f>
        <v>1</v>
      </c>
      <c r="D38" s="8">
        <f>_xlfn.NUMBERVALUE(VLOOKUP($A38, Current_Catcher_Defense[[Name]:[FRVFRV - Statcast Fielding Run Value in runs above average (Throwing+Blocking+Framing+Arm+RAA)]], 8, FALSE))</f>
        <v>0</v>
      </c>
      <c r="E38" s="8">
        <f>_xlfn.NUMBERVALUE(VLOOKUP($A38, Current_Catcher_Defense[[Name]:[FRVFRV - Statcast Fielding Run Value in runs above average (Throwing+Blocking+Framing+Arm+RAA)]], 9, FALSE))</f>
        <v>-2</v>
      </c>
      <c r="F38" s="8">
        <f>_xlfn.RANK.EQ(_xlfn.NUMBERVALUE(VLOOKUP($A38, Current_Catcher_Defense[[Name]:[FRVFRV - Statcast Fielding Run Value in runs above average (Throwing+Blocking+Framing+Arm+RAA)]], 7, FALSE)), Current_Catcher_Defense[ThrowingThrowing - Statcast Catcher Throwing in runs above average], 0)</f>
        <v>9</v>
      </c>
      <c r="G38" s="9">
        <f>_xlfn.RANK.EQ(_xlfn.NUMBERVALUE(VLOOKUP($A38, Current_Catcher_Defense[[Name]:[FRVFRV - Statcast Fielding Run Value in runs above average (Throwing+Blocking+Framing+Arm+RAA)]], 8, FALSE)), Current_Catcher_Defense[BlockingBlocking - Statcast Catcher Blocking in runs above average], 0)</f>
        <v>21</v>
      </c>
      <c r="H38" s="10">
        <f>_xlfn.RANK.EQ(_xlfn.NUMBERVALUE(VLOOKUP($A38, Current_Catcher_Defense[[Name]:[FRVFRV - Statcast Fielding Run Value in runs above average (Throwing+Blocking+Framing+Arm+RAA)]], 9, FALSE)), Current_Catcher_Defense[FramingFraming - Statcast Catcher Framing in runs above average], 0)</f>
        <v>41</v>
      </c>
      <c r="I38" s="11">
        <f>GEOMEAN(F38:H38)</f>
        <v>19.78860685230444</v>
      </c>
      <c r="J38" s="12">
        <f>_xlfn.RANK.EQ(Table5[[#This Row],[Geom Mean (Defense Only)]], Table5[Geom Mean (Defense Only)], 1)</f>
        <v>36</v>
      </c>
      <c r="K38" s="8">
        <f>IFERROR(_xlfn.RANK.EQ(VLOOKUP(A38, Batting_2024[[Name]:[DollarsDollars - WAR converted to a dollar scale based on what a player would make in free agency]], 7, FALSE), Batting_2024[OffenseOffense - Batting and Base Running combined (above average)], 0), "")</f>
        <v>4</v>
      </c>
      <c r="L38" s="12">
        <f>IF(Table5[[#This Row],[Offense (Among C)]]="", "N/A",IFERROR(GEOMEAN(J38,K38), ""))</f>
        <v>12</v>
      </c>
      <c r="M38" s="13">
        <f>IFERROR(_xlfn.RANK.EQ(Table5[[#This Row],[Total Geom Mean]],Table5[Total Geom Mean],1), "")</f>
        <v>9</v>
      </c>
      <c r="N38" s="13">
        <f>IFERROR(Table5[[#This Row],[Overall Rank]]-Table5[[#This Row],[Defense Only Rank]], "")</f>
        <v>-27</v>
      </c>
      <c r="O38" s="11">
        <f>GEOMEAN(F38:G38)</f>
        <v>13.747727084867519</v>
      </c>
      <c r="P38" s="12">
        <f>_xlfn.RANK.EQ(Table5[[#This Row],[Defensive Geom Mean (w/o Framing)]], Table5[Defensive Geom Mean (w/o Framing)], 1)</f>
        <v>21</v>
      </c>
      <c r="Q38" s="11">
        <f>Table5[[#This Row],[Defense Only Rank]]-Table5[[#This Row],[Defensive Geom Mean (w/o Framing) Rank]]</f>
        <v>15</v>
      </c>
      <c r="R38" s="12">
        <f>GEOMEAN(Table5[[#This Row],[Defensive Geom Mean (w/o Framing) Rank]],Table5[[#This Row],[Offense (Among C)]])</f>
        <v>9.1651513899116797</v>
      </c>
      <c r="S38" s="2">
        <f>Table5[[#This Row],[Overall Rank]]-Table5[[#This Row],[Overall Geom Mean (w/o Framing) Rank3]]</f>
        <v>-0.16515138991167966</v>
      </c>
    </row>
    <row r="39" spans="1:19" x14ac:dyDescent="0.45">
      <c r="A39" s="1" t="s">
        <v>92</v>
      </c>
      <c r="B39" s="14" t="str">
        <f>VLOOKUP(Table5[[#This Row],[Name]], Current_Catcher_Defense[[Name]:[Team]], 2, FALSE)</f>
        <v>CHC</v>
      </c>
      <c r="C39" s="8">
        <f>_xlfn.NUMBERVALUE(VLOOKUP($A39, Current_Catcher_Defense[[Name]:[FRVFRV - Statcast Fielding Run Value in runs above average (Throwing+Blocking+Framing+Arm+RAA)]], 7, FALSE))</f>
        <v>-3</v>
      </c>
      <c r="D39" s="8">
        <f>_xlfn.NUMBERVALUE(VLOOKUP($A39, Current_Catcher_Defense[[Name]:[FRVFRV - Statcast Fielding Run Value in runs above average (Throwing+Blocking+Framing+Arm+RAA)]], 8, FALSE))</f>
        <v>1</v>
      </c>
      <c r="E39" s="8">
        <f>_xlfn.NUMBERVALUE(VLOOKUP($A39, Current_Catcher_Defense[[Name]:[FRVFRV - Statcast Fielding Run Value in runs above average (Throwing+Blocking+Framing+Arm+RAA)]], 9, FALSE))</f>
        <v>-1</v>
      </c>
      <c r="F39" s="8">
        <f>_xlfn.RANK.EQ(_xlfn.NUMBERVALUE(VLOOKUP($A39, Current_Catcher_Defense[[Name]:[FRVFRV - Statcast Fielding Run Value in runs above average (Throwing+Blocking+Framing+Arm+RAA)]], 7, FALSE)), Current_Catcher_Defense[ThrowingThrowing - Statcast Catcher Throwing in runs above average], 0)</f>
        <v>55</v>
      </c>
      <c r="G39" s="9">
        <f>_xlfn.RANK.EQ(_xlfn.NUMBERVALUE(VLOOKUP($A39, Current_Catcher_Defense[[Name]:[FRVFRV - Statcast Fielding Run Value in runs above average (Throwing+Blocking+Framing+Arm+RAA)]], 8, FALSE)), Current_Catcher_Defense[BlockingBlocking - Statcast Catcher Blocking in runs above average], 0)</f>
        <v>5</v>
      </c>
      <c r="H39" s="10">
        <f>_xlfn.RANK.EQ(_xlfn.NUMBERVALUE(VLOOKUP($A39, Current_Catcher_Defense[[Name]:[FRVFRV - Statcast Fielding Run Value in runs above average (Throwing+Blocking+Framing+Arm+RAA)]], 9, FALSE)), Current_Catcher_Defense[FramingFraming - Statcast Catcher Framing in runs above average], 0)</f>
        <v>32</v>
      </c>
      <c r="I39" s="11">
        <f>GEOMEAN(F39:H39)</f>
        <v>20.645602309127344</v>
      </c>
      <c r="J39" s="12">
        <f>_xlfn.RANK.EQ(Table5[[#This Row],[Geom Mean (Defense Only)]], Table5[Geom Mean (Defense Only)], 1)</f>
        <v>38</v>
      </c>
      <c r="K39" s="8">
        <f>IFERROR(_xlfn.RANK.EQ(VLOOKUP(A39, Batting_2024[[Name]:[DollarsDollars - WAR converted to a dollar scale based on what a player would make in free agency]], 7, FALSE), Batting_2024[OffenseOffense - Batting and Base Running combined (above average)], 0), "")</f>
        <v>47</v>
      </c>
      <c r="L39" s="12">
        <f>IF(Table5[[#This Row],[Offense (Among C)]]="", "N/A",IFERROR(GEOMEAN(J39,K39), ""))</f>
        <v>42.261093218230876</v>
      </c>
      <c r="M39" s="13">
        <f>IFERROR(_xlfn.RANK.EQ(Table5[[#This Row],[Total Geom Mean]],Table5[Total Geom Mean],1), "")</f>
        <v>46</v>
      </c>
      <c r="N39" s="13">
        <f>IFERROR(Table5[[#This Row],[Overall Rank]]-Table5[[#This Row],[Defense Only Rank]], "")</f>
        <v>8</v>
      </c>
      <c r="O39" s="11">
        <f>GEOMEAN(F39:G39)</f>
        <v>16.583123951777001</v>
      </c>
      <c r="P39" s="12">
        <f>_xlfn.RANK.EQ(Table5[[#This Row],[Defensive Geom Mean (w/o Framing)]], Table5[Defensive Geom Mean (w/o Framing)], 1)</f>
        <v>30</v>
      </c>
      <c r="Q39" s="11">
        <f>Table5[[#This Row],[Defense Only Rank]]-Table5[[#This Row],[Defensive Geom Mean (w/o Framing) Rank]]</f>
        <v>8</v>
      </c>
      <c r="R39" s="12">
        <f>GEOMEAN(Table5[[#This Row],[Defensive Geom Mean (w/o Framing) Rank]],Table5[[#This Row],[Offense (Among C)]])</f>
        <v>37.549966711037172</v>
      </c>
      <c r="S39" s="2">
        <f>Table5[[#This Row],[Overall Rank]]-Table5[[#This Row],[Overall Geom Mean (w/o Framing) Rank3]]</f>
        <v>8.4500332889628282</v>
      </c>
    </row>
    <row r="40" spans="1:19" x14ac:dyDescent="0.45">
      <c r="A40" s="1" t="s">
        <v>65</v>
      </c>
      <c r="B40" s="14" t="str">
        <f>VLOOKUP(Table5[[#This Row],[Name]], Current_Catcher_Defense[[Name]:[Team]], 2, FALSE)</f>
        <v>TBR</v>
      </c>
      <c r="C40" s="8">
        <f>_xlfn.NUMBERVALUE(VLOOKUP($A40, Current_Catcher_Defense[[Name]:[FRVFRV - Statcast Fielding Run Value in runs above average (Throwing+Blocking+Framing+Arm+RAA)]], 7, FALSE))</f>
        <v>-1</v>
      </c>
      <c r="D40" s="8">
        <f>_xlfn.NUMBERVALUE(VLOOKUP($A40, Current_Catcher_Defense[[Name]:[FRVFRV - Statcast Fielding Run Value in runs above average (Throwing+Blocking+Framing+Arm+RAA)]], 8, FALSE))</f>
        <v>0</v>
      </c>
      <c r="E40" s="8">
        <f>_xlfn.NUMBERVALUE(VLOOKUP($A40, Current_Catcher_Defense[[Name]:[FRVFRV - Statcast Fielding Run Value in runs above average (Throwing+Blocking+Framing+Arm+RAA)]], 9, FALSE))</f>
        <v>1</v>
      </c>
      <c r="F40" s="8">
        <f>_xlfn.RANK.EQ(_xlfn.NUMBERVALUE(VLOOKUP($A40, Current_Catcher_Defense[[Name]:[FRVFRV - Statcast Fielding Run Value in runs above average (Throwing+Blocking+Framing+Arm+RAA)]], 7, FALSE)), Current_Catcher_Defense[ThrowingThrowing - Statcast Catcher Throwing in runs above average], 0)</f>
        <v>38</v>
      </c>
      <c r="G40" s="9">
        <f>_xlfn.RANK.EQ(_xlfn.NUMBERVALUE(VLOOKUP($A40, Current_Catcher_Defense[[Name]:[FRVFRV - Statcast Fielding Run Value in runs above average (Throwing+Blocking+Framing+Arm+RAA)]], 8, FALSE)), Current_Catcher_Defense[BlockingBlocking - Statcast Catcher Blocking in runs above average], 0)</f>
        <v>21</v>
      </c>
      <c r="H40" s="10">
        <f>_xlfn.RANK.EQ(_xlfn.NUMBERVALUE(VLOOKUP($A40, Current_Catcher_Defense[[Name]:[FRVFRV - Statcast Fielding Run Value in runs above average (Throwing+Blocking+Framing+Arm+RAA)]], 9, FALSE)), Current_Catcher_Defense[FramingFraming - Statcast Catcher Framing in runs above average], 0)</f>
        <v>15</v>
      </c>
      <c r="I40" s="11">
        <f>GEOMEAN(F40:H40)</f>
        <v>22.87519035942994</v>
      </c>
      <c r="J40" s="12">
        <f>_xlfn.RANK.EQ(Table5[[#This Row],[Geom Mean (Defense Only)]], Table5[Geom Mean (Defense Only)], 1)</f>
        <v>39</v>
      </c>
      <c r="K40" s="8" t="str">
        <f>IFERROR(_xlfn.RANK.EQ(VLOOKUP(A40, Batting_2024[[Name]:[DollarsDollars - WAR converted to a dollar scale based on what a player would make in free agency]], 7, FALSE), Batting_2024[OffenseOffense - Batting and Base Running combined (above average)], 0), "")</f>
        <v/>
      </c>
      <c r="L40" s="12" t="str">
        <f>IF(Table5[[#This Row],[Offense (Among C)]]="", "N/A",IFERROR(GEOMEAN(J40,K40), ""))</f>
        <v>N/A</v>
      </c>
      <c r="M40" s="13" t="str">
        <f>IFERROR(_xlfn.RANK.EQ(Table5[[#This Row],[Total Geom Mean]],Table5[Total Geom Mean],1), "")</f>
        <v/>
      </c>
      <c r="N40" s="13" t="str">
        <f>IFERROR(Table5[[#This Row],[Overall Rank]]-Table5[[#This Row],[Defense Only Rank]], "")</f>
        <v/>
      </c>
      <c r="O40" s="11">
        <f>GEOMEAN(F40:G40)</f>
        <v>28.24889378365107</v>
      </c>
      <c r="P40" s="12">
        <f>_xlfn.RANK.EQ(Table5[[#This Row],[Defensive Geom Mean (w/o Framing)]], Table5[Defensive Geom Mean (w/o Framing)], 1)</f>
        <v>43</v>
      </c>
      <c r="Q40" s="11">
        <f>Table5[[#This Row],[Defense Only Rank]]-Table5[[#This Row],[Defensive Geom Mean (w/o Framing) Rank]]</f>
        <v>-4</v>
      </c>
      <c r="R40" s="12">
        <f>GEOMEAN(Table5[[#This Row],[Defensive Geom Mean (w/o Framing) Rank]],Table5[[#This Row],[Offense (Among C)]])</f>
        <v>43</v>
      </c>
      <c r="S40" s="2" t="e">
        <f>Table5[[#This Row],[Overall Rank]]-Table5[[#This Row],[Overall Geom Mean (w/o Framing) Rank3]]</f>
        <v>#VALUE!</v>
      </c>
    </row>
    <row r="41" spans="1:19" x14ac:dyDescent="0.45">
      <c r="A41" s="1" t="s">
        <v>67</v>
      </c>
      <c r="B41" s="14" t="str">
        <f>VLOOKUP(Table5[[#This Row],[Name]], Current_Catcher_Defense[[Name]:[Team]], 2, FALSE)</f>
        <v>STL</v>
      </c>
      <c r="C41" s="8">
        <f>_xlfn.NUMBERVALUE(VLOOKUP($A41, Current_Catcher_Defense[[Name]:[FRVFRV - Statcast Fielding Run Value in runs above average (Throwing+Blocking+Framing+Arm+RAA)]], 7, FALSE))</f>
        <v>-1</v>
      </c>
      <c r="D41" s="8">
        <f>_xlfn.NUMBERVALUE(VLOOKUP($A41, Current_Catcher_Defense[[Name]:[FRVFRV - Statcast Fielding Run Value in runs above average (Throwing+Blocking+Framing+Arm+RAA)]], 8, FALSE))</f>
        <v>0</v>
      </c>
      <c r="E41" s="8">
        <f>_xlfn.NUMBERVALUE(VLOOKUP($A41, Current_Catcher_Defense[[Name]:[FRVFRV - Statcast Fielding Run Value in runs above average (Throwing+Blocking+Framing+Arm+RAA)]], 9, FALSE))</f>
        <v>1</v>
      </c>
      <c r="F41" s="8">
        <f>_xlfn.RANK.EQ(_xlfn.NUMBERVALUE(VLOOKUP($A41, Current_Catcher_Defense[[Name]:[FRVFRV - Statcast Fielding Run Value in runs above average (Throwing+Blocking+Framing+Arm+RAA)]], 7, FALSE)), Current_Catcher_Defense[ThrowingThrowing - Statcast Catcher Throwing in runs above average], 0)</f>
        <v>38</v>
      </c>
      <c r="G41" s="9">
        <f>_xlfn.RANK.EQ(_xlfn.NUMBERVALUE(VLOOKUP($A41, Current_Catcher_Defense[[Name]:[FRVFRV - Statcast Fielding Run Value in runs above average (Throwing+Blocking+Framing+Arm+RAA)]], 8, FALSE)), Current_Catcher_Defense[BlockingBlocking - Statcast Catcher Blocking in runs above average], 0)</f>
        <v>21</v>
      </c>
      <c r="H41" s="10">
        <f>_xlfn.RANK.EQ(_xlfn.NUMBERVALUE(VLOOKUP($A41, Current_Catcher_Defense[[Name]:[FRVFRV - Statcast Fielding Run Value in runs above average (Throwing+Blocking+Framing+Arm+RAA)]], 9, FALSE)), Current_Catcher_Defense[FramingFraming - Statcast Catcher Framing in runs above average], 0)</f>
        <v>15</v>
      </c>
      <c r="I41" s="11">
        <f>GEOMEAN(F41:H41)</f>
        <v>22.87519035942994</v>
      </c>
      <c r="J41" s="12">
        <f>_xlfn.RANK.EQ(Table5[[#This Row],[Geom Mean (Defense Only)]], Table5[Geom Mean (Defense Only)], 1)</f>
        <v>39</v>
      </c>
      <c r="K41" s="8" t="str">
        <f>IFERROR(_xlfn.RANK.EQ(VLOOKUP(A41, Batting_2024[[Name]:[DollarsDollars - WAR converted to a dollar scale based on what a player would make in free agency]], 7, FALSE), Batting_2024[OffenseOffense - Batting and Base Running combined (above average)], 0), "")</f>
        <v/>
      </c>
      <c r="L41" s="12" t="str">
        <f>IF(Table5[[#This Row],[Offense (Among C)]]="", "N/A",IFERROR(GEOMEAN(J41,K41), ""))</f>
        <v>N/A</v>
      </c>
      <c r="M41" s="13" t="str">
        <f>IFERROR(_xlfn.RANK.EQ(Table5[[#This Row],[Total Geom Mean]],Table5[Total Geom Mean],1), "")</f>
        <v/>
      </c>
      <c r="N41" s="13" t="str">
        <f>IFERROR(Table5[[#This Row],[Overall Rank]]-Table5[[#This Row],[Defense Only Rank]], "")</f>
        <v/>
      </c>
      <c r="O41" s="11">
        <f>GEOMEAN(F41:G41)</f>
        <v>28.24889378365107</v>
      </c>
      <c r="P41" s="12">
        <f>_xlfn.RANK.EQ(Table5[[#This Row],[Defensive Geom Mean (w/o Framing)]], Table5[Defensive Geom Mean (w/o Framing)], 1)</f>
        <v>43</v>
      </c>
      <c r="Q41" s="11">
        <f>Table5[[#This Row],[Defense Only Rank]]-Table5[[#This Row],[Defensive Geom Mean (w/o Framing) Rank]]</f>
        <v>-4</v>
      </c>
      <c r="R41" s="12">
        <f>GEOMEAN(Table5[[#This Row],[Defensive Geom Mean (w/o Framing) Rank]],Table5[[#This Row],[Offense (Among C)]])</f>
        <v>43</v>
      </c>
      <c r="S41" s="2" t="e">
        <f>Table5[[#This Row],[Overall Rank]]-Table5[[#This Row],[Overall Geom Mean (w/o Framing) Rank3]]</f>
        <v>#VALUE!</v>
      </c>
    </row>
    <row r="42" spans="1:19" x14ac:dyDescent="0.45">
      <c r="A42" s="1" t="s">
        <v>76</v>
      </c>
      <c r="B42" s="14" t="str">
        <f>VLOOKUP(Table5[[#This Row],[Name]], Current_Catcher_Defense[[Name]:[Team]], 2, FALSE)</f>
        <v>TEX</v>
      </c>
      <c r="C42" s="8">
        <f>_xlfn.NUMBERVALUE(VLOOKUP($A42, Current_Catcher_Defense[[Name]:[FRVFRV - Statcast Fielding Run Value in runs above average (Throwing+Blocking+Framing+Arm+RAA)]], 7, FALSE))</f>
        <v>-2</v>
      </c>
      <c r="D42" s="8">
        <f>_xlfn.NUMBERVALUE(VLOOKUP($A42, Current_Catcher_Defense[[Name]:[FRVFRV - Statcast Fielding Run Value in runs above average (Throwing+Blocking+Framing+Arm+RAA)]], 8, FALSE))</f>
        <v>0</v>
      </c>
      <c r="E42" s="8">
        <f>_xlfn.NUMBERVALUE(VLOOKUP($A42, Current_Catcher_Defense[[Name]:[FRVFRV - Statcast Fielding Run Value in runs above average (Throwing+Blocking+Framing+Arm+RAA)]], 9, FALSE))</f>
        <v>2</v>
      </c>
      <c r="F42" s="8">
        <f>_xlfn.RANK.EQ(_xlfn.NUMBERVALUE(VLOOKUP($A42, Current_Catcher_Defense[[Name]:[FRVFRV - Statcast Fielding Run Value in runs above average (Throwing+Blocking+Framing+Arm+RAA)]], 7, FALSE)), Current_Catcher_Defense[ThrowingThrowing - Statcast Catcher Throwing in runs above average], 0)</f>
        <v>48</v>
      </c>
      <c r="G42" s="9">
        <f>_xlfn.RANK.EQ(_xlfn.NUMBERVALUE(VLOOKUP($A42, Current_Catcher_Defense[[Name]:[FRVFRV - Statcast Fielding Run Value in runs above average (Throwing+Blocking+Framing+Arm+RAA)]], 8, FALSE)), Current_Catcher_Defense[BlockingBlocking - Statcast Catcher Blocking in runs above average], 0)</f>
        <v>21</v>
      </c>
      <c r="H42" s="10">
        <f>_xlfn.RANK.EQ(_xlfn.NUMBERVALUE(VLOOKUP($A42, Current_Catcher_Defense[[Name]:[FRVFRV - Statcast Fielding Run Value in runs above average (Throwing+Blocking+Framing+Arm+RAA)]], 9, FALSE)), Current_Catcher_Defense[FramingFraming - Statcast Catcher Framing in runs above average], 0)</f>
        <v>13</v>
      </c>
      <c r="I42" s="11">
        <f>GEOMEAN(F42:H42)</f>
        <v>23.575882668722141</v>
      </c>
      <c r="J42" s="12">
        <f>_xlfn.RANK.EQ(Table5[[#This Row],[Geom Mean (Defense Only)]], Table5[Geom Mean (Defense Only)], 1)</f>
        <v>41</v>
      </c>
      <c r="K42" s="8" t="str">
        <f>IFERROR(_xlfn.RANK.EQ(VLOOKUP(A42, Batting_2024[[Name]:[DollarsDollars - WAR converted to a dollar scale based on what a player would make in free agency]], 7, FALSE), Batting_2024[OffenseOffense - Batting and Base Running combined (above average)], 0), "")</f>
        <v/>
      </c>
      <c r="L42" s="12" t="str">
        <f>IF(Table5[[#This Row],[Offense (Among C)]]="", "N/A",IFERROR(GEOMEAN(J42,K42), ""))</f>
        <v>N/A</v>
      </c>
      <c r="M42" s="13" t="str">
        <f>IFERROR(_xlfn.RANK.EQ(Table5[[#This Row],[Total Geom Mean]],Table5[Total Geom Mean],1), "")</f>
        <v/>
      </c>
      <c r="N42" s="13" t="str">
        <f>IFERROR(Table5[[#This Row],[Overall Rank]]-Table5[[#This Row],[Defense Only Rank]], "")</f>
        <v/>
      </c>
      <c r="O42" s="11">
        <f>GEOMEAN(F42:G42)</f>
        <v>31.749015732775085</v>
      </c>
      <c r="P42" s="12">
        <f>_xlfn.RANK.EQ(Table5[[#This Row],[Defensive Geom Mean (w/o Framing)]], Table5[Defensive Geom Mean (w/o Framing)], 1)</f>
        <v>48</v>
      </c>
      <c r="Q42" s="11">
        <f>Table5[[#This Row],[Defense Only Rank]]-Table5[[#This Row],[Defensive Geom Mean (w/o Framing) Rank]]</f>
        <v>-7</v>
      </c>
      <c r="R42" s="12">
        <f>GEOMEAN(Table5[[#This Row],[Defensive Geom Mean (w/o Framing) Rank]],Table5[[#This Row],[Offense (Among C)]])</f>
        <v>48</v>
      </c>
      <c r="S42" s="2" t="e">
        <f>Table5[[#This Row],[Overall Rank]]-Table5[[#This Row],[Overall Geom Mean (w/o Framing) Rank3]]</f>
        <v>#VALUE!</v>
      </c>
    </row>
    <row r="43" spans="1:19" x14ac:dyDescent="0.45">
      <c r="A43" s="1" t="s">
        <v>78</v>
      </c>
      <c r="B43" s="14" t="str">
        <f>VLOOKUP(Table5[[#This Row],[Name]], Current_Catcher_Defense[[Name]:[Team]], 2, FALSE)</f>
        <v>CHW</v>
      </c>
      <c r="C43" s="8">
        <f>_xlfn.NUMBERVALUE(VLOOKUP($A43, Current_Catcher_Defense[[Name]:[FRVFRV - Statcast Fielding Run Value in runs above average (Throwing+Blocking+Framing+Arm+RAA)]], 7, FALSE))</f>
        <v>1</v>
      </c>
      <c r="D43" s="8">
        <f>_xlfn.NUMBERVALUE(VLOOKUP($A43, Current_Catcher_Defense[[Name]:[FRVFRV - Statcast Fielding Run Value in runs above average (Throwing+Blocking+Framing+Arm+RAA)]], 8, FALSE))</f>
        <v>-1</v>
      </c>
      <c r="E43" s="8">
        <f>_xlfn.NUMBERVALUE(VLOOKUP($A43, Current_Catcher_Defense[[Name]:[FRVFRV - Statcast Fielding Run Value in runs above average (Throwing+Blocking+Framing+Arm+RAA)]], 9, FALSE))</f>
        <v>-1</v>
      </c>
      <c r="F43" s="8">
        <f>_xlfn.RANK.EQ(_xlfn.NUMBERVALUE(VLOOKUP($A43, Current_Catcher_Defense[[Name]:[FRVFRV - Statcast Fielding Run Value in runs above average (Throwing+Blocking+Framing+Arm+RAA)]], 7, FALSE)), Current_Catcher_Defense[ThrowingThrowing - Statcast Catcher Throwing in runs above average], 0)</f>
        <v>9</v>
      </c>
      <c r="G43" s="9">
        <f>_xlfn.RANK.EQ(_xlfn.NUMBERVALUE(VLOOKUP($A43, Current_Catcher_Defense[[Name]:[FRVFRV - Statcast Fielding Run Value in runs above average (Throwing+Blocking+Framing+Arm+RAA)]], 8, FALSE)), Current_Catcher_Defense[BlockingBlocking - Statcast Catcher Blocking in runs above average], 0)</f>
        <v>46</v>
      </c>
      <c r="H43" s="10">
        <f>_xlfn.RANK.EQ(_xlfn.NUMBERVALUE(VLOOKUP($A43, Current_Catcher_Defense[[Name]:[FRVFRV - Statcast Fielding Run Value in runs above average (Throwing+Blocking+Framing+Arm+RAA)]], 9, FALSE)), Current_Catcher_Defense[FramingFraming - Statcast Catcher Framing in runs above average], 0)</f>
        <v>32</v>
      </c>
      <c r="I43" s="11">
        <f>GEOMEAN(F43:H43)</f>
        <v>23.661926798802867</v>
      </c>
      <c r="J43" s="12">
        <f>_xlfn.RANK.EQ(Table5[[#This Row],[Geom Mean (Defense Only)]], Table5[Geom Mean (Defense Only)], 1)</f>
        <v>42</v>
      </c>
      <c r="K43" s="8">
        <f>IFERROR(_xlfn.RANK.EQ(VLOOKUP(A43, Batting_2024[[Name]:[DollarsDollars - WAR converted to a dollar scale based on what a player would make in free agency]], 7, FALSE), Batting_2024[OffenseOffense - Batting and Base Running combined (above average)], 0), "")</f>
        <v>25</v>
      </c>
      <c r="L43" s="12">
        <f>IF(Table5[[#This Row],[Offense (Among C)]]="", "N/A",IFERROR(GEOMEAN(J43,K43), ""))</f>
        <v>32.403703492039298</v>
      </c>
      <c r="M43" s="13">
        <f>IFERROR(_xlfn.RANK.EQ(Table5[[#This Row],[Total Geom Mean]],Table5[Total Geom Mean],1), "")</f>
        <v>36</v>
      </c>
      <c r="N43" s="13">
        <f>IFERROR(Table5[[#This Row],[Overall Rank]]-Table5[[#This Row],[Defense Only Rank]], "")</f>
        <v>-6</v>
      </c>
      <c r="O43" s="11">
        <f>GEOMEAN(F43:G43)</f>
        <v>20.346989949375804</v>
      </c>
      <c r="P43" s="12">
        <f>_xlfn.RANK.EQ(Table5[[#This Row],[Defensive Geom Mean (w/o Framing)]], Table5[Defensive Geom Mean (w/o Framing)], 1)</f>
        <v>32</v>
      </c>
      <c r="Q43" s="11">
        <f>Table5[[#This Row],[Defense Only Rank]]-Table5[[#This Row],[Defensive Geom Mean (w/o Framing) Rank]]</f>
        <v>10</v>
      </c>
      <c r="R43" s="12">
        <f>GEOMEAN(Table5[[#This Row],[Defensive Geom Mean (w/o Framing) Rank]],Table5[[#This Row],[Offense (Among C)]])</f>
        <v>28.284271247461902</v>
      </c>
      <c r="S43" s="2">
        <f>Table5[[#This Row],[Overall Rank]]-Table5[[#This Row],[Overall Geom Mean (w/o Framing) Rank3]]</f>
        <v>7.715728752538098</v>
      </c>
    </row>
    <row r="44" spans="1:19" x14ac:dyDescent="0.45">
      <c r="A44" s="1" t="s">
        <v>87</v>
      </c>
      <c r="B44" s="14" t="str">
        <f>VLOOKUP(Table5[[#This Row],[Name]], Current_Catcher_Defense[[Name]:[Team]], 2, FALSE)</f>
        <v>PIT</v>
      </c>
      <c r="C44" s="8">
        <f>_xlfn.NUMBERVALUE(VLOOKUP($A44, Current_Catcher_Defense[[Name]:[FRVFRV - Statcast Fielding Run Value in runs above average (Throwing+Blocking+Framing+Arm+RAA)]], 7, FALSE))</f>
        <v>0</v>
      </c>
      <c r="D44" s="8">
        <f>_xlfn.NUMBERVALUE(VLOOKUP($A44, Current_Catcher_Defense[[Name]:[FRVFRV - Statcast Fielding Run Value in runs above average (Throwing+Blocking+Framing+Arm+RAA)]], 8, FALSE))</f>
        <v>0</v>
      </c>
      <c r="E44" s="8">
        <f>_xlfn.NUMBERVALUE(VLOOKUP($A44, Current_Catcher_Defense[[Name]:[FRVFRV - Statcast Fielding Run Value in runs above average (Throwing+Blocking+Framing+Arm+RAA)]], 9, FALSE))</f>
        <v>-1</v>
      </c>
      <c r="F44" s="8">
        <f>_xlfn.RANK.EQ(_xlfn.NUMBERVALUE(VLOOKUP($A44, Current_Catcher_Defense[[Name]:[FRVFRV - Statcast Fielding Run Value in runs above average (Throwing+Blocking+Framing+Arm+RAA)]], 7, FALSE)), Current_Catcher_Defense[ThrowingThrowing - Statcast Catcher Throwing in runs above average], 0)</f>
        <v>24</v>
      </c>
      <c r="G44" s="9">
        <f>_xlfn.RANK.EQ(_xlfn.NUMBERVALUE(VLOOKUP($A44, Current_Catcher_Defense[[Name]:[FRVFRV - Statcast Fielding Run Value in runs above average (Throwing+Blocking+Framing+Arm+RAA)]], 8, FALSE)), Current_Catcher_Defense[BlockingBlocking - Statcast Catcher Blocking in runs above average], 0)</f>
        <v>21</v>
      </c>
      <c r="H44" s="10">
        <f>_xlfn.RANK.EQ(_xlfn.NUMBERVALUE(VLOOKUP($A44, Current_Catcher_Defense[[Name]:[FRVFRV - Statcast Fielding Run Value in runs above average (Throwing+Blocking+Framing+Arm+RAA)]], 9, FALSE)), Current_Catcher_Defense[FramingFraming - Statcast Catcher Framing in runs above average], 0)</f>
        <v>32</v>
      </c>
      <c r="I44" s="11">
        <f>GEOMEAN(F44:H44)</f>
        <v>25.265438390625516</v>
      </c>
      <c r="J44" s="12">
        <f>_xlfn.RANK.EQ(Table5[[#This Row],[Geom Mean (Defense Only)]], Table5[Geom Mean (Defense Only)], 1)</f>
        <v>43</v>
      </c>
      <c r="K44" s="8">
        <f>IFERROR(_xlfn.RANK.EQ(VLOOKUP(A44, Batting_2024[[Name]:[DollarsDollars - WAR converted to a dollar scale based on what a player would make in free agency]], 7, FALSE), Batting_2024[OffenseOffense - Batting and Base Running combined (above average)], 0), "")</f>
        <v>38</v>
      </c>
      <c r="L44" s="12">
        <f>IF(Table5[[#This Row],[Offense (Among C)]]="", "N/A",IFERROR(GEOMEAN(J44,K44), ""))</f>
        <v>40.422765862815474</v>
      </c>
      <c r="M44" s="13">
        <f>IFERROR(_xlfn.RANK.EQ(Table5[[#This Row],[Total Geom Mean]],Table5[Total Geom Mean],1), "")</f>
        <v>44</v>
      </c>
      <c r="N44" s="13">
        <f>IFERROR(Table5[[#This Row],[Overall Rank]]-Table5[[#This Row],[Defense Only Rank]], "")</f>
        <v>1</v>
      </c>
      <c r="O44" s="11">
        <f>GEOMEAN(F44:G44)</f>
        <v>22.449944320643649</v>
      </c>
      <c r="P44" s="12">
        <f>_xlfn.RANK.EQ(Table5[[#This Row],[Defensive Geom Mean (w/o Framing)]], Table5[Defensive Geom Mean (w/o Framing)], 1)</f>
        <v>34</v>
      </c>
      <c r="Q44" s="11">
        <f>Table5[[#This Row],[Defense Only Rank]]-Table5[[#This Row],[Defensive Geom Mean (w/o Framing) Rank]]</f>
        <v>9</v>
      </c>
      <c r="R44" s="12">
        <f>GEOMEAN(Table5[[#This Row],[Defensive Geom Mean (w/o Framing) Rank]],Table5[[#This Row],[Offense (Among C)]])</f>
        <v>35.944401511222857</v>
      </c>
      <c r="S44" s="2">
        <f>Table5[[#This Row],[Overall Rank]]-Table5[[#This Row],[Overall Geom Mean (w/o Framing) Rank3]]</f>
        <v>8.055598488777143</v>
      </c>
    </row>
    <row r="45" spans="1:19" x14ac:dyDescent="0.45">
      <c r="A45" s="1" t="s">
        <v>80</v>
      </c>
      <c r="B45" s="14" t="str">
        <f>VLOOKUP(Table5[[#This Row],[Name]], Current_Catcher_Defense[[Name]:[Team]], 2, FALSE)</f>
        <v>OAK</v>
      </c>
      <c r="C45" s="8">
        <f>_xlfn.NUMBERVALUE(VLOOKUP($A45, Current_Catcher_Defense[[Name]:[FRVFRV - Statcast Fielding Run Value in runs above average (Throwing+Blocking+Framing+Arm+RAA)]], 7, FALSE))</f>
        <v>0</v>
      </c>
      <c r="D45" s="8">
        <f>_xlfn.NUMBERVALUE(VLOOKUP($A45, Current_Catcher_Defense[[Name]:[FRVFRV - Statcast Fielding Run Value in runs above average (Throwing+Blocking+Framing+Arm+RAA)]], 8, FALSE))</f>
        <v>0</v>
      </c>
      <c r="E45" s="8">
        <f>_xlfn.NUMBERVALUE(VLOOKUP($A45, Current_Catcher_Defense[[Name]:[FRVFRV - Statcast Fielding Run Value in runs above average (Throwing+Blocking+Framing+Arm+RAA)]], 9, FALSE))</f>
        <v>-1</v>
      </c>
      <c r="F45" s="8">
        <f>_xlfn.RANK.EQ(_xlfn.NUMBERVALUE(VLOOKUP($A45, Current_Catcher_Defense[[Name]:[FRVFRV - Statcast Fielding Run Value in runs above average (Throwing+Blocking+Framing+Arm+RAA)]], 7, FALSE)), Current_Catcher_Defense[ThrowingThrowing - Statcast Catcher Throwing in runs above average], 0)</f>
        <v>24</v>
      </c>
      <c r="G45" s="9">
        <f>_xlfn.RANK.EQ(_xlfn.NUMBERVALUE(VLOOKUP($A45, Current_Catcher_Defense[[Name]:[FRVFRV - Statcast Fielding Run Value in runs above average (Throwing+Blocking+Framing+Arm+RAA)]], 8, FALSE)), Current_Catcher_Defense[BlockingBlocking - Statcast Catcher Blocking in runs above average], 0)</f>
        <v>21</v>
      </c>
      <c r="H45" s="10">
        <f>_xlfn.RANK.EQ(_xlfn.NUMBERVALUE(VLOOKUP($A45, Current_Catcher_Defense[[Name]:[FRVFRV - Statcast Fielding Run Value in runs above average (Throwing+Blocking+Framing+Arm+RAA)]], 9, FALSE)), Current_Catcher_Defense[FramingFraming - Statcast Catcher Framing in runs above average], 0)</f>
        <v>32</v>
      </c>
      <c r="I45" s="11">
        <f>GEOMEAN(F45:H45)</f>
        <v>25.265438390625516</v>
      </c>
      <c r="J45" s="12">
        <f>_xlfn.RANK.EQ(Table5[[#This Row],[Geom Mean (Defense Only)]], Table5[Geom Mean (Defense Only)], 1)</f>
        <v>43</v>
      </c>
      <c r="K45" s="8" t="str">
        <f>IFERROR(_xlfn.RANK.EQ(VLOOKUP(A45, Batting_2024[[Name]:[DollarsDollars - WAR converted to a dollar scale based on what a player would make in free agency]], 7, FALSE), Batting_2024[OffenseOffense - Batting and Base Running combined (above average)], 0), "")</f>
        <v/>
      </c>
      <c r="L45" s="12" t="str">
        <f>IF(Table5[[#This Row],[Offense (Among C)]]="", "N/A",IFERROR(GEOMEAN(J45,K45), ""))</f>
        <v>N/A</v>
      </c>
      <c r="M45" s="13" t="str">
        <f>IFERROR(_xlfn.RANK.EQ(Table5[[#This Row],[Total Geom Mean]],Table5[Total Geom Mean],1), "")</f>
        <v/>
      </c>
      <c r="N45" s="13" t="str">
        <f>IFERROR(Table5[[#This Row],[Overall Rank]]-Table5[[#This Row],[Defense Only Rank]], "")</f>
        <v/>
      </c>
      <c r="O45" s="11">
        <f>GEOMEAN(F45:G45)</f>
        <v>22.449944320643649</v>
      </c>
      <c r="P45" s="12">
        <f>_xlfn.RANK.EQ(Table5[[#This Row],[Defensive Geom Mean (w/o Framing)]], Table5[Defensive Geom Mean (w/o Framing)], 1)</f>
        <v>34</v>
      </c>
      <c r="Q45" s="11">
        <f>Table5[[#This Row],[Defense Only Rank]]-Table5[[#This Row],[Defensive Geom Mean (w/o Framing) Rank]]</f>
        <v>9</v>
      </c>
      <c r="R45" s="12">
        <f>GEOMEAN(Table5[[#This Row],[Defensive Geom Mean (w/o Framing) Rank]],Table5[[#This Row],[Offense (Among C)]])</f>
        <v>34</v>
      </c>
      <c r="S45" s="2" t="e">
        <f>Table5[[#This Row],[Overall Rank]]-Table5[[#This Row],[Overall Geom Mean (w/o Framing) Rank3]]</f>
        <v>#VALUE!</v>
      </c>
    </row>
    <row r="46" spans="1:19" x14ac:dyDescent="0.45">
      <c r="A46" s="1" t="s">
        <v>68</v>
      </c>
      <c r="B46" s="14" t="str">
        <f>VLOOKUP(Table5[[#This Row],[Name]], Current_Catcher_Defense[[Name]:[Team]], 2, FALSE)</f>
        <v>NYM</v>
      </c>
      <c r="C46" s="8">
        <f>_xlfn.NUMBERVALUE(VLOOKUP($A46, Current_Catcher_Defense[[Name]:[FRVFRV - Statcast Fielding Run Value in runs above average (Throwing+Blocking+Framing+Arm+RAA)]], 7, FALSE))</f>
        <v>0</v>
      </c>
      <c r="D46" s="8">
        <f>_xlfn.NUMBERVALUE(VLOOKUP($A46, Current_Catcher_Defense[[Name]:[FRVFRV - Statcast Fielding Run Value in runs above average (Throwing+Blocking+Framing+Arm+RAA)]], 8, FALSE))</f>
        <v>-1</v>
      </c>
      <c r="E46" s="8">
        <f>_xlfn.NUMBERVALUE(VLOOKUP($A46, Current_Catcher_Defense[[Name]:[FRVFRV - Statcast Fielding Run Value in runs above average (Throwing+Blocking+Framing+Arm+RAA)]], 9, FALSE))</f>
        <v>1</v>
      </c>
      <c r="F46" s="8">
        <f>_xlfn.RANK.EQ(_xlfn.NUMBERVALUE(VLOOKUP($A46, Current_Catcher_Defense[[Name]:[FRVFRV - Statcast Fielding Run Value in runs above average (Throwing+Blocking+Framing+Arm+RAA)]], 7, FALSE)), Current_Catcher_Defense[ThrowingThrowing - Statcast Catcher Throwing in runs above average], 0)</f>
        <v>24</v>
      </c>
      <c r="G46" s="9">
        <f>_xlfn.RANK.EQ(_xlfn.NUMBERVALUE(VLOOKUP($A46, Current_Catcher_Defense[[Name]:[FRVFRV - Statcast Fielding Run Value in runs above average (Throwing+Blocking+Framing+Arm+RAA)]], 8, FALSE)), Current_Catcher_Defense[BlockingBlocking - Statcast Catcher Blocking in runs above average], 0)</f>
        <v>46</v>
      </c>
      <c r="H46" s="10">
        <f>_xlfn.RANK.EQ(_xlfn.NUMBERVALUE(VLOOKUP($A46, Current_Catcher_Defense[[Name]:[FRVFRV - Statcast Fielding Run Value in runs above average (Throwing+Blocking+Framing+Arm+RAA)]], 9, FALSE)), Current_Catcher_Defense[FramingFraming - Statcast Catcher Framing in runs above average], 0)</f>
        <v>15</v>
      </c>
      <c r="I46" s="11">
        <f>GEOMEAN(F46:H46)</f>
        <v>25.489037964167988</v>
      </c>
      <c r="J46" s="12">
        <f>_xlfn.RANK.EQ(Table5[[#This Row],[Geom Mean (Defense Only)]], Table5[Geom Mean (Defense Only)], 1)</f>
        <v>45</v>
      </c>
      <c r="K46" s="8">
        <f>IFERROR(_xlfn.RANK.EQ(VLOOKUP(A46, Batting_2024[[Name]:[DollarsDollars - WAR converted to a dollar scale based on what a player would make in free agency]], 7, FALSE), Batting_2024[OffenseOffense - Batting and Base Running combined (above average)], 0), "")</f>
        <v>11</v>
      </c>
      <c r="L46" s="12">
        <f>IF(Table5[[#This Row],[Offense (Among C)]]="", "N/A",IFERROR(GEOMEAN(J46,K46), ""))</f>
        <v>22.248595461286989</v>
      </c>
      <c r="M46" s="13">
        <f>IFERROR(_xlfn.RANK.EQ(Table5[[#This Row],[Total Geom Mean]],Table5[Total Geom Mean],1), "")</f>
        <v>29</v>
      </c>
      <c r="N46" s="13">
        <f>IFERROR(Table5[[#This Row],[Overall Rank]]-Table5[[#This Row],[Defense Only Rank]], "")</f>
        <v>-16</v>
      </c>
      <c r="O46" s="11">
        <f>GEOMEAN(F46:G46)</f>
        <v>33.226495451672299</v>
      </c>
      <c r="P46" s="12">
        <f>_xlfn.RANK.EQ(Table5[[#This Row],[Defensive Geom Mean (w/o Framing)]], Table5[Defensive Geom Mean (w/o Framing)], 1)</f>
        <v>51</v>
      </c>
      <c r="Q46" s="11">
        <f>Table5[[#This Row],[Defense Only Rank]]-Table5[[#This Row],[Defensive Geom Mean (w/o Framing) Rank]]</f>
        <v>-6</v>
      </c>
      <c r="R46" s="12">
        <f>GEOMEAN(Table5[[#This Row],[Defensive Geom Mean (w/o Framing) Rank]],Table5[[#This Row],[Offense (Among C)]])</f>
        <v>23.685438564654024</v>
      </c>
      <c r="S46" s="2">
        <f>Table5[[#This Row],[Overall Rank]]-Table5[[#This Row],[Overall Geom Mean (w/o Framing) Rank3]]</f>
        <v>5.3145614353459756</v>
      </c>
    </row>
    <row r="47" spans="1:19" x14ac:dyDescent="0.45">
      <c r="A47" s="1" t="s">
        <v>83</v>
      </c>
      <c r="B47" s="14" t="str">
        <f>VLOOKUP(Table5[[#This Row],[Name]], Current_Catcher_Defense[[Name]:[Team]], 2, FALSE)</f>
        <v>ARI</v>
      </c>
      <c r="C47" s="8">
        <f>_xlfn.NUMBERVALUE(VLOOKUP($A47, Current_Catcher_Defense[[Name]:[FRVFRV - Statcast Fielding Run Value in runs above average (Throwing+Blocking+Framing+Arm+RAA)]], 7, FALSE))</f>
        <v>0</v>
      </c>
      <c r="D47" s="8">
        <f>_xlfn.NUMBERVALUE(VLOOKUP($A47, Current_Catcher_Defense[[Name]:[FRVFRV - Statcast Fielding Run Value in runs above average (Throwing+Blocking+Framing+Arm+RAA)]], 8, FALSE))</f>
        <v>0</v>
      </c>
      <c r="E47" s="8">
        <f>_xlfn.NUMBERVALUE(VLOOKUP($A47, Current_Catcher_Defense[[Name]:[FRVFRV - Statcast Fielding Run Value in runs above average (Throwing+Blocking+Framing+Arm+RAA)]], 9, FALSE))</f>
        <v>-2</v>
      </c>
      <c r="F47" s="8">
        <f>_xlfn.RANK.EQ(_xlfn.NUMBERVALUE(VLOOKUP($A47, Current_Catcher_Defense[[Name]:[FRVFRV - Statcast Fielding Run Value in runs above average (Throwing+Blocking+Framing+Arm+RAA)]], 7, FALSE)), Current_Catcher_Defense[ThrowingThrowing - Statcast Catcher Throwing in runs above average], 0)</f>
        <v>24</v>
      </c>
      <c r="G47" s="9">
        <f>_xlfn.RANK.EQ(_xlfn.NUMBERVALUE(VLOOKUP($A47, Current_Catcher_Defense[[Name]:[FRVFRV - Statcast Fielding Run Value in runs above average (Throwing+Blocking+Framing+Arm+RAA)]], 8, FALSE)), Current_Catcher_Defense[BlockingBlocking - Statcast Catcher Blocking in runs above average], 0)</f>
        <v>21</v>
      </c>
      <c r="H47" s="10">
        <f>_xlfn.RANK.EQ(_xlfn.NUMBERVALUE(VLOOKUP($A47, Current_Catcher_Defense[[Name]:[FRVFRV - Statcast Fielding Run Value in runs above average (Throwing+Blocking+Framing+Arm+RAA)]], 9, FALSE)), Current_Catcher_Defense[FramingFraming - Statcast Catcher Framing in runs above average], 0)</f>
        <v>41</v>
      </c>
      <c r="I47" s="11">
        <f>GEOMEAN(F47:H47)</f>
        <v>27.441307329475016</v>
      </c>
      <c r="J47" s="12">
        <f>_xlfn.RANK.EQ(Table5[[#This Row],[Geom Mean (Defense Only)]], Table5[Geom Mean (Defense Only)], 1)</f>
        <v>46</v>
      </c>
      <c r="K47" s="8">
        <f>IFERROR(_xlfn.RANK.EQ(VLOOKUP(A47, Batting_2024[[Name]:[DollarsDollars - WAR converted to a dollar scale based on what a player would make in free agency]], 7, FALSE), Batting_2024[OffenseOffense - Batting and Base Running combined (above average)], 0), "")</f>
        <v>34</v>
      </c>
      <c r="L47" s="12">
        <f>IF(Table5[[#This Row],[Offense (Among C)]]="", "N/A",IFERROR(GEOMEAN(J47,K47), ""))</f>
        <v>39.547439866570379</v>
      </c>
      <c r="M47" s="13">
        <f>IFERROR(_xlfn.RANK.EQ(Table5[[#This Row],[Total Geom Mean]],Table5[Total Geom Mean],1), "")</f>
        <v>42</v>
      </c>
      <c r="N47" s="13">
        <f>IFERROR(Table5[[#This Row],[Overall Rank]]-Table5[[#This Row],[Defense Only Rank]], "")</f>
        <v>-4</v>
      </c>
      <c r="O47" s="11">
        <f>GEOMEAN(F47:G47)</f>
        <v>22.449944320643649</v>
      </c>
      <c r="P47" s="12">
        <f>_xlfn.RANK.EQ(Table5[[#This Row],[Defensive Geom Mean (w/o Framing)]], Table5[Defensive Geom Mean (w/o Framing)], 1)</f>
        <v>34</v>
      </c>
      <c r="Q47" s="11">
        <f>Table5[[#This Row],[Defense Only Rank]]-Table5[[#This Row],[Defensive Geom Mean (w/o Framing) Rank]]</f>
        <v>12</v>
      </c>
      <c r="R47" s="12">
        <f>GEOMEAN(Table5[[#This Row],[Defensive Geom Mean (w/o Framing) Rank]],Table5[[#This Row],[Offense (Among C)]])</f>
        <v>34</v>
      </c>
      <c r="S47" s="2">
        <f>Table5[[#This Row],[Overall Rank]]-Table5[[#This Row],[Overall Geom Mean (w/o Framing) Rank3]]</f>
        <v>8</v>
      </c>
    </row>
    <row r="48" spans="1:19" x14ac:dyDescent="0.45">
      <c r="A48" s="1" t="s">
        <v>94</v>
      </c>
      <c r="B48" s="14" t="str">
        <f>VLOOKUP(Table5[[#This Row],[Name]], Current_Catcher_Defense[[Name]:[Team]], 2, FALSE)</f>
        <v>OAK</v>
      </c>
      <c r="C48" s="8">
        <f>_xlfn.NUMBERVALUE(VLOOKUP($A48, Current_Catcher_Defense[[Name]:[FRVFRV - Statcast Fielding Run Value in runs above average (Throwing+Blocking+Framing+Arm+RAA)]], 7, FALSE))</f>
        <v>1</v>
      </c>
      <c r="D48" s="8">
        <f>_xlfn.NUMBERVALUE(VLOOKUP($A48, Current_Catcher_Defense[[Name]:[FRVFRV - Statcast Fielding Run Value in runs above average (Throwing+Blocking+Framing+Arm+RAA)]], 8, FALSE))</f>
        <v>-2</v>
      </c>
      <c r="E48" s="8">
        <f>_xlfn.NUMBERVALUE(VLOOKUP($A48, Current_Catcher_Defense[[Name]:[FRVFRV - Statcast Fielding Run Value in runs above average (Throwing+Blocking+Framing+Arm+RAA)]], 9, FALSE))</f>
        <v>-2</v>
      </c>
      <c r="F48" s="8">
        <f>_xlfn.RANK.EQ(_xlfn.NUMBERVALUE(VLOOKUP($A48, Current_Catcher_Defense[[Name]:[FRVFRV - Statcast Fielding Run Value in runs above average (Throwing+Blocking+Framing+Arm+RAA)]], 7, FALSE)), Current_Catcher_Defense[ThrowingThrowing - Statcast Catcher Throwing in runs above average], 0)</f>
        <v>9</v>
      </c>
      <c r="G48" s="9">
        <f>_xlfn.RANK.EQ(_xlfn.NUMBERVALUE(VLOOKUP($A48, Current_Catcher_Defense[[Name]:[FRVFRV - Statcast Fielding Run Value in runs above average (Throwing+Blocking+Framing+Arm+RAA)]], 8, FALSE)), Current_Catcher_Defense[BlockingBlocking - Statcast Catcher Blocking in runs above average], 0)</f>
        <v>57</v>
      </c>
      <c r="H48" s="10">
        <f>_xlfn.RANK.EQ(_xlfn.NUMBERVALUE(VLOOKUP($A48, Current_Catcher_Defense[[Name]:[FRVFRV - Statcast Fielding Run Value in runs above average (Throwing+Blocking+Framing+Arm+RAA)]], 9, FALSE)), Current_Catcher_Defense[FramingFraming - Statcast Catcher Framing in runs above average], 0)</f>
        <v>41</v>
      </c>
      <c r="I48" s="11">
        <f>GEOMEAN(F48:H48)</f>
        <v>27.603685708166136</v>
      </c>
      <c r="J48" s="12">
        <f>_xlfn.RANK.EQ(Table5[[#This Row],[Geom Mean (Defense Only)]], Table5[Geom Mean (Defense Only)], 1)</f>
        <v>47</v>
      </c>
      <c r="K48" s="8">
        <f>IFERROR(_xlfn.RANK.EQ(VLOOKUP(A48, Batting_2024[[Name]:[DollarsDollars - WAR converted to a dollar scale based on what a player would make in free agency]], 7, FALSE), Batting_2024[OffenseOffense - Batting and Base Running combined (above average)], 0), "")</f>
        <v>29</v>
      </c>
      <c r="L48" s="12">
        <f>IF(Table5[[#This Row],[Offense (Among C)]]="", "N/A",IFERROR(GEOMEAN(J48,K48), ""))</f>
        <v>36.918829883949464</v>
      </c>
      <c r="M48" s="13">
        <f>IFERROR(_xlfn.RANK.EQ(Table5[[#This Row],[Total Geom Mean]],Table5[Total Geom Mean],1), "")</f>
        <v>38</v>
      </c>
      <c r="N48" s="13">
        <f>IFERROR(Table5[[#This Row],[Overall Rank]]-Table5[[#This Row],[Defense Only Rank]], "")</f>
        <v>-9</v>
      </c>
      <c r="O48" s="11">
        <f>GEOMEAN(F48:G48)</f>
        <v>22.649503305812249</v>
      </c>
      <c r="P48" s="12">
        <f>_xlfn.RANK.EQ(Table5[[#This Row],[Defensive Geom Mean (w/o Framing)]], Table5[Defensive Geom Mean (w/o Framing)], 1)</f>
        <v>42</v>
      </c>
      <c r="Q48" s="11">
        <f>Table5[[#This Row],[Defense Only Rank]]-Table5[[#This Row],[Defensive Geom Mean (w/o Framing) Rank]]</f>
        <v>5</v>
      </c>
      <c r="R48" s="12">
        <f>GEOMEAN(Table5[[#This Row],[Defensive Geom Mean (w/o Framing) Rank]],Table5[[#This Row],[Offense (Among C)]])</f>
        <v>34.899856733230294</v>
      </c>
      <c r="S48" s="2">
        <f>Table5[[#This Row],[Overall Rank]]-Table5[[#This Row],[Overall Geom Mean (w/o Framing) Rank3]]</f>
        <v>3.100143266769706</v>
      </c>
    </row>
    <row r="49" spans="1:19" x14ac:dyDescent="0.45">
      <c r="A49" s="1" t="s">
        <v>96</v>
      </c>
      <c r="B49" s="14" t="str">
        <f>VLOOKUP(Table5[[#This Row],[Name]], Current_Catcher_Defense[[Name]:[Team]], 2, FALSE)</f>
        <v>CHC</v>
      </c>
      <c r="C49" s="8">
        <f>_xlfn.NUMBERVALUE(VLOOKUP($A49, Current_Catcher_Defense[[Name]:[FRVFRV - Statcast Fielding Run Value in runs above average (Throwing+Blocking+Framing+Arm+RAA)]], 7, FALSE))</f>
        <v>0</v>
      </c>
      <c r="D49" s="8">
        <f>_xlfn.NUMBERVALUE(VLOOKUP($A49, Current_Catcher_Defense[[Name]:[FRVFRV - Statcast Fielding Run Value in runs above average (Throwing+Blocking+Framing+Arm+RAA)]], 8, FALSE))</f>
        <v>0</v>
      </c>
      <c r="E49" s="8">
        <f>_xlfn.NUMBERVALUE(VLOOKUP($A49, Current_Catcher_Defense[[Name]:[FRVFRV - Statcast Fielding Run Value in runs above average (Throwing+Blocking+Framing+Arm+RAA)]], 9, FALSE))</f>
        <v>-3</v>
      </c>
      <c r="F49" s="8">
        <f>_xlfn.RANK.EQ(_xlfn.NUMBERVALUE(VLOOKUP($A49, Current_Catcher_Defense[[Name]:[FRVFRV - Statcast Fielding Run Value in runs above average (Throwing+Blocking+Framing+Arm+RAA)]], 7, FALSE)), Current_Catcher_Defense[ThrowingThrowing - Statcast Catcher Throwing in runs above average], 0)</f>
        <v>24</v>
      </c>
      <c r="G49" s="9">
        <f>_xlfn.RANK.EQ(_xlfn.NUMBERVALUE(VLOOKUP($A49, Current_Catcher_Defense[[Name]:[FRVFRV - Statcast Fielding Run Value in runs above average (Throwing+Blocking+Framing+Arm+RAA)]], 8, FALSE)), Current_Catcher_Defense[BlockingBlocking - Statcast Catcher Blocking in runs above average], 0)</f>
        <v>21</v>
      </c>
      <c r="H49" s="10">
        <f>_xlfn.RANK.EQ(_xlfn.NUMBERVALUE(VLOOKUP($A49, Current_Catcher_Defense[[Name]:[FRVFRV - Statcast Fielding Run Value in runs above average (Throwing+Blocking+Framing+Arm+RAA)]], 9, FALSE)), Current_Catcher_Defense[FramingFraming - Statcast Catcher Framing in runs above average], 0)</f>
        <v>52</v>
      </c>
      <c r="I49" s="11">
        <f>GEOMEAN(F49:H49)</f>
        <v>29.703750844174738</v>
      </c>
      <c r="J49" s="12">
        <f>_xlfn.RANK.EQ(Table5[[#This Row],[Geom Mean (Defense Only)]], Table5[Geom Mean (Defense Only)], 1)</f>
        <v>48</v>
      </c>
      <c r="K49" s="8">
        <f>IFERROR(_xlfn.RANK.EQ(VLOOKUP(A49, Batting_2024[[Name]:[DollarsDollars - WAR converted to a dollar scale based on what a player would make in free agency]], 7, FALSE), Batting_2024[OffenseOffense - Batting and Base Running combined (above average)], 0), "")</f>
        <v>45</v>
      </c>
      <c r="L49" s="12">
        <f>IF(Table5[[#This Row],[Offense (Among C)]]="", "N/A",IFERROR(GEOMEAN(J49,K49), ""))</f>
        <v>46.475800154489001</v>
      </c>
      <c r="M49" s="13">
        <f>IFERROR(_xlfn.RANK.EQ(Table5[[#This Row],[Total Geom Mean]],Table5[Total Geom Mean],1), "")</f>
        <v>47</v>
      </c>
      <c r="N49" s="13">
        <f>IFERROR(Table5[[#This Row],[Overall Rank]]-Table5[[#This Row],[Defense Only Rank]], "")</f>
        <v>-1</v>
      </c>
      <c r="O49" s="11">
        <f>GEOMEAN(F49:G49)</f>
        <v>22.449944320643649</v>
      </c>
      <c r="P49" s="12">
        <f>_xlfn.RANK.EQ(Table5[[#This Row],[Defensive Geom Mean (w/o Framing)]], Table5[Defensive Geom Mean (w/o Framing)], 1)</f>
        <v>34</v>
      </c>
      <c r="Q49" s="11">
        <f>Table5[[#This Row],[Defense Only Rank]]-Table5[[#This Row],[Defensive Geom Mean (w/o Framing) Rank]]</f>
        <v>14</v>
      </c>
      <c r="R49" s="12">
        <f>GEOMEAN(Table5[[#This Row],[Defensive Geom Mean (w/o Framing) Rank]],Table5[[#This Row],[Offense (Among C)]])</f>
        <v>39.11521443121589</v>
      </c>
      <c r="S49" s="2">
        <f>Table5[[#This Row],[Overall Rank]]-Table5[[#This Row],[Overall Geom Mean (w/o Framing) Rank3]]</f>
        <v>7.8847855687841104</v>
      </c>
    </row>
    <row r="50" spans="1:19" x14ac:dyDescent="0.45">
      <c r="A50" s="1" t="s">
        <v>90</v>
      </c>
      <c r="B50" s="14" t="str">
        <f>VLOOKUP(Table5[[#This Row],[Name]], Current_Catcher_Defense[[Name]:[Team]], 2, FALSE)</f>
        <v>MIL</v>
      </c>
      <c r="C50" s="8">
        <f>_xlfn.NUMBERVALUE(VLOOKUP($A50, Current_Catcher_Defense[[Name]:[FRVFRV - Statcast Fielding Run Value in runs above average (Throwing+Blocking+Framing+Arm+RAA)]], 7, FALSE))</f>
        <v>0</v>
      </c>
      <c r="D50" s="8">
        <f>_xlfn.NUMBERVALUE(VLOOKUP($A50, Current_Catcher_Defense[[Name]:[FRVFRV - Statcast Fielding Run Value in runs above average (Throwing+Blocking+Framing+Arm+RAA)]], 8, FALSE))</f>
        <v>0</v>
      </c>
      <c r="E50" s="8">
        <f>_xlfn.NUMBERVALUE(VLOOKUP($A50, Current_Catcher_Defense[[Name]:[FRVFRV - Statcast Fielding Run Value in runs above average (Throwing+Blocking+Framing+Arm+RAA)]], 9, FALSE))</f>
        <v>-3</v>
      </c>
      <c r="F50" s="8">
        <f>_xlfn.RANK.EQ(_xlfn.NUMBERVALUE(VLOOKUP($A50, Current_Catcher_Defense[[Name]:[FRVFRV - Statcast Fielding Run Value in runs above average (Throwing+Blocking+Framing+Arm+RAA)]], 7, FALSE)), Current_Catcher_Defense[ThrowingThrowing - Statcast Catcher Throwing in runs above average], 0)</f>
        <v>24</v>
      </c>
      <c r="G50" s="9">
        <f>_xlfn.RANK.EQ(_xlfn.NUMBERVALUE(VLOOKUP($A50, Current_Catcher_Defense[[Name]:[FRVFRV - Statcast Fielding Run Value in runs above average (Throwing+Blocking+Framing+Arm+RAA)]], 8, FALSE)), Current_Catcher_Defense[BlockingBlocking - Statcast Catcher Blocking in runs above average], 0)</f>
        <v>21</v>
      </c>
      <c r="H50" s="10">
        <f>_xlfn.RANK.EQ(_xlfn.NUMBERVALUE(VLOOKUP($A50, Current_Catcher_Defense[[Name]:[FRVFRV - Statcast Fielding Run Value in runs above average (Throwing+Blocking+Framing+Arm+RAA)]], 9, FALSE)), Current_Catcher_Defense[FramingFraming - Statcast Catcher Framing in runs above average], 0)</f>
        <v>52</v>
      </c>
      <c r="I50" s="11">
        <f>GEOMEAN(F50:H50)</f>
        <v>29.703750844174738</v>
      </c>
      <c r="J50" s="12">
        <f>_xlfn.RANK.EQ(Table5[[#This Row],[Geom Mean (Defense Only)]], Table5[Geom Mean (Defense Only)], 1)</f>
        <v>48</v>
      </c>
      <c r="K50" s="8">
        <f>IFERROR(_xlfn.RANK.EQ(VLOOKUP(A50, Batting_2024[[Name]:[DollarsDollars - WAR converted to a dollar scale based on what a player would make in free agency]], 7, FALSE), Batting_2024[OffenseOffense - Batting and Base Running combined (above average)], 0), "")</f>
        <v>3</v>
      </c>
      <c r="L50" s="12">
        <f>IF(Table5[[#This Row],[Offense (Among C)]]="", "N/A",IFERROR(GEOMEAN(J50,K50), ""))</f>
        <v>12</v>
      </c>
      <c r="M50" s="13">
        <f>IFERROR(_xlfn.RANK.EQ(Table5[[#This Row],[Total Geom Mean]],Table5[Total Geom Mean],1), "")</f>
        <v>9</v>
      </c>
      <c r="N50" s="13">
        <f>IFERROR(Table5[[#This Row],[Overall Rank]]-Table5[[#This Row],[Defense Only Rank]], "")</f>
        <v>-39</v>
      </c>
      <c r="O50" s="11">
        <f>GEOMEAN(F50:G50)</f>
        <v>22.449944320643649</v>
      </c>
      <c r="P50" s="12">
        <f>_xlfn.RANK.EQ(Table5[[#This Row],[Defensive Geom Mean (w/o Framing)]], Table5[Defensive Geom Mean (w/o Framing)], 1)</f>
        <v>34</v>
      </c>
      <c r="Q50" s="11">
        <f>Table5[[#This Row],[Defense Only Rank]]-Table5[[#This Row],[Defensive Geom Mean (w/o Framing) Rank]]</f>
        <v>14</v>
      </c>
      <c r="R50" s="12">
        <f>GEOMEAN(Table5[[#This Row],[Defensive Geom Mean (w/o Framing) Rank]],Table5[[#This Row],[Offense (Among C)]])</f>
        <v>10.099504938362077</v>
      </c>
      <c r="S50" s="2">
        <f>Table5[[#This Row],[Overall Rank]]-Table5[[#This Row],[Overall Geom Mean (w/o Framing) Rank3]]</f>
        <v>-1.0995049383620774</v>
      </c>
    </row>
    <row r="51" spans="1:19" x14ac:dyDescent="0.45">
      <c r="A51" s="1" t="s">
        <v>86</v>
      </c>
      <c r="B51" s="14" t="str">
        <f>VLOOKUP(Table5[[#This Row],[Name]], Current_Catcher_Defense[[Name]:[Team]], 2, FALSE)</f>
        <v>PIT</v>
      </c>
      <c r="C51" s="8">
        <f>_xlfn.NUMBERVALUE(VLOOKUP($A51, Current_Catcher_Defense[[Name]:[FRVFRV - Statcast Fielding Run Value in runs above average (Throwing+Blocking+Framing+Arm+RAA)]], 7, FALSE))</f>
        <v>-1</v>
      </c>
      <c r="D51" s="8">
        <f>_xlfn.NUMBERVALUE(VLOOKUP($A51, Current_Catcher_Defense[[Name]:[FRVFRV - Statcast Fielding Run Value in runs above average (Throwing+Blocking+Framing+Arm+RAA)]], 8, FALSE))</f>
        <v>-1</v>
      </c>
      <c r="E51" s="8">
        <f>_xlfn.NUMBERVALUE(VLOOKUP($A51, Current_Catcher_Defense[[Name]:[FRVFRV - Statcast Fielding Run Value in runs above average (Throwing+Blocking+Framing+Arm+RAA)]], 9, FALSE))</f>
        <v>0</v>
      </c>
      <c r="F51" s="8">
        <f>_xlfn.RANK.EQ(_xlfn.NUMBERVALUE(VLOOKUP($A51, Current_Catcher_Defense[[Name]:[FRVFRV - Statcast Fielding Run Value in runs above average (Throwing+Blocking+Framing+Arm+RAA)]], 7, FALSE)), Current_Catcher_Defense[ThrowingThrowing - Statcast Catcher Throwing in runs above average], 0)</f>
        <v>38</v>
      </c>
      <c r="G51" s="9">
        <f>_xlfn.RANK.EQ(_xlfn.NUMBERVALUE(VLOOKUP($A51, Current_Catcher_Defense[[Name]:[FRVFRV - Statcast Fielding Run Value in runs above average (Throwing+Blocking+Framing+Arm+RAA)]], 8, FALSE)), Current_Catcher_Defense[BlockingBlocking - Statcast Catcher Blocking in runs above average], 0)</f>
        <v>46</v>
      </c>
      <c r="H51" s="10">
        <f>_xlfn.RANK.EQ(_xlfn.NUMBERVALUE(VLOOKUP($A51, Current_Catcher_Defense[[Name]:[FRVFRV - Statcast Fielding Run Value in runs above average (Throwing+Blocking+Framing+Arm+RAA)]], 9, FALSE)), Current_Catcher_Defense[FramingFraming - Statcast Catcher Framing in runs above average], 0)</f>
        <v>23</v>
      </c>
      <c r="I51" s="11">
        <f>GEOMEAN(F51:H51)</f>
        <v>34.257559558199709</v>
      </c>
      <c r="J51" s="12">
        <f>_xlfn.RANK.EQ(Table5[[#This Row],[Geom Mean (Defense Only)]], Table5[Geom Mean (Defense Only)], 1)</f>
        <v>50</v>
      </c>
      <c r="K51" s="8" t="str">
        <f>IFERROR(_xlfn.RANK.EQ(VLOOKUP(A51, Batting_2024[[Name]:[DollarsDollars - WAR converted to a dollar scale based on what a player would make in free agency]], 7, FALSE), Batting_2024[OffenseOffense - Batting and Base Running combined (above average)], 0), "")</f>
        <v/>
      </c>
      <c r="L51" s="12" t="str">
        <f>IF(Table5[[#This Row],[Offense (Among C)]]="", "N/A",IFERROR(GEOMEAN(J51,K51), ""))</f>
        <v>N/A</v>
      </c>
      <c r="M51" s="13" t="str">
        <f>IFERROR(_xlfn.RANK.EQ(Table5[[#This Row],[Total Geom Mean]],Table5[Total Geom Mean],1), "")</f>
        <v/>
      </c>
      <c r="N51" s="13" t="str">
        <f>IFERROR(Table5[[#This Row],[Overall Rank]]-Table5[[#This Row],[Defense Only Rank]], "")</f>
        <v/>
      </c>
      <c r="O51" s="11">
        <f>GEOMEAN(F51:G51)</f>
        <v>41.809089920733747</v>
      </c>
      <c r="P51" s="12">
        <f>_xlfn.RANK.EQ(Table5[[#This Row],[Defensive Geom Mean (w/o Framing)]], Table5[Defensive Geom Mean (w/o Framing)], 1)</f>
        <v>54</v>
      </c>
      <c r="Q51" s="11">
        <f>Table5[[#This Row],[Defense Only Rank]]-Table5[[#This Row],[Defensive Geom Mean (w/o Framing) Rank]]</f>
        <v>-4</v>
      </c>
      <c r="R51" s="12">
        <f>GEOMEAN(Table5[[#This Row],[Defensive Geom Mean (w/o Framing) Rank]],Table5[[#This Row],[Offense (Among C)]])</f>
        <v>54</v>
      </c>
      <c r="S51" s="2" t="e">
        <f>Table5[[#This Row],[Overall Rank]]-Table5[[#This Row],[Overall Geom Mean (w/o Framing) Rank3]]</f>
        <v>#VALUE!</v>
      </c>
    </row>
    <row r="52" spans="1:19" x14ac:dyDescent="0.45">
      <c r="A52" s="1" t="s">
        <v>97</v>
      </c>
      <c r="B52" s="14" t="str">
        <f>VLOOKUP(Table5[[#This Row],[Name]], Current_Catcher_Defense[[Name]:[Team]], 2, FALSE)</f>
        <v>NYM</v>
      </c>
      <c r="C52" s="8">
        <f>_xlfn.NUMBERVALUE(VLOOKUP($A52, Current_Catcher_Defense[[Name]:[FRVFRV - Statcast Fielding Run Value in runs above average (Throwing+Blocking+Framing+Arm+RAA)]], 7, FALSE))</f>
        <v>-2</v>
      </c>
      <c r="D52" s="8">
        <f>_xlfn.NUMBERVALUE(VLOOKUP($A52, Current_Catcher_Defense[[Name]:[FRVFRV - Statcast Fielding Run Value in runs above average (Throwing+Blocking+Framing+Arm+RAA)]], 8, FALSE))</f>
        <v>0</v>
      </c>
      <c r="E52" s="8">
        <f>_xlfn.NUMBERVALUE(VLOOKUP($A52, Current_Catcher_Defense[[Name]:[FRVFRV - Statcast Fielding Run Value in runs above average (Throwing+Blocking+Framing+Arm+RAA)]], 9, FALSE))</f>
        <v>-2</v>
      </c>
      <c r="F52" s="8">
        <f>_xlfn.RANK.EQ(_xlfn.NUMBERVALUE(VLOOKUP($A52, Current_Catcher_Defense[[Name]:[FRVFRV - Statcast Fielding Run Value in runs above average (Throwing+Blocking+Framing+Arm+RAA)]], 7, FALSE)), Current_Catcher_Defense[ThrowingThrowing - Statcast Catcher Throwing in runs above average], 0)</f>
        <v>48</v>
      </c>
      <c r="G52" s="9">
        <f>_xlfn.RANK.EQ(_xlfn.NUMBERVALUE(VLOOKUP($A52, Current_Catcher_Defense[[Name]:[FRVFRV - Statcast Fielding Run Value in runs above average (Throwing+Blocking+Framing+Arm+RAA)]], 8, FALSE)), Current_Catcher_Defense[BlockingBlocking - Statcast Catcher Blocking in runs above average], 0)</f>
        <v>21</v>
      </c>
      <c r="H52" s="10">
        <f>_xlfn.RANK.EQ(_xlfn.NUMBERVALUE(VLOOKUP($A52, Current_Catcher_Defense[[Name]:[FRVFRV - Statcast Fielding Run Value in runs above average (Throwing+Blocking+Framing+Arm+RAA)]], 9, FALSE)), Current_Catcher_Defense[FramingFraming - Statcast Catcher Framing in runs above average], 0)</f>
        <v>41</v>
      </c>
      <c r="I52" s="11">
        <f>GEOMEAN(F52:H52)</f>
        <v>34.573880741040043</v>
      </c>
      <c r="J52" s="12">
        <f>_xlfn.RANK.EQ(Table5[[#This Row],[Geom Mean (Defense Only)]], Table5[Geom Mean (Defense Only)], 1)</f>
        <v>51</v>
      </c>
      <c r="K52" s="8" t="str">
        <f>IFERROR(_xlfn.RANK.EQ(VLOOKUP(A52, Batting_2024[[Name]:[DollarsDollars - WAR converted to a dollar scale based on what a player would make in free agency]], 7, FALSE), Batting_2024[OffenseOffense - Batting and Base Running combined (above average)], 0), "")</f>
        <v/>
      </c>
      <c r="L52" s="12" t="str">
        <f>IF(Table5[[#This Row],[Offense (Among C)]]="", "N/A",IFERROR(GEOMEAN(J52,K52), ""))</f>
        <v>N/A</v>
      </c>
      <c r="M52" s="13" t="str">
        <f>IFERROR(_xlfn.RANK.EQ(Table5[[#This Row],[Total Geom Mean]],Table5[Total Geom Mean],1), "")</f>
        <v/>
      </c>
      <c r="N52" s="13" t="str">
        <f>IFERROR(Table5[[#This Row],[Overall Rank]]-Table5[[#This Row],[Defense Only Rank]], "")</f>
        <v/>
      </c>
      <c r="O52" s="11">
        <f>GEOMEAN(F52:G52)</f>
        <v>31.749015732775085</v>
      </c>
      <c r="P52" s="12">
        <f>_xlfn.RANK.EQ(Table5[[#This Row],[Defensive Geom Mean (w/o Framing)]], Table5[Defensive Geom Mean (w/o Framing)], 1)</f>
        <v>48</v>
      </c>
      <c r="Q52" s="11">
        <f>Table5[[#This Row],[Defense Only Rank]]-Table5[[#This Row],[Defensive Geom Mean (w/o Framing) Rank]]</f>
        <v>3</v>
      </c>
      <c r="R52" s="12">
        <f>GEOMEAN(Table5[[#This Row],[Defensive Geom Mean (w/o Framing) Rank]],Table5[[#This Row],[Offense (Among C)]])</f>
        <v>48</v>
      </c>
      <c r="S52" s="2" t="e">
        <f>Table5[[#This Row],[Overall Rank]]-Table5[[#This Row],[Overall Geom Mean (w/o Framing) Rank3]]</f>
        <v>#VALUE!</v>
      </c>
    </row>
    <row r="53" spans="1:19" x14ac:dyDescent="0.45">
      <c r="A53" s="1" t="s">
        <v>99</v>
      </c>
      <c r="B53" s="14" t="str">
        <f>VLOOKUP(Table5[[#This Row],[Name]], Current_Catcher_Defense[[Name]:[Team]], 2, FALSE)</f>
        <v>WSN</v>
      </c>
      <c r="C53" s="8">
        <f>_xlfn.NUMBERVALUE(VLOOKUP($A53, Current_Catcher_Defense[[Name]:[FRVFRV - Statcast Fielding Run Value in runs above average (Throwing+Blocking+Framing+Arm+RAA)]], 7, FALSE))</f>
        <v>-3</v>
      </c>
      <c r="D53" s="8">
        <f>_xlfn.NUMBERVALUE(VLOOKUP($A53, Current_Catcher_Defense[[Name]:[FRVFRV - Statcast Fielding Run Value in runs above average (Throwing+Blocking+Framing+Arm+RAA)]], 8, FALSE))</f>
        <v>0</v>
      </c>
      <c r="E53" s="8">
        <f>_xlfn.NUMBERVALUE(VLOOKUP($A53, Current_Catcher_Defense[[Name]:[FRVFRV - Statcast Fielding Run Value in runs above average (Throwing+Blocking+Framing+Arm+RAA)]], 9, FALSE))</f>
        <v>-2</v>
      </c>
      <c r="F53" s="8">
        <f>_xlfn.RANK.EQ(_xlfn.NUMBERVALUE(VLOOKUP($A53, Current_Catcher_Defense[[Name]:[FRVFRV - Statcast Fielding Run Value in runs above average (Throwing+Blocking+Framing+Arm+RAA)]], 7, FALSE)), Current_Catcher_Defense[ThrowingThrowing - Statcast Catcher Throwing in runs above average], 0)</f>
        <v>55</v>
      </c>
      <c r="G53" s="9">
        <f>_xlfn.RANK.EQ(_xlfn.NUMBERVALUE(VLOOKUP($A53, Current_Catcher_Defense[[Name]:[FRVFRV - Statcast Fielding Run Value in runs above average (Throwing+Blocking+Framing+Arm+RAA)]], 8, FALSE)), Current_Catcher_Defense[BlockingBlocking - Statcast Catcher Blocking in runs above average], 0)</f>
        <v>21</v>
      </c>
      <c r="H53" s="10">
        <f>_xlfn.RANK.EQ(_xlfn.NUMBERVALUE(VLOOKUP($A53, Current_Catcher_Defense[[Name]:[FRVFRV - Statcast Fielding Run Value in runs above average (Throwing+Blocking+Framing+Arm+RAA)]], 9, FALSE)), Current_Catcher_Defense[FramingFraming - Statcast Catcher Framing in runs above average], 0)</f>
        <v>41</v>
      </c>
      <c r="I53" s="11">
        <f>GEOMEAN(F53:H53)</f>
        <v>36.178893509010798</v>
      </c>
      <c r="J53" s="12">
        <f>_xlfn.RANK.EQ(Table5[[#This Row],[Geom Mean (Defense Only)]], Table5[Geom Mean (Defense Only)], 1)</f>
        <v>52</v>
      </c>
      <c r="K53" s="8">
        <f>IFERROR(_xlfn.RANK.EQ(VLOOKUP(A53, Batting_2024[[Name]:[DollarsDollars - WAR converted to a dollar scale based on what a player would make in free agency]], 7, FALSE), Batting_2024[OffenseOffense - Batting and Base Running combined (above average)], 0), "")</f>
        <v>46</v>
      </c>
      <c r="L53" s="12">
        <f>IF(Table5[[#This Row],[Offense (Among C)]]="", "N/A",IFERROR(GEOMEAN(J53,K53), ""))</f>
        <v>48.908077042549934</v>
      </c>
      <c r="M53" s="13">
        <f>IFERROR(_xlfn.RANK.EQ(Table5[[#This Row],[Total Geom Mean]],Table5[Total Geom Mean],1), "")</f>
        <v>49</v>
      </c>
      <c r="N53" s="13">
        <f>IFERROR(Table5[[#This Row],[Overall Rank]]-Table5[[#This Row],[Defense Only Rank]], "")</f>
        <v>-3</v>
      </c>
      <c r="O53" s="11">
        <f>GEOMEAN(F53:G53)</f>
        <v>33.985290935932859</v>
      </c>
      <c r="P53" s="12">
        <f>_xlfn.RANK.EQ(Table5[[#This Row],[Defensive Geom Mean (w/o Framing)]], Table5[Defensive Geom Mean (w/o Framing)], 1)</f>
        <v>52</v>
      </c>
      <c r="Q53" s="11">
        <f>Table5[[#This Row],[Defense Only Rank]]-Table5[[#This Row],[Defensive Geom Mean (w/o Framing) Rank]]</f>
        <v>0</v>
      </c>
      <c r="R53" s="12">
        <f>GEOMEAN(Table5[[#This Row],[Defensive Geom Mean (w/o Framing) Rank]],Table5[[#This Row],[Offense (Among C)]])</f>
        <v>48.908077042549934</v>
      </c>
      <c r="S53" s="2">
        <f>Table5[[#This Row],[Overall Rank]]-Table5[[#This Row],[Overall Geom Mean (w/o Framing) Rank3]]</f>
        <v>9.1922957450066178E-2</v>
      </c>
    </row>
    <row r="54" spans="1:19" x14ac:dyDescent="0.45">
      <c r="A54" s="1" t="s">
        <v>103</v>
      </c>
      <c r="B54" s="14" t="str">
        <f>VLOOKUP(Table5[[#This Row],[Name]], Current_Catcher_Defense[[Name]:[Team]], 2, FALSE)</f>
        <v>HOU</v>
      </c>
      <c r="C54" s="8">
        <f>_xlfn.NUMBERVALUE(VLOOKUP($A54, Current_Catcher_Defense[[Name]:[FRVFRV - Statcast Fielding Run Value in runs above average (Throwing+Blocking+Framing+Arm+RAA)]], 7, FALSE))</f>
        <v>-2</v>
      </c>
      <c r="D54" s="8">
        <f>_xlfn.NUMBERVALUE(VLOOKUP($A54, Current_Catcher_Defense[[Name]:[FRVFRV - Statcast Fielding Run Value in runs above average (Throwing+Blocking+Framing+Arm+RAA)]], 8, FALSE))</f>
        <v>0</v>
      </c>
      <c r="E54" s="8">
        <f>_xlfn.NUMBERVALUE(VLOOKUP($A54, Current_Catcher_Defense[[Name]:[FRVFRV - Statcast Fielding Run Value in runs above average (Throwing+Blocking+Framing+Arm+RAA)]], 9, FALSE))</f>
        <v>-5</v>
      </c>
      <c r="F54" s="8">
        <f>_xlfn.RANK.EQ(_xlfn.NUMBERVALUE(VLOOKUP($A54, Current_Catcher_Defense[[Name]:[FRVFRV - Statcast Fielding Run Value in runs above average (Throwing+Blocking+Framing+Arm+RAA)]], 7, FALSE)), Current_Catcher_Defense[ThrowingThrowing - Statcast Catcher Throwing in runs above average], 0)</f>
        <v>48</v>
      </c>
      <c r="G54" s="9">
        <f>_xlfn.RANK.EQ(_xlfn.NUMBERVALUE(VLOOKUP($A54, Current_Catcher_Defense[[Name]:[FRVFRV - Statcast Fielding Run Value in runs above average (Throwing+Blocking+Framing+Arm+RAA)]], 8, FALSE)), Current_Catcher_Defense[BlockingBlocking - Statcast Catcher Blocking in runs above average], 0)</f>
        <v>21</v>
      </c>
      <c r="H54" s="10">
        <f>_xlfn.RANK.EQ(_xlfn.NUMBERVALUE(VLOOKUP($A54, Current_Catcher_Defense[[Name]:[FRVFRV - Statcast Fielding Run Value in runs above average (Throwing+Blocking+Framing+Arm+RAA)]], 9, FALSE)), Current_Catcher_Defense[FramingFraming - Statcast Catcher Framing in runs above average], 0)</f>
        <v>59</v>
      </c>
      <c r="I54" s="11">
        <f>GEOMEAN(F54:H54)</f>
        <v>39.033501785043889</v>
      </c>
      <c r="J54" s="12">
        <f>_xlfn.RANK.EQ(Table5[[#This Row],[Geom Mean (Defense Only)]], Table5[Geom Mean (Defense Only)], 1)</f>
        <v>53</v>
      </c>
      <c r="K54" s="8">
        <f>IFERROR(_xlfn.RANK.EQ(VLOOKUP(A54, Batting_2024[[Name]:[DollarsDollars - WAR converted to a dollar scale based on what a player would make in free agency]], 7, FALSE), Batting_2024[OffenseOffense - Batting and Base Running combined (above average)], 0), "")</f>
        <v>31</v>
      </c>
      <c r="L54" s="12">
        <f>IF(Table5[[#This Row],[Offense (Among C)]]="", "N/A",IFERROR(GEOMEAN(J54,K54), ""))</f>
        <v>40.533936399022487</v>
      </c>
      <c r="M54" s="13">
        <f>IFERROR(_xlfn.RANK.EQ(Table5[[#This Row],[Total Geom Mean]],Table5[Total Geom Mean],1), "")</f>
        <v>45</v>
      </c>
      <c r="N54" s="13">
        <f>IFERROR(Table5[[#This Row],[Overall Rank]]-Table5[[#This Row],[Defense Only Rank]], "")</f>
        <v>-8</v>
      </c>
      <c r="O54" s="11">
        <f>GEOMEAN(F54:G54)</f>
        <v>31.749015732775085</v>
      </c>
      <c r="P54" s="12">
        <f>_xlfn.RANK.EQ(Table5[[#This Row],[Defensive Geom Mean (w/o Framing)]], Table5[Defensive Geom Mean (w/o Framing)], 1)</f>
        <v>48</v>
      </c>
      <c r="Q54" s="11">
        <f>Table5[[#This Row],[Defense Only Rank]]-Table5[[#This Row],[Defensive Geom Mean (w/o Framing) Rank]]</f>
        <v>5</v>
      </c>
      <c r="R54" s="12">
        <f>GEOMEAN(Table5[[#This Row],[Defensive Geom Mean (w/o Framing) Rank]],Table5[[#This Row],[Offense (Among C)]])</f>
        <v>38.57460304397182</v>
      </c>
      <c r="S54" s="2">
        <f>Table5[[#This Row],[Overall Rank]]-Table5[[#This Row],[Overall Geom Mean (w/o Framing) Rank3]]</f>
        <v>6.4253969560281803</v>
      </c>
    </row>
    <row r="55" spans="1:19" x14ac:dyDescent="0.45">
      <c r="A55" s="1" t="s">
        <v>95</v>
      </c>
      <c r="B55" s="14" t="str">
        <f>VLOOKUP(Table5[[#This Row],[Name]], Current_Catcher_Defense[[Name]:[Team]], 2, FALSE)</f>
        <v>CHW</v>
      </c>
      <c r="C55" s="8">
        <f>_xlfn.NUMBERVALUE(VLOOKUP($A55, Current_Catcher_Defense[[Name]:[FRVFRV - Statcast Fielding Run Value in runs above average (Throwing+Blocking+Framing+Arm+RAA)]], 7, FALSE))</f>
        <v>-2</v>
      </c>
      <c r="D55" s="8">
        <f>_xlfn.NUMBERVALUE(VLOOKUP($A55, Current_Catcher_Defense[[Name]:[FRVFRV - Statcast Fielding Run Value in runs above average (Throwing+Blocking+Framing+Arm+RAA)]], 8, FALSE))</f>
        <v>-1</v>
      </c>
      <c r="E55" s="8">
        <f>_xlfn.NUMBERVALUE(VLOOKUP($A55, Current_Catcher_Defense[[Name]:[FRVFRV - Statcast Fielding Run Value in runs above average (Throwing+Blocking+Framing+Arm+RAA)]], 9, FALSE))</f>
        <v>-1</v>
      </c>
      <c r="F55" s="8">
        <f>_xlfn.RANK.EQ(_xlfn.NUMBERVALUE(VLOOKUP($A55, Current_Catcher_Defense[[Name]:[FRVFRV - Statcast Fielding Run Value in runs above average (Throwing+Blocking+Framing+Arm+RAA)]], 7, FALSE)), Current_Catcher_Defense[ThrowingThrowing - Statcast Catcher Throwing in runs above average], 0)</f>
        <v>48</v>
      </c>
      <c r="G55" s="9">
        <f>_xlfn.RANK.EQ(_xlfn.NUMBERVALUE(VLOOKUP($A55, Current_Catcher_Defense[[Name]:[FRVFRV - Statcast Fielding Run Value in runs above average (Throwing+Blocking+Framing+Arm+RAA)]], 8, FALSE)), Current_Catcher_Defense[BlockingBlocking - Statcast Catcher Blocking in runs above average], 0)</f>
        <v>46</v>
      </c>
      <c r="H55" s="10">
        <f>_xlfn.RANK.EQ(_xlfn.NUMBERVALUE(VLOOKUP($A55, Current_Catcher_Defense[[Name]:[FRVFRV - Statcast Fielding Run Value in runs above average (Throwing+Blocking+Framing+Arm+RAA)]], 9, FALSE)), Current_Catcher_Defense[FramingFraming - Statcast Catcher Framing in runs above average], 0)</f>
        <v>32</v>
      </c>
      <c r="I55" s="11">
        <f>GEOMEAN(F55:H55)</f>
        <v>41.341194018908986</v>
      </c>
      <c r="J55" s="12">
        <f>_xlfn.RANK.EQ(Table5[[#This Row],[Geom Mean (Defense Only)]], Table5[Geom Mean (Defense Only)], 1)</f>
        <v>54</v>
      </c>
      <c r="K55" s="8">
        <f>IFERROR(_xlfn.RANK.EQ(VLOOKUP(A55, Batting_2024[[Name]:[DollarsDollars - WAR converted to a dollar scale based on what a player would make in free agency]], 7, FALSE), Batting_2024[OffenseOffense - Batting and Base Running combined (above average)], 0), "")</f>
        <v>50</v>
      </c>
      <c r="L55" s="12">
        <f>IF(Table5[[#This Row],[Offense (Among C)]]="", "N/A",IFERROR(GEOMEAN(J55,K55), ""))</f>
        <v>51.96152422706632</v>
      </c>
      <c r="M55" s="13">
        <f>IFERROR(_xlfn.RANK.EQ(Table5[[#This Row],[Total Geom Mean]],Table5[Total Geom Mean],1), "")</f>
        <v>50</v>
      </c>
      <c r="N55" s="13">
        <f>IFERROR(Table5[[#This Row],[Overall Rank]]-Table5[[#This Row],[Defense Only Rank]], "")</f>
        <v>-4</v>
      </c>
      <c r="O55" s="11">
        <f>GEOMEAN(F55:G55)</f>
        <v>46.98936049788292</v>
      </c>
      <c r="P55" s="12">
        <f>_xlfn.RANK.EQ(Table5[[#This Row],[Defensive Geom Mean (w/o Framing)]], Table5[Defensive Geom Mean (w/o Framing)], 1)</f>
        <v>57</v>
      </c>
      <c r="Q55" s="11">
        <f>Table5[[#This Row],[Defense Only Rank]]-Table5[[#This Row],[Defensive Geom Mean (w/o Framing) Rank]]</f>
        <v>-3</v>
      </c>
      <c r="R55" s="12">
        <f>GEOMEAN(Table5[[#This Row],[Defensive Geom Mean (w/o Framing) Rank]],Table5[[#This Row],[Offense (Among C)]])</f>
        <v>53.38539126015656</v>
      </c>
      <c r="S55" s="2">
        <f>Table5[[#This Row],[Overall Rank]]-Table5[[#This Row],[Overall Geom Mean (w/o Framing) Rank3]]</f>
        <v>-3.3853912601565597</v>
      </c>
    </row>
    <row r="56" spans="1:19" x14ac:dyDescent="0.45">
      <c r="A56" s="1" t="s">
        <v>100</v>
      </c>
      <c r="B56" s="14" t="str">
        <f>VLOOKUP(Table5[[#This Row],[Name]], Current_Catcher_Defense[[Name]:[Team]], 2, FALSE)</f>
        <v>BOS</v>
      </c>
      <c r="C56" s="8">
        <f>_xlfn.NUMBERVALUE(VLOOKUP($A56, Current_Catcher_Defense[[Name]:[FRVFRV - Statcast Fielding Run Value in runs above average (Throwing+Blocking+Framing+Arm+RAA)]], 7, FALSE))</f>
        <v>0</v>
      </c>
      <c r="D56" s="8">
        <f>_xlfn.NUMBERVALUE(VLOOKUP($A56, Current_Catcher_Defense[[Name]:[FRVFRV - Statcast Fielding Run Value in runs above average (Throwing+Blocking+Framing+Arm+RAA)]], 8, FALSE))</f>
        <v>-2</v>
      </c>
      <c r="E56" s="8">
        <f>_xlfn.NUMBERVALUE(VLOOKUP($A56, Current_Catcher_Defense[[Name]:[FRVFRV - Statcast Fielding Run Value in runs above average (Throwing+Blocking+Framing+Arm+RAA)]], 9, FALSE))</f>
        <v>-3</v>
      </c>
      <c r="F56" s="8">
        <f>_xlfn.RANK.EQ(_xlfn.NUMBERVALUE(VLOOKUP($A56, Current_Catcher_Defense[[Name]:[FRVFRV - Statcast Fielding Run Value in runs above average (Throwing+Blocking+Framing+Arm+RAA)]], 7, FALSE)), Current_Catcher_Defense[ThrowingThrowing - Statcast Catcher Throwing in runs above average], 0)</f>
        <v>24</v>
      </c>
      <c r="G56" s="9">
        <f>_xlfn.RANK.EQ(_xlfn.NUMBERVALUE(VLOOKUP($A56, Current_Catcher_Defense[[Name]:[FRVFRV - Statcast Fielding Run Value in runs above average (Throwing+Blocking+Framing+Arm+RAA)]], 8, FALSE)), Current_Catcher_Defense[BlockingBlocking - Statcast Catcher Blocking in runs above average], 0)</f>
        <v>57</v>
      </c>
      <c r="H56" s="10">
        <f>_xlfn.RANK.EQ(_xlfn.NUMBERVALUE(VLOOKUP($A56, Current_Catcher_Defense[[Name]:[FRVFRV - Statcast Fielding Run Value in runs above average (Throwing+Blocking+Framing+Arm+RAA)]], 9, FALSE)), Current_Catcher_Defense[FramingFraming - Statcast Catcher Framing in runs above average], 0)</f>
        <v>52</v>
      </c>
      <c r="I56" s="11">
        <f>GEOMEAN(F56:H56)</f>
        <v>41.434599655042952</v>
      </c>
      <c r="J56" s="12">
        <f>_xlfn.RANK.EQ(Table5[[#This Row],[Geom Mean (Defense Only)]], Table5[Geom Mean (Defense Only)], 1)</f>
        <v>55</v>
      </c>
      <c r="K56" s="8">
        <f>IFERROR(_xlfn.RANK.EQ(VLOOKUP(A56, Batting_2024[[Name]:[DollarsDollars - WAR converted to a dollar scale based on what a player would make in free agency]], 7, FALSE), Batting_2024[OffenseOffense - Batting and Base Running combined (above average)], 0), "")</f>
        <v>1</v>
      </c>
      <c r="L56" s="12">
        <f>IF(Table5[[#This Row],[Offense (Among C)]]="", "N/A",IFERROR(GEOMEAN(J56,K56), ""))</f>
        <v>7.416198487095663</v>
      </c>
      <c r="M56" s="13">
        <f>IFERROR(_xlfn.RANK.EQ(Table5[[#This Row],[Total Geom Mean]],Table5[Total Geom Mean],1), "")</f>
        <v>3</v>
      </c>
      <c r="N56" s="13">
        <f>IFERROR(Table5[[#This Row],[Overall Rank]]-Table5[[#This Row],[Defense Only Rank]], "")</f>
        <v>-52</v>
      </c>
      <c r="O56" s="11">
        <f>GEOMEAN(F56:G56)</f>
        <v>36.986484017813858</v>
      </c>
      <c r="P56" s="12">
        <f>_xlfn.RANK.EQ(Table5[[#This Row],[Defensive Geom Mean (w/o Framing)]], Table5[Defensive Geom Mean (w/o Framing)], 1)</f>
        <v>53</v>
      </c>
      <c r="Q56" s="11">
        <f>Table5[[#This Row],[Defense Only Rank]]-Table5[[#This Row],[Defensive Geom Mean (w/o Framing) Rank]]</f>
        <v>2</v>
      </c>
      <c r="R56" s="12">
        <f>GEOMEAN(Table5[[#This Row],[Defensive Geom Mean (w/o Framing) Rank]],Table5[[#This Row],[Offense (Among C)]])</f>
        <v>7.2801098892805181</v>
      </c>
      <c r="S56" s="2">
        <f>Table5[[#This Row],[Overall Rank]]-Table5[[#This Row],[Overall Geom Mean (w/o Framing) Rank3]]</f>
        <v>-4.2801098892805181</v>
      </c>
    </row>
    <row r="57" spans="1:19" x14ac:dyDescent="0.45">
      <c r="A57" s="1" t="s">
        <v>88</v>
      </c>
      <c r="B57" s="14" t="str">
        <f>VLOOKUP(Table5[[#This Row],[Name]], Current_Catcher_Defense[[Name]:[Team]], 2, FALSE)</f>
        <v>WSN</v>
      </c>
      <c r="C57" s="8">
        <f>_xlfn.NUMBERVALUE(VLOOKUP($A57, Current_Catcher_Defense[[Name]:[FRVFRV - Statcast Fielding Run Value in runs above average (Throwing+Blocking+Framing+Arm+RAA)]], 7, FALSE))</f>
        <v>-1</v>
      </c>
      <c r="D57" s="8">
        <f>_xlfn.NUMBERVALUE(VLOOKUP($A57, Current_Catcher_Defense[[Name]:[FRVFRV - Statcast Fielding Run Value in runs above average (Throwing+Blocking+Framing+Arm+RAA)]], 8, FALSE))</f>
        <v>-1</v>
      </c>
      <c r="E57" s="8">
        <f>_xlfn.NUMBERVALUE(VLOOKUP($A57, Current_Catcher_Defense[[Name]:[FRVFRV - Statcast Fielding Run Value in runs above average (Throwing+Blocking+Framing+Arm+RAA)]], 9, FALSE))</f>
        <v>-2</v>
      </c>
      <c r="F57" s="8">
        <f>_xlfn.RANK.EQ(_xlfn.NUMBERVALUE(VLOOKUP($A57, Current_Catcher_Defense[[Name]:[FRVFRV - Statcast Fielding Run Value in runs above average (Throwing+Blocking+Framing+Arm+RAA)]], 7, FALSE)), Current_Catcher_Defense[ThrowingThrowing - Statcast Catcher Throwing in runs above average], 0)</f>
        <v>38</v>
      </c>
      <c r="G57" s="9">
        <f>_xlfn.RANK.EQ(_xlfn.NUMBERVALUE(VLOOKUP($A57, Current_Catcher_Defense[[Name]:[FRVFRV - Statcast Fielding Run Value in runs above average (Throwing+Blocking+Framing+Arm+RAA)]], 8, FALSE)), Current_Catcher_Defense[BlockingBlocking - Statcast Catcher Blocking in runs above average], 0)</f>
        <v>46</v>
      </c>
      <c r="H57" s="10">
        <f>_xlfn.RANK.EQ(_xlfn.NUMBERVALUE(VLOOKUP($A57, Current_Catcher_Defense[[Name]:[FRVFRV - Statcast Fielding Run Value in runs above average (Throwing+Blocking+Framing+Arm+RAA)]], 9, FALSE)), Current_Catcher_Defense[FramingFraming - Statcast Catcher Framing in runs above average], 0)</f>
        <v>41</v>
      </c>
      <c r="I57" s="11">
        <f>GEOMEAN(F57:H57)</f>
        <v>41.537634607715745</v>
      </c>
      <c r="J57" s="12">
        <f>_xlfn.RANK.EQ(Table5[[#This Row],[Geom Mean (Defense Only)]], Table5[Geom Mean (Defense Only)], 1)</f>
        <v>56</v>
      </c>
      <c r="K57" s="8">
        <f>IFERROR(_xlfn.RANK.EQ(VLOOKUP(A57, Batting_2024[[Name]:[DollarsDollars - WAR converted to a dollar scale based on what a player would make in free agency]], 7, FALSE), Batting_2024[OffenseOffense - Batting and Base Running combined (above average)], 0), "")</f>
        <v>27</v>
      </c>
      <c r="L57" s="12">
        <f>IF(Table5[[#This Row],[Offense (Among C)]]="", "N/A",IFERROR(GEOMEAN(J57,K57), ""))</f>
        <v>38.884444190447162</v>
      </c>
      <c r="M57" s="13">
        <f>IFERROR(_xlfn.RANK.EQ(Table5[[#This Row],[Total Geom Mean]],Table5[Total Geom Mean],1), "")</f>
        <v>40</v>
      </c>
      <c r="N57" s="13">
        <f>IFERROR(Table5[[#This Row],[Overall Rank]]-Table5[[#This Row],[Defense Only Rank]], "")</f>
        <v>-16</v>
      </c>
      <c r="O57" s="11">
        <f>GEOMEAN(F57:G57)</f>
        <v>41.809089920733747</v>
      </c>
      <c r="P57" s="12">
        <f>_xlfn.RANK.EQ(Table5[[#This Row],[Defensive Geom Mean (w/o Framing)]], Table5[Defensive Geom Mean (w/o Framing)], 1)</f>
        <v>54</v>
      </c>
      <c r="Q57" s="11">
        <f>Table5[[#This Row],[Defense Only Rank]]-Table5[[#This Row],[Defensive Geom Mean (w/o Framing) Rank]]</f>
        <v>2</v>
      </c>
      <c r="R57" s="12">
        <f>GEOMEAN(Table5[[#This Row],[Defensive Geom Mean (w/o Framing) Rank]],Table5[[#This Row],[Offense (Among C)]])</f>
        <v>38.183766184073569</v>
      </c>
      <c r="S57" s="2">
        <f>Table5[[#This Row],[Overall Rank]]-Table5[[#This Row],[Overall Geom Mean (w/o Framing) Rank3]]</f>
        <v>1.8162338159264309</v>
      </c>
    </row>
    <row r="58" spans="1:19" x14ac:dyDescent="0.45">
      <c r="A58" s="1" t="s">
        <v>98</v>
      </c>
      <c r="B58" s="14" t="str">
        <f>VLOOKUP(Table5[[#This Row],[Name]], Current_Catcher_Defense[[Name]:[Team]], 2, FALSE)</f>
        <v>BAL</v>
      </c>
      <c r="C58" s="8">
        <f>_xlfn.NUMBERVALUE(VLOOKUP($A58, Current_Catcher_Defense[[Name]:[FRVFRV - Statcast Fielding Run Value in runs above average (Throwing+Blocking+Framing+Arm+RAA)]], 7, FALSE))</f>
        <v>-1</v>
      </c>
      <c r="D58" s="8">
        <f>_xlfn.NUMBERVALUE(VLOOKUP($A58, Current_Catcher_Defense[[Name]:[FRVFRV - Statcast Fielding Run Value in runs above average (Throwing+Blocking+Framing+Arm+RAA)]], 8, FALSE))</f>
        <v>-1</v>
      </c>
      <c r="E58" s="8">
        <f>_xlfn.NUMBERVALUE(VLOOKUP($A58, Current_Catcher_Defense[[Name]:[FRVFRV - Statcast Fielding Run Value in runs above average (Throwing+Blocking+Framing+Arm+RAA)]], 9, FALSE))</f>
        <v>-3</v>
      </c>
      <c r="F58" s="8">
        <f>_xlfn.RANK.EQ(_xlfn.NUMBERVALUE(VLOOKUP($A58, Current_Catcher_Defense[[Name]:[FRVFRV - Statcast Fielding Run Value in runs above average (Throwing+Blocking+Framing+Arm+RAA)]], 7, FALSE)), Current_Catcher_Defense[ThrowingThrowing - Statcast Catcher Throwing in runs above average], 0)</f>
        <v>38</v>
      </c>
      <c r="G58" s="9">
        <f>_xlfn.RANK.EQ(_xlfn.NUMBERVALUE(VLOOKUP($A58, Current_Catcher_Defense[[Name]:[FRVFRV - Statcast Fielding Run Value in runs above average (Throwing+Blocking+Framing+Arm+RAA)]], 8, FALSE)), Current_Catcher_Defense[BlockingBlocking - Statcast Catcher Blocking in runs above average], 0)</f>
        <v>46</v>
      </c>
      <c r="H58" s="10">
        <f>_xlfn.RANK.EQ(_xlfn.NUMBERVALUE(VLOOKUP($A58, Current_Catcher_Defense[[Name]:[FRVFRV - Statcast Fielding Run Value in runs above average (Throwing+Blocking+Framing+Arm+RAA)]], 9, FALSE)), Current_Catcher_Defense[FramingFraming - Statcast Catcher Framing in runs above average], 0)</f>
        <v>52</v>
      </c>
      <c r="I58" s="11">
        <f>GEOMEAN(F58:H58)</f>
        <v>44.962272905952069</v>
      </c>
      <c r="J58" s="12">
        <f>_xlfn.RANK.EQ(Table5[[#This Row],[Geom Mean (Defense Only)]], Table5[Geom Mean (Defense Only)], 1)</f>
        <v>57</v>
      </c>
      <c r="K58" s="8">
        <f>IFERROR(_xlfn.RANK.EQ(VLOOKUP(A58, Batting_2024[[Name]:[DollarsDollars - WAR converted to a dollar scale based on what a player would make in free agency]], 7, FALSE), Batting_2024[OffenseOffense - Batting and Base Running combined (above average)], 0), "")</f>
        <v>40</v>
      </c>
      <c r="L58" s="12">
        <f>IF(Table5[[#This Row],[Offense (Among C)]]="", "N/A",IFERROR(GEOMEAN(J58,K58), ""))</f>
        <v>47.749345545253284</v>
      </c>
      <c r="M58" s="13">
        <f>IFERROR(_xlfn.RANK.EQ(Table5[[#This Row],[Total Geom Mean]],Table5[Total Geom Mean],1), "")</f>
        <v>48</v>
      </c>
      <c r="N58" s="13">
        <f>IFERROR(Table5[[#This Row],[Overall Rank]]-Table5[[#This Row],[Defense Only Rank]], "")</f>
        <v>-9</v>
      </c>
      <c r="O58" s="11">
        <f>GEOMEAN(F58:G58)</f>
        <v>41.809089920733747</v>
      </c>
      <c r="P58" s="12">
        <f>_xlfn.RANK.EQ(Table5[[#This Row],[Defensive Geom Mean (w/o Framing)]], Table5[Defensive Geom Mean (w/o Framing)], 1)</f>
        <v>54</v>
      </c>
      <c r="Q58" s="11">
        <f>Table5[[#This Row],[Defense Only Rank]]-Table5[[#This Row],[Defensive Geom Mean (w/o Framing) Rank]]</f>
        <v>3</v>
      </c>
      <c r="R58" s="12">
        <f>GEOMEAN(Table5[[#This Row],[Defensive Geom Mean (w/o Framing) Rank]],Table5[[#This Row],[Offense (Among C)]])</f>
        <v>46.475800154489001</v>
      </c>
      <c r="S58" s="2">
        <f>Table5[[#This Row],[Overall Rank]]-Table5[[#This Row],[Overall Geom Mean (w/o Framing) Rank3]]</f>
        <v>1.5241998455109993</v>
      </c>
    </row>
    <row r="59" spans="1:19" x14ac:dyDescent="0.45">
      <c r="A59" s="1" t="s">
        <v>101</v>
      </c>
      <c r="B59" s="14" t="str">
        <f>VLOOKUP(Table5[[#This Row],[Name]], Current_Catcher_Defense[[Name]:[Team]], 2, FALSE)</f>
        <v>LAA</v>
      </c>
      <c r="C59" s="8">
        <f>_xlfn.NUMBERVALUE(VLOOKUP($A59, Current_Catcher_Defense[[Name]:[FRVFRV - Statcast Fielding Run Value in runs above average (Throwing+Blocking+Framing+Arm+RAA)]], 7, FALSE))</f>
        <v>-3</v>
      </c>
      <c r="D59" s="8">
        <f>_xlfn.NUMBERVALUE(VLOOKUP($A59, Current_Catcher_Defense[[Name]:[FRVFRV - Statcast Fielding Run Value in runs above average (Throwing+Blocking+Framing+Arm+RAA)]], 8, FALSE))</f>
        <v>-1</v>
      </c>
      <c r="E59" s="8">
        <f>_xlfn.NUMBERVALUE(VLOOKUP($A59, Current_Catcher_Defense[[Name]:[FRVFRV - Statcast Fielding Run Value in runs above average (Throwing+Blocking+Framing+Arm+RAA)]], 9, FALSE))</f>
        <v>-2</v>
      </c>
      <c r="F59" s="8">
        <f>_xlfn.RANK.EQ(_xlfn.NUMBERVALUE(VLOOKUP($A59, Current_Catcher_Defense[[Name]:[FRVFRV - Statcast Fielding Run Value in runs above average (Throwing+Blocking+Framing+Arm+RAA)]], 7, FALSE)), Current_Catcher_Defense[ThrowingThrowing - Statcast Catcher Throwing in runs above average], 0)</f>
        <v>55</v>
      </c>
      <c r="G59" s="9">
        <f>_xlfn.RANK.EQ(_xlfn.NUMBERVALUE(VLOOKUP($A59, Current_Catcher_Defense[[Name]:[FRVFRV - Statcast Fielding Run Value in runs above average (Throwing+Blocking+Framing+Arm+RAA)]], 8, FALSE)), Current_Catcher_Defense[BlockingBlocking - Statcast Catcher Blocking in runs above average], 0)</f>
        <v>46</v>
      </c>
      <c r="H59" s="10">
        <f>_xlfn.RANK.EQ(_xlfn.NUMBERVALUE(VLOOKUP($A59, Current_Catcher_Defense[[Name]:[FRVFRV - Statcast Fielding Run Value in runs above average (Throwing+Blocking+Framing+Arm+RAA)]], 9, FALSE)), Current_Catcher_Defense[FramingFraming - Statcast Catcher Framing in runs above average], 0)</f>
        <v>41</v>
      </c>
      <c r="I59" s="11">
        <f>GEOMEAN(F59:H59)</f>
        <v>46.985962308398896</v>
      </c>
      <c r="J59" s="12">
        <f>_xlfn.RANK.EQ(Table5[[#This Row],[Geom Mean (Defense Only)]], Table5[Geom Mean (Defense Only)], 1)</f>
        <v>58</v>
      </c>
      <c r="K59" s="8">
        <f>IFERROR(_xlfn.RANK.EQ(VLOOKUP(A59, Batting_2024[[Name]:[DollarsDollars - WAR converted to a dollar scale based on what a player would make in free agency]], 7, FALSE), Batting_2024[OffenseOffense - Batting and Base Running combined (above average)], 0), "")</f>
        <v>7</v>
      </c>
      <c r="L59" s="12">
        <f>IF(Table5[[#This Row],[Offense (Among C)]]="", "N/A",IFERROR(GEOMEAN(J59,K59), ""))</f>
        <v>20.149441679609883</v>
      </c>
      <c r="M59" s="13">
        <f>IFERROR(_xlfn.RANK.EQ(Table5[[#This Row],[Total Geom Mean]],Table5[Total Geom Mean],1), "")</f>
        <v>25</v>
      </c>
      <c r="N59" s="13">
        <f>IFERROR(Table5[[#This Row],[Overall Rank]]-Table5[[#This Row],[Defense Only Rank]], "")</f>
        <v>-33</v>
      </c>
      <c r="O59" s="11">
        <f>GEOMEAN(F59:G59)</f>
        <v>50.299105359837164</v>
      </c>
      <c r="P59" s="12">
        <f>_xlfn.RANK.EQ(Table5[[#This Row],[Defensive Geom Mean (w/o Framing)]], Table5[Defensive Geom Mean (w/o Framing)], 1)</f>
        <v>58</v>
      </c>
      <c r="Q59" s="11">
        <f>Table5[[#This Row],[Defense Only Rank]]-Table5[[#This Row],[Defensive Geom Mean (w/o Framing) Rank]]</f>
        <v>0</v>
      </c>
      <c r="R59" s="12">
        <f>GEOMEAN(Table5[[#This Row],[Defensive Geom Mean (w/o Framing) Rank]],Table5[[#This Row],[Offense (Among C)]])</f>
        <v>20.149441679609883</v>
      </c>
      <c r="S59" s="2">
        <f>Table5[[#This Row],[Overall Rank]]-Table5[[#This Row],[Overall Geom Mean (w/o Framing) Rank3]]</f>
        <v>4.8505583203901175</v>
      </c>
    </row>
    <row r="60" spans="1:19" x14ac:dyDescent="0.45">
      <c r="A60" s="1" t="s">
        <v>104</v>
      </c>
      <c r="B60" s="14" t="str">
        <f>VLOOKUP(Table5[[#This Row],[Name]], Current_Catcher_Defense[[Name]:[Team]], 2, FALSE)</f>
        <v>SDP</v>
      </c>
      <c r="C60" s="8">
        <f>_xlfn.NUMBERVALUE(VLOOKUP($A60, Current_Catcher_Defense[[Name]:[FRVFRV - Statcast Fielding Run Value in runs above average (Throwing+Blocking+Framing+Arm+RAA)]], 7, FALSE))</f>
        <v>-3</v>
      </c>
      <c r="D60" s="8">
        <f>_xlfn.NUMBERVALUE(VLOOKUP($A60, Current_Catcher_Defense[[Name]:[FRVFRV - Statcast Fielding Run Value in runs above average (Throwing+Blocking+Framing+Arm+RAA)]], 8, FALSE))</f>
        <v>-1</v>
      </c>
      <c r="E60" s="8">
        <f>_xlfn.NUMBERVALUE(VLOOKUP($A60, Current_Catcher_Defense[[Name]:[FRVFRV - Statcast Fielding Run Value in runs above average (Throwing+Blocking+Framing+Arm+RAA)]], 9, FALSE))</f>
        <v>-4</v>
      </c>
      <c r="F60" s="8">
        <f>_xlfn.RANK.EQ(_xlfn.NUMBERVALUE(VLOOKUP($A60, Current_Catcher_Defense[[Name]:[FRVFRV - Statcast Fielding Run Value in runs above average (Throwing+Blocking+Framing+Arm+RAA)]], 7, FALSE)), Current_Catcher_Defense[ThrowingThrowing - Statcast Catcher Throwing in runs above average], 0)</f>
        <v>55</v>
      </c>
      <c r="G60" s="9">
        <f>_xlfn.RANK.EQ(_xlfn.NUMBERVALUE(VLOOKUP($A60, Current_Catcher_Defense[[Name]:[FRVFRV - Statcast Fielding Run Value in runs above average (Throwing+Blocking+Framing+Arm+RAA)]], 8, FALSE)), Current_Catcher_Defense[BlockingBlocking - Statcast Catcher Blocking in runs above average], 0)</f>
        <v>46</v>
      </c>
      <c r="H60" s="10">
        <f>_xlfn.RANK.EQ(_xlfn.NUMBERVALUE(VLOOKUP($A60, Current_Catcher_Defense[[Name]:[FRVFRV - Statcast Fielding Run Value in runs above average (Throwing+Blocking+Framing+Arm+RAA)]], 9, FALSE)), Current_Catcher_Defense[FramingFraming - Statcast Catcher Framing in runs above average], 0)</f>
        <v>58</v>
      </c>
      <c r="I60" s="11">
        <f>GEOMEAN(F60:H60)</f>
        <v>52.745187225156442</v>
      </c>
      <c r="J60" s="12">
        <f>_xlfn.RANK.EQ(Table5[[#This Row],[Geom Mean (Defense Only)]], Table5[Geom Mean (Defense Only)], 1)</f>
        <v>59</v>
      </c>
      <c r="K60" s="8">
        <f>IFERROR(_xlfn.RANK.EQ(VLOOKUP(A60, Batting_2024[[Name]:[DollarsDollars - WAR converted to a dollar scale based on what a player would make in free agency]], 7, FALSE), Batting_2024[OffenseOffense - Batting and Base Running combined (above average)], 0), "")</f>
        <v>27</v>
      </c>
      <c r="L60" s="12">
        <f>IF(Table5[[#This Row],[Offense (Among C)]]="", "N/A",IFERROR(GEOMEAN(J60,K60), ""))</f>
        <v>39.912404086950211</v>
      </c>
      <c r="M60" s="13">
        <f>IFERROR(_xlfn.RANK.EQ(Table5[[#This Row],[Total Geom Mean]],Table5[Total Geom Mean],1), "")</f>
        <v>43</v>
      </c>
      <c r="N60" s="13">
        <f>IFERROR(Table5[[#This Row],[Overall Rank]]-Table5[[#This Row],[Defense Only Rank]], "")</f>
        <v>-16</v>
      </c>
      <c r="O60" s="11">
        <f>GEOMEAN(F60:G60)</f>
        <v>50.299105359837164</v>
      </c>
      <c r="P60" s="12">
        <f>_xlfn.RANK.EQ(Table5[[#This Row],[Defensive Geom Mean (w/o Framing)]], Table5[Defensive Geom Mean (w/o Framing)], 1)</f>
        <v>58</v>
      </c>
      <c r="Q60" s="11">
        <f>Table5[[#This Row],[Defense Only Rank]]-Table5[[#This Row],[Defensive Geom Mean (w/o Framing) Rank]]</f>
        <v>1</v>
      </c>
      <c r="R60" s="12">
        <f>GEOMEAN(Table5[[#This Row],[Defensive Geom Mean (w/o Framing) Rank]],Table5[[#This Row],[Offense (Among C)]])</f>
        <v>39.572717874818757</v>
      </c>
      <c r="S60" s="2">
        <f>Table5[[#This Row],[Overall Rank]]-Table5[[#This Row],[Overall Geom Mean (w/o Framing) Rank3]]</f>
        <v>3.4272821251812431</v>
      </c>
    </row>
    <row r="231" spans="1:17" x14ac:dyDescent="0.45">
      <c r="A231" t="s">
        <v>903</v>
      </c>
      <c r="B231" t="s">
        <v>904</v>
      </c>
      <c r="C231" s="9" t="s">
        <v>905</v>
      </c>
      <c r="D231" s="9" t="s">
        <v>901</v>
      </c>
      <c r="E231" s="9" t="s">
        <v>900</v>
      </c>
      <c r="F231" s="9" t="s">
        <v>902</v>
      </c>
      <c r="G231" s="9" t="s">
        <v>896</v>
      </c>
      <c r="H231" s="9" t="s">
        <v>899</v>
      </c>
      <c r="I231" s="9" t="s">
        <v>907</v>
      </c>
      <c r="J231" s="9" t="s">
        <v>897</v>
      </c>
      <c r="K231" s="9" t="s">
        <v>898</v>
      </c>
      <c r="L231" s="9" t="s">
        <v>906</v>
      </c>
      <c r="M231" s="9" t="s">
        <v>908</v>
      </c>
      <c r="N231" s="9" t="s">
        <v>909</v>
      </c>
      <c r="O231" s="9" t="s">
        <v>910</v>
      </c>
      <c r="P231" t="s">
        <v>911</v>
      </c>
      <c r="Q231" t="s">
        <v>912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FEE27-5169-406F-90EA-9C49C12DF6CE}">
  <dimension ref="A1:I301"/>
  <sheetViews>
    <sheetView workbookViewId="0">
      <selection activeCell="O4" sqref="O4"/>
    </sheetView>
  </sheetViews>
  <sheetFormatPr defaultRowHeight="14.25" x14ac:dyDescent="0.45"/>
  <cols>
    <col min="2" max="2" width="19.265625" customWidth="1"/>
    <col min="4" max="4" width="17.6640625" customWidth="1"/>
    <col min="5" max="5" width="30.53125" customWidth="1"/>
  </cols>
  <sheetData>
    <row r="1" spans="1:9" x14ac:dyDescent="0.45">
      <c r="A1" t="s">
        <v>913</v>
      </c>
      <c r="B1" t="s">
        <v>1</v>
      </c>
      <c r="C1" t="s">
        <v>2</v>
      </c>
      <c r="D1" t="s">
        <v>1216</v>
      </c>
      <c r="E1" t="s">
        <v>1217</v>
      </c>
      <c r="F1" t="s">
        <v>1215</v>
      </c>
      <c r="G1" t="s">
        <v>1214</v>
      </c>
      <c r="H1" t="s">
        <v>1218</v>
      </c>
      <c r="I1" t="s">
        <v>1219</v>
      </c>
    </row>
    <row r="2" spans="1:9" x14ac:dyDescent="0.45">
      <c r="A2">
        <v>2024</v>
      </c>
      <c r="B2" t="s">
        <v>1011</v>
      </c>
      <c r="C2" t="s">
        <v>54</v>
      </c>
      <c r="D2">
        <v>-6</v>
      </c>
      <c r="E2">
        <v>6</v>
      </c>
      <c r="F2" s="2">
        <f>AVERAGE(Table6[All Take Runs Saved])</f>
        <v>-9.18</v>
      </c>
      <c r="G2" s="2">
        <f>Table6[[#This Row],[All Take Runs Saved]]-Table6[[#This Row],[Average Take Runs Saved]]</f>
        <v>3.1799999999999997</v>
      </c>
      <c r="H2" s="2">
        <f>AVERAGE(Table6[Shadow Region Take Runs Saved])</f>
        <v>-0.10333333333333333</v>
      </c>
      <c r="I2" s="2">
        <f>Table6[[#This Row],[Shadow Region Take Runs Saved]]-Table6[[#This Row],[Average Shadow Take Runs Saved]]</f>
        <v>6.1033333333333335</v>
      </c>
    </row>
    <row r="3" spans="1:9" x14ac:dyDescent="0.45">
      <c r="A3">
        <v>2024</v>
      </c>
      <c r="B3" t="s">
        <v>948</v>
      </c>
      <c r="C3" t="s">
        <v>20</v>
      </c>
      <c r="D3">
        <v>-9</v>
      </c>
      <c r="E3">
        <v>4</v>
      </c>
      <c r="F3" s="2">
        <f>AVERAGE(Table6[All Take Runs Saved])</f>
        <v>-9.18</v>
      </c>
      <c r="G3" s="2">
        <f>Table6[[#This Row],[All Take Runs Saved]]-Table6[[#This Row],[Average Take Runs Saved]]</f>
        <v>0.17999999999999972</v>
      </c>
      <c r="H3" s="2">
        <f>AVERAGE(Table6[Shadow Region Take Runs Saved])</f>
        <v>-0.10333333333333333</v>
      </c>
      <c r="I3" s="2">
        <f>Table6[[#This Row],[Shadow Region Take Runs Saved]]-Table6[[#This Row],[Average Shadow Take Runs Saved]]</f>
        <v>4.1033333333333335</v>
      </c>
    </row>
    <row r="4" spans="1:9" x14ac:dyDescent="0.45">
      <c r="A4">
        <v>2024</v>
      </c>
      <c r="B4" t="s">
        <v>981</v>
      </c>
      <c r="C4" t="s">
        <v>33</v>
      </c>
      <c r="D4">
        <v>-7</v>
      </c>
      <c r="E4">
        <v>4</v>
      </c>
      <c r="F4" s="2">
        <f>AVERAGE(Table6[All Take Runs Saved])</f>
        <v>-9.18</v>
      </c>
      <c r="G4" s="2">
        <f>Table6[[#This Row],[All Take Runs Saved]]-Table6[[#This Row],[Average Take Runs Saved]]</f>
        <v>2.1799999999999997</v>
      </c>
      <c r="H4" s="2">
        <f>AVERAGE(Table6[Shadow Region Take Runs Saved])</f>
        <v>-0.10333333333333333</v>
      </c>
      <c r="I4" s="2">
        <f>Table6[[#This Row],[Shadow Region Take Runs Saved]]-Table6[[#This Row],[Average Shadow Take Runs Saved]]</f>
        <v>4.1033333333333335</v>
      </c>
    </row>
    <row r="5" spans="1:9" x14ac:dyDescent="0.45">
      <c r="A5">
        <v>2024</v>
      </c>
      <c r="B5" t="s">
        <v>1071</v>
      </c>
      <c r="C5" t="s">
        <v>26</v>
      </c>
      <c r="D5">
        <v>-6</v>
      </c>
      <c r="E5">
        <v>4</v>
      </c>
      <c r="F5" s="2">
        <f>AVERAGE(Table6[All Take Runs Saved])</f>
        <v>-9.18</v>
      </c>
      <c r="G5" s="2">
        <f>Table6[[#This Row],[All Take Runs Saved]]-Table6[[#This Row],[Average Take Runs Saved]]</f>
        <v>3.1799999999999997</v>
      </c>
      <c r="H5" s="2">
        <f>AVERAGE(Table6[Shadow Region Take Runs Saved])</f>
        <v>-0.10333333333333333</v>
      </c>
      <c r="I5" s="2">
        <f>Table6[[#This Row],[Shadow Region Take Runs Saved]]-Table6[[#This Row],[Average Shadow Take Runs Saved]]</f>
        <v>4.1033333333333335</v>
      </c>
    </row>
    <row r="6" spans="1:9" x14ac:dyDescent="0.45">
      <c r="A6">
        <v>2024</v>
      </c>
      <c r="B6" t="s">
        <v>1174</v>
      </c>
      <c r="C6" t="s">
        <v>29</v>
      </c>
      <c r="D6">
        <v>-6</v>
      </c>
      <c r="E6">
        <v>4</v>
      </c>
      <c r="F6" s="2">
        <f>AVERAGE(Table6[All Take Runs Saved])</f>
        <v>-9.18</v>
      </c>
      <c r="G6" s="2">
        <f>Table6[[#This Row],[All Take Runs Saved]]-Table6[[#This Row],[Average Take Runs Saved]]</f>
        <v>3.1799999999999997</v>
      </c>
      <c r="H6" s="2">
        <f>AVERAGE(Table6[Shadow Region Take Runs Saved])</f>
        <v>-0.10333333333333333</v>
      </c>
      <c r="I6" s="2">
        <f>Table6[[#This Row],[Shadow Region Take Runs Saved]]-Table6[[#This Row],[Average Shadow Take Runs Saved]]</f>
        <v>4.1033333333333335</v>
      </c>
    </row>
    <row r="7" spans="1:9" x14ac:dyDescent="0.45">
      <c r="A7">
        <v>2024</v>
      </c>
      <c r="B7" t="s">
        <v>924</v>
      </c>
      <c r="C7" t="s">
        <v>62</v>
      </c>
      <c r="D7">
        <v>-3</v>
      </c>
      <c r="E7">
        <v>4</v>
      </c>
      <c r="F7" s="2">
        <f>AVERAGE(Table6[All Take Runs Saved])</f>
        <v>-9.18</v>
      </c>
      <c r="G7" s="2">
        <f>Table6[[#This Row],[All Take Runs Saved]]-Table6[[#This Row],[Average Take Runs Saved]]</f>
        <v>6.18</v>
      </c>
      <c r="H7" s="2">
        <f>AVERAGE(Table6[Shadow Region Take Runs Saved])</f>
        <v>-0.10333333333333333</v>
      </c>
      <c r="I7" s="2">
        <f>Table6[[#This Row],[Shadow Region Take Runs Saved]]-Table6[[#This Row],[Average Shadow Take Runs Saved]]</f>
        <v>4.1033333333333335</v>
      </c>
    </row>
    <row r="8" spans="1:9" x14ac:dyDescent="0.45">
      <c r="A8">
        <v>2024</v>
      </c>
      <c r="B8" t="s">
        <v>1037</v>
      </c>
      <c r="C8" t="s">
        <v>31</v>
      </c>
      <c r="D8">
        <v>-13</v>
      </c>
      <c r="E8">
        <v>3</v>
      </c>
      <c r="F8" s="2">
        <f>AVERAGE(Table6[All Take Runs Saved])</f>
        <v>-9.18</v>
      </c>
      <c r="G8" s="2">
        <f>Table6[[#This Row],[All Take Runs Saved]]-Table6[[#This Row],[Average Take Runs Saved]]</f>
        <v>-3.8200000000000003</v>
      </c>
      <c r="H8" s="2">
        <f>AVERAGE(Table6[Shadow Region Take Runs Saved])</f>
        <v>-0.10333333333333333</v>
      </c>
      <c r="I8" s="2">
        <f>Table6[[#This Row],[Shadow Region Take Runs Saved]]-Table6[[#This Row],[Average Shadow Take Runs Saved]]</f>
        <v>3.1033333333333335</v>
      </c>
    </row>
    <row r="9" spans="1:9" x14ac:dyDescent="0.45">
      <c r="A9">
        <v>2024</v>
      </c>
      <c r="B9" t="s">
        <v>1075</v>
      </c>
      <c r="C9" t="s">
        <v>26</v>
      </c>
      <c r="D9">
        <v>-13</v>
      </c>
      <c r="E9">
        <v>3</v>
      </c>
      <c r="F9" s="2">
        <f>AVERAGE(Table6[All Take Runs Saved])</f>
        <v>-9.18</v>
      </c>
      <c r="G9" s="2">
        <f>Table6[[#This Row],[All Take Runs Saved]]-Table6[[#This Row],[Average Take Runs Saved]]</f>
        <v>-3.8200000000000003</v>
      </c>
      <c r="H9" s="2">
        <f>AVERAGE(Table6[Shadow Region Take Runs Saved])</f>
        <v>-0.10333333333333333</v>
      </c>
      <c r="I9" s="2">
        <f>Table6[[#This Row],[Shadow Region Take Runs Saved]]-Table6[[#This Row],[Average Shadow Take Runs Saved]]</f>
        <v>3.1033333333333335</v>
      </c>
    </row>
    <row r="10" spans="1:9" x14ac:dyDescent="0.45">
      <c r="A10">
        <v>2024</v>
      </c>
      <c r="B10" t="s">
        <v>1201</v>
      </c>
      <c r="C10" t="s">
        <v>18</v>
      </c>
      <c r="D10">
        <v>-13</v>
      </c>
      <c r="E10">
        <v>3</v>
      </c>
      <c r="F10" s="2">
        <f>AVERAGE(Table6[All Take Runs Saved])</f>
        <v>-9.18</v>
      </c>
      <c r="G10" s="2">
        <f>Table6[[#This Row],[All Take Runs Saved]]-Table6[[#This Row],[Average Take Runs Saved]]</f>
        <v>-3.8200000000000003</v>
      </c>
      <c r="H10" s="2">
        <f>AVERAGE(Table6[Shadow Region Take Runs Saved])</f>
        <v>-0.10333333333333333</v>
      </c>
      <c r="I10" s="2">
        <f>Table6[[#This Row],[Shadow Region Take Runs Saved]]-Table6[[#This Row],[Average Shadow Take Runs Saved]]</f>
        <v>3.1033333333333335</v>
      </c>
    </row>
    <row r="11" spans="1:9" x14ac:dyDescent="0.45">
      <c r="A11">
        <v>2024</v>
      </c>
      <c r="B11" t="s">
        <v>1107</v>
      </c>
      <c r="C11" t="s">
        <v>91</v>
      </c>
      <c r="D11">
        <v>-10</v>
      </c>
      <c r="E11">
        <v>3</v>
      </c>
      <c r="F11" s="2">
        <f>AVERAGE(Table6[All Take Runs Saved])</f>
        <v>-9.18</v>
      </c>
      <c r="G11" s="2">
        <f>Table6[[#This Row],[All Take Runs Saved]]-Table6[[#This Row],[Average Take Runs Saved]]</f>
        <v>-0.82000000000000028</v>
      </c>
      <c r="H11" s="2">
        <f>AVERAGE(Table6[Shadow Region Take Runs Saved])</f>
        <v>-0.10333333333333333</v>
      </c>
      <c r="I11" s="2">
        <f>Table6[[#This Row],[Shadow Region Take Runs Saved]]-Table6[[#This Row],[Average Shadow Take Runs Saved]]</f>
        <v>3.1033333333333335</v>
      </c>
    </row>
    <row r="12" spans="1:9" x14ac:dyDescent="0.45">
      <c r="A12">
        <v>2024</v>
      </c>
      <c r="B12" t="s">
        <v>1149</v>
      </c>
      <c r="C12" t="s">
        <v>71</v>
      </c>
      <c r="D12">
        <v>-7</v>
      </c>
      <c r="E12">
        <v>3</v>
      </c>
      <c r="F12" s="2">
        <f>AVERAGE(Table6[All Take Runs Saved])</f>
        <v>-9.18</v>
      </c>
      <c r="G12" s="2">
        <f>Table6[[#This Row],[All Take Runs Saved]]-Table6[[#This Row],[Average Take Runs Saved]]</f>
        <v>2.1799999999999997</v>
      </c>
      <c r="H12" s="2">
        <f>AVERAGE(Table6[Shadow Region Take Runs Saved])</f>
        <v>-0.10333333333333333</v>
      </c>
      <c r="I12" s="2">
        <f>Table6[[#This Row],[Shadow Region Take Runs Saved]]-Table6[[#This Row],[Average Shadow Take Runs Saved]]</f>
        <v>3.1033333333333335</v>
      </c>
    </row>
    <row r="13" spans="1:9" x14ac:dyDescent="0.45">
      <c r="A13">
        <v>2024</v>
      </c>
      <c r="B13" t="s">
        <v>1163</v>
      </c>
      <c r="C13" t="s">
        <v>42</v>
      </c>
      <c r="D13">
        <v>-7</v>
      </c>
      <c r="E13">
        <v>3</v>
      </c>
      <c r="F13" s="2">
        <f>AVERAGE(Table6[All Take Runs Saved])</f>
        <v>-9.18</v>
      </c>
      <c r="G13" s="2">
        <f>Table6[[#This Row],[All Take Runs Saved]]-Table6[[#This Row],[Average Take Runs Saved]]</f>
        <v>2.1799999999999997</v>
      </c>
      <c r="H13" s="2">
        <f>AVERAGE(Table6[Shadow Region Take Runs Saved])</f>
        <v>-0.10333333333333333</v>
      </c>
      <c r="I13" s="2">
        <f>Table6[[#This Row],[Shadow Region Take Runs Saved]]-Table6[[#This Row],[Average Shadow Take Runs Saved]]</f>
        <v>3.1033333333333335</v>
      </c>
    </row>
    <row r="14" spans="1:9" x14ac:dyDescent="0.45">
      <c r="A14">
        <v>2024</v>
      </c>
      <c r="B14" t="s">
        <v>978</v>
      </c>
      <c r="C14" t="s">
        <v>33</v>
      </c>
      <c r="D14">
        <v>-6</v>
      </c>
      <c r="E14">
        <v>3</v>
      </c>
      <c r="F14" s="2">
        <f>AVERAGE(Table6[All Take Runs Saved])</f>
        <v>-9.18</v>
      </c>
      <c r="G14" s="2">
        <f>Table6[[#This Row],[All Take Runs Saved]]-Table6[[#This Row],[Average Take Runs Saved]]</f>
        <v>3.1799999999999997</v>
      </c>
      <c r="H14" s="2">
        <f>AVERAGE(Table6[Shadow Region Take Runs Saved])</f>
        <v>-0.10333333333333333</v>
      </c>
      <c r="I14" s="2">
        <f>Table6[[#This Row],[Shadow Region Take Runs Saved]]-Table6[[#This Row],[Average Shadow Take Runs Saved]]</f>
        <v>3.1033333333333335</v>
      </c>
    </row>
    <row r="15" spans="1:9" x14ac:dyDescent="0.45">
      <c r="A15">
        <v>2024</v>
      </c>
      <c r="B15" t="s">
        <v>992</v>
      </c>
      <c r="C15" t="s">
        <v>48</v>
      </c>
      <c r="D15">
        <v>-3</v>
      </c>
      <c r="E15">
        <v>3</v>
      </c>
      <c r="F15" s="2">
        <f>AVERAGE(Table6[All Take Runs Saved])</f>
        <v>-9.18</v>
      </c>
      <c r="G15" s="2">
        <f>Table6[[#This Row],[All Take Runs Saved]]-Table6[[#This Row],[Average Take Runs Saved]]</f>
        <v>6.18</v>
      </c>
      <c r="H15" s="2">
        <f>AVERAGE(Table6[Shadow Region Take Runs Saved])</f>
        <v>-0.10333333333333333</v>
      </c>
      <c r="I15" s="2">
        <f>Table6[[#This Row],[Shadow Region Take Runs Saved]]-Table6[[#This Row],[Average Shadow Take Runs Saved]]</f>
        <v>3.1033333333333335</v>
      </c>
    </row>
    <row r="16" spans="1:9" x14ac:dyDescent="0.45">
      <c r="A16">
        <v>2024</v>
      </c>
      <c r="B16" t="s">
        <v>1104</v>
      </c>
      <c r="C16" t="s">
        <v>91</v>
      </c>
      <c r="D16">
        <v>-3</v>
      </c>
      <c r="E16">
        <v>3</v>
      </c>
      <c r="F16" s="2">
        <f>AVERAGE(Table6[All Take Runs Saved])</f>
        <v>-9.18</v>
      </c>
      <c r="G16" s="2">
        <f>Table6[[#This Row],[All Take Runs Saved]]-Table6[[#This Row],[Average Take Runs Saved]]</f>
        <v>6.18</v>
      </c>
      <c r="H16" s="2">
        <f>AVERAGE(Table6[Shadow Region Take Runs Saved])</f>
        <v>-0.10333333333333333</v>
      </c>
      <c r="I16" s="2">
        <f>Table6[[#This Row],[Shadow Region Take Runs Saved]]-Table6[[#This Row],[Average Shadow Take Runs Saved]]</f>
        <v>3.1033333333333335</v>
      </c>
    </row>
    <row r="17" spans="1:9" x14ac:dyDescent="0.45">
      <c r="A17">
        <v>2024</v>
      </c>
      <c r="B17" t="s">
        <v>954</v>
      </c>
      <c r="C17" t="s">
        <v>20</v>
      </c>
      <c r="D17">
        <v>-1</v>
      </c>
      <c r="E17">
        <v>3</v>
      </c>
      <c r="F17" s="2">
        <f>AVERAGE(Table6[All Take Runs Saved])</f>
        <v>-9.18</v>
      </c>
      <c r="G17" s="2">
        <f>Table6[[#This Row],[All Take Runs Saved]]-Table6[[#This Row],[Average Take Runs Saved]]</f>
        <v>8.18</v>
      </c>
      <c r="H17" s="2">
        <f>AVERAGE(Table6[Shadow Region Take Runs Saved])</f>
        <v>-0.10333333333333333</v>
      </c>
      <c r="I17" s="2">
        <f>Table6[[#This Row],[Shadow Region Take Runs Saved]]-Table6[[#This Row],[Average Shadow Take Runs Saved]]</f>
        <v>3.1033333333333335</v>
      </c>
    </row>
    <row r="18" spans="1:9" x14ac:dyDescent="0.45">
      <c r="A18">
        <v>2024</v>
      </c>
      <c r="B18" t="s">
        <v>964</v>
      </c>
      <c r="C18" t="s">
        <v>50</v>
      </c>
      <c r="D18">
        <v>1</v>
      </c>
      <c r="E18">
        <v>3</v>
      </c>
      <c r="F18" s="2">
        <f>AVERAGE(Table6[All Take Runs Saved])</f>
        <v>-9.18</v>
      </c>
      <c r="G18" s="2">
        <f>Table6[[#This Row],[All Take Runs Saved]]-Table6[[#This Row],[Average Take Runs Saved]]</f>
        <v>10.18</v>
      </c>
      <c r="H18" s="2">
        <f>AVERAGE(Table6[Shadow Region Take Runs Saved])</f>
        <v>-0.10333333333333333</v>
      </c>
      <c r="I18" s="2">
        <f>Table6[[#This Row],[Shadow Region Take Runs Saved]]-Table6[[#This Row],[Average Shadow Take Runs Saved]]</f>
        <v>3.1033333333333335</v>
      </c>
    </row>
    <row r="19" spans="1:9" x14ac:dyDescent="0.45">
      <c r="A19">
        <v>2024</v>
      </c>
      <c r="B19" t="s">
        <v>1130</v>
      </c>
      <c r="C19" t="s">
        <v>14</v>
      </c>
      <c r="D19">
        <v>-23</v>
      </c>
      <c r="E19">
        <v>2</v>
      </c>
      <c r="F19" s="2">
        <f>AVERAGE(Table6[All Take Runs Saved])</f>
        <v>-9.18</v>
      </c>
      <c r="G19" s="2">
        <f>Table6[[#This Row],[All Take Runs Saved]]-Table6[[#This Row],[Average Take Runs Saved]]</f>
        <v>-13.82</v>
      </c>
      <c r="H19" s="2">
        <f>AVERAGE(Table6[Shadow Region Take Runs Saved])</f>
        <v>-0.10333333333333333</v>
      </c>
      <c r="I19" s="2">
        <f>Table6[[#This Row],[Shadow Region Take Runs Saved]]-Table6[[#This Row],[Average Shadow Take Runs Saved]]</f>
        <v>2.1033333333333335</v>
      </c>
    </row>
    <row r="20" spans="1:9" x14ac:dyDescent="0.45">
      <c r="A20">
        <v>2024</v>
      </c>
      <c r="B20" t="s">
        <v>1133</v>
      </c>
      <c r="C20" t="s">
        <v>14</v>
      </c>
      <c r="D20">
        <v>-17</v>
      </c>
      <c r="E20">
        <v>2</v>
      </c>
      <c r="F20" s="2">
        <f>AVERAGE(Table6[All Take Runs Saved])</f>
        <v>-9.18</v>
      </c>
      <c r="G20" s="2">
        <f>Table6[[#This Row],[All Take Runs Saved]]-Table6[[#This Row],[Average Take Runs Saved]]</f>
        <v>-7.82</v>
      </c>
      <c r="H20" s="2">
        <f>AVERAGE(Table6[Shadow Region Take Runs Saved])</f>
        <v>-0.10333333333333333</v>
      </c>
      <c r="I20" s="2">
        <f>Table6[[#This Row],[Shadow Region Take Runs Saved]]-Table6[[#This Row],[Average Shadow Take Runs Saved]]</f>
        <v>2.1033333333333335</v>
      </c>
    </row>
    <row r="21" spans="1:9" x14ac:dyDescent="0.45">
      <c r="A21">
        <v>2024</v>
      </c>
      <c r="B21" t="s">
        <v>1065</v>
      </c>
      <c r="C21" t="s">
        <v>79</v>
      </c>
      <c r="D21">
        <v>-15</v>
      </c>
      <c r="E21">
        <v>2</v>
      </c>
      <c r="F21" s="2">
        <f>AVERAGE(Table6[All Take Runs Saved])</f>
        <v>-9.18</v>
      </c>
      <c r="G21" s="2">
        <f>Table6[[#This Row],[All Take Runs Saved]]-Table6[[#This Row],[Average Take Runs Saved]]</f>
        <v>-5.82</v>
      </c>
      <c r="H21" s="2">
        <f>AVERAGE(Table6[Shadow Region Take Runs Saved])</f>
        <v>-0.10333333333333333</v>
      </c>
      <c r="I21" s="2">
        <f>Table6[[#This Row],[Shadow Region Take Runs Saved]]-Table6[[#This Row],[Average Shadow Take Runs Saved]]</f>
        <v>2.1033333333333335</v>
      </c>
    </row>
    <row r="22" spans="1:9" x14ac:dyDescent="0.45">
      <c r="A22">
        <v>2024</v>
      </c>
      <c r="B22" t="s">
        <v>1123</v>
      </c>
      <c r="C22" t="s">
        <v>69</v>
      </c>
      <c r="D22">
        <v>-15</v>
      </c>
      <c r="E22">
        <v>2</v>
      </c>
      <c r="F22" s="2">
        <f>AVERAGE(Table6[All Take Runs Saved])</f>
        <v>-9.18</v>
      </c>
      <c r="G22" s="2">
        <f>Table6[[#This Row],[All Take Runs Saved]]-Table6[[#This Row],[Average Take Runs Saved]]</f>
        <v>-5.82</v>
      </c>
      <c r="H22" s="2">
        <f>AVERAGE(Table6[Shadow Region Take Runs Saved])</f>
        <v>-0.10333333333333333</v>
      </c>
      <c r="I22" s="2">
        <f>Table6[[#This Row],[Shadow Region Take Runs Saved]]-Table6[[#This Row],[Average Shadow Take Runs Saved]]</f>
        <v>2.1033333333333335</v>
      </c>
    </row>
    <row r="23" spans="1:9" x14ac:dyDescent="0.45">
      <c r="A23">
        <v>2024</v>
      </c>
      <c r="B23" t="s">
        <v>917</v>
      </c>
      <c r="C23" t="s">
        <v>38</v>
      </c>
      <c r="D23">
        <v>-12</v>
      </c>
      <c r="E23">
        <v>2</v>
      </c>
      <c r="F23" s="2">
        <f>AVERAGE(Table6[All Take Runs Saved])</f>
        <v>-9.18</v>
      </c>
      <c r="G23" s="2">
        <f>Table6[[#This Row],[All Take Runs Saved]]-Table6[[#This Row],[Average Take Runs Saved]]</f>
        <v>-2.8200000000000003</v>
      </c>
      <c r="H23" s="2">
        <f>AVERAGE(Table6[Shadow Region Take Runs Saved])</f>
        <v>-0.10333333333333333</v>
      </c>
      <c r="I23" s="2">
        <f>Table6[[#This Row],[Shadow Region Take Runs Saved]]-Table6[[#This Row],[Average Shadow Take Runs Saved]]</f>
        <v>2.1033333333333335</v>
      </c>
    </row>
    <row r="24" spans="1:9" x14ac:dyDescent="0.45">
      <c r="A24">
        <v>2024</v>
      </c>
      <c r="B24" t="s">
        <v>920</v>
      </c>
      <c r="C24" t="s">
        <v>38</v>
      </c>
      <c r="D24">
        <v>-12</v>
      </c>
      <c r="E24">
        <v>2</v>
      </c>
      <c r="F24" s="2">
        <f>AVERAGE(Table6[All Take Runs Saved])</f>
        <v>-9.18</v>
      </c>
      <c r="G24" s="2">
        <f>Table6[[#This Row],[All Take Runs Saved]]-Table6[[#This Row],[Average Take Runs Saved]]</f>
        <v>-2.8200000000000003</v>
      </c>
      <c r="H24" s="2">
        <f>AVERAGE(Table6[Shadow Region Take Runs Saved])</f>
        <v>-0.10333333333333333</v>
      </c>
      <c r="I24" s="2">
        <f>Table6[[#This Row],[Shadow Region Take Runs Saved]]-Table6[[#This Row],[Average Shadow Take Runs Saved]]</f>
        <v>2.1033333333333335</v>
      </c>
    </row>
    <row r="25" spans="1:9" x14ac:dyDescent="0.45">
      <c r="A25">
        <v>2024</v>
      </c>
      <c r="B25" t="s">
        <v>1069</v>
      </c>
      <c r="C25" t="s">
        <v>26</v>
      </c>
      <c r="D25">
        <v>-11</v>
      </c>
      <c r="E25">
        <v>2</v>
      </c>
      <c r="F25" s="2">
        <f>AVERAGE(Table6[All Take Runs Saved])</f>
        <v>-9.18</v>
      </c>
      <c r="G25" s="2">
        <f>Table6[[#This Row],[All Take Runs Saved]]-Table6[[#This Row],[Average Take Runs Saved]]</f>
        <v>-1.8200000000000003</v>
      </c>
      <c r="H25" s="2">
        <f>AVERAGE(Table6[Shadow Region Take Runs Saved])</f>
        <v>-0.10333333333333333</v>
      </c>
      <c r="I25" s="2">
        <f>Table6[[#This Row],[Shadow Region Take Runs Saved]]-Table6[[#This Row],[Average Shadow Take Runs Saved]]</f>
        <v>2.1033333333333335</v>
      </c>
    </row>
    <row r="26" spans="1:9" x14ac:dyDescent="0.45">
      <c r="A26">
        <v>2024</v>
      </c>
      <c r="B26" t="s">
        <v>955</v>
      </c>
      <c r="C26" t="s">
        <v>50</v>
      </c>
      <c r="D26">
        <v>-8</v>
      </c>
      <c r="E26">
        <v>2</v>
      </c>
      <c r="F26" s="2">
        <f>AVERAGE(Table6[All Take Runs Saved])</f>
        <v>-9.18</v>
      </c>
      <c r="G26" s="2">
        <f>Table6[[#This Row],[All Take Runs Saved]]-Table6[[#This Row],[Average Take Runs Saved]]</f>
        <v>1.1799999999999997</v>
      </c>
      <c r="H26" s="2">
        <f>AVERAGE(Table6[Shadow Region Take Runs Saved])</f>
        <v>-0.10333333333333333</v>
      </c>
      <c r="I26" s="2">
        <f>Table6[[#This Row],[Shadow Region Take Runs Saved]]-Table6[[#This Row],[Average Shadow Take Runs Saved]]</f>
        <v>2.1033333333333335</v>
      </c>
    </row>
    <row r="27" spans="1:9" x14ac:dyDescent="0.45">
      <c r="A27">
        <v>2024</v>
      </c>
      <c r="B27" t="s">
        <v>1018</v>
      </c>
      <c r="C27" t="s">
        <v>93</v>
      </c>
      <c r="D27">
        <v>-8</v>
      </c>
      <c r="E27">
        <v>2</v>
      </c>
      <c r="F27" s="2">
        <f>AVERAGE(Table6[All Take Runs Saved])</f>
        <v>-9.18</v>
      </c>
      <c r="G27" s="2">
        <f>Table6[[#This Row],[All Take Runs Saved]]-Table6[[#This Row],[Average Take Runs Saved]]</f>
        <v>1.1799999999999997</v>
      </c>
      <c r="H27" s="2">
        <f>AVERAGE(Table6[Shadow Region Take Runs Saved])</f>
        <v>-0.10333333333333333</v>
      </c>
      <c r="I27" s="2">
        <f>Table6[[#This Row],[Shadow Region Take Runs Saved]]-Table6[[#This Row],[Average Shadow Take Runs Saved]]</f>
        <v>2.1033333333333335</v>
      </c>
    </row>
    <row r="28" spans="1:9" x14ac:dyDescent="0.45">
      <c r="A28">
        <v>2024</v>
      </c>
      <c r="B28" t="s">
        <v>1127</v>
      </c>
      <c r="C28" t="s">
        <v>69</v>
      </c>
      <c r="D28">
        <v>-8</v>
      </c>
      <c r="E28">
        <v>2</v>
      </c>
      <c r="F28" s="2">
        <f>AVERAGE(Table6[All Take Runs Saved])</f>
        <v>-9.18</v>
      </c>
      <c r="G28" s="2">
        <f>Table6[[#This Row],[All Take Runs Saved]]-Table6[[#This Row],[Average Take Runs Saved]]</f>
        <v>1.1799999999999997</v>
      </c>
      <c r="H28" s="2">
        <f>AVERAGE(Table6[Shadow Region Take Runs Saved])</f>
        <v>-0.10333333333333333</v>
      </c>
      <c r="I28" s="2">
        <f>Table6[[#This Row],[Shadow Region Take Runs Saved]]-Table6[[#This Row],[Average Shadow Take Runs Saved]]</f>
        <v>2.1033333333333335</v>
      </c>
    </row>
    <row r="29" spans="1:9" x14ac:dyDescent="0.45">
      <c r="A29">
        <v>2024</v>
      </c>
      <c r="B29" t="s">
        <v>1077</v>
      </c>
      <c r="C29" t="s">
        <v>26</v>
      </c>
      <c r="D29">
        <v>-6</v>
      </c>
      <c r="E29">
        <v>2</v>
      </c>
      <c r="F29" s="2">
        <f>AVERAGE(Table6[All Take Runs Saved])</f>
        <v>-9.18</v>
      </c>
      <c r="G29" s="2">
        <f>Table6[[#This Row],[All Take Runs Saved]]-Table6[[#This Row],[Average Take Runs Saved]]</f>
        <v>3.1799999999999997</v>
      </c>
      <c r="H29" s="2">
        <f>AVERAGE(Table6[Shadow Region Take Runs Saved])</f>
        <v>-0.10333333333333333</v>
      </c>
      <c r="I29" s="2">
        <f>Table6[[#This Row],[Shadow Region Take Runs Saved]]-Table6[[#This Row],[Average Shadow Take Runs Saved]]</f>
        <v>2.1033333333333335</v>
      </c>
    </row>
    <row r="30" spans="1:9" x14ac:dyDescent="0.45">
      <c r="A30">
        <v>2024</v>
      </c>
      <c r="B30" t="s">
        <v>1169</v>
      </c>
      <c r="C30" t="s">
        <v>29</v>
      </c>
      <c r="D30">
        <v>-5</v>
      </c>
      <c r="E30">
        <v>2</v>
      </c>
      <c r="F30" s="2">
        <f>AVERAGE(Table6[All Take Runs Saved])</f>
        <v>-9.18</v>
      </c>
      <c r="G30" s="2">
        <f>Table6[[#This Row],[All Take Runs Saved]]-Table6[[#This Row],[Average Take Runs Saved]]</f>
        <v>4.18</v>
      </c>
      <c r="H30" s="2">
        <f>AVERAGE(Table6[Shadow Region Take Runs Saved])</f>
        <v>-0.10333333333333333</v>
      </c>
      <c r="I30" s="2">
        <f>Table6[[#This Row],[Shadow Region Take Runs Saved]]-Table6[[#This Row],[Average Shadow Take Runs Saved]]</f>
        <v>2.1033333333333335</v>
      </c>
    </row>
    <row r="31" spans="1:9" x14ac:dyDescent="0.45">
      <c r="A31">
        <v>2024</v>
      </c>
      <c r="B31" t="s">
        <v>1057</v>
      </c>
      <c r="C31" t="s">
        <v>24</v>
      </c>
      <c r="D31">
        <v>-4</v>
      </c>
      <c r="E31">
        <v>2</v>
      </c>
      <c r="F31" s="2">
        <f>AVERAGE(Table6[All Take Runs Saved])</f>
        <v>-9.18</v>
      </c>
      <c r="G31" s="2">
        <f>Table6[[#This Row],[All Take Runs Saved]]-Table6[[#This Row],[Average Take Runs Saved]]</f>
        <v>5.18</v>
      </c>
      <c r="H31" s="2">
        <f>AVERAGE(Table6[Shadow Region Take Runs Saved])</f>
        <v>-0.10333333333333333</v>
      </c>
      <c r="I31" s="2">
        <f>Table6[[#This Row],[Shadow Region Take Runs Saved]]-Table6[[#This Row],[Average Shadow Take Runs Saved]]</f>
        <v>2.1033333333333335</v>
      </c>
    </row>
    <row r="32" spans="1:9" x14ac:dyDescent="0.45">
      <c r="A32">
        <v>2024</v>
      </c>
      <c r="B32" t="s">
        <v>1115</v>
      </c>
      <c r="C32" t="s">
        <v>22</v>
      </c>
      <c r="D32">
        <v>-4</v>
      </c>
      <c r="E32">
        <v>2</v>
      </c>
      <c r="F32" s="2">
        <f>AVERAGE(Table6[All Take Runs Saved])</f>
        <v>-9.18</v>
      </c>
      <c r="G32" s="2">
        <f>Table6[[#This Row],[All Take Runs Saved]]-Table6[[#This Row],[Average Take Runs Saved]]</f>
        <v>5.18</v>
      </c>
      <c r="H32" s="2">
        <f>AVERAGE(Table6[Shadow Region Take Runs Saved])</f>
        <v>-0.10333333333333333</v>
      </c>
      <c r="I32" s="2">
        <f>Table6[[#This Row],[Shadow Region Take Runs Saved]]-Table6[[#This Row],[Average Shadow Take Runs Saved]]</f>
        <v>2.1033333333333335</v>
      </c>
    </row>
    <row r="33" spans="1:9" x14ac:dyDescent="0.45">
      <c r="A33">
        <v>2024</v>
      </c>
      <c r="B33" t="s">
        <v>1122</v>
      </c>
      <c r="C33" t="s">
        <v>69</v>
      </c>
      <c r="D33">
        <v>-4</v>
      </c>
      <c r="E33">
        <v>2</v>
      </c>
      <c r="F33" s="2">
        <f>AVERAGE(Table6[All Take Runs Saved])</f>
        <v>-9.18</v>
      </c>
      <c r="G33" s="2">
        <f>Table6[[#This Row],[All Take Runs Saved]]-Table6[[#This Row],[Average Take Runs Saved]]</f>
        <v>5.18</v>
      </c>
      <c r="H33" s="2">
        <f>AVERAGE(Table6[Shadow Region Take Runs Saved])</f>
        <v>-0.10333333333333333</v>
      </c>
      <c r="I33" s="2">
        <f>Table6[[#This Row],[Shadow Region Take Runs Saved]]-Table6[[#This Row],[Average Shadow Take Runs Saved]]</f>
        <v>2.1033333333333335</v>
      </c>
    </row>
    <row r="34" spans="1:9" x14ac:dyDescent="0.45">
      <c r="A34">
        <v>2024</v>
      </c>
      <c r="B34" t="s">
        <v>1162</v>
      </c>
      <c r="C34" t="s">
        <v>42</v>
      </c>
      <c r="D34">
        <v>-3</v>
      </c>
      <c r="E34">
        <v>2</v>
      </c>
      <c r="F34" s="2">
        <f>AVERAGE(Table6[All Take Runs Saved])</f>
        <v>-9.18</v>
      </c>
      <c r="G34" s="2">
        <f>Table6[[#This Row],[All Take Runs Saved]]-Table6[[#This Row],[Average Take Runs Saved]]</f>
        <v>6.18</v>
      </c>
      <c r="H34" s="2">
        <f>AVERAGE(Table6[Shadow Region Take Runs Saved])</f>
        <v>-0.10333333333333333</v>
      </c>
      <c r="I34" s="2">
        <f>Table6[[#This Row],[Shadow Region Take Runs Saved]]-Table6[[#This Row],[Average Shadow Take Runs Saved]]</f>
        <v>2.1033333333333335</v>
      </c>
    </row>
    <row r="35" spans="1:9" x14ac:dyDescent="0.45">
      <c r="A35">
        <v>2024</v>
      </c>
      <c r="B35" t="s">
        <v>1189</v>
      </c>
      <c r="C35" t="s">
        <v>57</v>
      </c>
      <c r="D35">
        <v>-3</v>
      </c>
      <c r="E35">
        <v>2</v>
      </c>
      <c r="F35" s="2">
        <f>AVERAGE(Table6[All Take Runs Saved])</f>
        <v>-9.18</v>
      </c>
      <c r="G35" s="2">
        <f>Table6[[#This Row],[All Take Runs Saved]]-Table6[[#This Row],[Average Take Runs Saved]]</f>
        <v>6.18</v>
      </c>
      <c r="H35" s="2">
        <f>AVERAGE(Table6[Shadow Region Take Runs Saved])</f>
        <v>-0.10333333333333333</v>
      </c>
      <c r="I35" s="2">
        <f>Table6[[#This Row],[Shadow Region Take Runs Saved]]-Table6[[#This Row],[Average Shadow Take Runs Saved]]</f>
        <v>2.1033333333333335</v>
      </c>
    </row>
    <row r="36" spans="1:9" x14ac:dyDescent="0.45">
      <c r="A36">
        <v>2024</v>
      </c>
      <c r="B36" t="s">
        <v>915</v>
      </c>
      <c r="C36" t="s">
        <v>38</v>
      </c>
      <c r="D36">
        <v>-2</v>
      </c>
      <c r="E36">
        <v>2</v>
      </c>
      <c r="F36" s="2">
        <f>AVERAGE(Table6[All Take Runs Saved])</f>
        <v>-9.18</v>
      </c>
      <c r="G36" s="2">
        <f>Table6[[#This Row],[All Take Runs Saved]]-Table6[[#This Row],[Average Take Runs Saved]]</f>
        <v>7.18</v>
      </c>
      <c r="H36" s="2">
        <f>AVERAGE(Table6[Shadow Region Take Runs Saved])</f>
        <v>-0.10333333333333333</v>
      </c>
      <c r="I36" s="2">
        <f>Table6[[#This Row],[Shadow Region Take Runs Saved]]-Table6[[#This Row],[Average Shadow Take Runs Saved]]</f>
        <v>2.1033333333333335</v>
      </c>
    </row>
    <row r="37" spans="1:9" x14ac:dyDescent="0.45">
      <c r="A37">
        <v>2024</v>
      </c>
      <c r="B37" t="s">
        <v>921</v>
      </c>
      <c r="C37" t="s">
        <v>38</v>
      </c>
      <c r="D37">
        <v>-2</v>
      </c>
      <c r="E37">
        <v>2</v>
      </c>
      <c r="F37" s="2">
        <f>AVERAGE(Table6[All Take Runs Saved])</f>
        <v>-9.18</v>
      </c>
      <c r="G37" s="2">
        <f>Table6[[#This Row],[All Take Runs Saved]]-Table6[[#This Row],[Average Take Runs Saved]]</f>
        <v>7.18</v>
      </c>
      <c r="H37" s="2">
        <f>AVERAGE(Table6[Shadow Region Take Runs Saved])</f>
        <v>-0.10333333333333333</v>
      </c>
      <c r="I37" s="2">
        <f>Table6[[#This Row],[Shadow Region Take Runs Saved]]-Table6[[#This Row],[Average Shadow Take Runs Saved]]</f>
        <v>2.1033333333333335</v>
      </c>
    </row>
    <row r="38" spans="1:9" x14ac:dyDescent="0.45">
      <c r="A38">
        <v>2024</v>
      </c>
      <c r="B38" t="s">
        <v>953</v>
      </c>
      <c r="C38" t="s">
        <v>20</v>
      </c>
      <c r="D38">
        <v>-2</v>
      </c>
      <c r="E38">
        <v>2</v>
      </c>
      <c r="F38" s="2">
        <f>AVERAGE(Table6[All Take Runs Saved])</f>
        <v>-9.18</v>
      </c>
      <c r="G38" s="2">
        <f>Table6[[#This Row],[All Take Runs Saved]]-Table6[[#This Row],[Average Take Runs Saved]]</f>
        <v>7.18</v>
      </c>
      <c r="H38" s="2">
        <f>AVERAGE(Table6[Shadow Region Take Runs Saved])</f>
        <v>-0.10333333333333333</v>
      </c>
      <c r="I38" s="2">
        <f>Table6[[#This Row],[Shadow Region Take Runs Saved]]-Table6[[#This Row],[Average Shadow Take Runs Saved]]</f>
        <v>2.1033333333333335</v>
      </c>
    </row>
    <row r="39" spans="1:9" x14ac:dyDescent="0.45">
      <c r="A39">
        <v>2024</v>
      </c>
      <c r="B39" t="s">
        <v>1003</v>
      </c>
      <c r="C39" t="s">
        <v>59</v>
      </c>
      <c r="D39">
        <v>-2</v>
      </c>
      <c r="E39">
        <v>2</v>
      </c>
      <c r="F39" s="2">
        <f>AVERAGE(Table6[All Take Runs Saved])</f>
        <v>-9.18</v>
      </c>
      <c r="G39" s="2">
        <f>Table6[[#This Row],[All Take Runs Saved]]-Table6[[#This Row],[Average Take Runs Saved]]</f>
        <v>7.18</v>
      </c>
      <c r="H39" s="2">
        <f>AVERAGE(Table6[Shadow Region Take Runs Saved])</f>
        <v>-0.10333333333333333</v>
      </c>
      <c r="I39" s="2">
        <f>Table6[[#This Row],[Shadow Region Take Runs Saved]]-Table6[[#This Row],[Average Shadow Take Runs Saved]]</f>
        <v>2.1033333333333335</v>
      </c>
    </row>
    <row r="40" spans="1:9" x14ac:dyDescent="0.45">
      <c r="A40">
        <v>2024</v>
      </c>
      <c r="B40" t="s">
        <v>1066</v>
      </c>
      <c r="C40" t="s">
        <v>79</v>
      </c>
      <c r="D40">
        <v>-2</v>
      </c>
      <c r="E40">
        <v>2</v>
      </c>
      <c r="F40" s="2">
        <f>AVERAGE(Table6[All Take Runs Saved])</f>
        <v>-9.18</v>
      </c>
      <c r="G40" s="2">
        <f>Table6[[#This Row],[All Take Runs Saved]]-Table6[[#This Row],[Average Take Runs Saved]]</f>
        <v>7.18</v>
      </c>
      <c r="H40" s="2">
        <f>AVERAGE(Table6[Shadow Region Take Runs Saved])</f>
        <v>-0.10333333333333333</v>
      </c>
      <c r="I40" s="2">
        <f>Table6[[#This Row],[Shadow Region Take Runs Saved]]-Table6[[#This Row],[Average Shadow Take Runs Saved]]</f>
        <v>2.1033333333333335</v>
      </c>
    </row>
    <row r="41" spans="1:9" x14ac:dyDescent="0.45">
      <c r="A41">
        <v>2024</v>
      </c>
      <c r="B41" t="s">
        <v>1067</v>
      </c>
      <c r="C41" t="s">
        <v>79</v>
      </c>
      <c r="D41">
        <v>-2</v>
      </c>
      <c r="E41">
        <v>2</v>
      </c>
      <c r="F41" s="2">
        <f>AVERAGE(Table6[All Take Runs Saved])</f>
        <v>-9.18</v>
      </c>
      <c r="G41" s="2">
        <f>Table6[[#This Row],[All Take Runs Saved]]-Table6[[#This Row],[Average Take Runs Saved]]</f>
        <v>7.18</v>
      </c>
      <c r="H41" s="2">
        <f>AVERAGE(Table6[Shadow Region Take Runs Saved])</f>
        <v>-0.10333333333333333</v>
      </c>
      <c r="I41" s="2">
        <f>Table6[[#This Row],[Shadow Region Take Runs Saved]]-Table6[[#This Row],[Average Shadow Take Runs Saved]]</f>
        <v>2.1033333333333335</v>
      </c>
    </row>
    <row r="42" spans="1:9" x14ac:dyDescent="0.45">
      <c r="A42">
        <v>2024</v>
      </c>
      <c r="B42" t="s">
        <v>1157</v>
      </c>
      <c r="C42" t="s">
        <v>71</v>
      </c>
      <c r="D42">
        <v>-2</v>
      </c>
      <c r="E42">
        <v>2</v>
      </c>
      <c r="F42" s="2">
        <f>AVERAGE(Table6[All Take Runs Saved])</f>
        <v>-9.18</v>
      </c>
      <c r="G42" s="2">
        <f>Table6[[#This Row],[All Take Runs Saved]]-Table6[[#This Row],[Average Take Runs Saved]]</f>
        <v>7.18</v>
      </c>
      <c r="H42" s="2">
        <f>AVERAGE(Table6[Shadow Region Take Runs Saved])</f>
        <v>-0.10333333333333333</v>
      </c>
      <c r="I42" s="2">
        <f>Table6[[#This Row],[Shadow Region Take Runs Saved]]-Table6[[#This Row],[Average Shadow Take Runs Saved]]</f>
        <v>2.1033333333333335</v>
      </c>
    </row>
    <row r="43" spans="1:9" x14ac:dyDescent="0.45">
      <c r="A43">
        <v>2024</v>
      </c>
      <c r="B43" t="s">
        <v>1111</v>
      </c>
      <c r="C43" t="s">
        <v>91</v>
      </c>
      <c r="D43">
        <v>-1</v>
      </c>
      <c r="E43">
        <v>2</v>
      </c>
      <c r="F43" s="2">
        <f>AVERAGE(Table6[All Take Runs Saved])</f>
        <v>-9.18</v>
      </c>
      <c r="G43" s="2">
        <f>Table6[[#This Row],[All Take Runs Saved]]-Table6[[#This Row],[Average Take Runs Saved]]</f>
        <v>8.18</v>
      </c>
      <c r="H43" s="2">
        <f>AVERAGE(Table6[Shadow Region Take Runs Saved])</f>
        <v>-0.10333333333333333</v>
      </c>
      <c r="I43" s="2">
        <f>Table6[[#This Row],[Shadow Region Take Runs Saved]]-Table6[[#This Row],[Average Shadow Take Runs Saved]]</f>
        <v>2.1033333333333335</v>
      </c>
    </row>
    <row r="44" spans="1:9" x14ac:dyDescent="0.45">
      <c r="A44">
        <v>2024</v>
      </c>
      <c r="B44" t="s">
        <v>1038</v>
      </c>
      <c r="C44" t="s">
        <v>31</v>
      </c>
      <c r="D44">
        <v>-17</v>
      </c>
      <c r="E44">
        <v>1</v>
      </c>
      <c r="F44" s="2">
        <f>AVERAGE(Table6[All Take Runs Saved])</f>
        <v>-9.18</v>
      </c>
      <c r="G44" s="2">
        <f>Table6[[#This Row],[All Take Runs Saved]]-Table6[[#This Row],[Average Take Runs Saved]]</f>
        <v>-7.82</v>
      </c>
      <c r="H44" s="2">
        <f>AVERAGE(Table6[Shadow Region Take Runs Saved])</f>
        <v>-0.10333333333333333</v>
      </c>
      <c r="I44" s="2">
        <f>Table6[[#This Row],[Shadow Region Take Runs Saved]]-Table6[[#This Row],[Average Shadow Take Runs Saved]]</f>
        <v>1.1033333333333333</v>
      </c>
    </row>
    <row r="45" spans="1:9" x14ac:dyDescent="0.45">
      <c r="A45">
        <v>2024</v>
      </c>
      <c r="B45" t="s">
        <v>940</v>
      </c>
      <c r="C45" t="s">
        <v>40</v>
      </c>
      <c r="D45">
        <v>-16</v>
      </c>
      <c r="E45">
        <v>1</v>
      </c>
      <c r="F45" s="2">
        <f>AVERAGE(Table6[All Take Runs Saved])</f>
        <v>-9.18</v>
      </c>
      <c r="G45" s="2">
        <f>Table6[[#This Row],[All Take Runs Saved]]-Table6[[#This Row],[Average Take Runs Saved]]</f>
        <v>-6.82</v>
      </c>
      <c r="H45" s="2">
        <f>AVERAGE(Table6[Shadow Region Take Runs Saved])</f>
        <v>-0.10333333333333333</v>
      </c>
      <c r="I45" s="2">
        <f>Table6[[#This Row],[Shadow Region Take Runs Saved]]-Table6[[#This Row],[Average Shadow Take Runs Saved]]</f>
        <v>1.1033333333333333</v>
      </c>
    </row>
    <row r="46" spans="1:9" x14ac:dyDescent="0.45">
      <c r="A46">
        <v>2024</v>
      </c>
      <c r="B46" t="s">
        <v>1015</v>
      </c>
      <c r="C46" t="s">
        <v>54</v>
      </c>
      <c r="D46">
        <v>-15</v>
      </c>
      <c r="E46">
        <v>1</v>
      </c>
      <c r="F46" s="2">
        <f>AVERAGE(Table6[All Take Runs Saved])</f>
        <v>-9.18</v>
      </c>
      <c r="G46" s="2">
        <f>Table6[[#This Row],[All Take Runs Saved]]-Table6[[#This Row],[Average Take Runs Saved]]</f>
        <v>-5.82</v>
      </c>
      <c r="H46" s="2">
        <f>AVERAGE(Table6[Shadow Region Take Runs Saved])</f>
        <v>-0.10333333333333333</v>
      </c>
      <c r="I46" s="2">
        <f>Table6[[#This Row],[Shadow Region Take Runs Saved]]-Table6[[#This Row],[Average Shadow Take Runs Saved]]</f>
        <v>1.1033333333333333</v>
      </c>
    </row>
    <row r="47" spans="1:9" x14ac:dyDescent="0.45">
      <c r="A47">
        <v>2024</v>
      </c>
      <c r="B47" t="s">
        <v>1016</v>
      </c>
      <c r="C47" t="s">
        <v>93</v>
      </c>
      <c r="D47">
        <v>-14</v>
      </c>
      <c r="E47">
        <v>1</v>
      </c>
      <c r="F47" s="2">
        <f>AVERAGE(Table6[All Take Runs Saved])</f>
        <v>-9.18</v>
      </c>
      <c r="G47" s="2">
        <f>Table6[[#This Row],[All Take Runs Saved]]-Table6[[#This Row],[Average Take Runs Saved]]</f>
        <v>-4.82</v>
      </c>
      <c r="H47" s="2">
        <f>AVERAGE(Table6[Shadow Region Take Runs Saved])</f>
        <v>-0.10333333333333333</v>
      </c>
      <c r="I47" s="2">
        <f>Table6[[#This Row],[Shadow Region Take Runs Saved]]-Table6[[#This Row],[Average Shadow Take Runs Saved]]</f>
        <v>1.1033333333333333</v>
      </c>
    </row>
    <row r="48" spans="1:9" x14ac:dyDescent="0.45">
      <c r="A48">
        <v>2024</v>
      </c>
      <c r="B48" t="s">
        <v>936</v>
      </c>
      <c r="C48" t="s">
        <v>40</v>
      </c>
      <c r="D48">
        <v>-13</v>
      </c>
      <c r="E48">
        <v>1</v>
      </c>
      <c r="F48" s="2">
        <f>AVERAGE(Table6[All Take Runs Saved])</f>
        <v>-9.18</v>
      </c>
      <c r="G48" s="2">
        <f>Table6[[#This Row],[All Take Runs Saved]]-Table6[[#This Row],[Average Take Runs Saved]]</f>
        <v>-3.8200000000000003</v>
      </c>
      <c r="H48" s="2">
        <f>AVERAGE(Table6[Shadow Region Take Runs Saved])</f>
        <v>-0.10333333333333333</v>
      </c>
      <c r="I48" s="2">
        <f>Table6[[#This Row],[Shadow Region Take Runs Saved]]-Table6[[#This Row],[Average Shadow Take Runs Saved]]</f>
        <v>1.1033333333333333</v>
      </c>
    </row>
    <row r="49" spans="1:9" x14ac:dyDescent="0.45">
      <c r="A49">
        <v>2024</v>
      </c>
      <c r="B49" t="s">
        <v>1116</v>
      </c>
      <c r="C49" t="s">
        <v>22</v>
      </c>
      <c r="D49">
        <v>-13</v>
      </c>
      <c r="E49">
        <v>1</v>
      </c>
      <c r="F49" s="2">
        <f>AVERAGE(Table6[All Take Runs Saved])</f>
        <v>-9.18</v>
      </c>
      <c r="G49" s="2">
        <f>Table6[[#This Row],[All Take Runs Saved]]-Table6[[#This Row],[Average Take Runs Saved]]</f>
        <v>-3.8200000000000003</v>
      </c>
      <c r="H49" s="2">
        <f>AVERAGE(Table6[Shadow Region Take Runs Saved])</f>
        <v>-0.10333333333333333</v>
      </c>
      <c r="I49" s="2">
        <f>Table6[[#This Row],[Shadow Region Take Runs Saved]]-Table6[[#This Row],[Average Shadow Take Runs Saved]]</f>
        <v>1.1033333333333333</v>
      </c>
    </row>
    <row r="50" spans="1:9" x14ac:dyDescent="0.45">
      <c r="A50">
        <v>2024</v>
      </c>
      <c r="B50" t="s">
        <v>960</v>
      </c>
      <c r="C50" t="s">
        <v>50</v>
      </c>
      <c r="D50">
        <v>-12</v>
      </c>
      <c r="E50">
        <v>1</v>
      </c>
      <c r="F50" s="2">
        <f>AVERAGE(Table6[All Take Runs Saved])</f>
        <v>-9.18</v>
      </c>
      <c r="G50" s="2">
        <f>Table6[[#This Row],[All Take Runs Saved]]-Table6[[#This Row],[Average Take Runs Saved]]</f>
        <v>-2.8200000000000003</v>
      </c>
      <c r="H50" s="2">
        <f>AVERAGE(Table6[Shadow Region Take Runs Saved])</f>
        <v>-0.10333333333333333</v>
      </c>
      <c r="I50" s="2">
        <f>Table6[[#This Row],[Shadow Region Take Runs Saved]]-Table6[[#This Row],[Average Shadow Take Runs Saved]]</f>
        <v>1.1033333333333333</v>
      </c>
    </row>
    <row r="51" spans="1:9" x14ac:dyDescent="0.45">
      <c r="A51">
        <v>2024</v>
      </c>
      <c r="B51" t="s">
        <v>1036</v>
      </c>
      <c r="C51" t="s">
        <v>31</v>
      </c>
      <c r="D51">
        <v>-12</v>
      </c>
      <c r="E51">
        <v>1</v>
      </c>
      <c r="F51" s="2">
        <f>AVERAGE(Table6[All Take Runs Saved])</f>
        <v>-9.18</v>
      </c>
      <c r="G51" s="2">
        <f>Table6[[#This Row],[All Take Runs Saved]]-Table6[[#This Row],[Average Take Runs Saved]]</f>
        <v>-2.8200000000000003</v>
      </c>
      <c r="H51" s="2">
        <f>AVERAGE(Table6[Shadow Region Take Runs Saved])</f>
        <v>-0.10333333333333333</v>
      </c>
      <c r="I51" s="2">
        <f>Table6[[#This Row],[Shadow Region Take Runs Saved]]-Table6[[#This Row],[Average Shadow Take Runs Saved]]</f>
        <v>1.1033333333333333</v>
      </c>
    </row>
    <row r="52" spans="1:9" x14ac:dyDescent="0.45">
      <c r="A52">
        <v>2024</v>
      </c>
      <c r="B52" t="s">
        <v>939</v>
      </c>
      <c r="C52" t="s">
        <v>40</v>
      </c>
      <c r="D52">
        <v>-11</v>
      </c>
      <c r="E52">
        <v>1</v>
      </c>
      <c r="F52" s="2">
        <f>AVERAGE(Table6[All Take Runs Saved])</f>
        <v>-9.18</v>
      </c>
      <c r="G52" s="2">
        <f>Table6[[#This Row],[All Take Runs Saved]]-Table6[[#This Row],[Average Take Runs Saved]]</f>
        <v>-1.8200000000000003</v>
      </c>
      <c r="H52" s="2">
        <f>AVERAGE(Table6[Shadow Region Take Runs Saved])</f>
        <v>-0.10333333333333333</v>
      </c>
      <c r="I52" s="2">
        <f>Table6[[#This Row],[Shadow Region Take Runs Saved]]-Table6[[#This Row],[Average Shadow Take Runs Saved]]</f>
        <v>1.1033333333333333</v>
      </c>
    </row>
    <row r="53" spans="1:9" x14ac:dyDescent="0.45">
      <c r="A53">
        <v>2024</v>
      </c>
      <c r="B53" t="s">
        <v>1085</v>
      </c>
      <c r="C53" t="s">
        <v>64</v>
      </c>
      <c r="D53">
        <v>-11</v>
      </c>
      <c r="E53">
        <v>1</v>
      </c>
      <c r="F53" s="2">
        <f>AVERAGE(Table6[All Take Runs Saved])</f>
        <v>-9.18</v>
      </c>
      <c r="G53" s="2">
        <f>Table6[[#This Row],[All Take Runs Saved]]-Table6[[#This Row],[Average Take Runs Saved]]</f>
        <v>-1.8200000000000003</v>
      </c>
      <c r="H53" s="2">
        <f>AVERAGE(Table6[Shadow Region Take Runs Saved])</f>
        <v>-0.10333333333333333</v>
      </c>
      <c r="I53" s="2">
        <f>Table6[[#This Row],[Shadow Region Take Runs Saved]]-Table6[[#This Row],[Average Shadow Take Runs Saved]]</f>
        <v>1.1033333333333333</v>
      </c>
    </row>
    <row r="54" spans="1:9" x14ac:dyDescent="0.45">
      <c r="A54">
        <v>2024</v>
      </c>
      <c r="B54" t="s">
        <v>1202</v>
      </c>
      <c r="C54" t="s">
        <v>18</v>
      </c>
      <c r="D54">
        <v>-11</v>
      </c>
      <c r="E54">
        <v>1</v>
      </c>
      <c r="F54" s="2">
        <f>AVERAGE(Table6[All Take Runs Saved])</f>
        <v>-9.18</v>
      </c>
      <c r="G54" s="2">
        <f>Table6[[#This Row],[All Take Runs Saved]]-Table6[[#This Row],[Average Take Runs Saved]]</f>
        <v>-1.8200000000000003</v>
      </c>
      <c r="H54" s="2">
        <f>AVERAGE(Table6[Shadow Region Take Runs Saved])</f>
        <v>-0.10333333333333333</v>
      </c>
      <c r="I54" s="2">
        <f>Table6[[#This Row],[Shadow Region Take Runs Saved]]-Table6[[#This Row],[Average Shadow Take Runs Saved]]</f>
        <v>1.1033333333333333</v>
      </c>
    </row>
    <row r="55" spans="1:9" x14ac:dyDescent="0.45">
      <c r="A55">
        <v>2024</v>
      </c>
      <c r="B55" t="s">
        <v>1044</v>
      </c>
      <c r="C55" t="s">
        <v>31</v>
      </c>
      <c r="D55">
        <v>-10</v>
      </c>
      <c r="E55">
        <v>1</v>
      </c>
      <c r="F55" s="2">
        <f>AVERAGE(Table6[All Take Runs Saved])</f>
        <v>-9.18</v>
      </c>
      <c r="G55" s="2">
        <f>Table6[[#This Row],[All Take Runs Saved]]-Table6[[#This Row],[Average Take Runs Saved]]</f>
        <v>-0.82000000000000028</v>
      </c>
      <c r="H55" s="2">
        <f>AVERAGE(Table6[Shadow Region Take Runs Saved])</f>
        <v>-0.10333333333333333</v>
      </c>
      <c r="I55" s="2">
        <f>Table6[[#This Row],[Shadow Region Take Runs Saved]]-Table6[[#This Row],[Average Shadow Take Runs Saved]]</f>
        <v>1.1033333333333333</v>
      </c>
    </row>
    <row r="56" spans="1:9" x14ac:dyDescent="0.45">
      <c r="A56">
        <v>2024</v>
      </c>
      <c r="B56" t="s">
        <v>1150</v>
      </c>
      <c r="C56" t="s">
        <v>71</v>
      </c>
      <c r="D56">
        <v>-10</v>
      </c>
      <c r="E56">
        <v>1</v>
      </c>
      <c r="F56" s="2">
        <f>AVERAGE(Table6[All Take Runs Saved])</f>
        <v>-9.18</v>
      </c>
      <c r="G56" s="2">
        <f>Table6[[#This Row],[All Take Runs Saved]]-Table6[[#This Row],[Average Take Runs Saved]]</f>
        <v>-0.82000000000000028</v>
      </c>
      <c r="H56" s="2">
        <f>AVERAGE(Table6[Shadow Region Take Runs Saved])</f>
        <v>-0.10333333333333333</v>
      </c>
      <c r="I56" s="2">
        <f>Table6[[#This Row],[Shadow Region Take Runs Saved]]-Table6[[#This Row],[Average Shadow Take Runs Saved]]</f>
        <v>1.1033333333333333</v>
      </c>
    </row>
    <row r="57" spans="1:9" x14ac:dyDescent="0.45">
      <c r="A57">
        <v>2024</v>
      </c>
      <c r="B57" t="s">
        <v>1212</v>
      </c>
      <c r="C57" t="s">
        <v>89</v>
      </c>
      <c r="D57">
        <v>-10</v>
      </c>
      <c r="E57">
        <v>1</v>
      </c>
      <c r="F57" s="2">
        <f>AVERAGE(Table6[All Take Runs Saved])</f>
        <v>-9.18</v>
      </c>
      <c r="G57" s="2">
        <f>Table6[[#This Row],[All Take Runs Saved]]-Table6[[#This Row],[Average Take Runs Saved]]</f>
        <v>-0.82000000000000028</v>
      </c>
      <c r="H57" s="2">
        <f>AVERAGE(Table6[Shadow Region Take Runs Saved])</f>
        <v>-0.10333333333333333</v>
      </c>
      <c r="I57" s="2">
        <f>Table6[[#This Row],[Shadow Region Take Runs Saved]]-Table6[[#This Row],[Average Shadow Take Runs Saved]]</f>
        <v>1.1033333333333333</v>
      </c>
    </row>
    <row r="58" spans="1:9" x14ac:dyDescent="0.45">
      <c r="A58">
        <v>2024</v>
      </c>
      <c r="B58" t="s">
        <v>1043</v>
      </c>
      <c r="C58" t="s">
        <v>31</v>
      </c>
      <c r="D58">
        <v>-9</v>
      </c>
      <c r="E58">
        <v>1</v>
      </c>
      <c r="F58" s="2">
        <f>AVERAGE(Table6[All Take Runs Saved])</f>
        <v>-9.18</v>
      </c>
      <c r="G58" s="2">
        <f>Table6[[#This Row],[All Take Runs Saved]]-Table6[[#This Row],[Average Take Runs Saved]]</f>
        <v>0.17999999999999972</v>
      </c>
      <c r="H58" s="2">
        <f>AVERAGE(Table6[Shadow Region Take Runs Saved])</f>
        <v>-0.10333333333333333</v>
      </c>
      <c r="I58" s="2">
        <f>Table6[[#This Row],[Shadow Region Take Runs Saved]]-Table6[[#This Row],[Average Shadow Take Runs Saved]]</f>
        <v>1.1033333333333333</v>
      </c>
    </row>
    <row r="59" spans="1:9" x14ac:dyDescent="0.45">
      <c r="A59">
        <v>2024</v>
      </c>
      <c r="B59" t="s">
        <v>1117</v>
      </c>
      <c r="C59" t="s">
        <v>22</v>
      </c>
      <c r="D59">
        <v>-9</v>
      </c>
      <c r="E59">
        <v>1</v>
      </c>
      <c r="F59" s="2">
        <f>AVERAGE(Table6[All Take Runs Saved])</f>
        <v>-9.18</v>
      </c>
      <c r="G59" s="2">
        <f>Table6[[#This Row],[All Take Runs Saved]]-Table6[[#This Row],[Average Take Runs Saved]]</f>
        <v>0.17999999999999972</v>
      </c>
      <c r="H59" s="2">
        <f>AVERAGE(Table6[Shadow Region Take Runs Saved])</f>
        <v>-0.10333333333333333</v>
      </c>
      <c r="I59" s="2">
        <f>Table6[[#This Row],[Shadow Region Take Runs Saved]]-Table6[[#This Row],[Average Shadow Take Runs Saved]]</f>
        <v>1.1033333333333333</v>
      </c>
    </row>
    <row r="60" spans="1:9" x14ac:dyDescent="0.45">
      <c r="A60">
        <v>2024</v>
      </c>
      <c r="B60" t="s">
        <v>1135</v>
      </c>
      <c r="C60" t="s">
        <v>14</v>
      </c>
      <c r="D60">
        <v>-8</v>
      </c>
      <c r="E60">
        <v>1</v>
      </c>
      <c r="F60" s="2">
        <f>AVERAGE(Table6[All Take Runs Saved])</f>
        <v>-9.18</v>
      </c>
      <c r="G60" s="2">
        <f>Table6[[#This Row],[All Take Runs Saved]]-Table6[[#This Row],[Average Take Runs Saved]]</f>
        <v>1.1799999999999997</v>
      </c>
      <c r="H60" s="2">
        <f>AVERAGE(Table6[Shadow Region Take Runs Saved])</f>
        <v>-0.10333333333333333</v>
      </c>
      <c r="I60" s="2">
        <f>Table6[[#This Row],[Shadow Region Take Runs Saved]]-Table6[[#This Row],[Average Shadow Take Runs Saved]]</f>
        <v>1.1033333333333333</v>
      </c>
    </row>
    <row r="61" spans="1:9" x14ac:dyDescent="0.45">
      <c r="A61">
        <v>2024</v>
      </c>
      <c r="B61" t="s">
        <v>1136</v>
      </c>
      <c r="C61" t="s">
        <v>14</v>
      </c>
      <c r="D61">
        <v>-8</v>
      </c>
      <c r="E61">
        <v>1</v>
      </c>
      <c r="F61" s="2">
        <f>AVERAGE(Table6[All Take Runs Saved])</f>
        <v>-9.18</v>
      </c>
      <c r="G61" s="2">
        <f>Table6[[#This Row],[All Take Runs Saved]]-Table6[[#This Row],[Average Take Runs Saved]]</f>
        <v>1.1799999999999997</v>
      </c>
      <c r="H61" s="2">
        <f>AVERAGE(Table6[Shadow Region Take Runs Saved])</f>
        <v>-0.10333333333333333</v>
      </c>
      <c r="I61" s="2">
        <f>Table6[[#This Row],[Shadow Region Take Runs Saved]]-Table6[[#This Row],[Average Shadow Take Runs Saved]]</f>
        <v>1.1033333333333333</v>
      </c>
    </row>
    <row r="62" spans="1:9" x14ac:dyDescent="0.45">
      <c r="A62">
        <v>2024</v>
      </c>
      <c r="B62" t="s">
        <v>1194</v>
      </c>
      <c r="C62" t="s">
        <v>57</v>
      </c>
      <c r="D62">
        <v>-8</v>
      </c>
      <c r="E62">
        <v>1</v>
      </c>
      <c r="F62" s="2">
        <f>AVERAGE(Table6[All Take Runs Saved])</f>
        <v>-9.18</v>
      </c>
      <c r="G62" s="2">
        <f>Table6[[#This Row],[All Take Runs Saved]]-Table6[[#This Row],[Average Take Runs Saved]]</f>
        <v>1.1799999999999997</v>
      </c>
      <c r="H62" s="2">
        <f>AVERAGE(Table6[Shadow Region Take Runs Saved])</f>
        <v>-0.10333333333333333</v>
      </c>
      <c r="I62" s="2">
        <f>Table6[[#This Row],[Shadow Region Take Runs Saved]]-Table6[[#This Row],[Average Shadow Take Runs Saved]]</f>
        <v>1.1033333333333333</v>
      </c>
    </row>
    <row r="63" spans="1:9" x14ac:dyDescent="0.45">
      <c r="A63">
        <v>2024</v>
      </c>
      <c r="B63" t="s">
        <v>928</v>
      </c>
      <c r="C63" t="s">
        <v>62</v>
      </c>
      <c r="D63">
        <v>-7</v>
      </c>
      <c r="E63">
        <v>1</v>
      </c>
      <c r="F63" s="2">
        <f>AVERAGE(Table6[All Take Runs Saved])</f>
        <v>-9.18</v>
      </c>
      <c r="G63" s="2">
        <f>Table6[[#This Row],[All Take Runs Saved]]-Table6[[#This Row],[Average Take Runs Saved]]</f>
        <v>2.1799999999999997</v>
      </c>
      <c r="H63" s="2">
        <f>AVERAGE(Table6[Shadow Region Take Runs Saved])</f>
        <v>-0.10333333333333333</v>
      </c>
      <c r="I63" s="2">
        <f>Table6[[#This Row],[Shadow Region Take Runs Saved]]-Table6[[#This Row],[Average Shadow Take Runs Saved]]</f>
        <v>1.1033333333333333</v>
      </c>
    </row>
    <row r="64" spans="1:9" x14ac:dyDescent="0.45">
      <c r="A64">
        <v>2024</v>
      </c>
      <c r="B64" t="s">
        <v>1020</v>
      </c>
      <c r="C64" t="s">
        <v>93</v>
      </c>
      <c r="D64">
        <v>-7</v>
      </c>
      <c r="E64">
        <v>1</v>
      </c>
      <c r="F64" s="2">
        <f>AVERAGE(Table6[All Take Runs Saved])</f>
        <v>-9.18</v>
      </c>
      <c r="G64" s="2">
        <f>Table6[[#This Row],[All Take Runs Saved]]-Table6[[#This Row],[Average Take Runs Saved]]</f>
        <v>2.1799999999999997</v>
      </c>
      <c r="H64" s="2">
        <f>AVERAGE(Table6[Shadow Region Take Runs Saved])</f>
        <v>-0.10333333333333333</v>
      </c>
      <c r="I64" s="2">
        <f>Table6[[#This Row],[Shadow Region Take Runs Saved]]-Table6[[#This Row],[Average Shadow Take Runs Saved]]</f>
        <v>1.1033333333333333</v>
      </c>
    </row>
    <row r="65" spans="1:9" x14ac:dyDescent="0.45">
      <c r="A65">
        <v>2024</v>
      </c>
      <c r="B65" t="s">
        <v>1048</v>
      </c>
      <c r="C65" t="s">
        <v>24</v>
      </c>
      <c r="D65">
        <v>-7</v>
      </c>
      <c r="E65">
        <v>1</v>
      </c>
      <c r="F65" s="2">
        <f>AVERAGE(Table6[All Take Runs Saved])</f>
        <v>-9.18</v>
      </c>
      <c r="G65" s="2">
        <f>Table6[[#This Row],[All Take Runs Saved]]-Table6[[#This Row],[Average Take Runs Saved]]</f>
        <v>2.1799999999999997</v>
      </c>
      <c r="H65" s="2">
        <f>AVERAGE(Table6[Shadow Region Take Runs Saved])</f>
        <v>-0.10333333333333333</v>
      </c>
      <c r="I65" s="2">
        <f>Table6[[#This Row],[Shadow Region Take Runs Saved]]-Table6[[#This Row],[Average Shadow Take Runs Saved]]</f>
        <v>1.1033333333333333</v>
      </c>
    </row>
    <row r="66" spans="1:9" x14ac:dyDescent="0.45">
      <c r="A66">
        <v>2024</v>
      </c>
      <c r="B66" t="s">
        <v>1176</v>
      </c>
      <c r="C66" t="s">
        <v>44</v>
      </c>
      <c r="D66">
        <v>-7</v>
      </c>
      <c r="E66">
        <v>1</v>
      </c>
      <c r="F66" s="2">
        <f>AVERAGE(Table6[All Take Runs Saved])</f>
        <v>-9.18</v>
      </c>
      <c r="G66" s="2">
        <f>Table6[[#This Row],[All Take Runs Saved]]-Table6[[#This Row],[Average Take Runs Saved]]</f>
        <v>2.1799999999999997</v>
      </c>
      <c r="H66" s="2">
        <f>AVERAGE(Table6[Shadow Region Take Runs Saved])</f>
        <v>-0.10333333333333333</v>
      </c>
      <c r="I66" s="2">
        <f>Table6[[#This Row],[Shadow Region Take Runs Saved]]-Table6[[#This Row],[Average Shadow Take Runs Saved]]</f>
        <v>1.1033333333333333</v>
      </c>
    </row>
    <row r="67" spans="1:9" x14ac:dyDescent="0.45">
      <c r="A67">
        <v>2024</v>
      </c>
      <c r="B67" t="s">
        <v>1183</v>
      </c>
      <c r="C67" t="s">
        <v>44</v>
      </c>
      <c r="D67">
        <v>-7</v>
      </c>
      <c r="E67">
        <v>1</v>
      </c>
      <c r="F67" s="2">
        <f>AVERAGE(Table6[All Take Runs Saved])</f>
        <v>-9.18</v>
      </c>
      <c r="G67" s="2">
        <f>Table6[[#This Row],[All Take Runs Saved]]-Table6[[#This Row],[Average Take Runs Saved]]</f>
        <v>2.1799999999999997</v>
      </c>
      <c r="H67" s="2">
        <f>AVERAGE(Table6[Shadow Region Take Runs Saved])</f>
        <v>-0.10333333333333333</v>
      </c>
      <c r="I67" s="2">
        <f>Table6[[#This Row],[Shadow Region Take Runs Saved]]-Table6[[#This Row],[Average Shadow Take Runs Saved]]</f>
        <v>1.1033333333333333</v>
      </c>
    </row>
    <row r="68" spans="1:9" x14ac:dyDescent="0.45">
      <c r="A68">
        <v>2024</v>
      </c>
      <c r="B68" t="s">
        <v>923</v>
      </c>
      <c r="C68" t="s">
        <v>38</v>
      </c>
      <c r="D68">
        <v>-6</v>
      </c>
      <c r="E68">
        <v>1</v>
      </c>
      <c r="F68" s="2">
        <f>AVERAGE(Table6[All Take Runs Saved])</f>
        <v>-9.18</v>
      </c>
      <c r="G68" s="2">
        <f>Table6[[#This Row],[All Take Runs Saved]]-Table6[[#This Row],[Average Take Runs Saved]]</f>
        <v>3.1799999999999997</v>
      </c>
      <c r="H68" s="2">
        <f>AVERAGE(Table6[Shadow Region Take Runs Saved])</f>
        <v>-0.10333333333333333</v>
      </c>
      <c r="I68" s="2">
        <f>Table6[[#This Row],[Shadow Region Take Runs Saved]]-Table6[[#This Row],[Average Shadow Take Runs Saved]]</f>
        <v>1.1033333333333333</v>
      </c>
    </row>
    <row r="69" spans="1:9" x14ac:dyDescent="0.45">
      <c r="A69">
        <v>2024</v>
      </c>
      <c r="B69" t="s">
        <v>1052</v>
      </c>
      <c r="C69" t="s">
        <v>24</v>
      </c>
      <c r="D69">
        <v>-6</v>
      </c>
      <c r="E69">
        <v>1</v>
      </c>
      <c r="F69" s="2">
        <f>AVERAGE(Table6[All Take Runs Saved])</f>
        <v>-9.18</v>
      </c>
      <c r="G69" s="2">
        <f>Table6[[#This Row],[All Take Runs Saved]]-Table6[[#This Row],[Average Take Runs Saved]]</f>
        <v>3.1799999999999997</v>
      </c>
      <c r="H69" s="2">
        <f>AVERAGE(Table6[Shadow Region Take Runs Saved])</f>
        <v>-0.10333333333333333</v>
      </c>
      <c r="I69" s="2">
        <f>Table6[[#This Row],[Shadow Region Take Runs Saved]]-Table6[[#This Row],[Average Shadow Take Runs Saved]]</f>
        <v>1.1033333333333333</v>
      </c>
    </row>
    <row r="70" spans="1:9" x14ac:dyDescent="0.45">
      <c r="A70">
        <v>2024</v>
      </c>
      <c r="B70" t="s">
        <v>933</v>
      </c>
      <c r="C70" t="s">
        <v>40</v>
      </c>
      <c r="D70">
        <v>-5</v>
      </c>
      <c r="E70">
        <v>1</v>
      </c>
      <c r="F70" s="2">
        <f>AVERAGE(Table6[All Take Runs Saved])</f>
        <v>-9.18</v>
      </c>
      <c r="G70" s="2">
        <f>Table6[[#This Row],[All Take Runs Saved]]-Table6[[#This Row],[Average Take Runs Saved]]</f>
        <v>4.18</v>
      </c>
      <c r="H70" s="2">
        <f>AVERAGE(Table6[Shadow Region Take Runs Saved])</f>
        <v>-0.10333333333333333</v>
      </c>
      <c r="I70" s="2">
        <f>Table6[[#This Row],[Shadow Region Take Runs Saved]]-Table6[[#This Row],[Average Shadow Take Runs Saved]]</f>
        <v>1.1033333333333333</v>
      </c>
    </row>
    <row r="71" spans="1:9" x14ac:dyDescent="0.45">
      <c r="A71">
        <v>2024</v>
      </c>
      <c r="B71" t="s">
        <v>958</v>
      </c>
      <c r="C71" t="s">
        <v>50</v>
      </c>
      <c r="D71">
        <v>-5</v>
      </c>
      <c r="E71">
        <v>1</v>
      </c>
      <c r="F71" s="2">
        <f>AVERAGE(Table6[All Take Runs Saved])</f>
        <v>-9.18</v>
      </c>
      <c r="G71" s="2">
        <f>Table6[[#This Row],[All Take Runs Saved]]-Table6[[#This Row],[Average Take Runs Saved]]</f>
        <v>4.18</v>
      </c>
      <c r="H71" s="2">
        <f>AVERAGE(Table6[Shadow Region Take Runs Saved])</f>
        <v>-0.10333333333333333</v>
      </c>
      <c r="I71" s="2">
        <f>Table6[[#This Row],[Shadow Region Take Runs Saved]]-Table6[[#This Row],[Average Shadow Take Runs Saved]]</f>
        <v>1.1033333333333333</v>
      </c>
    </row>
    <row r="72" spans="1:9" x14ac:dyDescent="0.45">
      <c r="A72">
        <v>2024</v>
      </c>
      <c r="B72" t="s">
        <v>982</v>
      </c>
      <c r="C72" t="s">
        <v>33</v>
      </c>
      <c r="D72">
        <v>-5</v>
      </c>
      <c r="E72">
        <v>1</v>
      </c>
      <c r="F72" s="2">
        <f>AVERAGE(Table6[All Take Runs Saved])</f>
        <v>-9.18</v>
      </c>
      <c r="G72" s="2">
        <f>Table6[[#This Row],[All Take Runs Saved]]-Table6[[#This Row],[Average Take Runs Saved]]</f>
        <v>4.18</v>
      </c>
      <c r="H72" s="2">
        <f>AVERAGE(Table6[Shadow Region Take Runs Saved])</f>
        <v>-0.10333333333333333</v>
      </c>
      <c r="I72" s="2">
        <f>Table6[[#This Row],[Shadow Region Take Runs Saved]]-Table6[[#This Row],[Average Shadow Take Runs Saved]]</f>
        <v>1.1033333333333333</v>
      </c>
    </row>
    <row r="73" spans="1:9" x14ac:dyDescent="0.45">
      <c r="A73">
        <v>2024</v>
      </c>
      <c r="B73" t="s">
        <v>998</v>
      </c>
      <c r="C73" t="s">
        <v>59</v>
      </c>
      <c r="D73">
        <v>-5</v>
      </c>
      <c r="E73">
        <v>1</v>
      </c>
      <c r="F73" s="2">
        <f>AVERAGE(Table6[All Take Runs Saved])</f>
        <v>-9.18</v>
      </c>
      <c r="G73" s="2">
        <f>Table6[[#This Row],[All Take Runs Saved]]-Table6[[#This Row],[Average Take Runs Saved]]</f>
        <v>4.18</v>
      </c>
      <c r="H73" s="2">
        <f>AVERAGE(Table6[Shadow Region Take Runs Saved])</f>
        <v>-0.10333333333333333</v>
      </c>
      <c r="I73" s="2">
        <f>Table6[[#This Row],[Shadow Region Take Runs Saved]]-Table6[[#This Row],[Average Shadow Take Runs Saved]]</f>
        <v>1.1033333333333333</v>
      </c>
    </row>
    <row r="74" spans="1:9" x14ac:dyDescent="0.45">
      <c r="A74">
        <v>2024</v>
      </c>
      <c r="B74" t="s">
        <v>1013</v>
      </c>
      <c r="C74" t="s">
        <v>54</v>
      </c>
      <c r="D74">
        <v>-5</v>
      </c>
      <c r="E74">
        <v>1</v>
      </c>
      <c r="F74" s="2">
        <f>AVERAGE(Table6[All Take Runs Saved])</f>
        <v>-9.18</v>
      </c>
      <c r="G74" s="2">
        <f>Table6[[#This Row],[All Take Runs Saved]]-Table6[[#This Row],[Average Take Runs Saved]]</f>
        <v>4.18</v>
      </c>
      <c r="H74" s="2">
        <f>AVERAGE(Table6[Shadow Region Take Runs Saved])</f>
        <v>-0.10333333333333333</v>
      </c>
      <c r="I74" s="2">
        <f>Table6[[#This Row],[Shadow Region Take Runs Saved]]-Table6[[#This Row],[Average Shadow Take Runs Saved]]</f>
        <v>1.1033333333333333</v>
      </c>
    </row>
    <row r="75" spans="1:9" x14ac:dyDescent="0.45">
      <c r="A75">
        <v>2024</v>
      </c>
      <c r="B75" t="s">
        <v>1039</v>
      </c>
      <c r="C75" t="s">
        <v>31</v>
      </c>
      <c r="D75">
        <v>-5</v>
      </c>
      <c r="E75">
        <v>1</v>
      </c>
      <c r="F75" s="2">
        <f>AVERAGE(Table6[All Take Runs Saved])</f>
        <v>-9.18</v>
      </c>
      <c r="G75" s="2">
        <f>Table6[[#This Row],[All Take Runs Saved]]-Table6[[#This Row],[Average Take Runs Saved]]</f>
        <v>4.18</v>
      </c>
      <c r="H75" s="2">
        <f>AVERAGE(Table6[Shadow Region Take Runs Saved])</f>
        <v>-0.10333333333333333</v>
      </c>
      <c r="I75" s="2">
        <f>Table6[[#This Row],[Shadow Region Take Runs Saved]]-Table6[[#This Row],[Average Shadow Take Runs Saved]]</f>
        <v>1.1033333333333333</v>
      </c>
    </row>
    <row r="76" spans="1:9" x14ac:dyDescent="0.45">
      <c r="A76">
        <v>2024</v>
      </c>
      <c r="B76" t="s">
        <v>1068</v>
      </c>
      <c r="C76" t="s">
        <v>79</v>
      </c>
      <c r="D76">
        <v>-5</v>
      </c>
      <c r="E76">
        <v>1</v>
      </c>
      <c r="F76" s="2">
        <f>AVERAGE(Table6[All Take Runs Saved])</f>
        <v>-9.18</v>
      </c>
      <c r="G76" s="2">
        <f>Table6[[#This Row],[All Take Runs Saved]]-Table6[[#This Row],[Average Take Runs Saved]]</f>
        <v>4.18</v>
      </c>
      <c r="H76" s="2">
        <f>AVERAGE(Table6[Shadow Region Take Runs Saved])</f>
        <v>-0.10333333333333333</v>
      </c>
      <c r="I76" s="2">
        <f>Table6[[#This Row],[Shadow Region Take Runs Saved]]-Table6[[#This Row],[Average Shadow Take Runs Saved]]</f>
        <v>1.1033333333333333</v>
      </c>
    </row>
    <row r="77" spans="1:9" x14ac:dyDescent="0.45">
      <c r="A77">
        <v>2024</v>
      </c>
      <c r="B77" t="s">
        <v>1098</v>
      </c>
      <c r="C77" t="s">
        <v>36</v>
      </c>
      <c r="D77">
        <v>-5</v>
      </c>
      <c r="E77">
        <v>1</v>
      </c>
      <c r="F77" s="2">
        <f>AVERAGE(Table6[All Take Runs Saved])</f>
        <v>-9.18</v>
      </c>
      <c r="G77" s="2">
        <f>Table6[[#This Row],[All Take Runs Saved]]-Table6[[#This Row],[Average Take Runs Saved]]</f>
        <v>4.18</v>
      </c>
      <c r="H77" s="2">
        <f>AVERAGE(Table6[Shadow Region Take Runs Saved])</f>
        <v>-0.10333333333333333</v>
      </c>
      <c r="I77" s="2">
        <f>Table6[[#This Row],[Shadow Region Take Runs Saved]]-Table6[[#This Row],[Average Shadow Take Runs Saved]]</f>
        <v>1.1033333333333333</v>
      </c>
    </row>
    <row r="78" spans="1:9" x14ac:dyDescent="0.45">
      <c r="A78">
        <v>2024</v>
      </c>
      <c r="B78" t="s">
        <v>1099</v>
      </c>
      <c r="C78" t="s">
        <v>36</v>
      </c>
      <c r="D78">
        <v>-5</v>
      </c>
      <c r="E78">
        <v>1</v>
      </c>
      <c r="F78" s="2">
        <f>AVERAGE(Table6[All Take Runs Saved])</f>
        <v>-9.18</v>
      </c>
      <c r="G78" s="2">
        <f>Table6[[#This Row],[All Take Runs Saved]]-Table6[[#This Row],[Average Take Runs Saved]]</f>
        <v>4.18</v>
      </c>
      <c r="H78" s="2">
        <f>AVERAGE(Table6[Shadow Region Take Runs Saved])</f>
        <v>-0.10333333333333333</v>
      </c>
      <c r="I78" s="2">
        <f>Table6[[#This Row],[Shadow Region Take Runs Saved]]-Table6[[#This Row],[Average Shadow Take Runs Saved]]</f>
        <v>1.1033333333333333</v>
      </c>
    </row>
    <row r="79" spans="1:9" x14ac:dyDescent="0.45">
      <c r="A79">
        <v>2024</v>
      </c>
      <c r="B79" t="s">
        <v>1160</v>
      </c>
      <c r="C79" t="s">
        <v>42</v>
      </c>
      <c r="D79">
        <v>-5</v>
      </c>
      <c r="E79">
        <v>1</v>
      </c>
      <c r="F79" s="2">
        <f>AVERAGE(Table6[All Take Runs Saved])</f>
        <v>-9.18</v>
      </c>
      <c r="G79" s="2">
        <f>Table6[[#This Row],[All Take Runs Saved]]-Table6[[#This Row],[Average Take Runs Saved]]</f>
        <v>4.18</v>
      </c>
      <c r="H79" s="2">
        <f>AVERAGE(Table6[Shadow Region Take Runs Saved])</f>
        <v>-0.10333333333333333</v>
      </c>
      <c r="I79" s="2">
        <f>Table6[[#This Row],[Shadow Region Take Runs Saved]]-Table6[[#This Row],[Average Shadow Take Runs Saved]]</f>
        <v>1.1033333333333333</v>
      </c>
    </row>
    <row r="80" spans="1:9" x14ac:dyDescent="0.45">
      <c r="A80">
        <v>2024</v>
      </c>
      <c r="B80" t="s">
        <v>1177</v>
      </c>
      <c r="C80" t="s">
        <v>44</v>
      </c>
      <c r="D80">
        <v>-5</v>
      </c>
      <c r="E80">
        <v>1</v>
      </c>
      <c r="F80" s="2">
        <f>AVERAGE(Table6[All Take Runs Saved])</f>
        <v>-9.18</v>
      </c>
      <c r="G80" s="2">
        <f>Table6[[#This Row],[All Take Runs Saved]]-Table6[[#This Row],[Average Take Runs Saved]]</f>
        <v>4.18</v>
      </c>
      <c r="H80" s="2">
        <f>AVERAGE(Table6[Shadow Region Take Runs Saved])</f>
        <v>-0.10333333333333333</v>
      </c>
      <c r="I80" s="2">
        <f>Table6[[#This Row],[Shadow Region Take Runs Saved]]-Table6[[#This Row],[Average Shadow Take Runs Saved]]</f>
        <v>1.1033333333333333</v>
      </c>
    </row>
    <row r="81" spans="1:9" x14ac:dyDescent="0.45">
      <c r="A81">
        <v>2024</v>
      </c>
      <c r="B81" t="s">
        <v>976</v>
      </c>
      <c r="C81" t="s">
        <v>102</v>
      </c>
      <c r="D81">
        <v>-4</v>
      </c>
      <c r="E81">
        <v>1</v>
      </c>
      <c r="F81" s="2">
        <f>AVERAGE(Table6[All Take Runs Saved])</f>
        <v>-9.18</v>
      </c>
      <c r="G81" s="2">
        <f>Table6[[#This Row],[All Take Runs Saved]]-Table6[[#This Row],[Average Take Runs Saved]]</f>
        <v>5.18</v>
      </c>
      <c r="H81" s="2">
        <f>AVERAGE(Table6[Shadow Region Take Runs Saved])</f>
        <v>-0.10333333333333333</v>
      </c>
      <c r="I81" s="2">
        <f>Table6[[#This Row],[Shadow Region Take Runs Saved]]-Table6[[#This Row],[Average Shadow Take Runs Saved]]</f>
        <v>1.1033333333333333</v>
      </c>
    </row>
    <row r="82" spans="1:9" x14ac:dyDescent="0.45">
      <c r="A82">
        <v>2024</v>
      </c>
      <c r="B82" t="s">
        <v>996</v>
      </c>
      <c r="C82" t="s">
        <v>59</v>
      </c>
      <c r="D82">
        <v>-4</v>
      </c>
      <c r="E82">
        <v>1</v>
      </c>
      <c r="F82" s="2">
        <f>AVERAGE(Table6[All Take Runs Saved])</f>
        <v>-9.18</v>
      </c>
      <c r="G82" s="2">
        <f>Table6[[#This Row],[All Take Runs Saved]]-Table6[[#This Row],[Average Take Runs Saved]]</f>
        <v>5.18</v>
      </c>
      <c r="H82" s="2">
        <f>AVERAGE(Table6[Shadow Region Take Runs Saved])</f>
        <v>-0.10333333333333333</v>
      </c>
      <c r="I82" s="2">
        <f>Table6[[#This Row],[Shadow Region Take Runs Saved]]-Table6[[#This Row],[Average Shadow Take Runs Saved]]</f>
        <v>1.1033333333333333</v>
      </c>
    </row>
    <row r="83" spans="1:9" x14ac:dyDescent="0.45">
      <c r="A83">
        <v>2024</v>
      </c>
      <c r="B83" t="s">
        <v>1059</v>
      </c>
      <c r="C83" t="s">
        <v>79</v>
      </c>
      <c r="D83">
        <v>-4</v>
      </c>
      <c r="E83">
        <v>1</v>
      </c>
      <c r="F83" s="2">
        <f>AVERAGE(Table6[All Take Runs Saved])</f>
        <v>-9.18</v>
      </c>
      <c r="G83" s="2">
        <f>Table6[[#This Row],[All Take Runs Saved]]-Table6[[#This Row],[Average Take Runs Saved]]</f>
        <v>5.18</v>
      </c>
      <c r="H83" s="2">
        <f>AVERAGE(Table6[Shadow Region Take Runs Saved])</f>
        <v>-0.10333333333333333</v>
      </c>
      <c r="I83" s="2">
        <f>Table6[[#This Row],[Shadow Region Take Runs Saved]]-Table6[[#This Row],[Average Shadow Take Runs Saved]]</f>
        <v>1.1033333333333333</v>
      </c>
    </row>
    <row r="84" spans="1:9" x14ac:dyDescent="0.45">
      <c r="A84">
        <v>2024</v>
      </c>
      <c r="B84" t="s">
        <v>1118</v>
      </c>
      <c r="C84" t="s">
        <v>22</v>
      </c>
      <c r="D84">
        <v>-4</v>
      </c>
      <c r="E84">
        <v>1</v>
      </c>
      <c r="F84" s="2">
        <f>AVERAGE(Table6[All Take Runs Saved])</f>
        <v>-9.18</v>
      </c>
      <c r="G84" s="2">
        <f>Table6[[#This Row],[All Take Runs Saved]]-Table6[[#This Row],[Average Take Runs Saved]]</f>
        <v>5.18</v>
      </c>
      <c r="H84" s="2">
        <f>AVERAGE(Table6[Shadow Region Take Runs Saved])</f>
        <v>-0.10333333333333333</v>
      </c>
      <c r="I84" s="2">
        <f>Table6[[#This Row],[Shadow Region Take Runs Saved]]-Table6[[#This Row],[Average Shadow Take Runs Saved]]</f>
        <v>1.1033333333333333</v>
      </c>
    </row>
    <row r="85" spans="1:9" x14ac:dyDescent="0.45">
      <c r="A85">
        <v>2024</v>
      </c>
      <c r="B85" t="s">
        <v>1132</v>
      </c>
      <c r="C85" t="s">
        <v>14</v>
      </c>
      <c r="D85">
        <v>-4</v>
      </c>
      <c r="E85">
        <v>1</v>
      </c>
      <c r="F85" s="2">
        <f>AVERAGE(Table6[All Take Runs Saved])</f>
        <v>-9.18</v>
      </c>
      <c r="G85" s="2">
        <f>Table6[[#This Row],[All Take Runs Saved]]-Table6[[#This Row],[Average Take Runs Saved]]</f>
        <v>5.18</v>
      </c>
      <c r="H85" s="2">
        <f>AVERAGE(Table6[Shadow Region Take Runs Saved])</f>
        <v>-0.10333333333333333</v>
      </c>
      <c r="I85" s="2">
        <f>Table6[[#This Row],[Shadow Region Take Runs Saved]]-Table6[[#This Row],[Average Shadow Take Runs Saved]]</f>
        <v>1.1033333333333333</v>
      </c>
    </row>
    <row r="86" spans="1:9" x14ac:dyDescent="0.45">
      <c r="A86">
        <v>2024</v>
      </c>
      <c r="B86" t="s">
        <v>1195</v>
      </c>
      <c r="C86" t="s">
        <v>57</v>
      </c>
      <c r="D86">
        <v>-4</v>
      </c>
      <c r="E86">
        <v>1</v>
      </c>
      <c r="F86" s="2">
        <f>AVERAGE(Table6[All Take Runs Saved])</f>
        <v>-9.18</v>
      </c>
      <c r="G86" s="2">
        <f>Table6[[#This Row],[All Take Runs Saved]]-Table6[[#This Row],[Average Take Runs Saved]]</f>
        <v>5.18</v>
      </c>
      <c r="H86" s="2">
        <f>AVERAGE(Table6[Shadow Region Take Runs Saved])</f>
        <v>-0.10333333333333333</v>
      </c>
      <c r="I86" s="2">
        <f>Table6[[#This Row],[Shadow Region Take Runs Saved]]-Table6[[#This Row],[Average Shadow Take Runs Saved]]</f>
        <v>1.1033333333333333</v>
      </c>
    </row>
    <row r="87" spans="1:9" x14ac:dyDescent="0.45">
      <c r="A87">
        <v>2024</v>
      </c>
      <c r="B87" t="s">
        <v>1198</v>
      </c>
      <c r="C87" t="s">
        <v>18</v>
      </c>
      <c r="D87">
        <v>-4</v>
      </c>
      <c r="E87">
        <v>1</v>
      </c>
      <c r="F87" s="2">
        <f>AVERAGE(Table6[All Take Runs Saved])</f>
        <v>-9.18</v>
      </c>
      <c r="G87" s="2">
        <f>Table6[[#This Row],[All Take Runs Saved]]-Table6[[#This Row],[Average Take Runs Saved]]</f>
        <v>5.18</v>
      </c>
      <c r="H87" s="2">
        <f>AVERAGE(Table6[Shadow Region Take Runs Saved])</f>
        <v>-0.10333333333333333</v>
      </c>
      <c r="I87" s="2">
        <f>Table6[[#This Row],[Shadow Region Take Runs Saved]]-Table6[[#This Row],[Average Shadow Take Runs Saved]]</f>
        <v>1.1033333333333333</v>
      </c>
    </row>
    <row r="88" spans="1:9" x14ac:dyDescent="0.45">
      <c r="A88">
        <v>2024</v>
      </c>
      <c r="B88" t="s">
        <v>937</v>
      </c>
      <c r="C88" t="s">
        <v>40</v>
      </c>
      <c r="D88">
        <v>-3</v>
      </c>
      <c r="E88">
        <v>1</v>
      </c>
      <c r="F88" s="2">
        <f>AVERAGE(Table6[All Take Runs Saved])</f>
        <v>-9.18</v>
      </c>
      <c r="G88" s="2">
        <f>Table6[[#This Row],[All Take Runs Saved]]-Table6[[#This Row],[Average Take Runs Saved]]</f>
        <v>6.18</v>
      </c>
      <c r="H88" s="2">
        <f>AVERAGE(Table6[Shadow Region Take Runs Saved])</f>
        <v>-0.10333333333333333</v>
      </c>
      <c r="I88" s="2">
        <f>Table6[[#This Row],[Shadow Region Take Runs Saved]]-Table6[[#This Row],[Average Shadow Take Runs Saved]]</f>
        <v>1.1033333333333333</v>
      </c>
    </row>
    <row r="89" spans="1:9" x14ac:dyDescent="0.45">
      <c r="A89">
        <v>2024</v>
      </c>
      <c r="B89" t="s">
        <v>950</v>
      </c>
      <c r="C89" t="s">
        <v>20</v>
      </c>
      <c r="D89">
        <v>-3</v>
      </c>
      <c r="E89">
        <v>1</v>
      </c>
      <c r="F89" s="2">
        <f>AVERAGE(Table6[All Take Runs Saved])</f>
        <v>-9.18</v>
      </c>
      <c r="G89" s="2">
        <f>Table6[[#This Row],[All Take Runs Saved]]-Table6[[#This Row],[Average Take Runs Saved]]</f>
        <v>6.18</v>
      </c>
      <c r="H89" s="2">
        <f>AVERAGE(Table6[Shadow Region Take Runs Saved])</f>
        <v>-0.10333333333333333</v>
      </c>
      <c r="I89" s="2">
        <f>Table6[[#This Row],[Shadow Region Take Runs Saved]]-Table6[[#This Row],[Average Shadow Take Runs Saved]]</f>
        <v>1.1033333333333333</v>
      </c>
    </row>
    <row r="90" spans="1:9" x14ac:dyDescent="0.45">
      <c r="A90">
        <v>2024</v>
      </c>
      <c r="B90" t="s">
        <v>1004</v>
      </c>
      <c r="C90" t="s">
        <v>59</v>
      </c>
      <c r="D90">
        <v>-3</v>
      </c>
      <c r="E90">
        <v>1</v>
      </c>
      <c r="F90" s="2">
        <f>AVERAGE(Table6[All Take Runs Saved])</f>
        <v>-9.18</v>
      </c>
      <c r="G90" s="2">
        <f>Table6[[#This Row],[All Take Runs Saved]]-Table6[[#This Row],[Average Take Runs Saved]]</f>
        <v>6.18</v>
      </c>
      <c r="H90" s="2">
        <f>AVERAGE(Table6[Shadow Region Take Runs Saved])</f>
        <v>-0.10333333333333333</v>
      </c>
      <c r="I90" s="2">
        <f>Table6[[#This Row],[Shadow Region Take Runs Saved]]-Table6[[#This Row],[Average Shadow Take Runs Saved]]</f>
        <v>1.1033333333333333</v>
      </c>
    </row>
    <row r="91" spans="1:9" x14ac:dyDescent="0.45">
      <c r="A91">
        <v>2024</v>
      </c>
      <c r="B91" t="s">
        <v>1112</v>
      </c>
      <c r="C91" t="s">
        <v>22</v>
      </c>
      <c r="D91">
        <v>-3</v>
      </c>
      <c r="E91">
        <v>1</v>
      </c>
      <c r="F91" s="2">
        <f>AVERAGE(Table6[All Take Runs Saved])</f>
        <v>-9.18</v>
      </c>
      <c r="G91" s="2">
        <f>Table6[[#This Row],[All Take Runs Saved]]-Table6[[#This Row],[Average Take Runs Saved]]</f>
        <v>6.18</v>
      </c>
      <c r="H91" s="2">
        <f>AVERAGE(Table6[Shadow Region Take Runs Saved])</f>
        <v>-0.10333333333333333</v>
      </c>
      <c r="I91" s="2">
        <f>Table6[[#This Row],[Shadow Region Take Runs Saved]]-Table6[[#This Row],[Average Shadow Take Runs Saved]]</f>
        <v>1.1033333333333333</v>
      </c>
    </row>
    <row r="92" spans="1:9" x14ac:dyDescent="0.45">
      <c r="A92">
        <v>2024</v>
      </c>
      <c r="B92" t="s">
        <v>1106</v>
      </c>
      <c r="C92" t="s">
        <v>91</v>
      </c>
      <c r="D92">
        <v>-2</v>
      </c>
      <c r="E92">
        <v>1</v>
      </c>
      <c r="F92" s="2">
        <f>AVERAGE(Table6[All Take Runs Saved])</f>
        <v>-9.18</v>
      </c>
      <c r="G92" s="2">
        <f>Table6[[#This Row],[All Take Runs Saved]]-Table6[[#This Row],[Average Take Runs Saved]]</f>
        <v>7.18</v>
      </c>
      <c r="H92" s="2">
        <f>AVERAGE(Table6[Shadow Region Take Runs Saved])</f>
        <v>-0.10333333333333333</v>
      </c>
      <c r="I92" s="2">
        <f>Table6[[#This Row],[Shadow Region Take Runs Saved]]-Table6[[#This Row],[Average Shadow Take Runs Saved]]</f>
        <v>1.1033333333333333</v>
      </c>
    </row>
    <row r="93" spans="1:9" x14ac:dyDescent="0.45">
      <c r="A93">
        <v>2024</v>
      </c>
      <c r="B93" t="s">
        <v>1205</v>
      </c>
      <c r="C93" t="s">
        <v>89</v>
      </c>
      <c r="D93">
        <v>-2</v>
      </c>
      <c r="E93">
        <v>1</v>
      </c>
      <c r="F93" s="2">
        <f>AVERAGE(Table6[All Take Runs Saved])</f>
        <v>-9.18</v>
      </c>
      <c r="G93" s="2">
        <f>Table6[[#This Row],[All Take Runs Saved]]-Table6[[#This Row],[Average Take Runs Saved]]</f>
        <v>7.18</v>
      </c>
      <c r="H93" s="2">
        <f>AVERAGE(Table6[Shadow Region Take Runs Saved])</f>
        <v>-0.10333333333333333</v>
      </c>
      <c r="I93" s="2">
        <f>Table6[[#This Row],[Shadow Region Take Runs Saved]]-Table6[[#This Row],[Average Shadow Take Runs Saved]]</f>
        <v>1.1033333333333333</v>
      </c>
    </row>
    <row r="94" spans="1:9" x14ac:dyDescent="0.45">
      <c r="A94">
        <v>2024</v>
      </c>
      <c r="B94" t="s">
        <v>1041</v>
      </c>
      <c r="C94" t="s">
        <v>31</v>
      </c>
      <c r="D94">
        <v>-1</v>
      </c>
      <c r="E94">
        <v>1</v>
      </c>
      <c r="F94" s="2">
        <f>AVERAGE(Table6[All Take Runs Saved])</f>
        <v>-9.18</v>
      </c>
      <c r="G94" s="2">
        <f>Table6[[#This Row],[All Take Runs Saved]]-Table6[[#This Row],[Average Take Runs Saved]]</f>
        <v>8.18</v>
      </c>
      <c r="H94" s="2">
        <f>AVERAGE(Table6[Shadow Region Take Runs Saved])</f>
        <v>-0.10333333333333333</v>
      </c>
      <c r="I94" s="2">
        <f>Table6[[#This Row],[Shadow Region Take Runs Saved]]-Table6[[#This Row],[Average Shadow Take Runs Saved]]</f>
        <v>1.1033333333333333</v>
      </c>
    </row>
    <row r="95" spans="1:9" x14ac:dyDescent="0.45">
      <c r="A95">
        <v>2024</v>
      </c>
      <c r="B95" t="s">
        <v>1089</v>
      </c>
      <c r="C95" t="s">
        <v>64</v>
      </c>
      <c r="D95">
        <v>-1</v>
      </c>
      <c r="E95">
        <v>1</v>
      </c>
      <c r="F95" s="2">
        <f>AVERAGE(Table6[All Take Runs Saved])</f>
        <v>-9.18</v>
      </c>
      <c r="G95" s="2">
        <f>Table6[[#This Row],[All Take Runs Saved]]-Table6[[#This Row],[Average Take Runs Saved]]</f>
        <v>8.18</v>
      </c>
      <c r="H95" s="2">
        <f>AVERAGE(Table6[Shadow Region Take Runs Saved])</f>
        <v>-0.10333333333333333</v>
      </c>
      <c r="I95" s="2">
        <f>Table6[[#This Row],[Shadow Region Take Runs Saved]]-Table6[[#This Row],[Average Shadow Take Runs Saved]]</f>
        <v>1.1033333333333333</v>
      </c>
    </row>
    <row r="96" spans="1:9" x14ac:dyDescent="0.45">
      <c r="A96">
        <v>2024</v>
      </c>
      <c r="B96" t="s">
        <v>1184</v>
      </c>
      <c r="C96" t="s">
        <v>44</v>
      </c>
      <c r="D96">
        <v>-20</v>
      </c>
      <c r="E96">
        <v>0</v>
      </c>
      <c r="F96" s="2">
        <f>AVERAGE(Table6[All Take Runs Saved])</f>
        <v>-9.18</v>
      </c>
      <c r="G96" s="2">
        <f>Table6[[#This Row],[All Take Runs Saved]]-Table6[[#This Row],[Average Take Runs Saved]]</f>
        <v>-10.82</v>
      </c>
      <c r="H96" s="2">
        <f>AVERAGE(Table6[Shadow Region Take Runs Saved])</f>
        <v>-0.10333333333333333</v>
      </c>
      <c r="I96" s="2">
        <f>Table6[[#This Row],[Shadow Region Take Runs Saved]]-Table6[[#This Row],[Average Shadow Take Runs Saved]]</f>
        <v>0.10333333333333333</v>
      </c>
    </row>
    <row r="97" spans="1:9" x14ac:dyDescent="0.45">
      <c r="A97">
        <v>2024</v>
      </c>
      <c r="B97" t="s">
        <v>1191</v>
      </c>
      <c r="C97" t="s">
        <v>57</v>
      </c>
      <c r="D97">
        <v>-17</v>
      </c>
      <c r="E97">
        <v>0</v>
      </c>
      <c r="F97" s="2">
        <f>AVERAGE(Table6[All Take Runs Saved])</f>
        <v>-9.18</v>
      </c>
      <c r="G97" s="2">
        <f>Table6[[#This Row],[All Take Runs Saved]]-Table6[[#This Row],[Average Take Runs Saved]]</f>
        <v>-7.82</v>
      </c>
      <c r="H97" s="2">
        <f>AVERAGE(Table6[Shadow Region Take Runs Saved])</f>
        <v>-0.10333333333333333</v>
      </c>
      <c r="I97" s="2">
        <f>Table6[[#This Row],[Shadow Region Take Runs Saved]]-Table6[[#This Row],[Average Shadow Take Runs Saved]]</f>
        <v>0.10333333333333333</v>
      </c>
    </row>
    <row r="98" spans="1:9" x14ac:dyDescent="0.45">
      <c r="A98">
        <v>2024</v>
      </c>
      <c r="B98" t="s">
        <v>1208</v>
      </c>
      <c r="C98" t="s">
        <v>89</v>
      </c>
      <c r="D98">
        <v>-17</v>
      </c>
      <c r="E98">
        <v>0</v>
      </c>
      <c r="F98" s="2">
        <f>AVERAGE(Table6[All Take Runs Saved])</f>
        <v>-9.18</v>
      </c>
      <c r="G98" s="2">
        <f>Table6[[#This Row],[All Take Runs Saved]]-Table6[[#This Row],[Average Take Runs Saved]]</f>
        <v>-7.82</v>
      </c>
      <c r="H98" s="2">
        <f>AVERAGE(Table6[Shadow Region Take Runs Saved])</f>
        <v>-0.10333333333333333</v>
      </c>
      <c r="I98" s="2">
        <f>Table6[[#This Row],[Shadow Region Take Runs Saved]]-Table6[[#This Row],[Average Shadow Take Runs Saved]]</f>
        <v>0.10333333333333333</v>
      </c>
    </row>
    <row r="99" spans="1:9" x14ac:dyDescent="0.45">
      <c r="A99">
        <v>2024</v>
      </c>
      <c r="B99" t="s">
        <v>914</v>
      </c>
      <c r="C99" t="s">
        <v>38</v>
      </c>
      <c r="D99">
        <v>-16</v>
      </c>
      <c r="E99">
        <v>0</v>
      </c>
      <c r="F99" s="2">
        <f>AVERAGE(Table6[All Take Runs Saved])</f>
        <v>-9.18</v>
      </c>
      <c r="G99" s="2">
        <f>Table6[[#This Row],[All Take Runs Saved]]-Table6[[#This Row],[Average Take Runs Saved]]</f>
        <v>-6.82</v>
      </c>
      <c r="H99" s="2">
        <f>AVERAGE(Table6[Shadow Region Take Runs Saved])</f>
        <v>-0.10333333333333333</v>
      </c>
      <c r="I99" s="2">
        <f>Table6[[#This Row],[Shadow Region Take Runs Saved]]-Table6[[#This Row],[Average Shadow Take Runs Saved]]</f>
        <v>0.10333333333333333</v>
      </c>
    </row>
    <row r="100" spans="1:9" x14ac:dyDescent="0.45">
      <c r="A100">
        <v>2024</v>
      </c>
      <c r="B100" t="s">
        <v>1078</v>
      </c>
      <c r="C100" t="s">
        <v>64</v>
      </c>
      <c r="D100">
        <v>-16</v>
      </c>
      <c r="E100">
        <v>0</v>
      </c>
      <c r="F100" s="2">
        <f>AVERAGE(Table6[All Take Runs Saved])</f>
        <v>-9.18</v>
      </c>
      <c r="G100" s="2">
        <f>Table6[[#This Row],[All Take Runs Saved]]-Table6[[#This Row],[Average Take Runs Saved]]</f>
        <v>-6.82</v>
      </c>
      <c r="H100" s="2">
        <f>AVERAGE(Table6[Shadow Region Take Runs Saved])</f>
        <v>-0.10333333333333333</v>
      </c>
      <c r="I100" s="2">
        <f>Table6[[#This Row],[Shadow Region Take Runs Saved]]-Table6[[#This Row],[Average Shadow Take Runs Saved]]</f>
        <v>0.10333333333333333</v>
      </c>
    </row>
    <row r="101" spans="1:9" x14ac:dyDescent="0.45">
      <c r="A101">
        <v>2024</v>
      </c>
      <c r="B101" t="s">
        <v>1058</v>
      </c>
      <c r="C101" t="s">
        <v>79</v>
      </c>
      <c r="D101">
        <v>-15</v>
      </c>
      <c r="E101">
        <v>0</v>
      </c>
      <c r="F101" s="2">
        <f>AVERAGE(Table6[All Take Runs Saved])</f>
        <v>-9.18</v>
      </c>
      <c r="G101" s="2">
        <f>Table6[[#This Row],[All Take Runs Saved]]-Table6[[#This Row],[Average Take Runs Saved]]</f>
        <v>-5.82</v>
      </c>
      <c r="H101" s="2">
        <f>AVERAGE(Table6[Shadow Region Take Runs Saved])</f>
        <v>-0.10333333333333333</v>
      </c>
      <c r="I101" s="2">
        <f>Table6[[#This Row],[Shadow Region Take Runs Saved]]-Table6[[#This Row],[Average Shadow Take Runs Saved]]</f>
        <v>0.10333333333333333</v>
      </c>
    </row>
    <row r="102" spans="1:9" x14ac:dyDescent="0.45">
      <c r="A102">
        <v>2024</v>
      </c>
      <c r="B102" t="s">
        <v>1063</v>
      </c>
      <c r="C102" t="s">
        <v>79</v>
      </c>
      <c r="D102">
        <v>-14</v>
      </c>
      <c r="E102">
        <v>0</v>
      </c>
      <c r="F102" s="2">
        <f>AVERAGE(Table6[All Take Runs Saved])</f>
        <v>-9.18</v>
      </c>
      <c r="G102" s="2">
        <f>Table6[[#This Row],[All Take Runs Saved]]-Table6[[#This Row],[Average Take Runs Saved]]</f>
        <v>-4.82</v>
      </c>
      <c r="H102" s="2">
        <f>AVERAGE(Table6[Shadow Region Take Runs Saved])</f>
        <v>-0.10333333333333333</v>
      </c>
      <c r="I102" s="2">
        <f>Table6[[#This Row],[Shadow Region Take Runs Saved]]-Table6[[#This Row],[Average Shadow Take Runs Saved]]</f>
        <v>0.10333333333333333</v>
      </c>
    </row>
    <row r="103" spans="1:9" x14ac:dyDescent="0.45">
      <c r="A103">
        <v>2024</v>
      </c>
      <c r="B103" t="s">
        <v>1203</v>
      </c>
      <c r="C103" t="s">
        <v>18</v>
      </c>
      <c r="D103">
        <v>-14</v>
      </c>
      <c r="E103">
        <v>0</v>
      </c>
      <c r="F103" s="2">
        <f>AVERAGE(Table6[All Take Runs Saved])</f>
        <v>-9.18</v>
      </c>
      <c r="G103" s="2">
        <f>Table6[[#This Row],[All Take Runs Saved]]-Table6[[#This Row],[Average Take Runs Saved]]</f>
        <v>-4.82</v>
      </c>
      <c r="H103" s="2">
        <f>AVERAGE(Table6[Shadow Region Take Runs Saved])</f>
        <v>-0.10333333333333333</v>
      </c>
      <c r="I103" s="2">
        <f>Table6[[#This Row],[Shadow Region Take Runs Saved]]-Table6[[#This Row],[Average Shadow Take Runs Saved]]</f>
        <v>0.10333333333333333</v>
      </c>
    </row>
    <row r="104" spans="1:9" x14ac:dyDescent="0.45">
      <c r="A104">
        <v>2024</v>
      </c>
      <c r="B104" t="s">
        <v>926</v>
      </c>
      <c r="C104" t="s">
        <v>62</v>
      </c>
      <c r="D104">
        <v>-13</v>
      </c>
      <c r="E104">
        <v>0</v>
      </c>
      <c r="F104" s="2">
        <f>AVERAGE(Table6[All Take Runs Saved])</f>
        <v>-9.18</v>
      </c>
      <c r="G104" s="2">
        <f>Table6[[#This Row],[All Take Runs Saved]]-Table6[[#This Row],[Average Take Runs Saved]]</f>
        <v>-3.8200000000000003</v>
      </c>
      <c r="H104" s="2">
        <f>AVERAGE(Table6[Shadow Region Take Runs Saved])</f>
        <v>-0.10333333333333333</v>
      </c>
      <c r="I104" s="2">
        <f>Table6[[#This Row],[Shadow Region Take Runs Saved]]-Table6[[#This Row],[Average Shadow Take Runs Saved]]</f>
        <v>0.10333333333333333</v>
      </c>
    </row>
    <row r="105" spans="1:9" x14ac:dyDescent="0.45">
      <c r="A105">
        <v>2024</v>
      </c>
      <c r="B105" t="s">
        <v>968</v>
      </c>
      <c r="C105" t="s">
        <v>102</v>
      </c>
      <c r="D105">
        <v>-13</v>
      </c>
      <c r="E105">
        <v>0</v>
      </c>
      <c r="F105" s="2">
        <f>AVERAGE(Table6[All Take Runs Saved])</f>
        <v>-9.18</v>
      </c>
      <c r="G105" s="2">
        <f>Table6[[#This Row],[All Take Runs Saved]]-Table6[[#This Row],[Average Take Runs Saved]]</f>
        <v>-3.8200000000000003</v>
      </c>
      <c r="H105" s="2">
        <f>AVERAGE(Table6[Shadow Region Take Runs Saved])</f>
        <v>-0.10333333333333333</v>
      </c>
      <c r="I105" s="2">
        <f>Table6[[#This Row],[Shadow Region Take Runs Saved]]-Table6[[#This Row],[Average Shadow Take Runs Saved]]</f>
        <v>0.10333333333333333</v>
      </c>
    </row>
    <row r="106" spans="1:9" x14ac:dyDescent="0.45">
      <c r="A106">
        <v>2024</v>
      </c>
      <c r="B106" t="s">
        <v>1051</v>
      </c>
      <c r="C106" t="s">
        <v>24</v>
      </c>
      <c r="D106">
        <v>-13</v>
      </c>
      <c r="E106">
        <v>0</v>
      </c>
      <c r="F106" s="2">
        <f>AVERAGE(Table6[All Take Runs Saved])</f>
        <v>-9.18</v>
      </c>
      <c r="G106" s="2">
        <f>Table6[[#This Row],[All Take Runs Saved]]-Table6[[#This Row],[Average Take Runs Saved]]</f>
        <v>-3.8200000000000003</v>
      </c>
      <c r="H106" s="2">
        <f>AVERAGE(Table6[Shadow Region Take Runs Saved])</f>
        <v>-0.10333333333333333</v>
      </c>
      <c r="I106" s="2">
        <f>Table6[[#This Row],[Shadow Region Take Runs Saved]]-Table6[[#This Row],[Average Shadow Take Runs Saved]]</f>
        <v>0.10333333333333333</v>
      </c>
    </row>
    <row r="107" spans="1:9" x14ac:dyDescent="0.45">
      <c r="A107">
        <v>2024</v>
      </c>
      <c r="B107" t="s">
        <v>1108</v>
      </c>
      <c r="C107" t="s">
        <v>91</v>
      </c>
      <c r="D107">
        <v>-13</v>
      </c>
      <c r="E107">
        <v>0</v>
      </c>
      <c r="F107" s="2">
        <f>AVERAGE(Table6[All Take Runs Saved])</f>
        <v>-9.18</v>
      </c>
      <c r="G107" s="2">
        <f>Table6[[#This Row],[All Take Runs Saved]]-Table6[[#This Row],[Average Take Runs Saved]]</f>
        <v>-3.8200000000000003</v>
      </c>
      <c r="H107" s="2">
        <f>AVERAGE(Table6[Shadow Region Take Runs Saved])</f>
        <v>-0.10333333333333333</v>
      </c>
      <c r="I107" s="2">
        <f>Table6[[#This Row],[Shadow Region Take Runs Saved]]-Table6[[#This Row],[Average Shadow Take Runs Saved]]</f>
        <v>0.10333333333333333</v>
      </c>
    </row>
    <row r="108" spans="1:9" x14ac:dyDescent="0.45">
      <c r="A108">
        <v>2024</v>
      </c>
      <c r="B108" t="s">
        <v>1164</v>
      </c>
      <c r="C108" t="s">
        <v>42</v>
      </c>
      <c r="D108">
        <v>-13</v>
      </c>
      <c r="E108">
        <v>0</v>
      </c>
      <c r="F108" s="2">
        <f>AVERAGE(Table6[All Take Runs Saved])</f>
        <v>-9.18</v>
      </c>
      <c r="G108" s="2">
        <f>Table6[[#This Row],[All Take Runs Saved]]-Table6[[#This Row],[Average Take Runs Saved]]</f>
        <v>-3.8200000000000003</v>
      </c>
      <c r="H108" s="2">
        <f>AVERAGE(Table6[Shadow Region Take Runs Saved])</f>
        <v>-0.10333333333333333</v>
      </c>
      <c r="I108" s="2">
        <f>Table6[[#This Row],[Shadow Region Take Runs Saved]]-Table6[[#This Row],[Average Shadow Take Runs Saved]]</f>
        <v>0.10333333333333333</v>
      </c>
    </row>
    <row r="109" spans="1:9" x14ac:dyDescent="0.45">
      <c r="A109">
        <v>2024</v>
      </c>
      <c r="B109" t="s">
        <v>1073</v>
      </c>
      <c r="C109" t="s">
        <v>26</v>
      </c>
      <c r="D109">
        <v>-12</v>
      </c>
      <c r="E109">
        <v>0</v>
      </c>
      <c r="F109" s="2">
        <f>AVERAGE(Table6[All Take Runs Saved])</f>
        <v>-9.18</v>
      </c>
      <c r="G109" s="2">
        <f>Table6[[#This Row],[All Take Runs Saved]]-Table6[[#This Row],[Average Take Runs Saved]]</f>
        <v>-2.8200000000000003</v>
      </c>
      <c r="H109" s="2">
        <f>AVERAGE(Table6[Shadow Region Take Runs Saved])</f>
        <v>-0.10333333333333333</v>
      </c>
      <c r="I109" s="2">
        <f>Table6[[#This Row],[Shadow Region Take Runs Saved]]-Table6[[#This Row],[Average Shadow Take Runs Saved]]</f>
        <v>0.10333333333333333</v>
      </c>
    </row>
    <row r="110" spans="1:9" x14ac:dyDescent="0.45">
      <c r="A110">
        <v>2024</v>
      </c>
      <c r="B110" t="s">
        <v>1095</v>
      </c>
      <c r="C110" t="s">
        <v>36</v>
      </c>
      <c r="D110">
        <v>-12</v>
      </c>
      <c r="E110">
        <v>0</v>
      </c>
      <c r="F110" s="2">
        <f>AVERAGE(Table6[All Take Runs Saved])</f>
        <v>-9.18</v>
      </c>
      <c r="G110" s="2">
        <f>Table6[[#This Row],[All Take Runs Saved]]-Table6[[#This Row],[Average Take Runs Saved]]</f>
        <v>-2.8200000000000003</v>
      </c>
      <c r="H110" s="2">
        <f>AVERAGE(Table6[Shadow Region Take Runs Saved])</f>
        <v>-0.10333333333333333</v>
      </c>
      <c r="I110" s="2">
        <f>Table6[[#This Row],[Shadow Region Take Runs Saved]]-Table6[[#This Row],[Average Shadow Take Runs Saved]]</f>
        <v>0.10333333333333333</v>
      </c>
    </row>
    <row r="111" spans="1:9" x14ac:dyDescent="0.45">
      <c r="A111">
        <v>2024</v>
      </c>
      <c r="B111" t="s">
        <v>1192</v>
      </c>
      <c r="C111" t="s">
        <v>57</v>
      </c>
      <c r="D111">
        <v>-12</v>
      </c>
      <c r="E111">
        <v>0</v>
      </c>
      <c r="F111" s="2">
        <f>AVERAGE(Table6[All Take Runs Saved])</f>
        <v>-9.18</v>
      </c>
      <c r="G111" s="2">
        <f>Table6[[#This Row],[All Take Runs Saved]]-Table6[[#This Row],[Average Take Runs Saved]]</f>
        <v>-2.8200000000000003</v>
      </c>
      <c r="H111" s="2">
        <f>AVERAGE(Table6[Shadow Region Take Runs Saved])</f>
        <v>-0.10333333333333333</v>
      </c>
      <c r="I111" s="2">
        <f>Table6[[#This Row],[Shadow Region Take Runs Saved]]-Table6[[#This Row],[Average Shadow Take Runs Saved]]</f>
        <v>0.10333333333333333</v>
      </c>
    </row>
    <row r="112" spans="1:9" x14ac:dyDescent="0.45">
      <c r="A112">
        <v>2024</v>
      </c>
      <c r="B112" t="s">
        <v>941</v>
      </c>
      <c r="C112" t="s">
        <v>40</v>
      </c>
      <c r="D112">
        <v>-11</v>
      </c>
      <c r="E112">
        <v>0</v>
      </c>
      <c r="F112" s="2">
        <f>AVERAGE(Table6[All Take Runs Saved])</f>
        <v>-9.18</v>
      </c>
      <c r="G112" s="2">
        <f>Table6[[#This Row],[All Take Runs Saved]]-Table6[[#This Row],[Average Take Runs Saved]]</f>
        <v>-1.8200000000000003</v>
      </c>
      <c r="H112" s="2">
        <f>AVERAGE(Table6[Shadow Region Take Runs Saved])</f>
        <v>-0.10333333333333333</v>
      </c>
      <c r="I112" s="2">
        <f>Table6[[#This Row],[Shadow Region Take Runs Saved]]-Table6[[#This Row],[Average Shadow Take Runs Saved]]</f>
        <v>0.10333333333333333</v>
      </c>
    </row>
    <row r="113" spans="1:9" x14ac:dyDescent="0.45">
      <c r="A113">
        <v>2024</v>
      </c>
      <c r="B113" t="s">
        <v>995</v>
      </c>
      <c r="C113" t="s">
        <v>59</v>
      </c>
      <c r="D113">
        <v>-11</v>
      </c>
      <c r="E113">
        <v>0</v>
      </c>
      <c r="F113" s="2">
        <f>AVERAGE(Table6[All Take Runs Saved])</f>
        <v>-9.18</v>
      </c>
      <c r="G113" s="2">
        <f>Table6[[#This Row],[All Take Runs Saved]]-Table6[[#This Row],[Average Take Runs Saved]]</f>
        <v>-1.8200000000000003</v>
      </c>
      <c r="H113" s="2">
        <f>AVERAGE(Table6[Shadow Region Take Runs Saved])</f>
        <v>-0.10333333333333333</v>
      </c>
      <c r="I113" s="2">
        <f>Table6[[#This Row],[Shadow Region Take Runs Saved]]-Table6[[#This Row],[Average Shadow Take Runs Saved]]</f>
        <v>0.10333333333333333</v>
      </c>
    </row>
    <row r="114" spans="1:9" x14ac:dyDescent="0.45">
      <c r="A114">
        <v>2024</v>
      </c>
      <c r="B114" t="s">
        <v>1007</v>
      </c>
      <c r="C114" t="s">
        <v>54</v>
      </c>
      <c r="D114">
        <v>-11</v>
      </c>
      <c r="E114">
        <v>0</v>
      </c>
      <c r="F114" s="2">
        <f>AVERAGE(Table6[All Take Runs Saved])</f>
        <v>-9.18</v>
      </c>
      <c r="G114" s="2">
        <f>Table6[[#This Row],[All Take Runs Saved]]-Table6[[#This Row],[Average Take Runs Saved]]</f>
        <v>-1.8200000000000003</v>
      </c>
      <c r="H114" s="2">
        <f>AVERAGE(Table6[Shadow Region Take Runs Saved])</f>
        <v>-0.10333333333333333</v>
      </c>
      <c r="I114" s="2">
        <f>Table6[[#This Row],[Shadow Region Take Runs Saved]]-Table6[[#This Row],[Average Shadow Take Runs Saved]]</f>
        <v>0.10333333333333333</v>
      </c>
    </row>
    <row r="115" spans="1:9" x14ac:dyDescent="0.45">
      <c r="A115">
        <v>2024</v>
      </c>
      <c r="B115" t="s">
        <v>1056</v>
      </c>
      <c r="C115" t="s">
        <v>24</v>
      </c>
      <c r="D115">
        <v>-11</v>
      </c>
      <c r="E115">
        <v>0</v>
      </c>
      <c r="F115" s="2">
        <f>AVERAGE(Table6[All Take Runs Saved])</f>
        <v>-9.18</v>
      </c>
      <c r="G115" s="2">
        <f>Table6[[#This Row],[All Take Runs Saved]]-Table6[[#This Row],[Average Take Runs Saved]]</f>
        <v>-1.8200000000000003</v>
      </c>
      <c r="H115" s="2">
        <f>AVERAGE(Table6[Shadow Region Take Runs Saved])</f>
        <v>-0.10333333333333333</v>
      </c>
      <c r="I115" s="2">
        <f>Table6[[#This Row],[Shadow Region Take Runs Saved]]-Table6[[#This Row],[Average Shadow Take Runs Saved]]</f>
        <v>0.10333333333333333</v>
      </c>
    </row>
    <row r="116" spans="1:9" x14ac:dyDescent="0.45">
      <c r="A116">
        <v>2024</v>
      </c>
      <c r="B116" t="s">
        <v>1167</v>
      </c>
      <c r="C116" t="s">
        <v>29</v>
      </c>
      <c r="D116">
        <v>-11</v>
      </c>
      <c r="E116">
        <v>0</v>
      </c>
      <c r="F116" s="2">
        <f>AVERAGE(Table6[All Take Runs Saved])</f>
        <v>-9.18</v>
      </c>
      <c r="G116" s="2">
        <f>Table6[[#This Row],[All Take Runs Saved]]-Table6[[#This Row],[Average Take Runs Saved]]</f>
        <v>-1.8200000000000003</v>
      </c>
      <c r="H116" s="2">
        <f>AVERAGE(Table6[Shadow Region Take Runs Saved])</f>
        <v>-0.10333333333333333</v>
      </c>
      <c r="I116" s="2">
        <f>Table6[[#This Row],[Shadow Region Take Runs Saved]]-Table6[[#This Row],[Average Shadow Take Runs Saved]]</f>
        <v>0.10333333333333333</v>
      </c>
    </row>
    <row r="117" spans="1:9" x14ac:dyDescent="0.45">
      <c r="A117">
        <v>2024</v>
      </c>
      <c r="B117" t="s">
        <v>1186</v>
      </c>
      <c r="C117" t="s">
        <v>57</v>
      </c>
      <c r="D117">
        <v>-11</v>
      </c>
      <c r="E117">
        <v>0</v>
      </c>
      <c r="F117" s="2">
        <f>AVERAGE(Table6[All Take Runs Saved])</f>
        <v>-9.18</v>
      </c>
      <c r="G117" s="2">
        <f>Table6[[#This Row],[All Take Runs Saved]]-Table6[[#This Row],[Average Take Runs Saved]]</f>
        <v>-1.8200000000000003</v>
      </c>
      <c r="H117" s="2">
        <f>AVERAGE(Table6[Shadow Region Take Runs Saved])</f>
        <v>-0.10333333333333333</v>
      </c>
      <c r="I117" s="2">
        <f>Table6[[#This Row],[Shadow Region Take Runs Saved]]-Table6[[#This Row],[Average Shadow Take Runs Saved]]</f>
        <v>0.10333333333333333</v>
      </c>
    </row>
    <row r="118" spans="1:9" x14ac:dyDescent="0.45">
      <c r="A118">
        <v>2024</v>
      </c>
      <c r="B118" t="s">
        <v>1187</v>
      </c>
      <c r="C118" t="s">
        <v>57</v>
      </c>
      <c r="D118">
        <v>-11</v>
      </c>
      <c r="E118">
        <v>0</v>
      </c>
      <c r="F118" s="2">
        <f>AVERAGE(Table6[All Take Runs Saved])</f>
        <v>-9.18</v>
      </c>
      <c r="G118" s="2">
        <f>Table6[[#This Row],[All Take Runs Saved]]-Table6[[#This Row],[Average Take Runs Saved]]</f>
        <v>-1.8200000000000003</v>
      </c>
      <c r="H118" s="2">
        <f>AVERAGE(Table6[Shadow Region Take Runs Saved])</f>
        <v>-0.10333333333333333</v>
      </c>
      <c r="I118" s="2">
        <f>Table6[[#This Row],[Shadow Region Take Runs Saved]]-Table6[[#This Row],[Average Shadow Take Runs Saved]]</f>
        <v>0.10333333333333333</v>
      </c>
    </row>
    <row r="119" spans="1:9" x14ac:dyDescent="0.45">
      <c r="A119">
        <v>2024</v>
      </c>
      <c r="B119" t="s">
        <v>1188</v>
      </c>
      <c r="C119" t="s">
        <v>57</v>
      </c>
      <c r="D119">
        <v>-11</v>
      </c>
      <c r="E119">
        <v>0</v>
      </c>
      <c r="F119" s="2">
        <f>AVERAGE(Table6[All Take Runs Saved])</f>
        <v>-9.18</v>
      </c>
      <c r="G119" s="2">
        <f>Table6[[#This Row],[All Take Runs Saved]]-Table6[[#This Row],[Average Take Runs Saved]]</f>
        <v>-1.8200000000000003</v>
      </c>
      <c r="H119" s="2">
        <f>AVERAGE(Table6[Shadow Region Take Runs Saved])</f>
        <v>-0.10333333333333333</v>
      </c>
      <c r="I119" s="2">
        <f>Table6[[#This Row],[Shadow Region Take Runs Saved]]-Table6[[#This Row],[Average Shadow Take Runs Saved]]</f>
        <v>0.10333333333333333</v>
      </c>
    </row>
    <row r="120" spans="1:9" x14ac:dyDescent="0.45">
      <c r="A120">
        <v>2024</v>
      </c>
      <c r="B120" t="s">
        <v>1027</v>
      </c>
      <c r="C120" t="s">
        <v>73</v>
      </c>
      <c r="D120">
        <v>-10</v>
      </c>
      <c r="E120">
        <v>0</v>
      </c>
      <c r="F120" s="2">
        <f>AVERAGE(Table6[All Take Runs Saved])</f>
        <v>-9.18</v>
      </c>
      <c r="G120" s="2">
        <f>Table6[[#This Row],[All Take Runs Saved]]-Table6[[#This Row],[Average Take Runs Saved]]</f>
        <v>-0.82000000000000028</v>
      </c>
      <c r="H120" s="2">
        <f>AVERAGE(Table6[Shadow Region Take Runs Saved])</f>
        <v>-0.10333333333333333</v>
      </c>
      <c r="I120" s="2">
        <f>Table6[[#This Row],[Shadow Region Take Runs Saved]]-Table6[[#This Row],[Average Shadow Take Runs Saved]]</f>
        <v>0.10333333333333333</v>
      </c>
    </row>
    <row r="121" spans="1:9" x14ac:dyDescent="0.45">
      <c r="A121">
        <v>2024</v>
      </c>
      <c r="B121" t="s">
        <v>1032</v>
      </c>
      <c r="C121" t="s">
        <v>73</v>
      </c>
      <c r="D121">
        <v>-10</v>
      </c>
      <c r="E121">
        <v>0</v>
      </c>
      <c r="F121" s="2">
        <f>AVERAGE(Table6[All Take Runs Saved])</f>
        <v>-9.18</v>
      </c>
      <c r="G121" s="2">
        <f>Table6[[#This Row],[All Take Runs Saved]]-Table6[[#This Row],[Average Take Runs Saved]]</f>
        <v>-0.82000000000000028</v>
      </c>
      <c r="H121" s="2">
        <f>AVERAGE(Table6[Shadow Region Take Runs Saved])</f>
        <v>-0.10333333333333333</v>
      </c>
      <c r="I121" s="2">
        <f>Table6[[#This Row],[Shadow Region Take Runs Saved]]-Table6[[#This Row],[Average Shadow Take Runs Saved]]</f>
        <v>0.10333333333333333</v>
      </c>
    </row>
    <row r="122" spans="1:9" x14ac:dyDescent="0.45">
      <c r="A122">
        <v>2024</v>
      </c>
      <c r="B122" t="s">
        <v>1046</v>
      </c>
      <c r="C122" t="s">
        <v>24</v>
      </c>
      <c r="D122">
        <v>-10</v>
      </c>
      <c r="E122">
        <v>0</v>
      </c>
      <c r="F122" s="2">
        <f>AVERAGE(Table6[All Take Runs Saved])</f>
        <v>-9.18</v>
      </c>
      <c r="G122" s="2">
        <f>Table6[[#This Row],[All Take Runs Saved]]-Table6[[#This Row],[Average Take Runs Saved]]</f>
        <v>-0.82000000000000028</v>
      </c>
      <c r="H122" s="2">
        <f>AVERAGE(Table6[Shadow Region Take Runs Saved])</f>
        <v>-0.10333333333333333</v>
      </c>
      <c r="I122" s="2">
        <f>Table6[[#This Row],[Shadow Region Take Runs Saved]]-Table6[[#This Row],[Average Shadow Take Runs Saved]]</f>
        <v>0.10333333333333333</v>
      </c>
    </row>
    <row r="123" spans="1:9" x14ac:dyDescent="0.45">
      <c r="A123">
        <v>2024</v>
      </c>
      <c r="B123" t="s">
        <v>1049</v>
      </c>
      <c r="C123" t="s">
        <v>24</v>
      </c>
      <c r="D123">
        <v>-10</v>
      </c>
      <c r="E123">
        <v>0</v>
      </c>
      <c r="F123" s="2">
        <f>AVERAGE(Table6[All Take Runs Saved])</f>
        <v>-9.18</v>
      </c>
      <c r="G123" s="2">
        <f>Table6[[#This Row],[All Take Runs Saved]]-Table6[[#This Row],[Average Take Runs Saved]]</f>
        <v>-0.82000000000000028</v>
      </c>
      <c r="H123" s="2">
        <f>AVERAGE(Table6[Shadow Region Take Runs Saved])</f>
        <v>-0.10333333333333333</v>
      </c>
      <c r="I123" s="2">
        <f>Table6[[#This Row],[Shadow Region Take Runs Saved]]-Table6[[#This Row],[Average Shadow Take Runs Saved]]</f>
        <v>0.10333333333333333</v>
      </c>
    </row>
    <row r="124" spans="1:9" x14ac:dyDescent="0.45">
      <c r="A124">
        <v>2024</v>
      </c>
      <c r="B124" t="s">
        <v>1050</v>
      </c>
      <c r="C124" t="s">
        <v>24</v>
      </c>
      <c r="D124">
        <v>-10</v>
      </c>
      <c r="E124">
        <v>0</v>
      </c>
      <c r="F124" s="2">
        <f>AVERAGE(Table6[All Take Runs Saved])</f>
        <v>-9.18</v>
      </c>
      <c r="G124" s="2">
        <f>Table6[[#This Row],[All Take Runs Saved]]-Table6[[#This Row],[Average Take Runs Saved]]</f>
        <v>-0.82000000000000028</v>
      </c>
      <c r="H124" s="2">
        <f>AVERAGE(Table6[Shadow Region Take Runs Saved])</f>
        <v>-0.10333333333333333</v>
      </c>
      <c r="I124" s="2">
        <f>Table6[[#This Row],[Shadow Region Take Runs Saved]]-Table6[[#This Row],[Average Shadow Take Runs Saved]]</f>
        <v>0.10333333333333333</v>
      </c>
    </row>
    <row r="125" spans="1:9" x14ac:dyDescent="0.45">
      <c r="A125">
        <v>2024</v>
      </c>
      <c r="B125" t="s">
        <v>1094</v>
      </c>
      <c r="C125" t="s">
        <v>36</v>
      </c>
      <c r="D125">
        <v>-10</v>
      </c>
      <c r="E125">
        <v>0</v>
      </c>
      <c r="F125" s="2">
        <f>AVERAGE(Table6[All Take Runs Saved])</f>
        <v>-9.18</v>
      </c>
      <c r="G125" s="2">
        <f>Table6[[#This Row],[All Take Runs Saved]]-Table6[[#This Row],[Average Take Runs Saved]]</f>
        <v>-0.82000000000000028</v>
      </c>
      <c r="H125" s="2">
        <f>AVERAGE(Table6[Shadow Region Take Runs Saved])</f>
        <v>-0.10333333333333333</v>
      </c>
      <c r="I125" s="2">
        <f>Table6[[#This Row],[Shadow Region Take Runs Saved]]-Table6[[#This Row],[Average Shadow Take Runs Saved]]</f>
        <v>0.10333333333333333</v>
      </c>
    </row>
    <row r="126" spans="1:9" x14ac:dyDescent="0.45">
      <c r="A126">
        <v>2024</v>
      </c>
      <c r="B126" t="s">
        <v>1170</v>
      </c>
      <c r="C126" t="s">
        <v>29</v>
      </c>
      <c r="D126">
        <v>-10</v>
      </c>
      <c r="E126">
        <v>0</v>
      </c>
      <c r="F126" s="2">
        <f>AVERAGE(Table6[All Take Runs Saved])</f>
        <v>-9.18</v>
      </c>
      <c r="G126" s="2">
        <f>Table6[[#This Row],[All Take Runs Saved]]-Table6[[#This Row],[Average Take Runs Saved]]</f>
        <v>-0.82000000000000028</v>
      </c>
      <c r="H126" s="2">
        <f>AVERAGE(Table6[Shadow Region Take Runs Saved])</f>
        <v>-0.10333333333333333</v>
      </c>
      <c r="I126" s="2">
        <f>Table6[[#This Row],[Shadow Region Take Runs Saved]]-Table6[[#This Row],[Average Shadow Take Runs Saved]]</f>
        <v>0.10333333333333333</v>
      </c>
    </row>
    <row r="127" spans="1:9" x14ac:dyDescent="0.45">
      <c r="A127">
        <v>2024</v>
      </c>
      <c r="B127" t="s">
        <v>1190</v>
      </c>
      <c r="C127" t="s">
        <v>57</v>
      </c>
      <c r="D127">
        <v>-10</v>
      </c>
      <c r="E127">
        <v>0</v>
      </c>
      <c r="F127" s="2">
        <f>AVERAGE(Table6[All Take Runs Saved])</f>
        <v>-9.18</v>
      </c>
      <c r="G127" s="2">
        <f>Table6[[#This Row],[All Take Runs Saved]]-Table6[[#This Row],[Average Take Runs Saved]]</f>
        <v>-0.82000000000000028</v>
      </c>
      <c r="H127" s="2">
        <f>AVERAGE(Table6[Shadow Region Take Runs Saved])</f>
        <v>-0.10333333333333333</v>
      </c>
      <c r="I127" s="2">
        <f>Table6[[#This Row],[Shadow Region Take Runs Saved]]-Table6[[#This Row],[Average Shadow Take Runs Saved]]</f>
        <v>0.10333333333333333</v>
      </c>
    </row>
    <row r="128" spans="1:9" x14ac:dyDescent="0.45">
      <c r="A128">
        <v>2024</v>
      </c>
      <c r="B128" t="s">
        <v>1193</v>
      </c>
      <c r="C128" t="s">
        <v>57</v>
      </c>
      <c r="D128">
        <v>-10</v>
      </c>
      <c r="E128">
        <v>0</v>
      </c>
      <c r="F128" s="2">
        <f>AVERAGE(Table6[All Take Runs Saved])</f>
        <v>-9.18</v>
      </c>
      <c r="G128" s="2">
        <f>Table6[[#This Row],[All Take Runs Saved]]-Table6[[#This Row],[Average Take Runs Saved]]</f>
        <v>-0.82000000000000028</v>
      </c>
      <c r="H128" s="2">
        <f>AVERAGE(Table6[Shadow Region Take Runs Saved])</f>
        <v>-0.10333333333333333</v>
      </c>
      <c r="I128" s="2">
        <f>Table6[[#This Row],[Shadow Region Take Runs Saved]]-Table6[[#This Row],[Average Shadow Take Runs Saved]]</f>
        <v>0.10333333333333333</v>
      </c>
    </row>
    <row r="129" spans="1:9" x14ac:dyDescent="0.45">
      <c r="A129">
        <v>2024</v>
      </c>
      <c r="B129" t="s">
        <v>966</v>
      </c>
      <c r="C129" t="s">
        <v>50</v>
      </c>
      <c r="D129">
        <v>-9</v>
      </c>
      <c r="E129">
        <v>0</v>
      </c>
      <c r="F129" s="2">
        <f>AVERAGE(Table6[All Take Runs Saved])</f>
        <v>-9.18</v>
      </c>
      <c r="G129" s="2">
        <f>Table6[[#This Row],[All Take Runs Saved]]-Table6[[#This Row],[Average Take Runs Saved]]</f>
        <v>0.17999999999999972</v>
      </c>
      <c r="H129" s="2">
        <f>AVERAGE(Table6[Shadow Region Take Runs Saved])</f>
        <v>-0.10333333333333333</v>
      </c>
      <c r="I129" s="2">
        <f>Table6[[#This Row],[Shadow Region Take Runs Saved]]-Table6[[#This Row],[Average Shadow Take Runs Saved]]</f>
        <v>0.10333333333333333</v>
      </c>
    </row>
    <row r="130" spans="1:9" x14ac:dyDescent="0.45">
      <c r="A130">
        <v>2024</v>
      </c>
      <c r="B130" t="s">
        <v>980</v>
      </c>
      <c r="C130" t="s">
        <v>33</v>
      </c>
      <c r="D130">
        <v>-9</v>
      </c>
      <c r="E130">
        <v>0</v>
      </c>
      <c r="F130" s="2">
        <f>AVERAGE(Table6[All Take Runs Saved])</f>
        <v>-9.18</v>
      </c>
      <c r="G130" s="2">
        <f>Table6[[#This Row],[All Take Runs Saved]]-Table6[[#This Row],[Average Take Runs Saved]]</f>
        <v>0.17999999999999972</v>
      </c>
      <c r="H130" s="2">
        <f>AVERAGE(Table6[Shadow Region Take Runs Saved])</f>
        <v>-0.10333333333333333</v>
      </c>
      <c r="I130" s="2">
        <f>Table6[[#This Row],[Shadow Region Take Runs Saved]]-Table6[[#This Row],[Average Shadow Take Runs Saved]]</f>
        <v>0.10333333333333333</v>
      </c>
    </row>
    <row r="131" spans="1:9" x14ac:dyDescent="0.45">
      <c r="A131">
        <v>2024</v>
      </c>
      <c r="B131" t="s">
        <v>984</v>
      </c>
      <c r="C131" t="s">
        <v>33</v>
      </c>
      <c r="D131">
        <v>-9</v>
      </c>
      <c r="E131">
        <v>0</v>
      </c>
      <c r="F131" s="2">
        <f>AVERAGE(Table6[All Take Runs Saved])</f>
        <v>-9.18</v>
      </c>
      <c r="G131" s="2">
        <f>Table6[[#This Row],[All Take Runs Saved]]-Table6[[#This Row],[Average Take Runs Saved]]</f>
        <v>0.17999999999999972</v>
      </c>
      <c r="H131" s="2">
        <f>AVERAGE(Table6[Shadow Region Take Runs Saved])</f>
        <v>-0.10333333333333333</v>
      </c>
      <c r="I131" s="2">
        <f>Table6[[#This Row],[Shadow Region Take Runs Saved]]-Table6[[#This Row],[Average Shadow Take Runs Saved]]</f>
        <v>0.10333333333333333</v>
      </c>
    </row>
    <row r="132" spans="1:9" x14ac:dyDescent="0.45">
      <c r="A132">
        <v>2024</v>
      </c>
      <c r="B132" t="s">
        <v>1010</v>
      </c>
      <c r="C132" t="s">
        <v>54</v>
      </c>
      <c r="D132">
        <v>-9</v>
      </c>
      <c r="E132">
        <v>0</v>
      </c>
      <c r="F132" s="2">
        <f>AVERAGE(Table6[All Take Runs Saved])</f>
        <v>-9.18</v>
      </c>
      <c r="G132" s="2">
        <f>Table6[[#This Row],[All Take Runs Saved]]-Table6[[#This Row],[Average Take Runs Saved]]</f>
        <v>0.17999999999999972</v>
      </c>
      <c r="H132" s="2">
        <f>AVERAGE(Table6[Shadow Region Take Runs Saved])</f>
        <v>-0.10333333333333333</v>
      </c>
      <c r="I132" s="2">
        <f>Table6[[#This Row],[Shadow Region Take Runs Saved]]-Table6[[#This Row],[Average Shadow Take Runs Saved]]</f>
        <v>0.10333333333333333</v>
      </c>
    </row>
    <row r="133" spans="1:9" x14ac:dyDescent="0.45">
      <c r="A133">
        <v>2024</v>
      </c>
      <c r="B133" t="s">
        <v>1079</v>
      </c>
      <c r="C133" t="s">
        <v>64</v>
      </c>
      <c r="D133">
        <v>-9</v>
      </c>
      <c r="E133">
        <v>0</v>
      </c>
      <c r="F133" s="2">
        <f>AVERAGE(Table6[All Take Runs Saved])</f>
        <v>-9.18</v>
      </c>
      <c r="G133" s="2">
        <f>Table6[[#This Row],[All Take Runs Saved]]-Table6[[#This Row],[Average Take Runs Saved]]</f>
        <v>0.17999999999999972</v>
      </c>
      <c r="H133" s="2">
        <f>AVERAGE(Table6[Shadow Region Take Runs Saved])</f>
        <v>-0.10333333333333333</v>
      </c>
      <c r="I133" s="2">
        <f>Table6[[#This Row],[Shadow Region Take Runs Saved]]-Table6[[#This Row],[Average Shadow Take Runs Saved]]</f>
        <v>0.10333333333333333</v>
      </c>
    </row>
    <row r="134" spans="1:9" x14ac:dyDescent="0.45">
      <c r="A134">
        <v>2024</v>
      </c>
      <c r="B134" t="s">
        <v>1148</v>
      </c>
      <c r="C134" t="s">
        <v>81</v>
      </c>
      <c r="D134">
        <v>-9</v>
      </c>
      <c r="E134">
        <v>0</v>
      </c>
      <c r="F134" s="2">
        <f>AVERAGE(Table6[All Take Runs Saved])</f>
        <v>-9.18</v>
      </c>
      <c r="G134" s="2">
        <f>Table6[[#This Row],[All Take Runs Saved]]-Table6[[#This Row],[Average Take Runs Saved]]</f>
        <v>0.17999999999999972</v>
      </c>
      <c r="H134" s="2">
        <f>AVERAGE(Table6[Shadow Region Take Runs Saved])</f>
        <v>-0.10333333333333333</v>
      </c>
      <c r="I134" s="2">
        <f>Table6[[#This Row],[Shadow Region Take Runs Saved]]-Table6[[#This Row],[Average Shadow Take Runs Saved]]</f>
        <v>0.10333333333333333</v>
      </c>
    </row>
    <row r="135" spans="1:9" x14ac:dyDescent="0.45">
      <c r="A135">
        <v>2024</v>
      </c>
      <c r="B135" t="s">
        <v>1211</v>
      </c>
      <c r="C135" t="s">
        <v>89</v>
      </c>
      <c r="D135">
        <v>-9</v>
      </c>
      <c r="E135">
        <v>0</v>
      </c>
      <c r="F135" s="2">
        <f>AVERAGE(Table6[All Take Runs Saved])</f>
        <v>-9.18</v>
      </c>
      <c r="G135" s="2">
        <f>Table6[[#This Row],[All Take Runs Saved]]-Table6[[#This Row],[Average Take Runs Saved]]</f>
        <v>0.17999999999999972</v>
      </c>
      <c r="H135" s="2">
        <f>AVERAGE(Table6[Shadow Region Take Runs Saved])</f>
        <v>-0.10333333333333333</v>
      </c>
      <c r="I135" s="2">
        <f>Table6[[#This Row],[Shadow Region Take Runs Saved]]-Table6[[#This Row],[Average Shadow Take Runs Saved]]</f>
        <v>0.10333333333333333</v>
      </c>
    </row>
    <row r="136" spans="1:9" x14ac:dyDescent="0.45">
      <c r="A136">
        <v>2024</v>
      </c>
      <c r="B136" t="s">
        <v>934</v>
      </c>
      <c r="C136" t="s">
        <v>40</v>
      </c>
      <c r="D136">
        <v>-8</v>
      </c>
      <c r="E136">
        <v>0</v>
      </c>
      <c r="F136" s="2">
        <f>AVERAGE(Table6[All Take Runs Saved])</f>
        <v>-9.18</v>
      </c>
      <c r="G136" s="2">
        <f>Table6[[#This Row],[All Take Runs Saved]]-Table6[[#This Row],[Average Take Runs Saved]]</f>
        <v>1.1799999999999997</v>
      </c>
      <c r="H136" s="2">
        <f>AVERAGE(Table6[Shadow Region Take Runs Saved])</f>
        <v>-0.10333333333333333</v>
      </c>
      <c r="I136" s="2">
        <f>Table6[[#This Row],[Shadow Region Take Runs Saved]]-Table6[[#This Row],[Average Shadow Take Runs Saved]]</f>
        <v>0.10333333333333333</v>
      </c>
    </row>
    <row r="137" spans="1:9" x14ac:dyDescent="0.45">
      <c r="A137">
        <v>2024</v>
      </c>
      <c r="B137" t="s">
        <v>1017</v>
      </c>
      <c r="C137" t="s">
        <v>93</v>
      </c>
      <c r="D137">
        <v>-8</v>
      </c>
      <c r="E137">
        <v>0</v>
      </c>
      <c r="F137" s="2">
        <f>AVERAGE(Table6[All Take Runs Saved])</f>
        <v>-9.18</v>
      </c>
      <c r="G137" s="2">
        <f>Table6[[#This Row],[All Take Runs Saved]]-Table6[[#This Row],[Average Take Runs Saved]]</f>
        <v>1.1799999999999997</v>
      </c>
      <c r="H137" s="2">
        <f>AVERAGE(Table6[Shadow Region Take Runs Saved])</f>
        <v>-0.10333333333333333</v>
      </c>
      <c r="I137" s="2">
        <f>Table6[[#This Row],[Shadow Region Take Runs Saved]]-Table6[[#This Row],[Average Shadow Take Runs Saved]]</f>
        <v>0.10333333333333333</v>
      </c>
    </row>
    <row r="138" spans="1:9" x14ac:dyDescent="0.45">
      <c r="A138">
        <v>2024</v>
      </c>
      <c r="B138" t="s">
        <v>1042</v>
      </c>
      <c r="C138" t="s">
        <v>31</v>
      </c>
      <c r="D138">
        <v>-8</v>
      </c>
      <c r="E138">
        <v>0</v>
      </c>
      <c r="F138" s="2">
        <f>AVERAGE(Table6[All Take Runs Saved])</f>
        <v>-9.18</v>
      </c>
      <c r="G138" s="2">
        <f>Table6[[#This Row],[All Take Runs Saved]]-Table6[[#This Row],[Average Take Runs Saved]]</f>
        <v>1.1799999999999997</v>
      </c>
      <c r="H138" s="2">
        <f>AVERAGE(Table6[Shadow Region Take Runs Saved])</f>
        <v>-0.10333333333333333</v>
      </c>
      <c r="I138" s="2">
        <f>Table6[[#This Row],[Shadow Region Take Runs Saved]]-Table6[[#This Row],[Average Shadow Take Runs Saved]]</f>
        <v>0.10333333333333333</v>
      </c>
    </row>
    <row r="139" spans="1:9" x14ac:dyDescent="0.45">
      <c r="A139">
        <v>2024</v>
      </c>
      <c r="B139" t="s">
        <v>1054</v>
      </c>
      <c r="C139" t="s">
        <v>24</v>
      </c>
      <c r="D139">
        <v>-8</v>
      </c>
      <c r="E139">
        <v>0</v>
      </c>
      <c r="F139" s="2">
        <f>AVERAGE(Table6[All Take Runs Saved])</f>
        <v>-9.18</v>
      </c>
      <c r="G139" s="2">
        <f>Table6[[#This Row],[All Take Runs Saved]]-Table6[[#This Row],[Average Take Runs Saved]]</f>
        <v>1.1799999999999997</v>
      </c>
      <c r="H139" s="2">
        <f>AVERAGE(Table6[Shadow Region Take Runs Saved])</f>
        <v>-0.10333333333333333</v>
      </c>
      <c r="I139" s="2">
        <f>Table6[[#This Row],[Shadow Region Take Runs Saved]]-Table6[[#This Row],[Average Shadow Take Runs Saved]]</f>
        <v>0.10333333333333333</v>
      </c>
    </row>
    <row r="140" spans="1:9" x14ac:dyDescent="0.45">
      <c r="A140">
        <v>2024</v>
      </c>
      <c r="B140" t="s">
        <v>1076</v>
      </c>
      <c r="C140" t="s">
        <v>26</v>
      </c>
      <c r="D140">
        <v>-8</v>
      </c>
      <c r="E140">
        <v>0</v>
      </c>
      <c r="F140" s="2">
        <f>AVERAGE(Table6[All Take Runs Saved])</f>
        <v>-9.18</v>
      </c>
      <c r="G140" s="2">
        <f>Table6[[#This Row],[All Take Runs Saved]]-Table6[[#This Row],[Average Take Runs Saved]]</f>
        <v>1.1799999999999997</v>
      </c>
      <c r="H140" s="2">
        <f>AVERAGE(Table6[Shadow Region Take Runs Saved])</f>
        <v>-0.10333333333333333</v>
      </c>
      <c r="I140" s="2">
        <f>Table6[[#This Row],[Shadow Region Take Runs Saved]]-Table6[[#This Row],[Average Shadow Take Runs Saved]]</f>
        <v>0.10333333333333333</v>
      </c>
    </row>
    <row r="141" spans="1:9" x14ac:dyDescent="0.45">
      <c r="A141">
        <v>2024</v>
      </c>
      <c r="B141" t="s">
        <v>1080</v>
      </c>
      <c r="C141" t="s">
        <v>64</v>
      </c>
      <c r="D141">
        <v>-8</v>
      </c>
      <c r="E141">
        <v>0</v>
      </c>
      <c r="F141" s="2">
        <f>AVERAGE(Table6[All Take Runs Saved])</f>
        <v>-9.18</v>
      </c>
      <c r="G141" s="2">
        <f>Table6[[#This Row],[All Take Runs Saved]]-Table6[[#This Row],[Average Take Runs Saved]]</f>
        <v>1.1799999999999997</v>
      </c>
      <c r="H141" s="2">
        <f>AVERAGE(Table6[Shadow Region Take Runs Saved])</f>
        <v>-0.10333333333333333</v>
      </c>
      <c r="I141" s="2">
        <f>Table6[[#This Row],[Shadow Region Take Runs Saved]]-Table6[[#This Row],[Average Shadow Take Runs Saved]]</f>
        <v>0.10333333333333333</v>
      </c>
    </row>
    <row r="142" spans="1:9" x14ac:dyDescent="0.45">
      <c r="A142">
        <v>2024</v>
      </c>
      <c r="B142" t="s">
        <v>1086</v>
      </c>
      <c r="C142" t="s">
        <v>64</v>
      </c>
      <c r="D142">
        <v>-8</v>
      </c>
      <c r="E142">
        <v>0</v>
      </c>
      <c r="F142" s="2">
        <f>AVERAGE(Table6[All Take Runs Saved])</f>
        <v>-9.18</v>
      </c>
      <c r="G142" s="2">
        <f>Table6[[#This Row],[All Take Runs Saved]]-Table6[[#This Row],[Average Take Runs Saved]]</f>
        <v>1.1799999999999997</v>
      </c>
      <c r="H142" s="2">
        <f>AVERAGE(Table6[Shadow Region Take Runs Saved])</f>
        <v>-0.10333333333333333</v>
      </c>
      <c r="I142" s="2">
        <f>Table6[[#This Row],[Shadow Region Take Runs Saved]]-Table6[[#This Row],[Average Shadow Take Runs Saved]]</f>
        <v>0.10333333333333333</v>
      </c>
    </row>
    <row r="143" spans="1:9" x14ac:dyDescent="0.45">
      <c r="A143">
        <v>2024</v>
      </c>
      <c r="B143" t="s">
        <v>1144</v>
      </c>
      <c r="C143" t="s">
        <v>81</v>
      </c>
      <c r="D143">
        <v>-8</v>
      </c>
      <c r="E143">
        <v>0</v>
      </c>
      <c r="F143" s="2">
        <f>AVERAGE(Table6[All Take Runs Saved])</f>
        <v>-9.18</v>
      </c>
      <c r="G143" s="2">
        <f>Table6[[#This Row],[All Take Runs Saved]]-Table6[[#This Row],[Average Take Runs Saved]]</f>
        <v>1.1799999999999997</v>
      </c>
      <c r="H143" s="2">
        <f>AVERAGE(Table6[Shadow Region Take Runs Saved])</f>
        <v>-0.10333333333333333</v>
      </c>
      <c r="I143" s="2">
        <f>Table6[[#This Row],[Shadow Region Take Runs Saved]]-Table6[[#This Row],[Average Shadow Take Runs Saved]]</f>
        <v>0.10333333333333333</v>
      </c>
    </row>
    <row r="144" spans="1:9" x14ac:dyDescent="0.45">
      <c r="A144">
        <v>2024</v>
      </c>
      <c r="B144" t="s">
        <v>1175</v>
      </c>
      <c r="C144" t="s">
        <v>29</v>
      </c>
      <c r="D144">
        <v>-8</v>
      </c>
      <c r="E144">
        <v>0</v>
      </c>
      <c r="F144" s="2">
        <f>AVERAGE(Table6[All Take Runs Saved])</f>
        <v>-9.18</v>
      </c>
      <c r="G144" s="2">
        <f>Table6[[#This Row],[All Take Runs Saved]]-Table6[[#This Row],[Average Take Runs Saved]]</f>
        <v>1.1799999999999997</v>
      </c>
      <c r="H144" s="2">
        <f>AVERAGE(Table6[Shadow Region Take Runs Saved])</f>
        <v>-0.10333333333333333</v>
      </c>
      <c r="I144" s="2">
        <f>Table6[[#This Row],[Shadow Region Take Runs Saved]]-Table6[[#This Row],[Average Shadow Take Runs Saved]]</f>
        <v>0.10333333333333333</v>
      </c>
    </row>
    <row r="145" spans="1:9" x14ac:dyDescent="0.45">
      <c r="A145">
        <v>2024</v>
      </c>
      <c r="B145" t="s">
        <v>1181</v>
      </c>
      <c r="C145" t="s">
        <v>44</v>
      </c>
      <c r="D145">
        <v>-8</v>
      </c>
      <c r="E145">
        <v>0</v>
      </c>
      <c r="F145" s="2">
        <f>AVERAGE(Table6[All Take Runs Saved])</f>
        <v>-9.18</v>
      </c>
      <c r="G145" s="2">
        <f>Table6[[#This Row],[All Take Runs Saved]]-Table6[[#This Row],[Average Take Runs Saved]]</f>
        <v>1.1799999999999997</v>
      </c>
      <c r="H145" s="2">
        <f>AVERAGE(Table6[Shadow Region Take Runs Saved])</f>
        <v>-0.10333333333333333</v>
      </c>
      <c r="I145" s="2">
        <f>Table6[[#This Row],[Shadow Region Take Runs Saved]]-Table6[[#This Row],[Average Shadow Take Runs Saved]]</f>
        <v>0.10333333333333333</v>
      </c>
    </row>
    <row r="146" spans="1:9" x14ac:dyDescent="0.45">
      <c r="A146">
        <v>2024</v>
      </c>
      <c r="B146" t="s">
        <v>1204</v>
      </c>
      <c r="C146" t="s">
        <v>18</v>
      </c>
      <c r="D146">
        <v>-8</v>
      </c>
      <c r="E146">
        <v>0</v>
      </c>
      <c r="F146" s="2">
        <f>AVERAGE(Table6[All Take Runs Saved])</f>
        <v>-9.18</v>
      </c>
      <c r="G146" s="2">
        <f>Table6[[#This Row],[All Take Runs Saved]]-Table6[[#This Row],[Average Take Runs Saved]]</f>
        <v>1.1799999999999997</v>
      </c>
      <c r="H146" s="2">
        <f>AVERAGE(Table6[Shadow Region Take Runs Saved])</f>
        <v>-0.10333333333333333</v>
      </c>
      <c r="I146" s="2">
        <f>Table6[[#This Row],[Shadow Region Take Runs Saved]]-Table6[[#This Row],[Average Shadow Take Runs Saved]]</f>
        <v>0.10333333333333333</v>
      </c>
    </row>
    <row r="147" spans="1:9" x14ac:dyDescent="0.45">
      <c r="A147">
        <v>2024</v>
      </c>
      <c r="B147" t="s">
        <v>935</v>
      </c>
      <c r="C147" t="s">
        <v>40</v>
      </c>
      <c r="D147">
        <v>-7</v>
      </c>
      <c r="E147">
        <v>0</v>
      </c>
      <c r="F147" s="2">
        <f>AVERAGE(Table6[All Take Runs Saved])</f>
        <v>-9.18</v>
      </c>
      <c r="G147" s="2">
        <f>Table6[[#This Row],[All Take Runs Saved]]-Table6[[#This Row],[Average Take Runs Saved]]</f>
        <v>2.1799999999999997</v>
      </c>
      <c r="H147" s="2">
        <f>AVERAGE(Table6[Shadow Region Take Runs Saved])</f>
        <v>-0.10333333333333333</v>
      </c>
      <c r="I147" s="2">
        <f>Table6[[#This Row],[Shadow Region Take Runs Saved]]-Table6[[#This Row],[Average Shadow Take Runs Saved]]</f>
        <v>0.10333333333333333</v>
      </c>
    </row>
    <row r="148" spans="1:9" x14ac:dyDescent="0.45">
      <c r="A148">
        <v>2024</v>
      </c>
      <c r="B148" t="s">
        <v>949</v>
      </c>
      <c r="C148" t="s">
        <v>20</v>
      </c>
      <c r="D148">
        <v>-7</v>
      </c>
      <c r="E148">
        <v>0</v>
      </c>
      <c r="F148" s="2">
        <f>AVERAGE(Table6[All Take Runs Saved])</f>
        <v>-9.18</v>
      </c>
      <c r="G148" s="2">
        <f>Table6[[#This Row],[All Take Runs Saved]]-Table6[[#This Row],[Average Take Runs Saved]]</f>
        <v>2.1799999999999997</v>
      </c>
      <c r="H148" s="2">
        <f>AVERAGE(Table6[Shadow Region Take Runs Saved])</f>
        <v>-0.10333333333333333</v>
      </c>
      <c r="I148" s="2">
        <f>Table6[[#This Row],[Shadow Region Take Runs Saved]]-Table6[[#This Row],[Average Shadow Take Runs Saved]]</f>
        <v>0.10333333333333333</v>
      </c>
    </row>
    <row r="149" spans="1:9" x14ac:dyDescent="0.45">
      <c r="A149">
        <v>2024</v>
      </c>
      <c r="B149" t="s">
        <v>957</v>
      </c>
      <c r="C149" t="s">
        <v>50</v>
      </c>
      <c r="D149">
        <v>-7</v>
      </c>
      <c r="E149">
        <v>0</v>
      </c>
      <c r="F149" s="2">
        <f>AVERAGE(Table6[All Take Runs Saved])</f>
        <v>-9.18</v>
      </c>
      <c r="G149" s="2">
        <f>Table6[[#This Row],[All Take Runs Saved]]-Table6[[#This Row],[Average Take Runs Saved]]</f>
        <v>2.1799999999999997</v>
      </c>
      <c r="H149" s="2">
        <f>AVERAGE(Table6[Shadow Region Take Runs Saved])</f>
        <v>-0.10333333333333333</v>
      </c>
      <c r="I149" s="2">
        <f>Table6[[#This Row],[Shadow Region Take Runs Saved]]-Table6[[#This Row],[Average Shadow Take Runs Saved]]</f>
        <v>0.10333333333333333</v>
      </c>
    </row>
    <row r="150" spans="1:9" x14ac:dyDescent="0.45">
      <c r="A150">
        <v>2024</v>
      </c>
      <c r="B150" t="s">
        <v>989</v>
      </c>
      <c r="C150" t="s">
        <v>48</v>
      </c>
      <c r="D150">
        <v>-7</v>
      </c>
      <c r="E150">
        <v>0</v>
      </c>
      <c r="F150" s="2">
        <f>AVERAGE(Table6[All Take Runs Saved])</f>
        <v>-9.18</v>
      </c>
      <c r="G150" s="2">
        <f>Table6[[#This Row],[All Take Runs Saved]]-Table6[[#This Row],[Average Take Runs Saved]]</f>
        <v>2.1799999999999997</v>
      </c>
      <c r="H150" s="2">
        <f>AVERAGE(Table6[Shadow Region Take Runs Saved])</f>
        <v>-0.10333333333333333</v>
      </c>
      <c r="I150" s="2">
        <f>Table6[[#This Row],[Shadow Region Take Runs Saved]]-Table6[[#This Row],[Average Shadow Take Runs Saved]]</f>
        <v>0.10333333333333333</v>
      </c>
    </row>
    <row r="151" spans="1:9" x14ac:dyDescent="0.45">
      <c r="A151">
        <v>2024</v>
      </c>
      <c r="B151" t="s">
        <v>1022</v>
      </c>
      <c r="C151" t="s">
        <v>93</v>
      </c>
      <c r="D151">
        <v>-7</v>
      </c>
      <c r="E151">
        <v>0</v>
      </c>
      <c r="F151" s="2">
        <f>AVERAGE(Table6[All Take Runs Saved])</f>
        <v>-9.18</v>
      </c>
      <c r="G151" s="2">
        <f>Table6[[#This Row],[All Take Runs Saved]]-Table6[[#This Row],[Average Take Runs Saved]]</f>
        <v>2.1799999999999997</v>
      </c>
      <c r="H151" s="2">
        <f>AVERAGE(Table6[Shadow Region Take Runs Saved])</f>
        <v>-0.10333333333333333</v>
      </c>
      <c r="I151" s="2">
        <f>Table6[[#This Row],[Shadow Region Take Runs Saved]]-Table6[[#This Row],[Average Shadow Take Runs Saved]]</f>
        <v>0.10333333333333333</v>
      </c>
    </row>
    <row r="152" spans="1:9" x14ac:dyDescent="0.45">
      <c r="A152">
        <v>2024</v>
      </c>
      <c r="B152" t="s">
        <v>1023</v>
      </c>
      <c r="C152" t="s">
        <v>93</v>
      </c>
      <c r="D152">
        <v>-7</v>
      </c>
      <c r="E152">
        <v>0</v>
      </c>
      <c r="F152" s="2">
        <f>AVERAGE(Table6[All Take Runs Saved])</f>
        <v>-9.18</v>
      </c>
      <c r="G152" s="2">
        <f>Table6[[#This Row],[All Take Runs Saved]]-Table6[[#This Row],[Average Take Runs Saved]]</f>
        <v>2.1799999999999997</v>
      </c>
      <c r="H152" s="2">
        <f>AVERAGE(Table6[Shadow Region Take Runs Saved])</f>
        <v>-0.10333333333333333</v>
      </c>
      <c r="I152" s="2">
        <f>Table6[[#This Row],[Shadow Region Take Runs Saved]]-Table6[[#This Row],[Average Shadow Take Runs Saved]]</f>
        <v>0.10333333333333333</v>
      </c>
    </row>
    <row r="153" spans="1:9" x14ac:dyDescent="0.45">
      <c r="A153">
        <v>2024</v>
      </c>
      <c r="B153" t="s">
        <v>1029</v>
      </c>
      <c r="C153" t="s">
        <v>73</v>
      </c>
      <c r="D153">
        <v>-7</v>
      </c>
      <c r="E153">
        <v>0</v>
      </c>
      <c r="F153" s="2">
        <f>AVERAGE(Table6[All Take Runs Saved])</f>
        <v>-9.18</v>
      </c>
      <c r="G153" s="2">
        <f>Table6[[#This Row],[All Take Runs Saved]]-Table6[[#This Row],[Average Take Runs Saved]]</f>
        <v>2.1799999999999997</v>
      </c>
      <c r="H153" s="2">
        <f>AVERAGE(Table6[Shadow Region Take Runs Saved])</f>
        <v>-0.10333333333333333</v>
      </c>
      <c r="I153" s="2">
        <f>Table6[[#This Row],[Shadow Region Take Runs Saved]]-Table6[[#This Row],[Average Shadow Take Runs Saved]]</f>
        <v>0.10333333333333333</v>
      </c>
    </row>
    <row r="154" spans="1:9" x14ac:dyDescent="0.45">
      <c r="A154">
        <v>2024</v>
      </c>
      <c r="B154" t="s">
        <v>1033</v>
      </c>
      <c r="C154" t="s">
        <v>73</v>
      </c>
      <c r="D154">
        <v>-7</v>
      </c>
      <c r="E154">
        <v>0</v>
      </c>
      <c r="F154" s="2">
        <f>AVERAGE(Table6[All Take Runs Saved])</f>
        <v>-9.18</v>
      </c>
      <c r="G154" s="2">
        <f>Table6[[#This Row],[All Take Runs Saved]]-Table6[[#This Row],[Average Take Runs Saved]]</f>
        <v>2.1799999999999997</v>
      </c>
      <c r="H154" s="2">
        <f>AVERAGE(Table6[Shadow Region Take Runs Saved])</f>
        <v>-0.10333333333333333</v>
      </c>
      <c r="I154" s="2">
        <f>Table6[[#This Row],[Shadow Region Take Runs Saved]]-Table6[[#This Row],[Average Shadow Take Runs Saved]]</f>
        <v>0.10333333333333333</v>
      </c>
    </row>
    <row r="155" spans="1:9" x14ac:dyDescent="0.45">
      <c r="A155">
        <v>2024</v>
      </c>
      <c r="B155" t="s">
        <v>1082</v>
      </c>
      <c r="C155" t="s">
        <v>64</v>
      </c>
      <c r="D155">
        <v>-7</v>
      </c>
      <c r="E155">
        <v>0</v>
      </c>
      <c r="F155" s="2">
        <f>AVERAGE(Table6[All Take Runs Saved])</f>
        <v>-9.18</v>
      </c>
      <c r="G155" s="2">
        <f>Table6[[#This Row],[All Take Runs Saved]]-Table6[[#This Row],[Average Take Runs Saved]]</f>
        <v>2.1799999999999997</v>
      </c>
      <c r="H155" s="2">
        <f>AVERAGE(Table6[Shadow Region Take Runs Saved])</f>
        <v>-0.10333333333333333</v>
      </c>
      <c r="I155" s="2">
        <f>Table6[[#This Row],[Shadow Region Take Runs Saved]]-Table6[[#This Row],[Average Shadow Take Runs Saved]]</f>
        <v>0.10333333333333333</v>
      </c>
    </row>
    <row r="156" spans="1:9" x14ac:dyDescent="0.45">
      <c r="A156">
        <v>2024</v>
      </c>
      <c r="B156" t="s">
        <v>1096</v>
      </c>
      <c r="C156" t="s">
        <v>36</v>
      </c>
      <c r="D156">
        <v>-7</v>
      </c>
      <c r="E156">
        <v>0</v>
      </c>
      <c r="F156" s="2">
        <f>AVERAGE(Table6[All Take Runs Saved])</f>
        <v>-9.18</v>
      </c>
      <c r="G156" s="2">
        <f>Table6[[#This Row],[All Take Runs Saved]]-Table6[[#This Row],[Average Take Runs Saved]]</f>
        <v>2.1799999999999997</v>
      </c>
      <c r="H156" s="2">
        <f>AVERAGE(Table6[Shadow Region Take Runs Saved])</f>
        <v>-0.10333333333333333</v>
      </c>
      <c r="I156" s="2">
        <f>Table6[[#This Row],[Shadow Region Take Runs Saved]]-Table6[[#This Row],[Average Shadow Take Runs Saved]]</f>
        <v>0.10333333333333333</v>
      </c>
    </row>
    <row r="157" spans="1:9" x14ac:dyDescent="0.45">
      <c r="A157">
        <v>2024</v>
      </c>
      <c r="B157" t="s">
        <v>1168</v>
      </c>
      <c r="C157" t="s">
        <v>29</v>
      </c>
      <c r="D157">
        <v>-7</v>
      </c>
      <c r="E157">
        <v>0</v>
      </c>
      <c r="F157" s="2">
        <f>AVERAGE(Table6[All Take Runs Saved])</f>
        <v>-9.18</v>
      </c>
      <c r="G157" s="2">
        <f>Table6[[#This Row],[All Take Runs Saved]]-Table6[[#This Row],[Average Take Runs Saved]]</f>
        <v>2.1799999999999997</v>
      </c>
      <c r="H157" s="2">
        <f>AVERAGE(Table6[Shadow Region Take Runs Saved])</f>
        <v>-0.10333333333333333</v>
      </c>
      <c r="I157" s="2">
        <f>Table6[[#This Row],[Shadow Region Take Runs Saved]]-Table6[[#This Row],[Average Shadow Take Runs Saved]]</f>
        <v>0.10333333333333333</v>
      </c>
    </row>
    <row r="158" spans="1:9" x14ac:dyDescent="0.45">
      <c r="A158">
        <v>2024</v>
      </c>
      <c r="B158" t="s">
        <v>916</v>
      </c>
      <c r="C158" t="s">
        <v>38</v>
      </c>
      <c r="D158">
        <v>-6</v>
      </c>
      <c r="E158">
        <v>0</v>
      </c>
      <c r="F158" s="2">
        <f>AVERAGE(Table6[All Take Runs Saved])</f>
        <v>-9.18</v>
      </c>
      <c r="G158" s="2">
        <f>Table6[[#This Row],[All Take Runs Saved]]-Table6[[#This Row],[Average Take Runs Saved]]</f>
        <v>3.1799999999999997</v>
      </c>
      <c r="H158" s="2">
        <f>AVERAGE(Table6[Shadow Region Take Runs Saved])</f>
        <v>-0.10333333333333333</v>
      </c>
      <c r="I158" s="2">
        <f>Table6[[#This Row],[Shadow Region Take Runs Saved]]-Table6[[#This Row],[Average Shadow Take Runs Saved]]</f>
        <v>0.10333333333333333</v>
      </c>
    </row>
    <row r="159" spans="1:9" x14ac:dyDescent="0.45">
      <c r="A159">
        <v>2024</v>
      </c>
      <c r="B159" t="s">
        <v>932</v>
      </c>
      <c r="C159" t="s">
        <v>62</v>
      </c>
      <c r="D159">
        <v>-6</v>
      </c>
      <c r="E159">
        <v>0</v>
      </c>
      <c r="F159" s="2">
        <f>AVERAGE(Table6[All Take Runs Saved])</f>
        <v>-9.18</v>
      </c>
      <c r="G159" s="2">
        <f>Table6[[#This Row],[All Take Runs Saved]]-Table6[[#This Row],[Average Take Runs Saved]]</f>
        <v>3.1799999999999997</v>
      </c>
      <c r="H159" s="2">
        <f>AVERAGE(Table6[Shadow Region Take Runs Saved])</f>
        <v>-0.10333333333333333</v>
      </c>
      <c r="I159" s="2">
        <f>Table6[[#This Row],[Shadow Region Take Runs Saved]]-Table6[[#This Row],[Average Shadow Take Runs Saved]]</f>
        <v>0.10333333333333333</v>
      </c>
    </row>
    <row r="160" spans="1:9" x14ac:dyDescent="0.45">
      <c r="A160">
        <v>2024</v>
      </c>
      <c r="B160" t="s">
        <v>983</v>
      </c>
      <c r="C160" t="s">
        <v>33</v>
      </c>
      <c r="D160">
        <v>-6</v>
      </c>
      <c r="E160">
        <v>0</v>
      </c>
      <c r="F160" s="2">
        <f>AVERAGE(Table6[All Take Runs Saved])</f>
        <v>-9.18</v>
      </c>
      <c r="G160" s="2">
        <f>Table6[[#This Row],[All Take Runs Saved]]-Table6[[#This Row],[Average Take Runs Saved]]</f>
        <v>3.1799999999999997</v>
      </c>
      <c r="H160" s="2">
        <f>AVERAGE(Table6[Shadow Region Take Runs Saved])</f>
        <v>-0.10333333333333333</v>
      </c>
      <c r="I160" s="2">
        <f>Table6[[#This Row],[Shadow Region Take Runs Saved]]-Table6[[#This Row],[Average Shadow Take Runs Saved]]</f>
        <v>0.10333333333333333</v>
      </c>
    </row>
    <row r="161" spans="1:9" x14ac:dyDescent="0.45">
      <c r="A161">
        <v>2024</v>
      </c>
      <c r="B161" t="s">
        <v>988</v>
      </c>
      <c r="C161" t="s">
        <v>48</v>
      </c>
      <c r="D161">
        <v>-6</v>
      </c>
      <c r="E161">
        <v>0</v>
      </c>
      <c r="F161" s="2">
        <f>AVERAGE(Table6[All Take Runs Saved])</f>
        <v>-9.18</v>
      </c>
      <c r="G161" s="2">
        <f>Table6[[#This Row],[All Take Runs Saved]]-Table6[[#This Row],[Average Take Runs Saved]]</f>
        <v>3.1799999999999997</v>
      </c>
      <c r="H161" s="2">
        <f>AVERAGE(Table6[Shadow Region Take Runs Saved])</f>
        <v>-0.10333333333333333</v>
      </c>
      <c r="I161" s="2">
        <f>Table6[[#This Row],[Shadow Region Take Runs Saved]]-Table6[[#This Row],[Average Shadow Take Runs Saved]]</f>
        <v>0.10333333333333333</v>
      </c>
    </row>
    <row r="162" spans="1:9" x14ac:dyDescent="0.45">
      <c r="A162">
        <v>2024</v>
      </c>
      <c r="B162" t="s">
        <v>997</v>
      </c>
      <c r="C162" t="s">
        <v>59</v>
      </c>
      <c r="D162">
        <v>-6</v>
      </c>
      <c r="E162">
        <v>0</v>
      </c>
      <c r="F162" s="2">
        <f>AVERAGE(Table6[All Take Runs Saved])</f>
        <v>-9.18</v>
      </c>
      <c r="G162" s="2">
        <f>Table6[[#This Row],[All Take Runs Saved]]-Table6[[#This Row],[Average Take Runs Saved]]</f>
        <v>3.1799999999999997</v>
      </c>
      <c r="H162" s="2">
        <f>AVERAGE(Table6[Shadow Region Take Runs Saved])</f>
        <v>-0.10333333333333333</v>
      </c>
      <c r="I162" s="2">
        <f>Table6[[#This Row],[Shadow Region Take Runs Saved]]-Table6[[#This Row],[Average Shadow Take Runs Saved]]</f>
        <v>0.10333333333333333</v>
      </c>
    </row>
    <row r="163" spans="1:9" x14ac:dyDescent="0.45">
      <c r="A163">
        <v>2024</v>
      </c>
      <c r="B163" t="s">
        <v>1081</v>
      </c>
      <c r="C163" t="s">
        <v>64</v>
      </c>
      <c r="D163">
        <v>-6</v>
      </c>
      <c r="E163">
        <v>0</v>
      </c>
      <c r="F163" s="2">
        <f>AVERAGE(Table6[All Take Runs Saved])</f>
        <v>-9.18</v>
      </c>
      <c r="G163" s="2">
        <f>Table6[[#This Row],[All Take Runs Saved]]-Table6[[#This Row],[Average Take Runs Saved]]</f>
        <v>3.1799999999999997</v>
      </c>
      <c r="H163" s="2">
        <f>AVERAGE(Table6[Shadow Region Take Runs Saved])</f>
        <v>-0.10333333333333333</v>
      </c>
      <c r="I163" s="2">
        <f>Table6[[#This Row],[Shadow Region Take Runs Saved]]-Table6[[#This Row],[Average Shadow Take Runs Saved]]</f>
        <v>0.10333333333333333</v>
      </c>
    </row>
    <row r="164" spans="1:9" x14ac:dyDescent="0.45">
      <c r="A164">
        <v>2024</v>
      </c>
      <c r="B164" t="s">
        <v>1090</v>
      </c>
      <c r="C164" t="s">
        <v>64</v>
      </c>
      <c r="D164">
        <v>-6</v>
      </c>
      <c r="E164">
        <v>0</v>
      </c>
      <c r="F164" s="2">
        <f>AVERAGE(Table6[All Take Runs Saved])</f>
        <v>-9.18</v>
      </c>
      <c r="G164" s="2">
        <f>Table6[[#This Row],[All Take Runs Saved]]-Table6[[#This Row],[Average Take Runs Saved]]</f>
        <v>3.1799999999999997</v>
      </c>
      <c r="H164" s="2">
        <f>AVERAGE(Table6[Shadow Region Take Runs Saved])</f>
        <v>-0.10333333333333333</v>
      </c>
      <c r="I164" s="2">
        <f>Table6[[#This Row],[Shadow Region Take Runs Saved]]-Table6[[#This Row],[Average Shadow Take Runs Saved]]</f>
        <v>0.10333333333333333</v>
      </c>
    </row>
    <row r="165" spans="1:9" x14ac:dyDescent="0.45">
      <c r="A165">
        <v>2024</v>
      </c>
      <c r="B165" t="s">
        <v>1100</v>
      </c>
      <c r="C165" t="s">
        <v>36</v>
      </c>
      <c r="D165">
        <v>-6</v>
      </c>
      <c r="E165">
        <v>0</v>
      </c>
      <c r="F165" s="2">
        <f>AVERAGE(Table6[All Take Runs Saved])</f>
        <v>-9.18</v>
      </c>
      <c r="G165" s="2">
        <f>Table6[[#This Row],[All Take Runs Saved]]-Table6[[#This Row],[Average Take Runs Saved]]</f>
        <v>3.1799999999999997</v>
      </c>
      <c r="H165" s="2">
        <f>AVERAGE(Table6[Shadow Region Take Runs Saved])</f>
        <v>-0.10333333333333333</v>
      </c>
      <c r="I165" s="2">
        <f>Table6[[#This Row],[Shadow Region Take Runs Saved]]-Table6[[#This Row],[Average Shadow Take Runs Saved]]</f>
        <v>0.10333333333333333</v>
      </c>
    </row>
    <row r="166" spans="1:9" x14ac:dyDescent="0.45">
      <c r="A166">
        <v>2024</v>
      </c>
      <c r="B166" t="s">
        <v>1185</v>
      </c>
      <c r="C166" t="s">
        <v>44</v>
      </c>
      <c r="D166">
        <v>-6</v>
      </c>
      <c r="E166">
        <v>0</v>
      </c>
      <c r="F166" s="2">
        <f>AVERAGE(Table6[All Take Runs Saved])</f>
        <v>-9.18</v>
      </c>
      <c r="G166" s="2">
        <f>Table6[[#This Row],[All Take Runs Saved]]-Table6[[#This Row],[Average Take Runs Saved]]</f>
        <v>3.1799999999999997</v>
      </c>
      <c r="H166" s="2">
        <f>AVERAGE(Table6[Shadow Region Take Runs Saved])</f>
        <v>-0.10333333333333333</v>
      </c>
      <c r="I166" s="2">
        <f>Table6[[#This Row],[Shadow Region Take Runs Saved]]-Table6[[#This Row],[Average Shadow Take Runs Saved]]</f>
        <v>0.10333333333333333</v>
      </c>
    </row>
    <row r="167" spans="1:9" x14ac:dyDescent="0.45">
      <c r="A167">
        <v>2024</v>
      </c>
      <c r="B167" t="s">
        <v>1200</v>
      </c>
      <c r="C167" t="s">
        <v>18</v>
      </c>
      <c r="D167">
        <v>-6</v>
      </c>
      <c r="E167">
        <v>0</v>
      </c>
      <c r="F167" s="2">
        <f>AVERAGE(Table6[All Take Runs Saved])</f>
        <v>-9.18</v>
      </c>
      <c r="G167" s="2">
        <f>Table6[[#This Row],[All Take Runs Saved]]-Table6[[#This Row],[Average Take Runs Saved]]</f>
        <v>3.1799999999999997</v>
      </c>
      <c r="H167" s="2">
        <f>AVERAGE(Table6[Shadow Region Take Runs Saved])</f>
        <v>-0.10333333333333333</v>
      </c>
      <c r="I167" s="2">
        <f>Table6[[#This Row],[Shadow Region Take Runs Saved]]-Table6[[#This Row],[Average Shadow Take Runs Saved]]</f>
        <v>0.10333333333333333</v>
      </c>
    </row>
    <row r="168" spans="1:9" x14ac:dyDescent="0.45">
      <c r="A168">
        <v>2024</v>
      </c>
      <c r="B168" t="s">
        <v>947</v>
      </c>
      <c r="C168" t="s">
        <v>20</v>
      </c>
      <c r="D168">
        <v>-5</v>
      </c>
      <c r="E168">
        <v>0</v>
      </c>
      <c r="F168" s="2">
        <f>AVERAGE(Table6[All Take Runs Saved])</f>
        <v>-9.18</v>
      </c>
      <c r="G168" s="2">
        <f>Table6[[#This Row],[All Take Runs Saved]]-Table6[[#This Row],[Average Take Runs Saved]]</f>
        <v>4.18</v>
      </c>
      <c r="H168" s="2">
        <f>AVERAGE(Table6[Shadow Region Take Runs Saved])</f>
        <v>-0.10333333333333333</v>
      </c>
      <c r="I168" s="2">
        <f>Table6[[#This Row],[Shadow Region Take Runs Saved]]-Table6[[#This Row],[Average Shadow Take Runs Saved]]</f>
        <v>0.10333333333333333</v>
      </c>
    </row>
    <row r="169" spans="1:9" x14ac:dyDescent="0.45">
      <c r="A169">
        <v>2024</v>
      </c>
      <c r="B169" t="s">
        <v>962</v>
      </c>
      <c r="C169" t="s">
        <v>50</v>
      </c>
      <c r="D169">
        <v>-5</v>
      </c>
      <c r="E169">
        <v>0</v>
      </c>
      <c r="F169" s="2">
        <f>AVERAGE(Table6[All Take Runs Saved])</f>
        <v>-9.18</v>
      </c>
      <c r="G169" s="2">
        <f>Table6[[#This Row],[All Take Runs Saved]]-Table6[[#This Row],[Average Take Runs Saved]]</f>
        <v>4.18</v>
      </c>
      <c r="H169" s="2">
        <f>AVERAGE(Table6[Shadow Region Take Runs Saved])</f>
        <v>-0.10333333333333333</v>
      </c>
      <c r="I169" s="2">
        <f>Table6[[#This Row],[Shadow Region Take Runs Saved]]-Table6[[#This Row],[Average Shadow Take Runs Saved]]</f>
        <v>0.10333333333333333</v>
      </c>
    </row>
    <row r="170" spans="1:9" x14ac:dyDescent="0.45">
      <c r="A170">
        <v>2024</v>
      </c>
      <c r="B170" t="s">
        <v>1091</v>
      </c>
      <c r="C170" t="s">
        <v>36</v>
      </c>
      <c r="D170">
        <v>-5</v>
      </c>
      <c r="E170">
        <v>0</v>
      </c>
      <c r="F170" s="2">
        <f>AVERAGE(Table6[All Take Runs Saved])</f>
        <v>-9.18</v>
      </c>
      <c r="G170" s="2">
        <f>Table6[[#This Row],[All Take Runs Saved]]-Table6[[#This Row],[Average Take Runs Saved]]</f>
        <v>4.18</v>
      </c>
      <c r="H170" s="2">
        <f>AVERAGE(Table6[Shadow Region Take Runs Saved])</f>
        <v>-0.10333333333333333</v>
      </c>
      <c r="I170" s="2">
        <f>Table6[[#This Row],[Shadow Region Take Runs Saved]]-Table6[[#This Row],[Average Shadow Take Runs Saved]]</f>
        <v>0.10333333333333333</v>
      </c>
    </row>
    <row r="171" spans="1:9" x14ac:dyDescent="0.45">
      <c r="A171">
        <v>2024</v>
      </c>
      <c r="B171" t="s">
        <v>1097</v>
      </c>
      <c r="C171" t="s">
        <v>36</v>
      </c>
      <c r="D171">
        <v>-5</v>
      </c>
      <c r="E171">
        <v>0</v>
      </c>
      <c r="F171" s="2">
        <f>AVERAGE(Table6[All Take Runs Saved])</f>
        <v>-9.18</v>
      </c>
      <c r="G171" s="2">
        <f>Table6[[#This Row],[All Take Runs Saved]]-Table6[[#This Row],[Average Take Runs Saved]]</f>
        <v>4.18</v>
      </c>
      <c r="H171" s="2">
        <f>AVERAGE(Table6[Shadow Region Take Runs Saved])</f>
        <v>-0.10333333333333333</v>
      </c>
      <c r="I171" s="2">
        <f>Table6[[#This Row],[Shadow Region Take Runs Saved]]-Table6[[#This Row],[Average Shadow Take Runs Saved]]</f>
        <v>0.10333333333333333</v>
      </c>
    </row>
    <row r="172" spans="1:9" x14ac:dyDescent="0.45">
      <c r="A172">
        <v>2024</v>
      </c>
      <c r="B172" t="s">
        <v>1142</v>
      </c>
      <c r="C172" t="s">
        <v>81</v>
      </c>
      <c r="D172">
        <v>-5</v>
      </c>
      <c r="E172">
        <v>0</v>
      </c>
      <c r="F172" s="2">
        <f>AVERAGE(Table6[All Take Runs Saved])</f>
        <v>-9.18</v>
      </c>
      <c r="G172" s="2">
        <f>Table6[[#This Row],[All Take Runs Saved]]-Table6[[#This Row],[Average Take Runs Saved]]</f>
        <v>4.18</v>
      </c>
      <c r="H172" s="2">
        <f>AVERAGE(Table6[Shadow Region Take Runs Saved])</f>
        <v>-0.10333333333333333</v>
      </c>
      <c r="I172" s="2">
        <f>Table6[[#This Row],[Shadow Region Take Runs Saved]]-Table6[[#This Row],[Average Shadow Take Runs Saved]]</f>
        <v>0.10333333333333333</v>
      </c>
    </row>
    <row r="173" spans="1:9" x14ac:dyDescent="0.45">
      <c r="A173">
        <v>2024</v>
      </c>
      <c r="B173" t="s">
        <v>1156</v>
      </c>
      <c r="C173" t="s">
        <v>71</v>
      </c>
      <c r="D173">
        <v>-5</v>
      </c>
      <c r="E173">
        <v>0</v>
      </c>
      <c r="F173" s="2">
        <f>AVERAGE(Table6[All Take Runs Saved])</f>
        <v>-9.18</v>
      </c>
      <c r="G173" s="2">
        <f>Table6[[#This Row],[All Take Runs Saved]]-Table6[[#This Row],[Average Take Runs Saved]]</f>
        <v>4.18</v>
      </c>
      <c r="H173" s="2">
        <f>AVERAGE(Table6[Shadow Region Take Runs Saved])</f>
        <v>-0.10333333333333333</v>
      </c>
      <c r="I173" s="2">
        <f>Table6[[#This Row],[Shadow Region Take Runs Saved]]-Table6[[#This Row],[Average Shadow Take Runs Saved]]</f>
        <v>0.10333333333333333</v>
      </c>
    </row>
    <row r="174" spans="1:9" x14ac:dyDescent="0.45">
      <c r="A174">
        <v>2024</v>
      </c>
      <c r="B174" t="s">
        <v>1199</v>
      </c>
      <c r="C174" t="s">
        <v>18</v>
      </c>
      <c r="D174">
        <v>-5</v>
      </c>
      <c r="E174">
        <v>0</v>
      </c>
      <c r="F174" s="2">
        <f>AVERAGE(Table6[All Take Runs Saved])</f>
        <v>-9.18</v>
      </c>
      <c r="G174" s="2">
        <f>Table6[[#This Row],[All Take Runs Saved]]-Table6[[#This Row],[Average Take Runs Saved]]</f>
        <v>4.18</v>
      </c>
      <c r="H174" s="2">
        <f>AVERAGE(Table6[Shadow Region Take Runs Saved])</f>
        <v>-0.10333333333333333</v>
      </c>
      <c r="I174" s="2">
        <f>Table6[[#This Row],[Shadow Region Take Runs Saved]]-Table6[[#This Row],[Average Shadow Take Runs Saved]]</f>
        <v>0.10333333333333333</v>
      </c>
    </row>
    <row r="175" spans="1:9" x14ac:dyDescent="0.45">
      <c r="A175">
        <v>2024</v>
      </c>
      <c r="B175" t="s">
        <v>973</v>
      </c>
      <c r="C175" t="s">
        <v>102</v>
      </c>
      <c r="D175">
        <v>-4</v>
      </c>
      <c r="E175">
        <v>0</v>
      </c>
      <c r="F175" s="2">
        <f>AVERAGE(Table6[All Take Runs Saved])</f>
        <v>-9.18</v>
      </c>
      <c r="G175" s="2">
        <f>Table6[[#This Row],[All Take Runs Saved]]-Table6[[#This Row],[Average Take Runs Saved]]</f>
        <v>5.18</v>
      </c>
      <c r="H175" s="2">
        <f>AVERAGE(Table6[Shadow Region Take Runs Saved])</f>
        <v>-0.10333333333333333</v>
      </c>
      <c r="I175" s="2">
        <f>Table6[[#This Row],[Shadow Region Take Runs Saved]]-Table6[[#This Row],[Average Shadow Take Runs Saved]]</f>
        <v>0.10333333333333333</v>
      </c>
    </row>
    <row r="176" spans="1:9" x14ac:dyDescent="0.45">
      <c r="A176">
        <v>2024</v>
      </c>
      <c r="B176" t="s">
        <v>1045</v>
      </c>
      <c r="C176" t="s">
        <v>31</v>
      </c>
      <c r="D176">
        <v>-4</v>
      </c>
      <c r="E176">
        <v>0</v>
      </c>
      <c r="F176" s="2">
        <f>AVERAGE(Table6[All Take Runs Saved])</f>
        <v>-9.18</v>
      </c>
      <c r="G176" s="2">
        <f>Table6[[#This Row],[All Take Runs Saved]]-Table6[[#This Row],[Average Take Runs Saved]]</f>
        <v>5.18</v>
      </c>
      <c r="H176" s="2">
        <f>AVERAGE(Table6[Shadow Region Take Runs Saved])</f>
        <v>-0.10333333333333333</v>
      </c>
      <c r="I176" s="2">
        <f>Table6[[#This Row],[Shadow Region Take Runs Saved]]-Table6[[#This Row],[Average Shadow Take Runs Saved]]</f>
        <v>0.10333333333333333</v>
      </c>
    </row>
    <row r="177" spans="1:9" x14ac:dyDescent="0.45">
      <c r="A177">
        <v>2024</v>
      </c>
      <c r="B177" t="s">
        <v>1120</v>
      </c>
      <c r="C177" t="s">
        <v>22</v>
      </c>
      <c r="D177">
        <v>-4</v>
      </c>
      <c r="E177">
        <v>0</v>
      </c>
      <c r="F177" s="2">
        <f>AVERAGE(Table6[All Take Runs Saved])</f>
        <v>-9.18</v>
      </c>
      <c r="G177" s="2">
        <f>Table6[[#This Row],[All Take Runs Saved]]-Table6[[#This Row],[Average Take Runs Saved]]</f>
        <v>5.18</v>
      </c>
      <c r="H177" s="2">
        <f>AVERAGE(Table6[Shadow Region Take Runs Saved])</f>
        <v>-0.10333333333333333</v>
      </c>
      <c r="I177" s="2">
        <f>Table6[[#This Row],[Shadow Region Take Runs Saved]]-Table6[[#This Row],[Average Shadow Take Runs Saved]]</f>
        <v>0.10333333333333333</v>
      </c>
    </row>
    <row r="178" spans="1:9" x14ac:dyDescent="0.45">
      <c r="A178">
        <v>2024</v>
      </c>
      <c r="B178" t="s">
        <v>1165</v>
      </c>
      <c r="C178" t="s">
        <v>42</v>
      </c>
      <c r="D178">
        <v>-4</v>
      </c>
      <c r="E178">
        <v>0</v>
      </c>
      <c r="F178" s="2">
        <f>AVERAGE(Table6[All Take Runs Saved])</f>
        <v>-9.18</v>
      </c>
      <c r="G178" s="2">
        <f>Table6[[#This Row],[All Take Runs Saved]]-Table6[[#This Row],[Average Take Runs Saved]]</f>
        <v>5.18</v>
      </c>
      <c r="H178" s="2">
        <f>AVERAGE(Table6[Shadow Region Take Runs Saved])</f>
        <v>-0.10333333333333333</v>
      </c>
      <c r="I178" s="2">
        <f>Table6[[#This Row],[Shadow Region Take Runs Saved]]-Table6[[#This Row],[Average Shadow Take Runs Saved]]</f>
        <v>0.10333333333333333</v>
      </c>
    </row>
    <row r="179" spans="1:9" x14ac:dyDescent="0.45">
      <c r="A179">
        <v>2024</v>
      </c>
      <c r="B179" t="s">
        <v>1005</v>
      </c>
      <c r="C179" t="s">
        <v>54</v>
      </c>
      <c r="D179">
        <v>-3</v>
      </c>
      <c r="E179">
        <v>0</v>
      </c>
      <c r="F179" s="2">
        <f>AVERAGE(Table6[All Take Runs Saved])</f>
        <v>-9.18</v>
      </c>
      <c r="G179" s="2">
        <f>Table6[[#This Row],[All Take Runs Saved]]-Table6[[#This Row],[Average Take Runs Saved]]</f>
        <v>6.18</v>
      </c>
      <c r="H179" s="2">
        <f>AVERAGE(Table6[Shadow Region Take Runs Saved])</f>
        <v>-0.10333333333333333</v>
      </c>
      <c r="I179" s="2">
        <f>Table6[[#This Row],[Shadow Region Take Runs Saved]]-Table6[[#This Row],[Average Shadow Take Runs Saved]]</f>
        <v>0.10333333333333333</v>
      </c>
    </row>
    <row r="180" spans="1:9" x14ac:dyDescent="0.45">
      <c r="A180">
        <v>2024</v>
      </c>
      <c r="B180" t="s">
        <v>1146</v>
      </c>
      <c r="C180" t="s">
        <v>81</v>
      </c>
      <c r="D180">
        <v>-3</v>
      </c>
      <c r="E180">
        <v>0</v>
      </c>
      <c r="F180" s="2">
        <f>AVERAGE(Table6[All Take Runs Saved])</f>
        <v>-9.18</v>
      </c>
      <c r="G180" s="2">
        <f>Table6[[#This Row],[All Take Runs Saved]]-Table6[[#This Row],[Average Take Runs Saved]]</f>
        <v>6.18</v>
      </c>
      <c r="H180" s="2">
        <f>AVERAGE(Table6[Shadow Region Take Runs Saved])</f>
        <v>-0.10333333333333333</v>
      </c>
      <c r="I180" s="2">
        <f>Table6[[#This Row],[Shadow Region Take Runs Saved]]-Table6[[#This Row],[Average Shadow Take Runs Saved]]</f>
        <v>0.10333333333333333</v>
      </c>
    </row>
    <row r="181" spans="1:9" x14ac:dyDescent="0.45">
      <c r="A181">
        <v>2024</v>
      </c>
      <c r="B181" t="s">
        <v>1008</v>
      </c>
      <c r="C181" t="s">
        <v>54</v>
      </c>
      <c r="D181">
        <v>-1</v>
      </c>
      <c r="E181">
        <v>0</v>
      </c>
      <c r="F181" s="2">
        <f>AVERAGE(Table6[All Take Runs Saved])</f>
        <v>-9.18</v>
      </c>
      <c r="G181" s="2">
        <f>Table6[[#This Row],[All Take Runs Saved]]-Table6[[#This Row],[Average Take Runs Saved]]</f>
        <v>8.18</v>
      </c>
      <c r="H181" s="2">
        <f>AVERAGE(Table6[Shadow Region Take Runs Saved])</f>
        <v>-0.10333333333333333</v>
      </c>
      <c r="I181" s="2">
        <f>Table6[[#This Row],[Shadow Region Take Runs Saved]]-Table6[[#This Row],[Average Shadow Take Runs Saved]]</f>
        <v>0.10333333333333333</v>
      </c>
    </row>
    <row r="182" spans="1:9" x14ac:dyDescent="0.45">
      <c r="A182">
        <v>2024</v>
      </c>
      <c r="B182" t="s">
        <v>1035</v>
      </c>
      <c r="C182" t="s">
        <v>73</v>
      </c>
      <c r="D182">
        <v>-22</v>
      </c>
      <c r="E182">
        <v>-1</v>
      </c>
      <c r="F182" s="2">
        <f>AVERAGE(Table6[All Take Runs Saved])</f>
        <v>-9.18</v>
      </c>
      <c r="G182" s="2">
        <f>Table6[[#This Row],[All Take Runs Saved]]-Table6[[#This Row],[Average Take Runs Saved]]</f>
        <v>-12.82</v>
      </c>
      <c r="H182" s="2">
        <f>AVERAGE(Table6[Shadow Region Take Runs Saved])</f>
        <v>-0.10333333333333333</v>
      </c>
      <c r="I182" s="2">
        <f>Table6[[#This Row],[Shadow Region Take Runs Saved]]-Table6[[#This Row],[Average Shadow Take Runs Saved]]</f>
        <v>-0.89666666666666672</v>
      </c>
    </row>
    <row r="183" spans="1:9" x14ac:dyDescent="0.45">
      <c r="A183">
        <v>2024</v>
      </c>
      <c r="B183" t="s">
        <v>991</v>
      </c>
      <c r="C183" t="s">
        <v>48</v>
      </c>
      <c r="D183">
        <v>-19</v>
      </c>
      <c r="E183">
        <v>-1</v>
      </c>
      <c r="F183" s="2">
        <f>AVERAGE(Table6[All Take Runs Saved])</f>
        <v>-9.18</v>
      </c>
      <c r="G183" s="2">
        <f>Table6[[#This Row],[All Take Runs Saved]]-Table6[[#This Row],[Average Take Runs Saved]]</f>
        <v>-9.82</v>
      </c>
      <c r="H183" s="2">
        <f>AVERAGE(Table6[Shadow Region Take Runs Saved])</f>
        <v>-0.10333333333333333</v>
      </c>
      <c r="I183" s="2">
        <f>Table6[[#This Row],[Shadow Region Take Runs Saved]]-Table6[[#This Row],[Average Shadow Take Runs Saved]]</f>
        <v>-0.89666666666666672</v>
      </c>
    </row>
    <row r="184" spans="1:9" x14ac:dyDescent="0.45">
      <c r="A184">
        <v>2024</v>
      </c>
      <c r="B184" t="s">
        <v>1110</v>
      </c>
      <c r="C184" t="s">
        <v>91</v>
      </c>
      <c r="D184">
        <v>-19</v>
      </c>
      <c r="E184">
        <v>-1</v>
      </c>
      <c r="F184" s="2">
        <f>AVERAGE(Table6[All Take Runs Saved])</f>
        <v>-9.18</v>
      </c>
      <c r="G184" s="2">
        <f>Table6[[#This Row],[All Take Runs Saved]]-Table6[[#This Row],[Average Take Runs Saved]]</f>
        <v>-9.82</v>
      </c>
      <c r="H184" s="2">
        <f>AVERAGE(Table6[Shadow Region Take Runs Saved])</f>
        <v>-0.10333333333333333</v>
      </c>
      <c r="I184" s="2">
        <f>Table6[[#This Row],[Shadow Region Take Runs Saved]]-Table6[[#This Row],[Average Shadow Take Runs Saved]]</f>
        <v>-0.89666666666666672</v>
      </c>
    </row>
    <row r="185" spans="1:9" x14ac:dyDescent="0.45">
      <c r="A185">
        <v>2024</v>
      </c>
      <c r="B185" t="s">
        <v>946</v>
      </c>
      <c r="C185" t="s">
        <v>20</v>
      </c>
      <c r="D185">
        <v>-18</v>
      </c>
      <c r="E185">
        <v>-1</v>
      </c>
      <c r="F185" s="2">
        <f>AVERAGE(Table6[All Take Runs Saved])</f>
        <v>-9.18</v>
      </c>
      <c r="G185" s="2">
        <f>Table6[[#This Row],[All Take Runs Saved]]-Table6[[#This Row],[Average Take Runs Saved]]</f>
        <v>-8.82</v>
      </c>
      <c r="H185" s="2">
        <f>AVERAGE(Table6[Shadow Region Take Runs Saved])</f>
        <v>-0.10333333333333333</v>
      </c>
      <c r="I185" s="2">
        <f>Table6[[#This Row],[Shadow Region Take Runs Saved]]-Table6[[#This Row],[Average Shadow Take Runs Saved]]</f>
        <v>-0.89666666666666672</v>
      </c>
    </row>
    <row r="186" spans="1:9" x14ac:dyDescent="0.45">
      <c r="A186">
        <v>2024</v>
      </c>
      <c r="B186" t="s">
        <v>1040</v>
      </c>
      <c r="C186" t="s">
        <v>31</v>
      </c>
      <c r="D186">
        <v>-18</v>
      </c>
      <c r="E186">
        <v>-1</v>
      </c>
      <c r="F186" s="2">
        <f>AVERAGE(Table6[All Take Runs Saved])</f>
        <v>-9.18</v>
      </c>
      <c r="G186" s="2">
        <f>Table6[[#This Row],[All Take Runs Saved]]-Table6[[#This Row],[Average Take Runs Saved]]</f>
        <v>-8.82</v>
      </c>
      <c r="H186" s="2">
        <f>AVERAGE(Table6[Shadow Region Take Runs Saved])</f>
        <v>-0.10333333333333333</v>
      </c>
      <c r="I186" s="2">
        <f>Table6[[#This Row],[Shadow Region Take Runs Saved]]-Table6[[#This Row],[Average Shadow Take Runs Saved]]</f>
        <v>-0.89666666666666672</v>
      </c>
    </row>
    <row r="187" spans="1:9" x14ac:dyDescent="0.45">
      <c r="A187">
        <v>2024</v>
      </c>
      <c r="B187" t="s">
        <v>990</v>
      </c>
      <c r="C187" t="s">
        <v>48</v>
      </c>
      <c r="D187">
        <v>-16</v>
      </c>
      <c r="E187">
        <v>-1</v>
      </c>
      <c r="F187" s="2">
        <f>AVERAGE(Table6[All Take Runs Saved])</f>
        <v>-9.18</v>
      </c>
      <c r="G187" s="2">
        <f>Table6[[#This Row],[All Take Runs Saved]]-Table6[[#This Row],[Average Take Runs Saved]]</f>
        <v>-6.82</v>
      </c>
      <c r="H187" s="2">
        <f>AVERAGE(Table6[Shadow Region Take Runs Saved])</f>
        <v>-0.10333333333333333</v>
      </c>
      <c r="I187" s="2">
        <f>Table6[[#This Row],[Shadow Region Take Runs Saved]]-Table6[[#This Row],[Average Shadow Take Runs Saved]]</f>
        <v>-0.89666666666666672</v>
      </c>
    </row>
    <row r="188" spans="1:9" x14ac:dyDescent="0.45">
      <c r="A188">
        <v>2024</v>
      </c>
      <c r="B188" t="s">
        <v>1153</v>
      </c>
      <c r="C188" t="s">
        <v>71</v>
      </c>
      <c r="D188">
        <v>-15</v>
      </c>
      <c r="E188">
        <v>-1</v>
      </c>
      <c r="F188" s="2">
        <f>AVERAGE(Table6[All Take Runs Saved])</f>
        <v>-9.18</v>
      </c>
      <c r="G188" s="2">
        <f>Table6[[#This Row],[All Take Runs Saved]]-Table6[[#This Row],[Average Take Runs Saved]]</f>
        <v>-5.82</v>
      </c>
      <c r="H188" s="2">
        <f>AVERAGE(Table6[Shadow Region Take Runs Saved])</f>
        <v>-0.10333333333333333</v>
      </c>
      <c r="I188" s="2">
        <f>Table6[[#This Row],[Shadow Region Take Runs Saved]]-Table6[[#This Row],[Average Shadow Take Runs Saved]]</f>
        <v>-0.89666666666666672</v>
      </c>
    </row>
    <row r="189" spans="1:9" x14ac:dyDescent="0.45">
      <c r="A189">
        <v>2024</v>
      </c>
      <c r="B189" t="s">
        <v>959</v>
      </c>
      <c r="C189" t="s">
        <v>50</v>
      </c>
      <c r="D189">
        <v>-14</v>
      </c>
      <c r="E189">
        <v>-1</v>
      </c>
      <c r="F189" s="2">
        <f>AVERAGE(Table6[All Take Runs Saved])</f>
        <v>-9.18</v>
      </c>
      <c r="G189" s="2">
        <f>Table6[[#This Row],[All Take Runs Saved]]-Table6[[#This Row],[Average Take Runs Saved]]</f>
        <v>-4.82</v>
      </c>
      <c r="H189" s="2">
        <f>AVERAGE(Table6[Shadow Region Take Runs Saved])</f>
        <v>-0.10333333333333333</v>
      </c>
      <c r="I189" s="2">
        <f>Table6[[#This Row],[Shadow Region Take Runs Saved]]-Table6[[#This Row],[Average Shadow Take Runs Saved]]</f>
        <v>-0.89666666666666672</v>
      </c>
    </row>
    <row r="190" spans="1:9" x14ac:dyDescent="0.45">
      <c r="A190">
        <v>2024</v>
      </c>
      <c r="B190" t="s">
        <v>1151</v>
      </c>
      <c r="C190" t="s">
        <v>71</v>
      </c>
      <c r="D190">
        <v>-14</v>
      </c>
      <c r="E190">
        <v>-1</v>
      </c>
      <c r="F190" s="2">
        <f>AVERAGE(Table6[All Take Runs Saved])</f>
        <v>-9.18</v>
      </c>
      <c r="G190" s="2">
        <f>Table6[[#This Row],[All Take Runs Saved]]-Table6[[#This Row],[Average Take Runs Saved]]</f>
        <v>-4.82</v>
      </c>
      <c r="H190" s="2">
        <f>AVERAGE(Table6[Shadow Region Take Runs Saved])</f>
        <v>-0.10333333333333333</v>
      </c>
      <c r="I190" s="2">
        <f>Table6[[#This Row],[Shadow Region Take Runs Saved]]-Table6[[#This Row],[Average Shadow Take Runs Saved]]</f>
        <v>-0.89666666666666672</v>
      </c>
    </row>
    <row r="191" spans="1:9" x14ac:dyDescent="0.45">
      <c r="A191">
        <v>2024</v>
      </c>
      <c r="B191" t="s">
        <v>1173</v>
      </c>
      <c r="C191" t="s">
        <v>29</v>
      </c>
      <c r="D191">
        <v>-14</v>
      </c>
      <c r="E191">
        <v>-1</v>
      </c>
      <c r="F191" s="2">
        <f>AVERAGE(Table6[All Take Runs Saved])</f>
        <v>-9.18</v>
      </c>
      <c r="G191" s="2">
        <f>Table6[[#This Row],[All Take Runs Saved]]-Table6[[#This Row],[Average Take Runs Saved]]</f>
        <v>-4.82</v>
      </c>
      <c r="H191" s="2">
        <f>AVERAGE(Table6[Shadow Region Take Runs Saved])</f>
        <v>-0.10333333333333333</v>
      </c>
      <c r="I191" s="2">
        <f>Table6[[#This Row],[Shadow Region Take Runs Saved]]-Table6[[#This Row],[Average Shadow Take Runs Saved]]</f>
        <v>-0.89666666666666672</v>
      </c>
    </row>
    <row r="192" spans="1:9" x14ac:dyDescent="0.45">
      <c r="A192">
        <v>2024</v>
      </c>
      <c r="B192" t="s">
        <v>919</v>
      </c>
      <c r="C192" t="s">
        <v>38</v>
      </c>
      <c r="D192">
        <v>-13</v>
      </c>
      <c r="E192">
        <v>-1</v>
      </c>
      <c r="F192" s="2">
        <f>AVERAGE(Table6[All Take Runs Saved])</f>
        <v>-9.18</v>
      </c>
      <c r="G192" s="2">
        <f>Table6[[#This Row],[All Take Runs Saved]]-Table6[[#This Row],[Average Take Runs Saved]]</f>
        <v>-3.8200000000000003</v>
      </c>
      <c r="H192" s="2">
        <f>AVERAGE(Table6[Shadow Region Take Runs Saved])</f>
        <v>-0.10333333333333333</v>
      </c>
      <c r="I192" s="2">
        <f>Table6[[#This Row],[Shadow Region Take Runs Saved]]-Table6[[#This Row],[Average Shadow Take Runs Saved]]</f>
        <v>-0.89666666666666672</v>
      </c>
    </row>
    <row r="193" spans="1:9" x14ac:dyDescent="0.45">
      <c r="A193">
        <v>2024</v>
      </c>
      <c r="B193" t="s">
        <v>1000</v>
      </c>
      <c r="C193" t="s">
        <v>59</v>
      </c>
      <c r="D193">
        <v>-13</v>
      </c>
      <c r="E193">
        <v>-1</v>
      </c>
      <c r="F193" s="2">
        <f>AVERAGE(Table6[All Take Runs Saved])</f>
        <v>-9.18</v>
      </c>
      <c r="G193" s="2">
        <f>Table6[[#This Row],[All Take Runs Saved]]-Table6[[#This Row],[Average Take Runs Saved]]</f>
        <v>-3.8200000000000003</v>
      </c>
      <c r="H193" s="2">
        <f>AVERAGE(Table6[Shadow Region Take Runs Saved])</f>
        <v>-0.10333333333333333</v>
      </c>
      <c r="I193" s="2">
        <f>Table6[[#This Row],[Shadow Region Take Runs Saved]]-Table6[[#This Row],[Average Shadow Take Runs Saved]]</f>
        <v>-0.89666666666666672</v>
      </c>
    </row>
    <row r="194" spans="1:9" x14ac:dyDescent="0.45">
      <c r="A194">
        <v>2024</v>
      </c>
      <c r="B194" t="s">
        <v>1028</v>
      </c>
      <c r="C194" t="s">
        <v>73</v>
      </c>
      <c r="D194">
        <v>-13</v>
      </c>
      <c r="E194">
        <v>-1</v>
      </c>
      <c r="F194" s="2">
        <f>AVERAGE(Table6[All Take Runs Saved])</f>
        <v>-9.18</v>
      </c>
      <c r="G194" s="2">
        <f>Table6[[#This Row],[All Take Runs Saved]]-Table6[[#This Row],[Average Take Runs Saved]]</f>
        <v>-3.8200000000000003</v>
      </c>
      <c r="H194" s="2">
        <f>AVERAGE(Table6[Shadow Region Take Runs Saved])</f>
        <v>-0.10333333333333333</v>
      </c>
      <c r="I194" s="2">
        <f>Table6[[#This Row],[Shadow Region Take Runs Saved]]-Table6[[#This Row],[Average Shadow Take Runs Saved]]</f>
        <v>-0.89666666666666672</v>
      </c>
    </row>
    <row r="195" spans="1:9" x14ac:dyDescent="0.45">
      <c r="A195">
        <v>2024</v>
      </c>
      <c r="B195" t="s">
        <v>1064</v>
      </c>
      <c r="C195" t="s">
        <v>79</v>
      </c>
      <c r="D195">
        <v>-13</v>
      </c>
      <c r="E195">
        <v>-1</v>
      </c>
      <c r="F195" s="2">
        <f>AVERAGE(Table6[All Take Runs Saved])</f>
        <v>-9.18</v>
      </c>
      <c r="G195" s="2">
        <f>Table6[[#This Row],[All Take Runs Saved]]-Table6[[#This Row],[Average Take Runs Saved]]</f>
        <v>-3.8200000000000003</v>
      </c>
      <c r="H195" s="2">
        <f>AVERAGE(Table6[Shadow Region Take Runs Saved])</f>
        <v>-0.10333333333333333</v>
      </c>
      <c r="I195" s="2">
        <f>Table6[[#This Row],[Shadow Region Take Runs Saved]]-Table6[[#This Row],[Average Shadow Take Runs Saved]]</f>
        <v>-0.89666666666666672</v>
      </c>
    </row>
    <row r="196" spans="1:9" x14ac:dyDescent="0.45">
      <c r="A196">
        <v>2024</v>
      </c>
      <c r="B196" t="s">
        <v>918</v>
      </c>
      <c r="C196" t="s">
        <v>38</v>
      </c>
      <c r="D196">
        <v>-12</v>
      </c>
      <c r="E196">
        <v>-1</v>
      </c>
      <c r="F196" s="2">
        <f>AVERAGE(Table6[All Take Runs Saved])</f>
        <v>-9.18</v>
      </c>
      <c r="G196" s="2">
        <f>Table6[[#This Row],[All Take Runs Saved]]-Table6[[#This Row],[Average Take Runs Saved]]</f>
        <v>-2.8200000000000003</v>
      </c>
      <c r="H196" s="2">
        <f>AVERAGE(Table6[Shadow Region Take Runs Saved])</f>
        <v>-0.10333333333333333</v>
      </c>
      <c r="I196" s="2">
        <f>Table6[[#This Row],[Shadow Region Take Runs Saved]]-Table6[[#This Row],[Average Shadow Take Runs Saved]]</f>
        <v>-0.89666666666666672</v>
      </c>
    </row>
    <row r="197" spans="1:9" x14ac:dyDescent="0.45">
      <c r="A197">
        <v>2024</v>
      </c>
      <c r="B197" t="s">
        <v>1147</v>
      </c>
      <c r="C197" t="s">
        <v>81</v>
      </c>
      <c r="D197">
        <v>-12</v>
      </c>
      <c r="E197">
        <v>-1</v>
      </c>
      <c r="F197" s="2">
        <f>AVERAGE(Table6[All Take Runs Saved])</f>
        <v>-9.18</v>
      </c>
      <c r="G197" s="2">
        <f>Table6[[#This Row],[All Take Runs Saved]]-Table6[[#This Row],[Average Take Runs Saved]]</f>
        <v>-2.8200000000000003</v>
      </c>
      <c r="H197" s="2">
        <f>AVERAGE(Table6[Shadow Region Take Runs Saved])</f>
        <v>-0.10333333333333333</v>
      </c>
      <c r="I197" s="2">
        <f>Table6[[#This Row],[Shadow Region Take Runs Saved]]-Table6[[#This Row],[Average Shadow Take Runs Saved]]</f>
        <v>-0.89666666666666672</v>
      </c>
    </row>
    <row r="198" spans="1:9" x14ac:dyDescent="0.45">
      <c r="A198">
        <v>2024</v>
      </c>
      <c r="B198" t="s">
        <v>1155</v>
      </c>
      <c r="C198" t="s">
        <v>71</v>
      </c>
      <c r="D198">
        <v>-12</v>
      </c>
      <c r="E198">
        <v>-1</v>
      </c>
      <c r="F198" s="2">
        <f>AVERAGE(Table6[All Take Runs Saved])</f>
        <v>-9.18</v>
      </c>
      <c r="G198" s="2">
        <f>Table6[[#This Row],[All Take Runs Saved]]-Table6[[#This Row],[Average Take Runs Saved]]</f>
        <v>-2.8200000000000003</v>
      </c>
      <c r="H198" s="2">
        <f>AVERAGE(Table6[Shadow Region Take Runs Saved])</f>
        <v>-0.10333333333333333</v>
      </c>
      <c r="I198" s="2">
        <f>Table6[[#This Row],[Shadow Region Take Runs Saved]]-Table6[[#This Row],[Average Shadow Take Runs Saved]]</f>
        <v>-0.89666666666666672</v>
      </c>
    </row>
    <row r="199" spans="1:9" x14ac:dyDescent="0.45">
      <c r="A199">
        <v>2024</v>
      </c>
      <c r="B199" t="s">
        <v>1207</v>
      </c>
      <c r="C199" t="s">
        <v>89</v>
      </c>
      <c r="D199">
        <v>-12</v>
      </c>
      <c r="E199">
        <v>-1</v>
      </c>
      <c r="F199" s="2">
        <f>AVERAGE(Table6[All Take Runs Saved])</f>
        <v>-9.18</v>
      </c>
      <c r="G199" s="2">
        <f>Table6[[#This Row],[All Take Runs Saved]]-Table6[[#This Row],[Average Take Runs Saved]]</f>
        <v>-2.8200000000000003</v>
      </c>
      <c r="H199" s="2">
        <f>AVERAGE(Table6[Shadow Region Take Runs Saved])</f>
        <v>-0.10333333333333333</v>
      </c>
      <c r="I199" s="2">
        <f>Table6[[#This Row],[Shadow Region Take Runs Saved]]-Table6[[#This Row],[Average Shadow Take Runs Saved]]</f>
        <v>-0.89666666666666672</v>
      </c>
    </row>
    <row r="200" spans="1:9" x14ac:dyDescent="0.45">
      <c r="A200">
        <v>2024</v>
      </c>
      <c r="B200" t="s">
        <v>931</v>
      </c>
      <c r="C200" t="s">
        <v>62</v>
      </c>
      <c r="D200">
        <v>-11</v>
      </c>
      <c r="E200">
        <v>-1</v>
      </c>
      <c r="F200" s="2">
        <f>AVERAGE(Table6[All Take Runs Saved])</f>
        <v>-9.18</v>
      </c>
      <c r="G200" s="2">
        <f>Table6[[#This Row],[All Take Runs Saved]]-Table6[[#This Row],[Average Take Runs Saved]]</f>
        <v>-1.8200000000000003</v>
      </c>
      <c r="H200" s="2">
        <f>AVERAGE(Table6[Shadow Region Take Runs Saved])</f>
        <v>-0.10333333333333333</v>
      </c>
      <c r="I200" s="2">
        <f>Table6[[#This Row],[Shadow Region Take Runs Saved]]-Table6[[#This Row],[Average Shadow Take Runs Saved]]</f>
        <v>-0.89666666666666672</v>
      </c>
    </row>
    <row r="201" spans="1:9" x14ac:dyDescent="0.45">
      <c r="A201">
        <v>2024</v>
      </c>
      <c r="B201" t="s">
        <v>970</v>
      </c>
      <c r="C201" t="s">
        <v>102</v>
      </c>
      <c r="D201">
        <v>-11</v>
      </c>
      <c r="E201">
        <v>-1</v>
      </c>
      <c r="F201" s="2">
        <f>AVERAGE(Table6[All Take Runs Saved])</f>
        <v>-9.18</v>
      </c>
      <c r="G201" s="2">
        <f>Table6[[#This Row],[All Take Runs Saved]]-Table6[[#This Row],[Average Take Runs Saved]]</f>
        <v>-1.8200000000000003</v>
      </c>
      <c r="H201" s="2">
        <f>AVERAGE(Table6[Shadow Region Take Runs Saved])</f>
        <v>-0.10333333333333333</v>
      </c>
      <c r="I201" s="2">
        <f>Table6[[#This Row],[Shadow Region Take Runs Saved]]-Table6[[#This Row],[Average Shadow Take Runs Saved]]</f>
        <v>-0.89666666666666672</v>
      </c>
    </row>
    <row r="202" spans="1:9" x14ac:dyDescent="0.45">
      <c r="A202">
        <v>2024</v>
      </c>
      <c r="B202" t="s">
        <v>979</v>
      </c>
      <c r="C202" t="s">
        <v>33</v>
      </c>
      <c r="D202">
        <v>-11</v>
      </c>
      <c r="E202">
        <v>-1</v>
      </c>
      <c r="F202" s="2">
        <f>AVERAGE(Table6[All Take Runs Saved])</f>
        <v>-9.18</v>
      </c>
      <c r="G202" s="2">
        <f>Table6[[#This Row],[All Take Runs Saved]]-Table6[[#This Row],[Average Take Runs Saved]]</f>
        <v>-1.8200000000000003</v>
      </c>
      <c r="H202" s="2">
        <f>AVERAGE(Table6[Shadow Region Take Runs Saved])</f>
        <v>-0.10333333333333333</v>
      </c>
      <c r="I202" s="2">
        <f>Table6[[#This Row],[Shadow Region Take Runs Saved]]-Table6[[#This Row],[Average Shadow Take Runs Saved]]</f>
        <v>-0.89666666666666672</v>
      </c>
    </row>
    <row r="203" spans="1:9" x14ac:dyDescent="0.45">
      <c r="A203">
        <v>2024</v>
      </c>
      <c r="B203" t="s">
        <v>993</v>
      </c>
      <c r="C203" t="s">
        <v>48</v>
      </c>
      <c r="D203">
        <v>-11</v>
      </c>
      <c r="E203">
        <v>-1</v>
      </c>
      <c r="F203" s="2">
        <f>AVERAGE(Table6[All Take Runs Saved])</f>
        <v>-9.18</v>
      </c>
      <c r="G203" s="2">
        <f>Table6[[#This Row],[All Take Runs Saved]]-Table6[[#This Row],[Average Take Runs Saved]]</f>
        <v>-1.8200000000000003</v>
      </c>
      <c r="H203" s="2">
        <f>AVERAGE(Table6[Shadow Region Take Runs Saved])</f>
        <v>-0.10333333333333333</v>
      </c>
      <c r="I203" s="2">
        <f>Table6[[#This Row],[Shadow Region Take Runs Saved]]-Table6[[#This Row],[Average Shadow Take Runs Saved]]</f>
        <v>-0.89666666666666672</v>
      </c>
    </row>
    <row r="204" spans="1:9" x14ac:dyDescent="0.45">
      <c r="A204">
        <v>2024</v>
      </c>
      <c r="B204" t="s">
        <v>1025</v>
      </c>
      <c r="C204" t="s">
        <v>93</v>
      </c>
      <c r="D204">
        <v>-11</v>
      </c>
      <c r="E204">
        <v>-1</v>
      </c>
      <c r="F204" s="2">
        <f>AVERAGE(Table6[All Take Runs Saved])</f>
        <v>-9.18</v>
      </c>
      <c r="G204" s="2">
        <f>Table6[[#This Row],[All Take Runs Saved]]-Table6[[#This Row],[Average Take Runs Saved]]</f>
        <v>-1.8200000000000003</v>
      </c>
      <c r="H204" s="2">
        <f>AVERAGE(Table6[Shadow Region Take Runs Saved])</f>
        <v>-0.10333333333333333</v>
      </c>
      <c r="I204" s="2">
        <f>Table6[[#This Row],[Shadow Region Take Runs Saved]]-Table6[[#This Row],[Average Shadow Take Runs Saved]]</f>
        <v>-0.89666666666666672</v>
      </c>
    </row>
    <row r="205" spans="1:9" x14ac:dyDescent="0.45">
      <c r="A205">
        <v>2024</v>
      </c>
      <c r="B205" t="s">
        <v>1053</v>
      </c>
      <c r="C205" t="s">
        <v>24</v>
      </c>
      <c r="D205">
        <v>-11</v>
      </c>
      <c r="E205">
        <v>-1</v>
      </c>
      <c r="F205" s="2">
        <f>AVERAGE(Table6[All Take Runs Saved])</f>
        <v>-9.18</v>
      </c>
      <c r="G205" s="2">
        <f>Table6[[#This Row],[All Take Runs Saved]]-Table6[[#This Row],[Average Take Runs Saved]]</f>
        <v>-1.8200000000000003</v>
      </c>
      <c r="H205" s="2">
        <f>AVERAGE(Table6[Shadow Region Take Runs Saved])</f>
        <v>-0.10333333333333333</v>
      </c>
      <c r="I205" s="2">
        <f>Table6[[#This Row],[Shadow Region Take Runs Saved]]-Table6[[#This Row],[Average Shadow Take Runs Saved]]</f>
        <v>-0.89666666666666672</v>
      </c>
    </row>
    <row r="206" spans="1:9" x14ac:dyDescent="0.45">
      <c r="A206">
        <v>2024</v>
      </c>
      <c r="B206" t="s">
        <v>1114</v>
      </c>
      <c r="C206" t="s">
        <v>22</v>
      </c>
      <c r="D206">
        <v>-11</v>
      </c>
      <c r="E206">
        <v>-1</v>
      </c>
      <c r="F206" s="2">
        <f>AVERAGE(Table6[All Take Runs Saved])</f>
        <v>-9.18</v>
      </c>
      <c r="G206" s="2">
        <f>Table6[[#This Row],[All Take Runs Saved]]-Table6[[#This Row],[Average Take Runs Saved]]</f>
        <v>-1.8200000000000003</v>
      </c>
      <c r="H206" s="2">
        <f>AVERAGE(Table6[Shadow Region Take Runs Saved])</f>
        <v>-0.10333333333333333</v>
      </c>
      <c r="I206" s="2">
        <f>Table6[[#This Row],[Shadow Region Take Runs Saved]]-Table6[[#This Row],[Average Shadow Take Runs Saved]]</f>
        <v>-0.89666666666666672</v>
      </c>
    </row>
    <row r="207" spans="1:9" x14ac:dyDescent="0.45">
      <c r="A207">
        <v>2024</v>
      </c>
      <c r="B207" t="s">
        <v>1138</v>
      </c>
      <c r="C207" t="s">
        <v>14</v>
      </c>
      <c r="D207">
        <v>-11</v>
      </c>
      <c r="E207">
        <v>-1</v>
      </c>
      <c r="F207" s="2">
        <f>AVERAGE(Table6[All Take Runs Saved])</f>
        <v>-9.18</v>
      </c>
      <c r="G207" s="2">
        <f>Table6[[#This Row],[All Take Runs Saved]]-Table6[[#This Row],[Average Take Runs Saved]]</f>
        <v>-1.8200000000000003</v>
      </c>
      <c r="H207" s="2">
        <f>AVERAGE(Table6[Shadow Region Take Runs Saved])</f>
        <v>-0.10333333333333333</v>
      </c>
      <c r="I207" s="2">
        <f>Table6[[#This Row],[Shadow Region Take Runs Saved]]-Table6[[#This Row],[Average Shadow Take Runs Saved]]</f>
        <v>-0.89666666666666672</v>
      </c>
    </row>
    <row r="208" spans="1:9" x14ac:dyDescent="0.45">
      <c r="A208">
        <v>2024</v>
      </c>
      <c r="B208" t="s">
        <v>1196</v>
      </c>
      <c r="C208" t="s">
        <v>57</v>
      </c>
      <c r="D208">
        <v>-11</v>
      </c>
      <c r="E208">
        <v>-1</v>
      </c>
      <c r="F208" s="2">
        <f>AVERAGE(Table6[All Take Runs Saved])</f>
        <v>-9.18</v>
      </c>
      <c r="G208" s="2">
        <f>Table6[[#This Row],[All Take Runs Saved]]-Table6[[#This Row],[Average Take Runs Saved]]</f>
        <v>-1.8200000000000003</v>
      </c>
      <c r="H208" s="2">
        <f>AVERAGE(Table6[Shadow Region Take Runs Saved])</f>
        <v>-0.10333333333333333</v>
      </c>
      <c r="I208" s="2">
        <f>Table6[[#This Row],[Shadow Region Take Runs Saved]]-Table6[[#This Row],[Average Shadow Take Runs Saved]]</f>
        <v>-0.89666666666666672</v>
      </c>
    </row>
    <row r="209" spans="1:9" x14ac:dyDescent="0.45">
      <c r="A209">
        <v>2024</v>
      </c>
      <c r="B209" t="s">
        <v>1206</v>
      </c>
      <c r="C209" t="s">
        <v>89</v>
      </c>
      <c r="D209">
        <v>-11</v>
      </c>
      <c r="E209">
        <v>-1</v>
      </c>
      <c r="F209" s="2">
        <f>AVERAGE(Table6[All Take Runs Saved])</f>
        <v>-9.18</v>
      </c>
      <c r="G209" s="2">
        <f>Table6[[#This Row],[All Take Runs Saved]]-Table6[[#This Row],[Average Take Runs Saved]]</f>
        <v>-1.8200000000000003</v>
      </c>
      <c r="H209" s="2">
        <f>AVERAGE(Table6[Shadow Region Take Runs Saved])</f>
        <v>-0.10333333333333333</v>
      </c>
      <c r="I209" s="2">
        <f>Table6[[#This Row],[Shadow Region Take Runs Saved]]-Table6[[#This Row],[Average Shadow Take Runs Saved]]</f>
        <v>-0.89666666666666672</v>
      </c>
    </row>
    <row r="210" spans="1:9" x14ac:dyDescent="0.45">
      <c r="A210">
        <v>2024</v>
      </c>
      <c r="B210" t="s">
        <v>985</v>
      </c>
      <c r="C210" t="s">
        <v>33</v>
      </c>
      <c r="D210">
        <v>-10</v>
      </c>
      <c r="E210">
        <v>-1</v>
      </c>
      <c r="F210" s="2">
        <f>AVERAGE(Table6[All Take Runs Saved])</f>
        <v>-9.18</v>
      </c>
      <c r="G210" s="2">
        <f>Table6[[#This Row],[All Take Runs Saved]]-Table6[[#This Row],[Average Take Runs Saved]]</f>
        <v>-0.82000000000000028</v>
      </c>
      <c r="H210" s="2">
        <f>AVERAGE(Table6[Shadow Region Take Runs Saved])</f>
        <v>-0.10333333333333333</v>
      </c>
      <c r="I210" s="2">
        <f>Table6[[#This Row],[Shadow Region Take Runs Saved]]-Table6[[#This Row],[Average Shadow Take Runs Saved]]</f>
        <v>-0.89666666666666672</v>
      </c>
    </row>
    <row r="211" spans="1:9" x14ac:dyDescent="0.45">
      <c r="A211">
        <v>2024</v>
      </c>
      <c r="B211" t="s">
        <v>1105</v>
      </c>
      <c r="C211" t="s">
        <v>91</v>
      </c>
      <c r="D211">
        <v>-10</v>
      </c>
      <c r="E211">
        <v>-1</v>
      </c>
      <c r="F211" s="2">
        <f>AVERAGE(Table6[All Take Runs Saved])</f>
        <v>-9.18</v>
      </c>
      <c r="G211" s="2">
        <f>Table6[[#This Row],[All Take Runs Saved]]-Table6[[#This Row],[Average Take Runs Saved]]</f>
        <v>-0.82000000000000028</v>
      </c>
      <c r="H211" s="2">
        <f>AVERAGE(Table6[Shadow Region Take Runs Saved])</f>
        <v>-0.10333333333333333</v>
      </c>
      <c r="I211" s="2">
        <f>Table6[[#This Row],[Shadow Region Take Runs Saved]]-Table6[[#This Row],[Average Shadow Take Runs Saved]]</f>
        <v>-0.89666666666666672</v>
      </c>
    </row>
    <row r="212" spans="1:9" x14ac:dyDescent="0.45">
      <c r="A212">
        <v>2024</v>
      </c>
      <c r="B212" t="s">
        <v>1134</v>
      </c>
      <c r="C212" t="s">
        <v>14</v>
      </c>
      <c r="D212">
        <v>-10</v>
      </c>
      <c r="E212">
        <v>-1</v>
      </c>
      <c r="F212" s="2">
        <f>AVERAGE(Table6[All Take Runs Saved])</f>
        <v>-9.18</v>
      </c>
      <c r="G212" s="2">
        <f>Table6[[#This Row],[All Take Runs Saved]]-Table6[[#This Row],[Average Take Runs Saved]]</f>
        <v>-0.82000000000000028</v>
      </c>
      <c r="H212" s="2">
        <f>AVERAGE(Table6[Shadow Region Take Runs Saved])</f>
        <v>-0.10333333333333333</v>
      </c>
      <c r="I212" s="2">
        <f>Table6[[#This Row],[Shadow Region Take Runs Saved]]-Table6[[#This Row],[Average Shadow Take Runs Saved]]</f>
        <v>-0.89666666666666672</v>
      </c>
    </row>
    <row r="213" spans="1:9" x14ac:dyDescent="0.45">
      <c r="A213">
        <v>2024</v>
      </c>
      <c r="B213" t="s">
        <v>945</v>
      </c>
      <c r="C213" t="s">
        <v>20</v>
      </c>
      <c r="D213">
        <v>-9</v>
      </c>
      <c r="E213">
        <v>-1</v>
      </c>
      <c r="F213" s="2">
        <f>AVERAGE(Table6[All Take Runs Saved])</f>
        <v>-9.18</v>
      </c>
      <c r="G213" s="2">
        <f>Table6[[#This Row],[All Take Runs Saved]]-Table6[[#This Row],[Average Take Runs Saved]]</f>
        <v>0.17999999999999972</v>
      </c>
      <c r="H213" s="2">
        <f>AVERAGE(Table6[Shadow Region Take Runs Saved])</f>
        <v>-0.10333333333333333</v>
      </c>
      <c r="I213" s="2">
        <f>Table6[[#This Row],[Shadow Region Take Runs Saved]]-Table6[[#This Row],[Average Shadow Take Runs Saved]]</f>
        <v>-0.89666666666666672</v>
      </c>
    </row>
    <row r="214" spans="1:9" x14ac:dyDescent="0.45">
      <c r="A214">
        <v>2024</v>
      </c>
      <c r="B214" t="s">
        <v>952</v>
      </c>
      <c r="C214" t="s">
        <v>20</v>
      </c>
      <c r="D214">
        <v>-9</v>
      </c>
      <c r="E214">
        <v>-1</v>
      </c>
      <c r="F214" s="2">
        <f>AVERAGE(Table6[All Take Runs Saved])</f>
        <v>-9.18</v>
      </c>
      <c r="G214" s="2">
        <f>Table6[[#This Row],[All Take Runs Saved]]-Table6[[#This Row],[Average Take Runs Saved]]</f>
        <v>0.17999999999999972</v>
      </c>
      <c r="H214" s="2">
        <f>AVERAGE(Table6[Shadow Region Take Runs Saved])</f>
        <v>-0.10333333333333333</v>
      </c>
      <c r="I214" s="2">
        <f>Table6[[#This Row],[Shadow Region Take Runs Saved]]-Table6[[#This Row],[Average Shadow Take Runs Saved]]</f>
        <v>-0.89666666666666672</v>
      </c>
    </row>
    <row r="215" spans="1:9" x14ac:dyDescent="0.45">
      <c r="A215">
        <v>2024</v>
      </c>
      <c r="B215" t="s">
        <v>1074</v>
      </c>
      <c r="C215" t="s">
        <v>26</v>
      </c>
      <c r="D215">
        <v>-9</v>
      </c>
      <c r="E215">
        <v>-1</v>
      </c>
      <c r="F215" s="2">
        <f>AVERAGE(Table6[All Take Runs Saved])</f>
        <v>-9.18</v>
      </c>
      <c r="G215" s="2">
        <f>Table6[[#This Row],[All Take Runs Saved]]-Table6[[#This Row],[Average Take Runs Saved]]</f>
        <v>0.17999999999999972</v>
      </c>
      <c r="H215" s="2">
        <f>AVERAGE(Table6[Shadow Region Take Runs Saved])</f>
        <v>-0.10333333333333333</v>
      </c>
      <c r="I215" s="2">
        <f>Table6[[#This Row],[Shadow Region Take Runs Saved]]-Table6[[#This Row],[Average Shadow Take Runs Saved]]</f>
        <v>-0.89666666666666672</v>
      </c>
    </row>
    <row r="216" spans="1:9" x14ac:dyDescent="0.45">
      <c r="A216">
        <v>2024</v>
      </c>
      <c r="B216" t="s">
        <v>1092</v>
      </c>
      <c r="C216" t="s">
        <v>36</v>
      </c>
      <c r="D216">
        <v>-9</v>
      </c>
      <c r="E216">
        <v>-1</v>
      </c>
      <c r="F216" s="2">
        <f>AVERAGE(Table6[All Take Runs Saved])</f>
        <v>-9.18</v>
      </c>
      <c r="G216" s="2">
        <f>Table6[[#This Row],[All Take Runs Saved]]-Table6[[#This Row],[Average Take Runs Saved]]</f>
        <v>0.17999999999999972</v>
      </c>
      <c r="H216" s="2">
        <f>AVERAGE(Table6[Shadow Region Take Runs Saved])</f>
        <v>-0.10333333333333333</v>
      </c>
      <c r="I216" s="2">
        <f>Table6[[#This Row],[Shadow Region Take Runs Saved]]-Table6[[#This Row],[Average Shadow Take Runs Saved]]</f>
        <v>-0.89666666666666672</v>
      </c>
    </row>
    <row r="217" spans="1:9" x14ac:dyDescent="0.45">
      <c r="A217">
        <v>2024</v>
      </c>
      <c r="B217" t="s">
        <v>1113</v>
      </c>
      <c r="C217" t="s">
        <v>22</v>
      </c>
      <c r="D217">
        <v>-9</v>
      </c>
      <c r="E217">
        <v>-1</v>
      </c>
      <c r="F217" s="2">
        <f>AVERAGE(Table6[All Take Runs Saved])</f>
        <v>-9.18</v>
      </c>
      <c r="G217" s="2">
        <f>Table6[[#This Row],[All Take Runs Saved]]-Table6[[#This Row],[Average Take Runs Saved]]</f>
        <v>0.17999999999999972</v>
      </c>
      <c r="H217" s="2">
        <f>AVERAGE(Table6[Shadow Region Take Runs Saved])</f>
        <v>-0.10333333333333333</v>
      </c>
      <c r="I217" s="2">
        <f>Table6[[#This Row],[Shadow Region Take Runs Saved]]-Table6[[#This Row],[Average Shadow Take Runs Saved]]</f>
        <v>-0.89666666666666672</v>
      </c>
    </row>
    <row r="218" spans="1:9" x14ac:dyDescent="0.45">
      <c r="A218">
        <v>2024</v>
      </c>
      <c r="B218" t="s">
        <v>1119</v>
      </c>
      <c r="C218" t="s">
        <v>22</v>
      </c>
      <c r="D218">
        <v>-9</v>
      </c>
      <c r="E218">
        <v>-1</v>
      </c>
      <c r="F218" s="2">
        <f>AVERAGE(Table6[All Take Runs Saved])</f>
        <v>-9.18</v>
      </c>
      <c r="G218" s="2">
        <f>Table6[[#This Row],[All Take Runs Saved]]-Table6[[#This Row],[Average Take Runs Saved]]</f>
        <v>0.17999999999999972</v>
      </c>
      <c r="H218" s="2">
        <f>AVERAGE(Table6[Shadow Region Take Runs Saved])</f>
        <v>-0.10333333333333333</v>
      </c>
      <c r="I218" s="2">
        <f>Table6[[#This Row],[Shadow Region Take Runs Saved]]-Table6[[#This Row],[Average Shadow Take Runs Saved]]</f>
        <v>-0.89666666666666672</v>
      </c>
    </row>
    <row r="219" spans="1:9" x14ac:dyDescent="0.45">
      <c r="A219">
        <v>2024</v>
      </c>
      <c r="B219" t="s">
        <v>1125</v>
      </c>
      <c r="C219" t="s">
        <v>69</v>
      </c>
      <c r="D219">
        <v>-9</v>
      </c>
      <c r="E219">
        <v>-1</v>
      </c>
      <c r="F219" s="2">
        <f>AVERAGE(Table6[All Take Runs Saved])</f>
        <v>-9.18</v>
      </c>
      <c r="G219" s="2">
        <f>Table6[[#This Row],[All Take Runs Saved]]-Table6[[#This Row],[Average Take Runs Saved]]</f>
        <v>0.17999999999999972</v>
      </c>
      <c r="H219" s="2">
        <f>AVERAGE(Table6[Shadow Region Take Runs Saved])</f>
        <v>-0.10333333333333333</v>
      </c>
      <c r="I219" s="2">
        <f>Table6[[#This Row],[Shadow Region Take Runs Saved]]-Table6[[#This Row],[Average Shadow Take Runs Saved]]</f>
        <v>-0.89666666666666672</v>
      </c>
    </row>
    <row r="220" spans="1:9" x14ac:dyDescent="0.45">
      <c r="A220">
        <v>2024</v>
      </c>
      <c r="B220" t="s">
        <v>1158</v>
      </c>
      <c r="C220" t="s">
        <v>42</v>
      </c>
      <c r="D220">
        <v>-9</v>
      </c>
      <c r="E220">
        <v>-1</v>
      </c>
      <c r="F220" s="2">
        <f>AVERAGE(Table6[All Take Runs Saved])</f>
        <v>-9.18</v>
      </c>
      <c r="G220" s="2">
        <f>Table6[[#This Row],[All Take Runs Saved]]-Table6[[#This Row],[Average Take Runs Saved]]</f>
        <v>0.17999999999999972</v>
      </c>
      <c r="H220" s="2">
        <f>AVERAGE(Table6[Shadow Region Take Runs Saved])</f>
        <v>-0.10333333333333333</v>
      </c>
      <c r="I220" s="2">
        <f>Table6[[#This Row],[Shadow Region Take Runs Saved]]-Table6[[#This Row],[Average Shadow Take Runs Saved]]</f>
        <v>-0.89666666666666672</v>
      </c>
    </row>
    <row r="221" spans="1:9" x14ac:dyDescent="0.45">
      <c r="A221">
        <v>2024</v>
      </c>
      <c r="B221" t="s">
        <v>1178</v>
      </c>
      <c r="C221" t="s">
        <v>44</v>
      </c>
      <c r="D221">
        <v>-9</v>
      </c>
      <c r="E221">
        <v>-1</v>
      </c>
      <c r="F221" s="2">
        <f>AVERAGE(Table6[All Take Runs Saved])</f>
        <v>-9.18</v>
      </c>
      <c r="G221" s="2">
        <f>Table6[[#This Row],[All Take Runs Saved]]-Table6[[#This Row],[Average Take Runs Saved]]</f>
        <v>0.17999999999999972</v>
      </c>
      <c r="H221" s="2">
        <f>AVERAGE(Table6[Shadow Region Take Runs Saved])</f>
        <v>-0.10333333333333333</v>
      </c>
      <c r="I221" s="2">
        <f>Table6[[#This Row],[Shadow Region Take Runs Saved]]-Table6[[#This Row],[Average Shadow Take Runs Saved]]</f>
        <v>-0.89666666666666672</v>
      </c>
    </row>
    <row r="222" spans="1:9" x14ac:dyDescent="0.45">
      <c r="A222">
        <v>2024</v>
      </c>
      <c r="B222" t="s">
        <v>925</v>
      </c>
      <c r="C222" t="s">
        <v>62</v>
      </c>
      <c r="D222">
        <v>-8</v>
      </c>
      <c r="E222">
        <v>-1</v>
      </c>
      <c r="F222" s="2">
        <f>AVERAGE(Table6[All Take Runs Saved])</f>
        <v>-9.18</v>
      </c>
      <c r="G222" s="2">
        <f>Table6[[#This Row],[All Take Runs Saved]]-Table6[[#This Row],[Average Take Runs Saved]]</f>
        <v>1.1799999999999997</v>
      </c>
      <c r="H222" s="2">
        <f>AVERAGE(Table6[Shadow Region Take Runs Saved])</f>
        <v>-0.10333333333333333</v>
      </c>
      <c r="I222" s="2">
        <f>Table6[[#This Row],[Shadow Region Take Runs Saved]]-Table6[[#This Row],[Average Shadow Take Runs Saved]]</f>
        <v>-0.89666666666666672</v>
      </c>
    </row>
    <row r="223" spans="1:9" x14ac:dyDescent="0.45">
      <c r="A223">
        <v>2024</v>
      </c>
      <c r="B223" t="s">
        <v>963</v>
      </c>
      <c r="C223" t="s">
        <v>50</v>
      </c>
      <c r="D223">
        <v>-8</v>
      </c>
      <c r="E223">
        <v>-1</v>
      </c>
      <c r="F223" s="2">
        <f>AVERAGE(Table6[All Take Runs Saved])</f>
        <v>-9.18</v>
      </c>
      <c r="G223" s="2">
        <f>Table6[[#This Row],[All Take Runs Saved]]-Table6[[#This Row],[Average Take Runs Saved]]</f>
        <v>1.1799999999999997</v>
      </c>
      <c r="H223" s="2">
        <f>AVERAGE(Table6[Shadow Region Take Runs Saved])</f>
        <v>-0.10333333333333333</v>
      </c>
      <c r="I223" s="2">
        <f>Table6[[#This Row],[Shadow Region Take Runs Saved]]-Table6[[#This Row],[Average Shadow Take Runs Saved]]</f>
        <v>-0.89666666666666672</v>
      </c>
    </row>
    <row r="224" spans="1:9" x14ac:dyDescent="0.45">
      <c r="A224">
        <v>2024</v>
      </c>
      <c r="B224" t="s">
        <v>965</v>
      </c>
      <c r="C224" t="s">
        <v>50</v>
      </c>
      <c r="D224">
        <v>-8</v>
      </c>
      <c r="E224">
        <v>-1</v>
      </c>
      <c r="F224" s="2">
        <f>AVERAGE(Table6[All Take Runs Saved])</f>
        <v>-9.18</v>
      </c>
      <c r="G224" s="2">
        <f>Table6[[#This Row],[All Take Runs Saved]]-Table6[[#This Row],[Average Take Runs Saved]]</f>
        <v>1.1799999999999997</v>
      </c>
      <c r="H224" s="2">
        <f>AVERAGE(Table6[Shadow Region Take Runs Saved])</f>
        <v>-0.10333333333333333</v>
      </c>
      <c r="I224" s="2">
        <f>Table6[[#This Row],[Shadow Region Take Runs Saved]]-Table6[[#This Row],[Average Shadow Take Runs Saved]]</f>
        <v>-0.89666666666666672</v>
      </c>
    </row>
    <row r="225" spans="1:9" x14ac:dyDescent="0.45">
      <c r="A225">
        <v>2024</v>
      </c>
      <c r="B225" t="s">
        <v>1021</v>
      </c>
      <c r="C225" t="s">
        <v>93</v>
      </c>
      <c r="D225">
        <v>-8</v>
      </c>
      <c r="E225">
        <v>-1</v>
      </c>
      <c r="F225" s="2">
        <f>AVERAGE(Table6[All Take Runs Saved])</f>
        <v>-9.18</v>
      </c>
      <c r="G225" s="2">
        <f>Table6[[#This Row],[All Take Runs Saved]]-Table6[[#This Row],[Average Take Runs Saved]]</f>
        <v>1.1799999999999997</v>
      </c>
      <c r="H225" s="2">
        <f>AVERAGE(Table6[Shadow Region Take Runs Saved])</f>
        <v>-0.10333333333333333</v>
      </c>
      <c r="I225" s="2">
        <f>Table6[[#This Row],[Shadow Region Take Runs Saved]]-Table6[[#This Row],[Average Shadow Take Runs Saved]]</f>
        <v>-0.89666666666666672</v>
      </c>
    </row>
    <row r="226" spans="1:9" x14ac:dyDescent="0.45">
      <c r="A226">
        <v>2024</v>
      </c>
      <c r="B226" t="s">
        <v>1060</v>
      </c>
      <c r="C226" t="s">
        <v>79</v>
      </c>
      <c r="D226">
        <v>-8</v>
      </c>
      <c r="E226">
        <v>-1</v>
      </c>
      <c r="F226" s="2">
        <f>AVERAGE(Table6[All Take Runs Saved])</f>
        <v>-9.18</v>
      </c>
      <c r="G226" s="2">
        <f>Table6[[#This Row],[All Take Runs Saved]]-Table6[[#This Row],[Average Take Runs Saved]]</f>
        <v>1.1799999999999997</v>
      </c>
      <c r="H226" s="2">
        <f>AVERAGE(Table6[Shadow Region Take Runs Saved])</f>
        <v>-0.10333333333333333</v>
      </c>
      <c r="I226" s="2">
        <f>Table6[[#This Row],[Shadow Region Take Runs Saved]]-Table6[[#This Row],[Average Shadow Take Runs Saved]]</f>
        <v>-0.89666666666666672</v>
      </c>
    </row>
    <row r="227" spans="1:9" x14ac:dyDescent="0.45">
      <c r="A227">
        <v>2024</v>
      </c>
      <c r="B227" t="s">
        <v>1093</v>
      </c>
      <c r="C227" t="s">
        <v>36</v>
      </c>
      <c r="D227">
        <v>-8</v>
      </c>
      <c r="E227">
        <v>-1</v>
      </c>
      <c r="F227" s="2">
        <f>AVERAGE(Table6[All Take Runs Saved])</f>
        <v>-9.18</v>
      </c>
      <c r="G227" s="2">
        <f>Table6[[#This Row],[All Take Runs Saved]]-Table6[[#This Row],[Average Take Runs Saved]]</f>
        <v>1.1799999999999997</v>
      </c>
      <c r="H227" s="2">
        <f>AVERAGE(Table6[Shadow Region Take Runs Saved])</f>
        <v>-0.10333333333333333</v>
      </c>
      <c r="I227" s="2">
        <f>Table6[[#This Row],[Shadow Region Take Runs Saved]]-Table6[[#This Row],[Average Shadow Take Runs Saved]]</f>
        <v>-0.89666666666666672</v>
      </c>
    </row>
    <row r="228" spans="1:9" x14ac:dyDescent="0.45">
      <c r="A228">
        <v>2024</v>
      </c>
      <c r="B228" t="s">
        <v>1154</v>
      </c>
      <c r="C228" t="s">
        <v>71</v>
      </c>
      <c r="D228">
        <v>-8</v>
      </c>
      <c r="E228">
        <v>-1</v>
      </c>
      <c r="F228" s="2">
        <f>AVERAGE(Table6[All Take Runs Saved])</f>
        <v>-9.18</v>
      </c>
      <c r="G228" s="2">
        <f>Table6[[#This Row],[All Take Runs Saved]]-Table6[[#This Row],[Average Take Runs Saved]]</f>
        <v>1.1799999999999997</v>
      </c>
      <c r="H228" s="2">
        <f>AVERAGE(Table6[Shadow Region Take Runs Saved])</f>
        <v>-0.10333333333333333</v>
      </c>
      <c r="I228" s="2">
        <f>Table6[[#This Row],[Shadow Region Take Runs Saved]]-Table6[[#This Row],[Average Shadow Take Runs Saved]]</f>
        <v>-0.89666666666666672</v>
      </c>
    </row>
    <row r="229" spans="1:9" x14ac:dyDescent="0.45">
      <c r="A229">
        <v>2024</v>
      </c>
      <c r="B229" t="s">
        <v>1197</v>
      </c>
      <c r="C229" t="s">
        <v>18</v>
      </c>
      <c r="D229">
        <v>-8</v>
      </c>
      <c r="E229">
        <v>-1</v>
      </c>
      <c r="F229" s="2">
        <f>AVERAGE(Table6[All Take Runs Saved])</f>
        <v>-9.18</v>
      </c>
      <c r="G229" s="2">
        <f>Table6[[#This Row],[All Take Runs Saved]]-Table6[[#This Row],[Average Take Runs Saved]]</f>
        <v>1.1799999999999997</v>
      </c>
      <c r="H229" s="2">
        <f>AVERAGE(Table6[Shadow Region Take Runs Saved])</f>
        <v>-0.10333333333333333</v>
      </c>
      <c r="I229" s="2">
        <f>Table6[[#This Row],[Shadow Region Take Runs Saved]]-Table6[[#This Row],[Average Shadow Take Runs Saved]]</f>
        <v>-0.89666666666666672</v>
      </c>
    </row>
    <row r="230" spans="1:9" x14ac:dyDescent="0.45">
      <c r="A230">
        <v>2024</v>
      </c>
      <c r="B230" t="s">
        <v>927</v>
      </c>
      <c r="C230" t="s">
        <v>62</v>
      </c>
      <c r="D230">
        <v>-7</v>
      </c>
      <c r="E230">
        <v>-1</v>
      </c>
      <c r="F230" s="2">
        <f>AVERAGE(Table6[All Take Runs Saved])</f>
        <v>-9.18</v>
      </c>
      <c r="G230" s="2">
        <f>Table6[[#This Row],[All Take Runs Saved]]-Table6[[#This Row],[Average Take Runs Saved]]</f>
        <v>2.1799999999999997</v>
      </c>
      <c r="H230" s="2">
        <f>AVERAGE(Table6[Shadow Region Take Runs Saved])</f>
        <v>-0.10333333333333333</v>
      </c>
      <c r="I230" s="2">
        <f>Table6[[#This Row],[Shadow Region Take Runs Saved]]-Table6[[#This Row],[Average Shadow Take Runs Saved]]</f>
        <v>-0.89666666666666672</v>
      </c>
    </row>
    <row r="231" spans="1:9" x14ac:dyDescent="0.45">
      <c r="A231">
        <v>2024</v>
      </c>
      <c r="B231" t="s">
        <v>930</v>
      </c>
      <c r="C231" t="s">
        <v>62</v>
      </c>
      <c r="D231">
        <v>-7</v>
      </c>
      <c r="E231">
        <v>-1</v>
      </c>
      <c r="F231" s="2">
        <f>AVERAGE(Table6[All Take Runs Saved])</f>
        <v>-9.18</v>
      </c>
      <c r="G231" s="2">
        <f>Table6[[#This Row],[All Take Runs Saved]]-Table6[[#This Row],[Average Take Runs Saved]]</f>
        <v>2.1799999999999997</v>
      </c>
      <c r="H231" s="2">
        <f>AVERAGE(Table6[Shadow Region Take Runs Saved])</f>
        <v>-0.10333333333333333</v>
      </c>
      <c r="I231" s="2">
        <f>Table6[[#This Row],[Shadow Region Take Runs Saved]]-Table6[[#This Row],[Average Shadow Take Runs Saved]]</f>
        <v>-0.89666666666666672</v>
      </c>
    </row>
    <row r="232" spans="1:9" x14ac:dyDescent="0.45">
      <c r="A232">
        <v>2024</v>
      </c>
      <c r="B232" t="s">
        <v>956</v>
      </c>
      <c r="C232" t="s">
        <v>50</v>
      </c>
      <c r="D232">
        <v>-7</v>
      </c>
      <c r="E232">
        <v>-1</v>
      </c>
      <c r="F232" s="2">
        <f>AVERAGE(Table6[All Take Runs Saved])</f>
        <v>-9.18</v>
      </c>
      <c r="G232" s="2">
        <f>Table6[[#This Row],[All Take Runs Saved]]-Table6[[#This Row],[Average Take Runs Saved]]</f>
        <v>2.1799999999999997</v>
      </c>
      <c r="H232" s="2">
        <f>AVERAGE(Table6[Shadow Region Take Runs Saved])</f>
        <v>-0.10333333333333333</v>
      </c>
      <c r="I232" s="2">
        <f>Table6[[#This Row],[Shadow Region Take Runs Saved]]-Table6[[#This Row],[Average Shadow Take Runs Saved]]</f>
        <v>-0.89666666666666672</v>
      </c>
    </row>
    <row r="233" spans="1:9" x14ac:dyDescent="0.45">
      <c r="A233">
        <v>2024</v>
      </c>
      <c r="B233" t="s">
        <v>969</v>
      </c>
      <c r="C233" t="s">
        <v>102</v>
      </c>
      <c r="D233">
        <v>-7</v>
      </c>
      <c r="E233">
        <v>-1</v>
      </c>
      <c r="F233" s="2">
        <f>AVERAGE(Table6[All Take Runs Saved])</f>
        <v>-9.18</v>
      </c>
      <c r="G233" s="2">
        <f>Table6[[#This Row],[All Take Runs Saved]]-Table6[[#This Row],[Average Take Runs Saved]]</f>
        <v>2.1799999999999997</v>
      </c>
      <c r="H233" s="2">
        <f>AVERAGE(Table6[Shadow Region Take Runs Saved])</f>
        <v>-0.10333333333333333</v>
      </c>
      <c r="I233" s="2">
        <f>Table6[[#This Row],[Shadow Region Take Runs Saved]]-Table6[[#This Row],[Average Shadow Take Runs Saved]]</f>
        <v>-0.89666666666666672</v>
      </c>
    </row>
    <row r="234" spans="1:9" x14ac:dyDescent="0.45">
      <c r="A234">
        <v>2024</v>
      </c>
      <c r="B234" t="s">
        <v>1002</v>
      </c>
      <c r="C234" t="s">
        <v>59</v>
      </c>
      <c r="D234">
        <v>-7</v>
      </c>
      <c r="E234">
        <v>-1</v>
      </c>
      <c r="F234" s="2">
        <f>AVERAGE(Table6[All Take Runs Saved])</f>
        <v>-9.18</v>
      </c>
      <c r="G234" s="2">
        <f>Table6[[#This Row],[All Take Runs Saved]]-Table6[[#This Row],[Average Take Runs Saved]]</f>
        <v>2.1799999999999997</v>
      </c>
      <c r="H234" s="2">
        <f>AVERAGE(Table6[Shadow Region Take Runs Saved])</f>
        <v>-0.10333333333333333</v>
      </c>
      <c r="I234" s="2">
        <f>Table6[[#This Row],[Shadow Region Take Runs Saved]]-Table6[[#This Row],[Average Shadow Take Runs Saved]]</f>
        <v>-0.89666666666666672</v>
      </c>
    </row>
    <row r="235" spans="1:9" x14ac:dyDescent="0.45">
      <c r="A235">
        <v>2024</v>
      </c>
      <c r="B235" t="s">
        <v>1006</v>
      </c>
      <c r="C235" t="s">
        <v>54</v>
      </c>
      <c r="D235">
        <v>-7</v>
      </c>
      <c r="E235">
        <v>-1</v>
      </c>
      <c r="F235" s="2">
        <f>AVERAGE(Table6[All Take Runs Saved])</f>
        <v>-9.18</v>
      </c>
      <c r="G235" s="2">
        <f>Table6[[#This Row],[All Take Runs Saved]]-Table6[[#This Row],[Average Take Runs Saved]]</f>
        <v>2.1799999999999997</v>
      </c>
      <c r="H235" s="2">
        <f>AVERAGE(Table6[Shadow Region Take Runs Saved])</f>
        <v>-0.10333333333333333</v>
      </c>
      <c r="I235" s="2">
        <f>Table6[[#This Row],[Shadow Region Take Runs Saved]]-Table6[[#This Row],[Average Shadow Take Runs Saved]]</f>
        <v>-0.89666666666666672</v>
      </c>
    </row>
    <row r="236" spans="1:9" x14ac:dyDescent="0.45">
      <c r="A236">
        <v>2024</v>
      </c>
      <c r="B236" t="s">
        <v>1103</v>
      </c>
      <c r="C236" t="s">
        <v>91</v>
      </c>
      <c r="D236">
        <v>-7</v>
      </c>
      <c r="E236">
        <v>-1</v>
      </c>
      <c r="F236" s="2">
        <f>AVERAGE(Table6[All Take Runs Saved])</f>
        <v>-9.18</v>
      </c>
      <c r="G236" s="2">
        <f>Table6[[#This Row],[All Take Runs Saved]]-Table6[[#This Row],[Average Take Runs Saved]]</f>
        <v>2.1799999999999997</v>
      </c>
      <c r="H236" s="2">
        <f>AVERAGE(Table6[Shadow Region Take Runs Saved])</f>
        <v>-0.10333333333333333</v>
      </c>
      <c r="I236" s="2">
        <f>Table6[[#This Row],[Shadow Region Take Runs Saved]]-Table6[[#This Row],[Average Shadow Take Runs Saved]]</f>
        <v>-0.89666666666666672</v>
      </c>
    </row>
    <row r="237" spans="1:9" x14ac:dyDescent="0.45">
      <c r="A237">
        <v>2024</v>
      </c>
      <c r="B237" t="s">
        <v>1213</v>
      </c>
      <c r="C237" t="s">
        <v>89</v>
      </c>
      <c r="D237">
        <v>-7</v>
      </c>
      <c r="E237">
        <v>-1</v>
      </c>
      <c r="F237" s="2">
        <f>AVERAGE(Table6[All Take Runs Saved])</f>
        <v>-9.18</v>
      </c>
      <c r="G237" s="2">
        <f>Table6[[#This Row],[All Take Runs Saved]]-Table6[[#This Row],[Average Take Runs Saved]]</f>
        <v>2.1799999999999997</v>
      </c>
      <c r="H237" s="2">
        <f>AVERAGE(Table6[Shadow Region Take Runs Saved])</f>
        <v>-0.10333333333333333</v>
      </c>
      <c r="I237" s="2">
        <f>Table6[[#This Row],[Shadow Region Take Runs Saved]]-Table6[[#This Row],[Average Shadow Take Runs Saved]]</f>
        <v>-0.89666666666666672</v>
      </c>
    </row>
    <row r="238" spans="1:9" x14ac:dyDescent="0.45">
      <c r="A238">
        <v>2024</v>
      </c>
      <c r="B238" t="s">
        <v>938</v>
      </c>
      <c r="C238" t="s">
        <v>40</v>
      </c>
      <c r="D238">
        <v>-6</v>
      </c>
      <c r="E238">
        <v>-1</v>
      </c>
      <c r="F238" s="2">
        <f>AVERAGE(Table6[All Take Runs Saved])</f>
        <v>-9.18</v>
      </c>
      <c r="G238" s="2">
        <f>Table6[[#This Row],[All Take Runs Saved]]-Table6[[#This Row],[Average Take Runs Saved]]</f>
        <v>3.1799999999999997</v>
      </c>
      <c r="H238" s="2">
        <f>AVERAGE(Table6[Shadow Region Take Runs Saved])</f>
        <v>-0.10333333333333333</v>
      </c>
      <c r="I238" s="2">
        <f>Table6[[#This Row],[Shadow Region Take Runs Saved]]-Table6[[#This Row],[Average Shadow Take Runs Saved]]</f>
        <v>-0.89666666666666672</v>
      </c>
    </row>
    <row r="239" spans="1:9" x14ac:dyDescent="0.45">
      <c r="A239">
        <v>2024</v>
      </c>
      <c r="B239" t="s">
        <v>972</v>
      </c>
      <c r="C239" t="s">
        <v>102</v>
      </c>
      <c r="D239">
        <v>-6</v>
      </c>
      <c r="E239">
        <v>-1</v>
      </c>
      <c r="F239" s="2">
        <f>AVERAGE(Table6[All Take Runs Saved])</f>
        <v>-9.18</v>
      </c>
      <c r="G239" s="2">
        <f>Table6[[#This Row],[All Take Runs Saved]]-Table6[[#This Row],[Average Take Runs Saved]]</f>
        <v>3.1799999999999997</v>
      </c>
      <c r="H239" s="2">
        <f>AVERAGE(Table6[Shadow Region Take Runs Saved])</f>
        <v>-0.10333333333333333</v>
      </c>
      <c r="I239" s="2">
        <f>Table6[[#This Row],[Shadow Region Take Runs Saved]]-Table6[[#This Row],[Average Shadow Take Runs Saved]]</f>
        <v>-0.89666666666666672</v>
      </c>
    </row>
    <row r="240" spans="1:9" x14ac:dyDescent="0.45">
      <c r="A240">
        <v>2024</v>
      </c>
      <c r="B240" t="s">
        <v>1012</v>
      </c>
      <c r="C240" t="s">
        <v>54</v>
      </c>
      <c r="D240">
        <v>-6</v>
      </c>
      <c r="E240">
        <v>-1</v>
      </c>
      <c r="F240" s="2">
        <f>AVERAGE(Table6[All Take Runs Saved])</f>
        <v>-9.18</v>
      </c>
      <c r="G240" s="2">
        <f>Table6[[#This Row],[All Take Runs Saved]]-Table6[[#This Row],[Average Take Runs Saved]]</f>
        <v>3.1799999999999997</v>
      </c>
      <c r="H240" s="2">
        <f>AVERAGE(Table6[Shadow Region Take Runs Saved])</f>
        <v>-0.10333333333333333</v>
      </c>
      <c r="I240" s="2">
        <f>Table6[[#This Row],[Shadow Region Take Runs Saved]]-Table6[[#This Row],[Average Shadow Take Runs Saved]]</f>
        <v>-0.89666666666666672</v>
      </c>
    </row>
    <row r="241" spans="1:9" x14ac:dyDescent="0.45">
      <c r="A241">
        <v>2024</v>
      </c>
      <c r="B241" t="s">
        <v>1034</v>
      </c>
      <c r="C241" t="s">
        <v>73</v>
      </c>
      <c r="D241">
        <v>-6</v>
      </c>
      <c r="E241">
        <v>-1</v>
      </c>
      <c r="F241" s="2">
        <f>AVERAGE(Table6[All Take Runs Saved])</f>
        <v>-9.18</v>
      </c>
      <c r="G241" s="2">
        <f>Table6[[#This Row],[All Take Runs Saved]]-Table6[[#This Row],[Average Take Runs Saved]]</f>
        <v>3.1799999999999997</v>
      </c>
      <c r="H241" s="2">
        <f>AVERAGE(Table6[Shadow Region Take Runs Saved])</f>
        <v>-0.10333333333333333</v>
      </c>
      <c r="I241" s="2">
        <f>Table6[[#This Row],[Shadow Region Take Runs Saved]]-Table6[[#This Row],[Average Shadow Take Runs Saved]]</f>
        <v>-0.89666666666666672</v>
      </c>
    </row>
    <row r="242" spans="1:9" x14ac:dyDescent="0.45">
      <c r="A242">
        <v>2024</v>
      </c>
      <c r="B242" t="s">
        <v>1070</v>
      </c>
      <c r="C242" t="s">
        <v>26</v>
      </c>
      <c r="D242">
        <v>-6</v>
      </c>
      <c r="E242">
        <v>-1</v>
      </c>
      <c r="F242" s="2">
        <f>AVERAGE(Table6[All Take Runs Saved])</f>
        <v>-9.18</v>
      </c>
      <c r="G242" s="2">
        <f>Table6[[#This Row],[All Take Runs Saved]]-Table6[[#This Row],[Average Take Runs Saved]]</f>
        <v>3.1799999999999997</v>
      </c>
      <c r="H242" s="2">
        <f>AVERAGE(Table6[Shadow Region Take Runs Saved])</f>
        <v>-0.10333333333333333</v>
      </c>
      <c r="I242" s="2">
        <f>Table6[[#This Row],[Shadow Region Take Runs Saved]]-Table6[[#This Row],[Average Shadow Take Runs Saved]]</f>
        <v>-0.89666666666666672</v>
      </c>
    </row>
    <row r="243" spans="1:9" x14ac:dyDescent="0.45">
      <c r="A243">
        <v>2024</v>
      </c>
      <c r="B243" t="s">
        <v>1152</v>
      </c>
      <c r="C243" t="s">
        <v>71</v>
      </c>
      <c r="D243">
        <v>-6</v>
      </c>
      <c r="E243">
        <v>-1</v>
      </c>
      <c r="F243" s="2">
        <f>AVERAGE(Table6[All Take Runs Saved])</f>
        <v>-9.18</v>
      </c>
      <c r="G243" s="2">
        <f>Table6[[#This Row],[All Take Runs Saved]]-Table6[[#This Row],[Average Take Runs Saved]]</f>
        <v>3.1799999999999997</v>
      </c>
      <c r="H243" s="2">
        <f>AVERAGE(Table6[Shadow Region Take Runs Saved])</f>
        <v>-0.10333333333333333</v>
      </c>
      <c r="I243" s="2">
        <f>Table6[[#This Row],[Shadow Region Take Runs Saved]]-Table6[[#This Row],[Average Shadow Take Runs Saved]]</f>
        <v>-0.89666666666666672</v>
      </c>
    </row>
    <row r="244" spans="1:9" x14ac:dyDescent="0.45">
      <c r="A244">
        <v>2024</v>
      </c>
      <c r="B244" t="s">
        <v>1172</v>
      </c>
      <c r="C244" t="s">
        <v>29</v>
      </c>
      <c r="D244">
        <v>-6</v>
      </c>
      <c r="E244">
        <v>-1</v>
      </c>
      <c r="F244" s="2">
        <f>AVERAGE(Table6[All Take Runs Saved])</f>
        <v>-9.18</v>
      </c>
      <c r="G244" s="2">
        <f>Table6[[#This Row],[All Take Runs Saved]]-Table6[[#This Row],[Average Take Runs Saved]]</f>
        <v>3.1799999999999997</v>
      </c>
      <c r="H244" s="2">
        <f>AVERAGE(Table6[Shadow Region Take Runs Saved])</f>
        <v>-0.10333333333333333</v>
      </c>
      <c r="I244" s="2">
        <f>Table6[[#This Row],[Shadow Region Take Runs Saved]]-Table6[[#This Row],[Average Shadow Take Runs Saved]]</f>
        <v>-0.89666666666666672</v>
      </c>
    </row>
    <row r="245" spans="1:9" x14ac:dyDescent="0.45">
      <c r="A245">
        <v>2024</v>
      </c>
      <c r="B245" t="s">
        <v>1180</v>
      </c>
      <c r="C245" t="s">
        <v>44</v>
      </c>
      <c r="D245">
        <v>-6</v>
      </c>
      <c r="E245">
        <v>-1</v>
      </c>
      <c r="F245" s="2">
        <f>AVERAGE(Table6[All Take Runs Saved])</f>
        <v>-9.18</v>
      </c>
      <c r="G245" s="2">
        <f>Table6[[#This Row],[All Take Runs Saved]]-Table6[[#This Row],[Average Take Runs Saved]]</f>
        <v>3.1799999999999997</v>
      </c>
      <c r="H245" s="2">
        <f>AVERAGE(Table6[Shadow Region Take Runs Saved])</f>
        <v>-0.10333333333333333</v>
      </c>
      <c r="I245" s="2">
        <f>Table6[[#This Row],[Shadow Region Take Runs Saved]]-Table6[[#This Row],[Average Shadow Take Runs Saved]]</f>
        <v>-0.89666666666666672</v>
      </c>
    </row>
    <row r="246" spans="1:9" x14ac:dyDescent="0.45">
      <c r="A246">
        <v>2024</v>
      </c>
      <c r="B246" t="s">
        <v>1014</v>
      </c>
      <c r="C246" t="s">
        <v>54</v>
      </c>
      <c r="D246">
        <v>-5</v>
      </c>
      <c r="E246">
        <v>-1</v>
      </c>
      <c r="F246" s="2">
        <f>AVERAGE(Table6[All Take Runs Saved])</f>
        <v>-9.18</v>
      </c>
      <c r="G246" s="2">
        <f>Table6[[#This Row],[All Take Runs Saved]]-Table6[[#This Row],[Average Take Runs Saved]]</f>
        <v>4.18</v>
      </c>
      <c r="H246" s="2">
        <f>AVERAGE(Table6[Shadow Region Take Runs Saved])</f>
        <v>-0.10333333333333333</v>
      </c>
      <c r="I246" s="2">
        <f>Table6[[#This Row],[Shadow Region Take Runs Saved]]-Table6[[#This Row],[Average Shadow Take Runs Saved]]</f>
        <v>-0.89666666666666672</v>
      </c>
    </row>
    <row r="247" spans="1:9" x14ac:dyDescent="0.45">
      <c r="A247">
        <v>2024</v>
      </c>
      <c r="B247" t="s">
        <v>1171</v>
      </c>
      <c r="C247" t="s">
        <v>29</v>
      </c>
      <c r="D247">
        <v>-5</v>
      </c>
      <c r="E247">
        <v>-1</v>
      </c>
      <c r="F247" s="2">
        <f>AVERAGE(Table6[All Take Runs Saved])</f>
        <v>-9.18</v>
      </c>
      <c r="G247" s="2">
        <f>Table6[[#This Row],[All Take Runs Saved]]-Table6[[#This Row],[Average Take Runs Saved]]</f>
        <v>4.18</v>
      </c>
      <c r="H247" s="2">
        <f>AVERAGE(Table6[Shadow Region Take Runs Saved])</f>
        <v>-0.10333333333333333</v>
      </c>
      <c r="I247" s="2">
        <f>Table6[[#This Row],[Shadow Region Take Runs Saved]]-Table6[[#This Row],[Average Shadow Take Runs Saved]]</f>
        <v>-0.89666666666666672</v>
      </c>
    </row>
    <row r="248" spans="1:9" x14ac:dyDescent="0.45">
      <c r="A248">
        <v>2024</v>
      </c>
      <c r="B248" t="s">
        <v>1179</v>
      </c>
      <c r="C248" t="s">
        <v>44</v>
      </c>
      <c r="D248">
        <v>-5</v>
      </c>
      <c r="E248">
        <v>-1</v>
      </c>
      <c r="F248" s="2">
        <f>AVERAGE(Table6[All Take Runs Saved])</f>
        <v>-9.18</v>
      </c>
      <c r="G248" s="2">
        <f>Table6[[#This Row],[All Take Runs Saved]]-Table6[[#This Row],[Average Take Runs Saved]]</f>
        <v>4.18</v>
      </c>
      <c r="H248" s="2">
        <f>AVERAGE(Table6[Shadow Region Take Runs Saved])</f>
        <v>-0.10333333333333333</v>
      </c>
      <c r="I248" s="2">
        <f>Table6[[#This Row],[Shadow Region Take Runs Saved]]-Table6[[#This Row],[Average Shadow Take Runs Saved]]</f>
        <v>-0.89666666666666672</v>
      </c>
    </row>
    <row r="249" spans="1:9" x14ac:dyDescent="0.45">
      <c r="A249">
        <v>2024</v>
      </c>
      <c r="B249" t="s">
        <v>1210</v>
      </c>
      <c r="C249" t="s">
        <v>89</v>
      </c>
      <c r="D249">
        <v>-5</v>
      </c>
      <c r="E249">
        <v>-1</v>
      </c>
      <c r="F249" s="2">
        <f>AVERAGE(Table6[All Take Runs Saved])</f>
        <v>-9.18</v>
      </c>
      <c r="G249" s="2">
        <f>Table6[[#This Row],[All Take Runs Saved]]-Table6[[#This Row],[Average Take Runs Saved]]</f>
        <v>4.18</v>
      </c>
      <c r="H249" s="2">
        <f>AVERAGE(Table6[Shadow Region Take Runs Saved])</f>
        <v>-0.10333333333333333</v>
      </c>
      <c r="I249" s="2">
        <f>Table6[[#This Row],[Shadow Region Take Runs Saved]]-Table6[[#This Row],[Average Shadow Take Runs Saved]]</f>
        <v>-0.89666666666666672</v>
      </c>
    </row>
    <row r="250" spans="1:9" x14ac:dyDescent="0.45">
      <c r="A250">
        <v>2024</v>
      </c>
      <c r="B250" t="s">
        <v>986</v>
      </c>
      <c r="C250" t="s">
        <v>33</v>
      </c>
      <c r="D250">
        <v>-4</v>
      </c>
      <c r="E250">
        <v>-1</v>
      </c>
      <c r="F250" s="2">
        <f>AVERAGE(Table6[All Take Runs Saved])</f>
        <v>-9.18</v>
      </c>
      <c r="G250" s="2">
        <f>Table6[[#This Row],[All Take Runs Saved]]-Table6[[#This Row],[Average Take Runs Saved]]</f>
        <v>5.18</v>
      </c>
      <c r="H250" s="2">
        <f>AVERAGE(Table6[Shadow Region Take Runs Saved])</f>
        <v>-0.10333333333333333</v>
      </c>
      <c r="I250" s="2">
        <f>Table6[[#This Row],[Shadow Region Take Runs Saved]]-Table6[[#This Row],[Average Shadow Take Runs Saved]]</f>
        <v>-0.89666666666666672</v>
      </c>
    </row>
    <row r="251" spans="1:9" x14ac:dyDescent="0.45">
      <c r="A251">
        <v>2024</v>
      </c>
      <c r="B251" t="s">
        <v>994</v>
      </c>
      <c r="C251" t="s">
        <v>48</v>
      </c>
      <c r="D251">
        <v>-4</v>
      </c>
      <c r="E251">
        <v>-1</v>
      </c>
      <c r="F251" s="2">
        <f>AVERAGE(Table6[All Take Runs Saved])</f>
        <v>-9.18</v>
      </c>
      <c r="G251" s="2">
        <f>Table6[[#This Row],[All Take Runs Saved]]-Table6[[#This Row],[Average Take Runs Saved]]</f>
        <v>5.18</v>
      </c>
      <c r="H251" s="2">
        <f>AVERAGE(Table6[Shadow Region Take Runs Saved])</f>
        <v>-0.10333333333333333</v>
      </c>
      <c r="I251" s="2">
        <f>Table6[[#This Row],[Shadow Region Take Runs Saved]]-Table6[[#This Row],[Average Shadow Take Runs Saved]]</f>
        <v>-0.89666666666666672</v>
      </c>
    </row>
    <row r="252" spans="1:9" x14ac:dyDescent="0.45">
      <c r="A252">
        <v>2024</v>
      </c>
      <c r="B252" t="s">
        <v>1072</v>
      </c>
      <c r="C252" t="s">
        <v>26</v>
      </c>
      <c r="D252">
        <v>-2</v>
      </c>
      <c r="E252">
        <v>-1</v>
      </c>
      <c r="F252" s="2">
        <f>AVERAGE(Table6[All Take Runs Saved])</f>
        <v>-9.18</v>
      </c>
      <c r="G252" s="2">
        <f>Table6[[#This Row],[All Take Runs Saved]]-Table6[[#This Row],[Average Take Runs Saved]]</f>
        <v>7.18</v>
      </c>
      <c r="H252" s="2">
        <f>AVERAGE(Table6[Shadow Region Take Runs Saved])</f>
        <v>-0.10333333333333333</v>
      </c>
      <c r="I252" s="2">
        <f>Table6[[#This Row],[Shadow Region Take Runs Saved]]-Table6[[#This Row],[Average Shadow Take Runs Saved]]</f>
        <v>-0.89666666666666672</v>
      </c>
    </row>
    <row r="253" spans="1:9" x14ac:dyDescent="0.45">
      <c r="A253">
        <v>2024</v>
      </c>
      <c r="B253" t="s">
        <v>1131</v>
      </c>
      <c r="C253" t="s">
        <v>14</v>
      </c>
      <c r="D253">
        <v>-21</v>
      </c>
      <c r="E253">
        <v>-2</v>
      </c>
      <c r="F253" s="2">
        <f>AVERAGE(Table6[All Take Runs Saved])</f>
        <v>-9.18</v>
      </c>
      <c r="G253" s="2">
        <f>Table6[[#This Row],[All Take Runs Saved]]-Table6[[#This Row],[Average Take Runs Saved]]</f>
        <v>-11.82</v>
      </c>
      <c r="H253" s="2">
        <f>AVERAGE(Table6[Shadow Region Take Runs Saved])</f>
        <v>-0.10333333333333333</v>
      </c>
      <c r="I253" s="2">
        <f>Table6[[#This Row],[Shadow Region Take Runs Saved]]-Table6[[#This Row],[Average Shadow Take Runs Saved]]</f>
        <v>-1.8966666666666667</v>
      </c>
    </row>
    <row r="254" spans="1:9" x14ac:dyDescent="0.45">
      <c r="A254">
        <v>2024</v>
      </c>
      <c r="B254" t="s">
        <v>1182</v>
      </c>
      <c r="C254" t="s">
        <v>44</v>
      </c>
      <c r="D254">
        <v>-21</v>
      </c>
      <c r="E254">
        <v>-2</v>
      </c>
      <c r="F254" s="2">
        <f>AVERAGE(Table6[All Take Runs Saved])</f>
        <v>-9.18</v>
      </c>
      <c r="G254" s="2">
        <f>Table6[[#This Row],[All Take Runs Saved]]-Table6[[#This Row],[Average Take Runs Saved]]</f>
        <v>-11.82</v>
      </c>
      <c r="H254" s="2">
        <f>AVERAGE(Table6[Shadow Region Take Runs Saved])</f>
        <v>-0.10333333333333333</v>
      </c>
      <c r="I254" s="2">
        <f>Table6[[#This Row],[Shadow Region Take Runs Saved]]-Table6[[#This Row],[Average Shadow Take Runs Saved]]</f>
        <v>-1.8966666666666667</v>
      </c>
    </row>
    <row r="255" spans="1:9" x14ac:dyDescent="0.45">
      <c r="A255">
        <v>2024</v>
      </c>
      <c r="B255" t="s">
        <v>1047</v>
      </c>
      <c r="C255" t="s">
        <v>24</v>
      </c>
      <c r="D255">
        <v>-20</v>
      </c>
      <c r="E255">
        <v>-2</v>
      </c>
      <c r="F255" s="2">
        <f>AVERAGE(Table6[All Take Runs Saved])</f>
        <v>-9.18</v>
      </c>
      <c r="G255" s="2">
        <f>Table6[[#This Row],[All Take Runs Saved]]-Table6[[#This Row],[Average Take Runs Saved]]</f>
        <v>-10.82</v>
      </c>
      <c r="H255" s="2">
        <f>AVERAGE(Table6[Shadow Region Take Runs Saved])</f>
        <v>-0.10333333333333333</v>
      </c>
      <c r="I255" s="2">
        <f>Table6[[#This Row],[Shadow Region Take Runs Saved]]-Table6[[#This Row],[Average Shadow Take Runs Saved]]</f>
        <v>-1.8966666666666667</v>
      </c>
    </row>
    <row r="256" spans="1:9" x14ac:dyDescent="0.45">
      <c r="A256">
        <v>2024</v>
      </c>
      <c r="B256" t="s">
        <v>1102</v>
      </c>
      <c r="C256" t="s">
        <v>36</v>
      </c>
      <c r="D256">
        <v>-18</v>
      </c>
      <c r="E256">
        <v>-2</v>
      </c>
      <c r="F256" s="2">
        <f>AVERAGE(Table6[All Take Runs Saved])</f>
        <v>-9.18</v>
      </c>
      <c r="G256" s="2">
        <f>Table6[[#This Row],[All Take Runs Saved]]-Table6[[#This Row],[Average Take Runs Saved]]</f>
        <v>-8.82</v>
      </c>
      <c r="H256" s="2">
        <f>AVERAGE(Table6[Shadow Region Take Runs Saved])</f>
        <v>-0.10333333333333333</v>
      </c>
      <c r="I256" s="2">
        <f>Table6[[#This Row],[Shadow Region Take Runs Saved]]-Table6[[#This Row],[Average Shadow Take Runs Saved]]</f>
        <v>-1.8966666666666667</v>
      </c>
    </row>
    <row r="257" spans="1:9" x14ac:dyDescent="0.45">
      <c r="A257">
        <v>2024</v>
      </c>
      <c r="B257" t="s">
        <v>977</v>
      </c>
      <c r="C257" t="s">
        <v>102</v>
      </c>
      <c r="D257">
        <v>-17</v>
      </c>
      <c r="E257">
        <v>-2</v>
      </c>
      <c r="F257" s="2">
        <f>AVERAGE(Table6[All Take Runs Saved])</f>
        <v>-9.18</v>
      </c>
      <c r="G257" s="2">
        <f>Table6[[#This Row],[All Take Runs Saved]]-Table6[[#This Row],[Average Take Runs Saved]]</f>
        <v>-7.82</v>
      </c>
      <c r="H257" s="2">
        <f>AVERAGE(Table6[Shadow Region Take Runs Saved])</f>
        <v>-0.10333333333333333</v>
      </c>
      <c r="I257" s="2">
        <f>Table6[[#This Row],[Shadow Region Take Runs Saved]]-Table6[[#This Row],[Average Shadow Take Runs Saved]]</f>
        <v>-1.8966666666666667</v>
      </c>
    </row>
    <row r="258" spans="1:9" x14ac:dyDescent="0.45">
      <c r="A258">
        <v>2024</v>
      </c>
      <c r="B258" t="s">
        <v>1087</v>
      </c>
      <c r="C258" t="s">
        <v>64</v>
      </c>
      <c r="D258">
        <v>-17</v>
      </c>
      <c r="E258">
        <v>-2</v>
      </c>
      <c r="F258" s="2">
        <f>AVERAGE(Table6[All Take Runs Saved])</f>
        <v>-9.18</v>
      </c>
      <c r="G258" s="2">
        <f>Table6[[#This Row],[All Take Runs Saved]]-Table6[[#This Row],[Average Take Runs Saved]]</f>
        <v>-7.82</v>
      </c>
      <c r="H258" s="2">
        <f>AVERAGE(Table6[Shadow Region Take Runs Saved])</f>
        <v>-0.10333333333333333</v>
      </c>
      <c r="I258" s="2">
        <f>Table6[[#This Row],[Shadow Region Take Runs Saved]]-Table6[[#This Row],[Average Shadow Take Runs Saved]]</f>
        <v>-1.8966666666666667</v>
      </c>
    </row>
    <row r="259" spans="1:9" x14ac:dyDescent="0.45">
      <c r="A259">
        <v>2024</v>
      </c>
      <c r="B259" t="s">
        <v>929</v>
      </c>
      <c r="C259" t="s">
        <v>62</v>
      </c>
      <c r="D259">
        <v>-16</v>
      </c>
      <c r="E259">
        <v>-2</v>
      </c>
      <c r="F259" s="2">
        <f>AVERAGE(Table6[All Take Runs Saved])</f>
        <v>-9.18</v>
      </c>
      <c r="G259" s="2">
        <f>Table6[[#This Row],[All Take Runs Saved]]-Table6[[#This Row],[Average Take Runs Saved]]</f>
        <v>-6.82</v>
      </c>
      <c r="H259" s="2">
        <f>AVERAGE(Table6[Shadow Region Take Runs Saved])</f>
        <v>-0.10333333333333333</v>
      </c>
      <c r="I259" s="2">
        <f>Table6[[#This Row],[Shadow Region Take Runs Saved]]-Table6[[#This Row],[Average Shadow Take Runs Saved]]</f>
        <v>-1.8966666666666667</v>
      </c>
    </row>
    <row r="260" spans="1:9" x14ac:dyDescent="0.45">
      <c r="A260">
        <v>2024</v>
      </c>
      <c r="B260" t="s">
        <v>974</v>
      </c>
      <c r="C260" t="s">
        <v>102</v>
      </c>
      <c r="D260">
        <v>-16</v>
      </c>
      <c r="E260">
        <v>-2</v>
      </c>
      <c r="F260" s="2">
        <f>AVERAGE(Table6[All Take Runs Saved])</f>
        <v>-9.18</v>
      </c>
      <c r="G260" s="2">
        <f>Table6[[#This Row],[All Take Runs Saved]]-Table6[[#This Row],[Average Take Runs Saved]]</f>
        <v>-6.82</v>
      </c>
      <c r="H260" s="2">
        <f>AVERAGE(Table6[Shadow Region Take Runs Saved])</f>
        <v>-0.10333333333333333</v>
      </c>
      <c r="I260" s="2">
        <f>Table6[[#This Row],[Shadow Region Take Runs Saved]]-Table6[[#This Row],[Average Shadow Take Runs Saved]]</f>
        <v>-1.8966666666666667</v>
      </c>
    </row>
    <row r="261" spans="1:9" x14ac:dyDescent="0.45">
      <c r="A261">
        <v>2024</v>
      </c>
      <c r="B261" t="s">
        <v>967</v>
      </c>
      <c r="C261" t="s">
        <v>102</v>
      </c>
      <c r="D261">
        <v>-15</v>
      </c>
      <c r="E261">
        <v>-2</v>
      </c>
      <c r="F261" s="2">
        <f>AVERAGE(Table6[All Take Runs Saved])</f>
        <v>-9.18</v>
      </c>
      <c r="G261" s="2">
        <f>Table6[[#This Row],[All Take Runs Saved]]-Table6[[#This Row],[Average Take Runs Saved]]</f>
        <v>-5.82</v>
      </c>
      <c r="H261" s="2">
        <f>AVERAGE(Table6[Shadow Region Take Runs Saved])</f>
        <v>-0.10333333333333333</v>
      </c>
      <c r="I261" s="2">
        <f>Table6[[#This Row],[Shadow Region Take Runs Saved]]-Table6[[#This Row],[Average Shadow Take Runs Saved]]</f>
        <v>-1.8966666666666667</v>
      </c>
    </row>
    <row r="262" spans="1:9" x14ac:dyDescent="0.45">
      <c r="A262">
        <v>2024</v>
      </c>
      <c r="B262" t="s">
        <v>1031</v>
      </c>
      <c r="C262" t="s">
        <v>73</v>
      </c>
      <c r="D262">
        <v>-15</v>
      </c>
      <c r="E262">
        <v>-2</v>
      </c>
      <c r="F262" s="2">
        <f>AVERAGE(Table6[All Take Runs Saved])</f>
        <v>-9.18</v>
      </c>
      <c r="G262" s="2">
        <f>Table6[[#This Row],[All Take Runs Saved]]-Table6[[#This Row],[Average Take Runs Saved]]</f>
        <v>-5.82</v>
      </c>
      <c r="H262" s="2">
        <f>AVERAGE(Table6[Shadow Region Take Runs Saved])</f>
        <v>-0.10333333333333333</v>
      </c>
      <c r="I262" s="2">
        <f>Table6[[#This Row],[Shadow Region Take Runs Saved]]-Table6[[#This Row],[Average Shadow Take Runs Saved]]</f>
        <v>-1.8966666666666667</v>
      </c>
    </row>
    <row r="263" spans="1:9" x14ac:dyDescent="0.45">
      <c r="A263">
        <v>2024</v>
      </c>
      <c r="B263" t="s">
        <v>1083</v>
      </c>
      <c r="C263" t="s">
        <v>64</v>
      </c>
      <c r="D263">
        <v>-15</v>
      </c>
      <c r="E263">
        <v>-2</v>
      </c>
      <c r="F263" s="2">
        <f>AVERAGE(Table6[All Take Runs Saved])</f>
        <v>-9.18</v>
      </c>
      <c r="G263" s="2">
        <f>Table6[[#This Row],[All Take Runs Saved]]-Table6[[#This Row],[Average Take Runs Saved]]</f>
        <v>-5.82</v>
      </c>
      <c r="H263" s="2">
        <f>AVERAGE(Table6[Shadow Region Take Runs Saved])</f>
        <v>-0.10333333333333333</v>
      </c>
      <c r="I263" s="2">
        <f>Table6[[#This Row],[Shadow Region Take Runs Saved]]-Table6[[#This Row],[Average Shadow Take Runs Saved]]</f>
        <v>-1.8966666666666667</v>
      </c>
    </row>
    <row r="264" spans="1:9" x14ac:dyDescent="0.45">
      <c r="A264">
        <v>2024</v>
      </c>
      <c r="B264" t="s">
        <v>961</v>
      </c>
      <c r="C264" t="s">
        <v>50</v>
      </c>
      <c r="D264">
        <v>-14</v>
      </c>
      <c r="E264">
        <v>-2</v>
      </c>
      <c r="F264" s="2">
        <f>AVERAGE(Table6[All Take Runs Saved])</f>
        <v>-9.18</v>
      </c>
      <c r="G264" s="2">
        <f>Table6[[#This Row],[All Take Runs Saved]]-Table6[[#This Row],[Average Take Runs Saved]]</f>
        <v>-4.82</v>
      </c>
      <c r="H264" s="2">
        <f>AVERAGE(Table6[Shadow Region Take Runs Saved])</f>
        <v>-0.10333333333333333</v>
      </c>
      <c r="I264" s="2">
        <f>Table6[[#This Row],[Shadow Region Take Runs Saved]]-Table6[[#This Row],[Average Shadow Take Runs Saved]]</f>
        <v>-1.8966666666666667</v>
      </c>
    </row>
    <row r="265" spans="1:9" x14ac:dyDescent="0.45">
      <c r="A265">
        <v>2024</v>
      </c>
      <c r="B265" t="s">
        <v>1001</v>
      </c>
      <c r="C265" t="s">
        <v>59</v>
      </c>
      <c r="D265">
        <v>-14</v>
      </c>
      <c r="E265">
        <v>-2</v>
      </c>
      <c r="F265" s="2">
        <f>AVERAGE(Table6[All Take Runs Saved])</f>
        <v>-9.18</v>
      </c>
      <c r="G265" s="2">
        <f>Table6[[#This Row],[All Take Runs Saved]]-Table6[[#This Row],[Average Take Runs Saved]]</f>
        <v>-4.82</v>
      </c>
      <c r="H265" s="2">
        <f>AVERAGE(Table6[Shadow Region Take Runs Saved])</f>
        <v>-0.10333333333333333</v>
      </c>
      <c r="I265" s="2">
        <f>Table6[[#This Row],[Shadow Region Take Runs Saved]]-Table6[[#This Row],[Average Shadow Take Runs Saved]]</f>
        <v>-1.8966666666666667</v>
      </c>
    </row>
    <row r="266" spans="1:9" x14ac:dyDescent="0.45">
      <c r="A266">
        <v>2024</v>
      </c>
      <c r="B266" t="s">
        <v>1084</v>
      </c>
      <c r="C266" t="s">
        <v>64</v>
      </c>
      <c r="D266">
        <v>-14</v>
      </c>
      <c r="E266">
        <v>-2</v>
      </c>
      <c r="F266" s="2">
        <f>AVERAGE(Table6[All Take Runs Saved])</f>
        <v>-9.18</v>
      </c>
      <c r="G266" s="2">
        <f>Table6[[#This Row],[All Take Runs Saved]]-Table6[[#This Row],[Average Take Runs Saved]]</f>
        <v>-4.82</v>
      </c>
      <c r="H266" s="2">
        <f>AVERAGE(Table6[Shadow Region Take Runs Saved])</f>
        <v>-0.10333333333333333</v>
      </c>
      <c r="I266" s="2">
        <f>Table6[[#This Row],[Shadow Region Take Runs Saved]]-Table6[[#This Row],[Average Shadow Take Runs Saved]]</f>
        <v>-1.8966666666666667</v>
      </c>
    </row>
    <row r="267" spans="1:9" x14ac:dyDescent="0.45">
      <c r="A267">
        <v>2024</v>
      </c>
      <c r="B267" t="s">
        <v>1121</v>
      </c>
      <c r="C267" t="s">
        <v>69</v>
      </c>
      <c r="D267">
        <v>-14</v>
      </c>
      <c r="E267">
        <v>-2</v>
      </c>
      <c r="F267" s="2">
        <f>AVERAGE(Table6[All Take Runs Saved])</f>
        <v>-9.18</v>
      </c>
      <c r="G267" s="2">
        <f>Table6[[#This Row],[All Take Runs Saved]]-Table6[[#This Row],[Average Take Runs Saved]]</f>
        <v>-4.82</v>
      </c>
      <c r="H267" s="2">
        <f>AVERAGE(Table6[Shadow Region Take Runs Saved])</f>
        <v>-0.10333333333333333</v>
      </c>
      <c r="I267" s="2">
        <f>Table6[[#This Row],[Shadow Region Take Runs Saved]]-Table6[[#This Row],[Average Shadow Take Runs Saved]]</f>
        <v>-1.8966666666666667</v>
      </c>
    </row>
    <row r="268" spans="1:9" x14ac:dyDescent="0.45">
      <c r="A268">
        <v>2024</v>
      </c>
      <c r="B268" t="s">
        <v>1137</v>
      </c>
      <c r="C268" t="s">
        <v>14</v>
      </c>
      <c r="D268">
        <v>-14</v>
      </c>
      <c r="E268">
        <v>-2</v>
      </c>
      <c r="F268" s="2">
        <f>AVERAGE(Table6[All Take Runs Saved])</f>
        <v>-9.18</v>
      </c>
      <c r="G268" s="2">
        <f>Table6[[#This Row],[All Take Runs Saved]]-Table6[[#This Row],[Average Take Runs Saved]]</f>
        <v>-4.82</v>
      </c>
      <c r="H268" s="2">
        <f>AVERAGE(Table6[Shadow Region Take Runs Saved])</f>
        <v>-0.10333333333333333</v>
      </c>
      <c r="I268" s="2">
        <f>Table6[[#This Row],[Shadow Region Take Runs Saved]]-Table6[[#This Row],[Average Shadow Take Runs Saved]]</f>
        <v>-1.8966666666666667</v>
      </c>
    </row>
    <row r="269" spans="1:9" x14ac:dyDescent="0.45">
      <c r="A269">
        <v>2024</v>
      </c>
      <c r="B269" t="s">
        <v>951</v>
      </c>
      <c r="C269" t="s">
        <v>20</v>
      </c>
      <c r="D269">
        <v>-13</v>
      </c>
      <c r="E269">
        <v>-2</v>
      </c>
      <c r="F269" s="2">
        <f>AVERAGE(Table6[All Take Runs Saved])</f>
        <v>-9.18</v>
      </c>
      <c r="G269" s="2">
        <f>Table6[[#This Row],[All Take Runs Saved]]-Table6[[#This Row],[Average Take Runs Saved]]</f>
        <v>-3.8200000000000003</v>
      </c>
      <c r="H269" s="2">
        <f>AVERAGE(Table6[Shadow Region Take Runs Saved])</f>
        <v>-0.10333333333333333</v>
      </c>
      <c r="I269" s="2">
        <f>Table6[[#This Row],[Shadow Region Take Runs Saved]]-Table6[[#This Row],[Average Shadow Take Runs Saved]]</f>
        <v>-1.8966666666666667</v>
      </c>
    </row>
    <row r="270" spans="1:9" x14ac:dyDescent="0.45">
      <c r="A270">
        <v>2024</v>
      </c>
      <c r="B270" t="s">
        <v>987</v>
      </c>
      <c r="C270" t="s">
        <v>33</v>
      </c>
      <c r="D270">
        <v>-13</v>
      </c>
      <c r="E270">
        <v>-2</v>
      </c>
      <c r="F270" s="2">
        <f>AVERAGE(Table6[All Take Runs Saved])</f>
        <v>-9.18</v>
      </c>
      <c r="G270" s="2">
        <f>Table6[[#This Row],[All Take Runs Saved]]-Table6[[#This Row],[Average Take Runs Saved]]</f>
        <v>-3.8200000000000003</v>
      </c>
      <c r="H270" s="2">
        <f>AVERAGE(Table6[Shadow Region Take Runs Saved])</f>
        <v>-0.10333333333333333</v>
      </c>
      <c r="I270" s="2">
        <f>Table6[[#This Row],[Shadow Region Take Runs Saved]]-Table6[[#This Row],[Average Shadow Take Runs Saved]]</f>
        <v>-1.8966666666666667</v>
      </c>
    </row>
    <row r="271" spans="1:9" x14ac:dyDescent="0.45">
      <c r="A271">
        <v>2024</v>
      </c>
      <c r="B271" t="s">
        <v>1126</v>
      </c>
      <c r="C271" t="s">
        <v>69</v>
      </c>
      <c r="D271">
        <v>-13</v>
      </c>
      <c r="E271">
        <v>-2</v>
      </c>
      <c r="F271" s="2">
        <f>AVERAGE(Table6[All Take Runs Saved])</f>
        <v>-9.18</v>
      </c>
      <c r="G271" s="2">
        <f>Table6[[#This Row],[All Take Runs Saved]]-Table6[[#This Row],[Average Take Runs Saved]]</f>
        <v>-3.8200000000000003</v>
      </c>
      <c r="H271" s="2">
        <f>AVERAGE(Table6[Shadow Region Take Runs Saved])</f>
        <v>-0.10333333333333333</v>
      </c>
      <c r="I271" s="2">
        <f>Table6[[#This Row],[Shadow Region Take Runs Saved]]-Table6[[#This Row],[Average Shadow Take Runs Saved]]</f>
        <v>-1.8966666666666667</v>
      </c>
    </row>
    <row r="272" spans="1:9" x14ac:dyDescent="0.45">
      <c r="A272">
        <v>2024</v>
      </c>
      <c r="B272" t="s">
        <v>1166</v>
      </c>
      <c r="C272" t="s">
        <v>42</v>
      </c>
      <c r="D272">
        <v>-13</v>
      </c>
      <c r="E272">
        <v>-2</v>
      </c>
      <c r="F272" s="2">
        <f>AVERAGE(Table6[All Take Runs Saved])</f>
        <v>-9.18</v>
      </c>
      <c r="G272" s="2">
        <f>Table6[[#This Row],[All Take Runs Saved]]-Table6[[#This Row],[Average Take Runs Saved]]</f>
        <v>-3.8200000000000003</v>
      </c>
      <c r="H272" s="2">
        <f>AVERAGE(Table6[Shadow Region Take Runs Saved])</f>
        <v>-0.10333333333333333</v>
      </c>
      <c r="I272" s="2">
        <f>Table6[[#This Row],[Shadow Region Take Runs Saved]]-Table6[[#This Row],[Average Shadow Take Runs Saved]]</f>
        <v>-1.8966666666666667</v>
      </c>
    </row>
    <row r="273" spans="1:9" x14ac:dyDescent="0.45">
      <c r="A273">
        <v>2024</v>
      </c>
      <c r="B273" t="s">
        <v>944</v>
      </c>
      <c r="C273" t="s">
        <v>20</v>
      </c>
      <c r="D273">
        <v>-12</v>
      </c>
      <c r="E273">
        <v>-2</v>
      </c>
      <c r="F273" s="2">
        <f>AVERAGE(Table6[All Take Runs Saved])</f>
        <v>-9.18</v>
      </c>
      <c r="G273" s="2">
        <f>Table6[[#This Row],[All Take Runs Saved]]-Table6[[#This Row],[Average Take Runs Saved]]</f>
        <v>-2.8200000000000003</v>
      </c>
      <c r="H273" s="2">
        <f>AVERAGE(Table6[Shadow Region Take Runs Saved])</f>
        <v>-0.10333333333333333</v>
      </c>
      <c r="I273" s="2">
        <f>Table6[[#This Row],[Shadow Region Take Runs Saved]]-Table6[[#This Row],[Average Shadow Take Runs Saved]]</f>
        <v>-1.8966666666666667</v>
      </c>
    </row>
    <row r="274" spans="1:9" x14ac:dyDescent="0.45">
      <c r="A274">
        <v>2024</v>
      </c>
      <c r="B274" t="s">
        <v>943</v>
      </c>
      <c r="C274" t="s">
        <v>40</v>
      </c>
      <c r="D274">
        <v>-11</v>
      </c>
      <c r="E274">
        <v>-2</v>
      </c>
      <c r="F274" s="2">
        <f>AVERAGE(Table6[All Take Runs Saved])</f>
        <v>-9.18</v>
      </c>
      <c r="G274" s="2">
        <f>Table6[[#This Row],[All Take Runs Saved]]-Table6[[#This Row],[Average Take Runs Saved]]</f>
        <v>-1.8200000000000003</v>
      </c>
      <c r="H274" s="2">
        <f>AVERAGE(Table6[Shadow Region Take Runs Saved])</f>
        <v>-0.10333333333333333</v>
      </c>
      <c r="I274" s="2">
        <f>Table6[[#This Row],[Shadow Region Take Runs Saved]]-Table6[[#This Row],[Average Shadow Take Runs Saved]]</f>
        <v>-1.8966666666666667</v>
      </c>
    </row>
    <row r="275" spans="1:9" x14ac:dyDescent="0.45">
      <c r="A275">
        <v>2024</v>
      </c>
      <c r="B275" t="s">
        <v>1145</v>
      </c>
      <c r="C275" t="s">
        <v>81</v>
      </c>
      <c r="D275">
        <v>-11</v>
      </c>
      <c r="E275">
        <v>-2</v>
      </c>
      <c r="F275" s="2">
        <f>AVERAGE(Table6[All Take Runs Saved])</f>
        <v>-9.18</v>
      </c>
      <c r="G275" s="2">
        <f>Table6[[#This Row],[All Take Runs Saved]]-Table6[[#This Row],[Average Take Runs Saved]]</f>
        <v>-1.8200000000000003</v>
      </c>
      <c r="H275" s="2">
        <f>AVERAGE(Table6[Shadow Region Take Runs Saved])</f>
        <v>-0.10333333333333333</v>
      </c>
      <c r="I275" s="2">
        <f>Table6[[#This Row],[Shadow Region Take Runs Saved]]-Table6[[#This Row],[Average Shadow Take Runs Saved]]</f>
        <v>-1.8966666666666667</v>
      </c>
    </row>
    <row r="276" spans="1:9" x14ac:dyDescent="0.45">
      <c r="A276">
        <v>2024</v>
      </c>
      <c r="B276" t="s">
        <v>922</v>
      </c>
      <c r="C276" t="s">
        <v>38</v>
      </c>
      <c r="D276">
        <v>-10</v>
      </c>
      <c r="E276">
        <v>-2</v>
      </c>
      <c r="F276" s="2">
        <f>AVERAGE(Table6[All Take Runs Saved])</f>
        <v>-9.18</v>
      </c>
      <c r="G276" s="2">
        <f>Table6[[#This Row],[All Take Runs Saved]]-Table6[[#This Row],[Average Take Runs Saved]]</f>
        <v>-0.82000000000000028</v>
      </c>
      <c r="H276" s="2">
        <f>AVERAGE(Table6[Shadow Region Take Runs Saved])</f>
        <v>-0.10333333333333333</v>
      </c>
      <c r="I276" s="2">
        <f>Table6[[#This Row],[Shadow Region Take Runs Saved]]-Table6[[#This Row],[Average Shadow Take Runs Saved]]</f>
        <v>-1.8966666666666667</v>
      </c>
    </row>
    <row r="277" spans="1:9" x14ac:dyDescent="0.45">
      <c r="A277">
        <v>2024</v>
      </c>
      <c r="B277" t="s">
        <v>942</v>
      </c>
      <c r="C277" t="s">
        <v>40</v>
      </c>
      <c r="D277">
        <v>-10</v>
      </c>
      <c r="E277">
        <v>-2</v>
      </c>
      <c r="F277" s="2">
        <f>AVERAGE(Table6[All Take Runs Saved])</f>
        <v>-9.18</v>
      </c>
      <c r="G277" s="2">
        <f>Table6[[#This Row],[All Take Runs Saved]]-Table6[[#This Row],[Average Take Runs Saved]]</f>
        <v>-0.82000000000000028</v>
      </c>
      <c r="H277" s="2">
        <f>AVERAGE(Table6[Shadow Region Take Runs Saved])</f>
        <v>-0.10333333333333333</v>
      </c>
      <c r="I277" s="2">
        <f>Table6[[#This Row],[Shadow Region Take Runs Saved]]-Table6[[#This Row],[Average Shadow Take Runs Saved]]</f>
        <v>-1.8966666666666667</v>
      </c>
    </row>
    <row r="278" spans="1:9" x14ac:dyDescent="0.45">
      <c r="A278">
        <v>2024</v>
      </c>
      <c r="B278" t="s">
        <v>1101</v>
      </c>
      <c r="C278" t="s">
        <v>36</v>
      </c>
      <c r="D278">
        <v>-10</v>
      </c>
      <c r="E278">
        <v>-2</v>
      </c>
      <c r="F278" s="2">
        <f>AVERAGE(Table6[All Take Runs Saved])</f>
        <v>-9.18</v>
      </c>
      <c r="G278" s="2">
        <f>Table6[[#This Row],[All Take Runs Saved]]-Table6[[#This Row],[Average Take Runs Saved]]</f>
        <v>-0.82000000000000028</v>
      </c>
      <c r="H278" s="2">
        <f>AVERAGE(Table6[Shadow Region Take Runs Saved])</f>
        <v>-0.10333333333333333</v>
      </c>
      <c r="I278" s="2">
        <f>Table6[[#This Row],[Shadow Region Take Runs Saved]]-Table6[[#This Row],[Average Shadow Take Runs Saved]]</f>
        <v>-1.8966666666666667</v>
      </c>
    </row>
    <row r="279" spans="1:9" x14ac:dyDescent="0.45">
      <c r="A279">
        <v>2024</v>
      </c>
      <c r="B279" t="s">
        <v>999</v>
      </c>
      <c r="C279" t="s">
        <v>59</v>
      </c>
      <c r="D279">
        <v>-9</v>
      </c>
      <c r="E279">
        <v>-2</v>
      </c>
      <c r="F279" s="2">
        <f>AVERAGE(Table6[All Take Runs Saved])</f>
        <v>-9.18</v>
      </c>
      <c r="G279" s="2">
        <f>Table6[[#This Row],[All Take Runs Saved]]-Table6[[#This Row],[Average Take Runs Saved]]</f>
        <v>0.17999999999999972</v>
      </c>
      <c r="H279" s="2">
        <f>AVERAGE(Table6[Shadow Region Take Runs Saved])</f>
        <v>-0.10333333333333333</v>
      </c>
      <c r="I279" s="2">
        <f>Table6[[#This Row],[Shadow Region Take Runs Saved]]-Table6[[#This Row],[Average Shadow Take Runs Saved]]</f>
        <v>-1.8966666666666667</v>
      </c>
    </row>
    <row r="280" spans="1:9" x14ac:dyDescent="0.45">
      <c r="A280">
        <v>2024</v>
      </c>
      <c r="B280" t="s">
        <v>1024</v>
      </c>
      <c r="C280" t="s">
        <v>93</v>
      </c>
      <c r="D280">
        <v>-9</v>
      </c>
      <c r="E280">
        <v>-2</v>
      </c>
      <c r="F280" s="2">
        <f>AVERAGE(Table6[All Take Runs Saved])</f>
        <v>-9.18</v>
      </c>
      <c r="G280" s="2">
        <f>Table6[[#This Row],[All Take Runs Saved]]-Table6[[#This Row],[Average Take Runs Saved]]</f>
        <v>0.17999999999999972</v>
      </c>
      <c r="H280" s="2">
        <f>AVERAGE(Table6[Shadow Region Take Runs Saved])</f>
        <v>-0.10333333333333333</v>
      </c>
      <c r="I280" s="2">
        <f>Table6[[#This Row],[Shadow Region Take Runs Saved]]-Table6[[#This Row],[Average Shadow Take Runs Saved]]</f>
        <v>-1.8966666666666667</v>
      </c>
    </row>
    <row r="281" spans="1:9" x14ac:dyDescent="0.45">
      <c r="A281">
        <v>2024</v>
      </c>
      <c r="B281" t="s">
        <v>1088</v>
      </c>
      <c r="C281" t="s">
        <v>64</v>
      </c>
      <c r="D281">
        <v>-9</v>
      </c>
      <c r="E281">
        <v>-2</v>
      </c>
      <c r="F281" s="2">
        <f>AVERAGE(Table6[All Take Runs Saved])</f>
        <v>-9.18</v>
      </c>
      <c r="G281" s="2">
        <f>Table6[[#This Row],[All Take Runs Saved]]-Table6[[#This Row],[Average Take Runs Saved]]</f>
        <v>0.17999999999999972</v>
      </c>
      <c r="H281" s="2">
        <f>AVERAGE(Table6[Shadow Region Take Runs Saved])</f>
        <v>-0.10333333333333333</v>
      </c>
      <c r="I281" s="2">
        <f>Table6[[#This Row],[Shadow Region Take Runs Saved]]-Table6[[#This Row],[Average Shadow Take Runs Saved]]</f>
        <v>-1.8966666666666667</v>
      </c>
    </row>
    <row r="282" spans="1:9" x14ac:dyDescent="0.45">
      <c r="A282">
        <v>2024</v>
      </c>
      <c r="B282" t="s">
        <v>1141</v>
      </c>
      <c r="C282" t="s">
        <v>81</v>
      </c>
      <c r="D282">
        <v>-9</v>
      </c>
      <c r="E282">
        <v>-2</v>
      </c>
      <c r="F282" s="2">
        <f>AVERAGE(Table6[All Take Runs Saved])</f>
        <v>-9.18</v>
      </c>
      <c r="G282" s="2">
        <f>Table6[[#This Row],[All Take Runs Saved]]-Table6[[#This Row],[Average Take Runs Saved]]</f>
        <v>0.17999999999999972</v>
      </c>
      <c r="H282" s="2">
        <f>AVERAGE(Table6[Shadow Region Take Runs Saved])</f>
        <v>-0.10333333333333333</v>
      </c>
      <c r="I282" s="2">
        <f>Table6[[#This Row],[Shadow Region Take Runs Saved]]-Table6[[#This Row],[Average Shadow Take Runs Saved]]</f>
        <v>-1.8966666666666667</v>
      </c>
    </row>
    <row r="283" spans="1:9" x14ac:dyDescent="0.45">
      <c r="A283">
        <v>2024</v>
      </c>
      <c r="B283" t="s">
        <v>1161</v>
      </c>
      <c r="C283" t="s">
        <v>42</v>
      </c>
      <c r="D283">
        <v>-9</v>
      </c>
      <c r="E283">
        <v>-2</v>
      </c>
      <c r="F283" s="2">
        <f>AVERAGE(Table6[All Take Runs Saved])</f>
        <v>-9.18</v>
      </c>
      <c r="G283" s="2">
        <f>Table6[[#This Row],[All Take Runs Saved]]-Table6[[#This Row],[Average Take Runs Saved]]</f>
        <v>0.17999999999999972</v>
      </c>
      <c r="H283" s="2">
        <f>AVERAGE(Table6[Shadow Region Take Runs Saved])</f>
        <v>-0.10333333333333333</v>
      </c>
      <c r="I283" s="2">
        <f>Table6[[#This Row],[Shadow Region Take Runs Saved]]-Table6[[#This Row],[Average Shadow Take Runs Saved]]</f>
        <v>-1.8966666666666667</v>
      </c>
    </row>
    <row r="284" spans="1:9" x14ac:dyDescent="0.45">
      <c r="A284">
        <v>2024</v>
      </c>
      <c r="B284" t="s">
        <v>1129</v>
      </c>
      <c r="C284" t="s">
        <v>69</v>
      </c>
      <c r="D284">
        <v>-8</v>
      </c>
      <c r="E284">
        <v>-2</v>
      </c>
      <c r="F284" s="2">
        <f>AVERAGE(Table6[All Take Runs Saved])</f>
        <v>-9.18</v>
      </c>
      <c r="G284" s="2">
        <f>Table6[[#This Row],[All Take Runs Saved]]-Table6[[#This Row],[Average Take Runs Saved]]</f>
        <v>1.1799999999999997</v>
      </c>
      <c r="H284" s="2">
        <f>AVERAGE(Table6[Shadow Region Take Runs Saved])</f>
        <v>-0.10333333333333333</v>
      </c>
      <c r="I284" s="2">
        <f>Table6[[#This Row],[Shadow Region Take Runs Saved]]-Table6[[#This Row],[Average Shadow Take Runs Saved]]</f>
        <v>-1.8966666666666667</v>
      </c>
    </row>
    <row r="285" spans="1:9" x14ac:dyDescent="0.45">
      <c r="A285">
        <v>2024</v>
      </c>
      <c r="B285" t="s">
        <v>1139</v>
      </c>
      <c r="C285" t="s">
        <v>81</v>
      </c>
      <c r="D285">
        <v>-8</v>
      </c>
      <c r="E285">
        <v>-2</v>
      </c>
      <c r="F285" s="2">
        <f>AVERAGE(Table6[All Take Runs Saved])</f>
        <v>-9.18</v>
      </c>
      <c r="G285" s="2">
        <f>Table6[[#This Row],[All Take Runs Saved]]-Table6[[#This Row],[Average Take Runs Saved]]</f>
        <v>1.1799999999999997</v>
      </c>
      <c r="H285" s="2">
        <f>AVERAGE(Table6[Shadow Region Take Runs Saved])</f>
        <v>-0.10333333333333333</v>
      </c>
      <c r="I285" s="2">
        <f>Table6[[#This Row],[Shadow Region Take Runs Saved]]-Table6[[#This Row],[Average Shadow Take Runs Saved]]</f>
        <v>-1.8966666666666667</v>
      </c>
    </row>
    <row r="286" spans="1:9" x14ac:dyDescent="0.45">
      <c r="A286">
        <v>2024</v>
      </c>
      <c r="B286" t="s">
        <v>1009</v>
      </c>
      <c r="C286" t="s">
        <v>54</v>
      </c>
      <c r="D286">
        <v>-7</v>
      </c>
      <c r="E286">
        <v>-2</v>
      </c>
      <c r="F286" s="2">
        <f>AVERAGE(Table6[All Take Runs Saved])</f>
        <v>-9.18</v>
      </c>
      <c r="G286" s="2">
        <f>Table6[[#This Row],[All Take Runs Saved]]-Table6[[#This Row],[Average Take Runs Saved]]</f>
        <v>2.1799999999999997</v>
      </c>
      <c r="H286" s="2">
        <f>AVERAGE(Table6[Shadow Region Take Runs Saved])</f>
        <v>-0.10333333333333333</v>
      </c>
      <c r="I286" s="2">
        <f>Table6[[#This Row],[Shadow Region Take Runs Saved]]-Table6[[#This Row],[Average Shadow Take Runs Saved]]</f>
        <v>-1.8966666666666667</v>
      </c>
    </row>
    <row r="287" spans="1:9" x14ac:dyDescent="0.45">
      <c r="A287">
        <v>2024</v>
      </c>
      <c r="B287" t="s">
        <v>1062</v>
      </c>
      <c r="C287" t="s">
        <v>79</v>
      </c>
      <c r="D287">
        <v>-7</v>
      </c>
      <c r="E287">
        <v>-2</v>
      </c>
      <c r="F287" s="2">
        <f>AVERAGE(Table6[All Take Runs Saved])</f>
        <v>-9.18</v>
      </c>
      <c r="G287" s="2">
        <f>Table6[[#This Row],[All Take Runs Saved]]-Table6[[#This Row],[Average Take Runs Saved]]</f>
        <v>2.1799999999999997</v>
      </c>
      <c r="H287" s="2">
        <f>AVERAGE(Table6[Shadow Region Take Runs Saved])</f>
        <v>-0.10333333333333333</v>
      </c>
      <c r="I287" s="2">
        <f>Table6[[#This Row],[Shadow Region Take Runs Saved]]-Table6[[#This Row],[Average Shadow Take Runs Saved]]</f>
        <v>-1.8966666666666667</v>
      </c>
    </row>
    <row r="288" spans="1:9" x14ac:dyDescent="0.45">
      <c r="A288">
        <v>2024</v>
      </c>
      <c r="B288" t="s">
        <v>1143</v>
      </c>
      <c r="C288" t="s">
        <v>81</v>
      </c>
      <c r="D288">
        <v>-7</v>
      </c>
      <c r="E288">
        <v>-2</v>
      </c>
      <c r="F288" s="2">
        <f>AVERAGE(Table6[All Take Runs Saved])</f>
        <v>-9.18</v>
      </c>
      <c r="G288" s="2">
        <f>Table6[[#This Row],[All Take Runs Saved]]-Table6[[#This Row],[Average Take Runs Saved]]</f>
        <v>2.1799999999999997</v>
      </c>
      <c r="H288" s="2">
        <f>AVERAGE(Table6[Shadow Region Take Runs Saved])</f>
        <v>-0.10333333333333333</v>
      </c>
      <c r="I288" s="2">
        <f>Table6[[#This Row],[Shadow Region Take Runs Saved]]-Table6[[#This Row],[Average Shadow Take Runs Saved]]</f>
        <v>-1.8966666666666667</v>
      </c>
    </row>
    <row r="289" spans="1:9" x14ac:dyDescent="0.45">
      <c r="A289">
        <v>2024</v>
      </c>
      <c r="B289" t="s">
        <v>1109</v>
      </c>
      <c r="C289" t="s">
        <v>91</v>
      </c>
      <c r="D289">
        <v>-5</v>
      </c>
      <c r="E289">
        <v>-2</v>
      </c>
      <c r="F289" s="2">
        <f>AVERAGE(Table6[All Take Runs Saved])</f>
        <v>-9.18</v>
      </c>
      <c r="G289" s="2">
        <f>Table6[[#This Row],[All Take Runs Saved]]-Table6[[#This Row],[Average Take Runs Saved]]</f>
        <v>4.18</v>
      </c>
      <c r="H289" s="2">
        <f>AVERAGE(Table6[Shadow Region Take Runs Saved])</f>
        <v>-0.10333333333333333</v>
      </c>
      <c r="I289" s="2">
        <f>Table6[[#This Row],[Shadow Region Take Runs Saved]]-Table6[[#This Row],[Average Shadow Take Runs Saved]]</f>
        <v>-1.8966666666666667</v>
      </c>
    </row>
    <row r="290" spans="1:9" x14ac:dyDescent="0.45">
      <c r="A290">
        <v>2024</v>
      </c>
      <c r="B290" t="s">
        <v>1026</v>
      </c>
      <c r="C290" t="s">
        <v>73</v>
      </c>
      <c r="D290">
        <v>-19</v>
      </c>
      <c r="E290">
        <v>-3</v>
      </c>
      <c r="F290" s="2">
        <f>AVERAGE(Table6[All Take Runs Saved])</f>
        <v>-9.18</v>
      </c>
      <c r="G290" s="2">
        <f>Table6[[#This Row],[All Take Runs Saved]]-Table6[[#This Row],[Average Take Runs Saved]]</f>
        <v>-9.82</v>
      </c>
      <c r="H290" s="2">
        <f>AVERAGE(Table6[Shadow Region Take Runs Saved])</f>
        <v>-0.10333333333333333</v>
      </c>
      <c r="I290" s="2">
        <f>Table6[[#This Row],[Shadow Region Take Runs Saved]]-Table6[[#This Row],[Average Shadow Take Runs Saved]]</f>
        <v>-2.8966666666666665</v>
      </c>
    </row>
    <row r="291" spans="1:9" x14ac:dyDescent="0.45">
      <c r="A291">
        <v>2024</v>
      </c>
      <c r="B291" t="s">
        <v>971</v>
      </c>
      <c r="C291" t="s">
        <v>102</v>
      </c>
      <c r="D291">
        <v>-13</v>
      </c>
      <c r="E291">
        <v>-3</v>
      </c>
      <c r="F291" s="2">
        <f>AVERAGE(Table6[All Take Runs Saved])</f>
        <v>-9.18</v>
      </c>
      <c r="G291" s="2">
        <f>Table6[[#This Row],[All Take Runs Saved]]-Table6[[#This Row],[Average Take Runs Saved]]</f>
        <v>-3.8200000000000003</v>
      </c>
      <c r="H291" s="2">
        <f>AVERAGE(Table6[Shadow Region Take Runs Saved])</f>
        <v>-0.10333333333333333</v>
      </c>
      <c r="I291" s="2">
        <f>Table6[[#This Row],[Shadow Region Take Runs Saved]]-Table6[[#This Row],[Average Shadow Take Runs Saved]]</f>
        <v>-2.8966666666666665</v>
      </c>
    </row>
    <row r="292" spans="1:9" x14ac:dyDescent="0.45">
      <c r="A292">
        <v>2024</v>
      </c>
      <c r="B292" t="s">
        <v>1159</v>
      </c>
      <c r="C292" t="s">
        <v>42</v>
      </c>
      <c r="D292">
        <v>-13</v>
      </c>
      <c r="E292">
        <v>-3</v>
      </c>
      <c r="F292" s="2">
        <f>AVERAGE(Table6[All Take Runs Saved])</f>
        <v>-9.18</v>
      </c>
      <c r="G292" s="2">
        <f>Table6[[#This Row],[All Take Runs Saved]]-Table6[[#This Row],[Average Take Runs Saved]]</f>
        <v>-3.8200000000000003</v>
      </c>
      <c r="H292" s="2">
        <f>AVERAGE(Table6[Shadow Region Take Runs Saved])</f>
        <v>-0.10333333333333333</v>
      </c>
      <c r="I292" s="2">
        <f>Table6[[#This Row],[Shadow Region Take Runs Saved]]-Table6[[#This Row],[Average Shadow Take Runs Saved]]</f>
        <v>-2.8966666666666665</v>
      </c>
    </row>
    <row r="293" spans="1:9" x14ac:dyDescent="0.45">
      <c r="A293">
        <v>2024</v>
      </c>
      <c r="B293" t="s">
        <v>1061</v>
      </c>
      <c r="C293" t="s">
        <v>79</v>
      </c>
      <c r="D293">
        <v>-11</v>
      </c>
      <c r="E293">
        <v>-3</v>
      </c>
      <c r="F293" s="2">
        <f>AVERAGE(Table6[All Take Runs Saved])</f>
        <v>-9.18</v>
      </c>
      <c r="G293" s="2">
        <f>Table6[[#This Row],[All Take Runs Saved]]-Table6[[#This Row],[Average Take Runs Saved]]</f>
        <v>-1.8200000000000003</v>
      </c>
      <c r="H293" s="2">
        <f>AVERAGE(Table6[Shadow Region Take Runs Saved])</f>
        <v>-0.10333333333333333</v>
      </c>
      <c r="I293" s="2">
        <f>Table6[[#This Row],[Shadow Region Take Runs Saved]]-Table6[[#This Row],[Average Shadow Take Runs Saved]]</f>
        <v>-2.8966666666666665</v>
      </c>
    </row>
    <row r="294" spans="1:9" x14ac:dyDescent="0.45">
      <c r="A294">
        <v>2024</v>
      </c>
      <c r="B294" t="s">
        <v>1019</v>
      </c>
      <c r="C294" t="s">
        <v>93</v>
      </c>
      <c r="D294">
        <v>-10</v>
      </c>
      <c r="E294">
        <v>-3</v>
      </c>
      <c r="F294" s="2">
        <f>AVERAGE(Table6[All Take Runs Saved])</f>
        <v>-9.18</v>
      </c>
      <c r="G294" s="2">
        <f>Table6[[#This Row],[All Take Runs Saved]]-Table6[[#This Row],[Average Take Runs Saved]]</f>
        <v>-0.82000000000000028</v>
      </c>
      <c r="H294" s="2">
        <f>AVERAGE(Table6[Shadow Region Take Runs Saved])</f>
        <v>-0.10333333333333333</v>
      </c>
      <c r="I294" s="2">
        <f>Table6[[#This Row],[Shadow Region Take Runs Saved]]-Table6[[#This Row],[Average Shadow Take Runs Saved]]</f>
        <v>-2.8966666666666665</v>
      </c>
    </row>
    <row r="295" spans="1:9" x14ac:dyDescent="0.45">
      <c r="A295">
        <v>2024</v>
      </c>
      <c r="B295" t="s">
        <v>1055</v>
      </c>
      <c r="C295" t="s">
        <v>24</v>
      </c>
      <c r="D295">
        <v>-20</v>
      </c>
      <c r="E295">
        <v>-4</v>
      </c>
      <c r="F295" s="2">
        <f>AVERAGE(Table6[All Take Runs Saved])</f>
        <v>-9.18</v>
      </c>
      <c r="G295" s="2">
        <f>Table6[[#This Row],[All Take Runs Saved]]-Table6[[#This Row],[Average Take Runs Saved]]</f>
        <v>-10.82</v>
      </c>
      <c r="H295" s="2">
        <f>AVERAGE(Table6[Shadow Region Take Runs Saved])</f>
        <v>-0.10333333333333333</v>
      </c>
      <c r="I295" s="2">
        <f>Table6[[#This Row],[Shadow Region Take Runs Saved]]-Table6[[#This Row],[Average Shadow Take Runs Saved]]</f>
        <v>-3.8966666666666665</v>
      </c>
    </row>
    <row r="296" spans="1:9" x14ac:dyDescent="0.45">
      <c r="A296">
        <v>2024</v>
      </c>
      <c r="B296" t="s">
        <v>1140</v>
      </c>
      <c r="C296" t="s">
        <v>81</v>
      </c>
      <c r="D296">
        <v>-19</v>
      </c>
      <c r="E296">
        <v>-4</v>
      </c>
      <c r="F296" s="2">
        <f>AVERAGE(Table6[All Take Runs Saved])</f>
        <v>-9.18</v>
      </c>
      <c r="G296" s="2">
        <f>Table6[[#This Row],[All Take Runs Saved]]-Table6[[#This Row],[Average Take Runs Saved]]</f>
        <v>-9.82</v>
      </c>
      <c r="H296" s="2">
        <f>AVERAGE(Table6[Shadow Region Take Runs Saved])</f>
        <v>-0.10333333333333333</v>
      </c>
      <c r="I296" s="2">
        <f>Table6[[#This Row],[Shadow Region Take Runs Saved]]-Table6[[#This Row],[Average Shadow Take Runs Saved]]</f>
        <v>-3.8966666666666665</v>
      </c>
    </row>
    <row r="297" spans="1:9" x14ac:dyDescent="0.45">
      <c r="A297">
        <v>2024</v>
      </c>
      <c r="B297" t="s">
        <v>1124</v>
      </c>
      <c r="C297" t="s">
        <v>69</v>
      </c>
      <c r="D297">
        <v>-18</v>
      </c>
      <c r="E297">
        <v>-4</v>
      </c>
      <c r="F297" s="2">
        <f>AVERAGE(Table6[All Take Runs Saved])</f>
        <v>-9.18</v>
      </c>
      <c r="G297" s="2">
        <f>Table6[[#This Row],[All Take Runs Saved]]-Table6[[#This Row],[Average Take Runs Saved]]</f>
        <v>-8.82</v>
      </c>
      <c r="H297" s="2">
        <f>AVERAGE(Table6[Shadow Region Take Runs Saved])</f>
        <v>-0.10333333333333333</v>
      </c>
      <c r="I297" s="2">
        <f>Table6[[#This Row],[Shadow Region Take Runs Saved]]-Table6[[#This Row],[Average Shadow Take Runs Saved]]</f>
        <v>-3.8966666666666665</v>
      </c>
    </row>
    <row r="298" spans="1:9" x14ac:dyDescent="0.45">
      <c r="A298">
        <v>2024</v>
      </c>
      <c r="B298" t="s">
        <v>1030</v>
      </c>
      <c r="C298" t="s">
        <v>73</v>
      </c>
      <c r="D298">
        <v>-14</v>
      </c>
      <c r="E298">
        <v>-4</v>
      </c>
      <c r="F298" s="2">
        <f>AVERAGE(Table6[All Take Runs Saved])</f>
        <v>-9.18</v>
      </c>
      <c r="G298" s="2">
        <f>Table6[[#This Row],[All Take Runs Saved]]-Table6[[#This Row],[Average Take Runs Saved]]</f>
        <v>-4.82</v>
      </c>
      <c r="H298" s="2">
        <f>AVERAGE(Table6[Shadow Region Take Runs Saved])</f>
        <v>-0.10333333333333333</v>
      </c>
      <c r="I298" s="2">
        <f>Table6[[#This Row],[Shadow Region Take Runs Saved]]-Table6[[#This Row],[Average Shadow Take Runs Saved]]</f>
        <v>-3.8966666666666665</v>
      </c>
    </row>
    <row r="299" spans="1:9" x14ac:dyDescent="0.45">
      <c r="A299">
        <v>2024</v>
      </c>
      <c r="B299" t="s">
        <v>975</v>
      </c>
      <c r="C299" t="s">
        <v>102</v>
      </c>
      <c r="D299">
        <v>-22</v>
      </c>
      <c r="E299">
        <v>-5</v>
      </c>
      <c r="F299" s="2">
        <f>AVERAGE(Table6[All Take Runs Saved])</f>
        <v>-9.18</v>
      </c>
      <c r="G299" s="2">
        <f>Table6[[#This Row],[All Take Runs Saved]]-Table6[[#This Row],[Average Take Runs Saved]]</f>
        <v>-12.82</v>
      </c>
      <c r="H299" s="2">
        <f>AVERAGE(Table6[Shadow Region Take Runs Saved])</f>
        <v>-0.10333333333333333</v>
      </c>
      <c r="I299" s="2">
        <f>Table6[[#This Row],[Shadow Region Take Runs Saved]]-Table6[[#This Row],[Average Shadow Take Runs Saved]]</f>
        <v>-4.8966666666666665</v>
      </c>
    </row>
    <row r="300" spans="1:9" x14ac:dyDescent="0.45">
      <c r="A300">
        <v>2024</v>
      </c>
      <c r="B300" t="s">
        <v>1209</v>
      </c>
      <c r="C300" t="s">
        <v>89</v>
      </c>
      <c r="D300">
        <v>-19</v>
      </c>
      <c r="E300">
        <v>-5</v>
      </c>
      <c r="F300" s="2">
        <f>AVERAGE(Table6[All Take Runs Saved])</f>
        <v>-9.18</v>
      </c>
      <c r="G300" s="2">
        <f>Table6[[#This Row],[All Take Runs Saved]]-Table6[[#This Row],[Average Take Runs Saved]]</f>
        <v>-9.82</v>
      </c>
      <c r="H300" s="2">
        <f>AVERAGE(Table6[Shadow Region Take Runs Saved])</f>
        <v>-0.10333333333333333</v>
      </c>
      <c r="I300" s="2">
        <f>Table6[[#This Row],[Shadow Region Take Runs Saved]]-Table6[[#This Row],[Average Shadow Take Runs Saved]]</f>
        <v>-4.8966666666666665</v>
      </c>
    </row>
    <row r="301" spans="1:9" x14ac:dyDescent="0.45">
      <c r="A301">
        <v>2024</v>
      </c>
      <c r="B301" t="s">
        <v>1128</v>
      </c>
      <c r="C301" t="s">
        <v>69</v>
      </c>
      <c r="D301">
        <v>-20</v>
      </c>
      <c r="E301">
        <v>-6</v>
      </c>
      <c r="F301" s="2">
        <f>AVERAGE(Table6[All Take Runs Saved])</f>
        <v>-9.18</v>
      </c>
      <c r="G301" s="2">
        <f>Table6[[#This Row],[All Take Runs Saved]]-Table6[[#This Row],[Average Take Runs Saved]]</f>
        <v>-10.82</v>
      </c>
      <c r="H301" s="2">
        <f>AVERAGE(Table6[Shadow Region Take Runs Saved])</f>
        <v>-0.10333333333333333</v>
      </c>
      <c r="I301" s="2">
        <f>Table6[[#This Row],[Shadow Region Take Runs Saved]]-Table6[[#This Row],[Average Shadow Take Runs Saved]]</f>
        <v>-5.8966666666666665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5DB96-B478-4F16-8794-37E019291344}">
  <dimension ref="A1:O781"/>
  <sheetViews>
    <sheetView topLeftCell="A210" workbookViewId="0">
      <selection sqref="A1:M781"/>
    </sheetView>
  </sheetViews>
  <sheetFormatPr defaultRowHeight="14.25" x14ac:dyDescent="0.45"/>
  <cols>
    <col min="1" max="1" width="18.73046875" customWidth="1"/>
    <col min="2" max="2" width="8.265625" customWidth="1"/>
    <col min="3" max="5" width="9.6640625" style="9" customWidth="1"/>
    <col min="6" max="6" width="9.06640625" style="9"/>
    <col min="7" max="8" width="9.86328125" style="9" customWidth="1"/>
    <col min="9" max="9" width="14.06640625" style="9" customWidth="1"/>
    <col min="10" max="10" width="15.19921875" style="9" customWidth="1"/>
    <col min="11" max="11" width="14.06640625" style="9" customWidth="1"/>
    <col min="12" max="12" width="11.53125" customWidth="1"/>
  </cols>
  <sheetData>
    <row r="1" spans="1:15" s="7" customFormat="1" ht="45" customHeight="1" thickBot="1" x14ac:dyDescent="0.5">
      <c r="A1" s="5" t="s">
        <v>1</v>
      </c>
      <c r="B1" s="4" t="s">
        <v>2</v>
      </c>
      <c r="C1" s="3" t="s">
        <v>903</v>
      </c>
      <c r="D1" s="4" t="s">
        <v>904</v>
      </c>
      <c r="E1" s="5" t="s">
        <v>905</v>
      </c>
      <c r="F1" s="3" t="s">
        <v>901</v>
      </c>
      <c r="G1" s="4" t="s">
        <v>900</v>
      </c>
      <c r="H1" s="5" t="s">
        <v>902</v>
      </c>
      <c r="I1" s="6" t="s">
        <v>896</v>
      </c>
      <c r="J1" s="3" t="s">
        <v>899</v>
      </c>
      <c r="K1" s="4" t="s">
        <v>908</v>
      </c>
      <c r="L1" s="4" t="s">
        <v>909</v>
      </c>
      <c r="M1" s="4" t="s">
        <v>910</v>
      </c>
      <c r="O1" s="7" t="s">
        <v>1220</v>
      </c>
    </row>
    <row r="2" spans="1:15" x14ac:dyDescent="0.45">
      <c r="A2" s="1" t="s">
        <v>70</v>
      </c>
      <c r="B2" s="14" t="str">
        <f>VLOOKUP(Table58[[#This Row],[Name]], Statcast_Era___Career[[Name]:[Team]], 2, FALSE)</f>
        <v>2 Tms</v>
      </c>
      <c r="C2" s="8">
        <f>_xlfn.NUMBERVALUE(VLOOKUP($A2, Statcast_Era___Career[[Name]:[FRVFRV - Statcast Fielding Run Value in runs above average (Throwing+Blocking+Framing+Arm+RAA)]], 7, FALSE))</f>
        <v>28</v>
      </c>
      <c r="D2" s="8">
        <f>_xlfn.NUMBERVALUE(VLOOKUP($A2, Statcast_Era___Career[[Name]:[FRVFRV - Statcast Fielding Run Value in runs above average (Throwing+Blocking+Framing+Arm+RAA)]], 8, FALSE))</f>
        <v>12</v>
      </c>
      <c r="E2" s="8">
        <f>_xlfn.NUMBERVALUE(VLOOKUP($A2, Statcast_Era___Career[[Name]:[FRVFRV - Statcast Fielding Run Value in runs above average (Throwing+Blocking+Framing+Arm+RAA)]], 9, FALSE))</f>
        <v>-2</v>
      </c>
      <c r="F2" s="8">
        <f>_xlfn.RANK.EQ(_xlfn.NUMBERVALUE(VLOOKUP($A2, Statcast_Era___Career[[Name]:[FRVFRV - Statcast Fielding Run Value in runs above average (Throwing+Blocking+Framing+Arm+RAA)]], 7, FALSE)), Statcast_Era___Career[ThrowingThrowing - Statcast Catcher Throwing in runs above average], 0)</f>
        <v>1</v>
      </c>
      <c r="G2" s="9">
        <f>_xlfn.RANK.EQ(_xlfn.NUMBERVALUE(VLOOKUP($A2, Statcast_Era___Career[[Name]:[FRVFRV - Statcast Fielding Run Value in runs above average (Throwing+Blocking+Framing+Arm+RAA)]], 8, FALSE)), Statcast_Era___Career[BlockingBlocking - Statcast Catcher Blocking in runs above average], 0)</f>
        <v>4</v>
      </c>
      <c r="H2" s="10">
        <f>_xlfn.RANK.EQ(_xlfn.NUMBERVALUE(VLOOKUP($A2, Statcast_Era___Career[[Name]:[FRVFRV - Statcast Fielding Run Value in runs above average (Throwing+Blocking+Framing+Arm+RAA)]], 9, FALSE)), Statcast_Era___Career[FramingFraming - Statcast Catcher Framing in runs above average], 0)</f>
        <v>67</v>
      </c>
      <c r="I2" s="11">
        <f>GEOMEAN(F2:H2)</f>
        <v>6.4473057272669143</v>
      </c>
      <c r="J2" s="12">
        <f>_xlfn.RANK.EQ(Table58[[#This Row],[Geom Mean (Defense Only)]], Table58[Geom Mean (Defense Only)], 1)</f>
        <v>1</v>
      </c>
      <c r="K2" s="11">
        <f>GEOMEAN(F2:G2)</f>
        <v>2</v>
      </c>
      <c r="L2" s="12">
        <f>_xlfn.RANK.EQ(Table58[[#This Row],[Defensive Geom Mean (w/o Framing)]], Table58[Defensive Geom Mean (w/o Framing)], 1)</f>
        <v>1</v>
      </c>
      <c r="M2" s="17">
        <f>Table58[[#This Row],[Defense Only Rank]]-Table58[[#This Row],[Defensive Geom Mean (w/o Framing) Rank]]</f>
        <v>0</v>
      </c>
    </row>
    <row r="3" spans="1:15" x14ac:dyDescent="0.45">
      <c r="A3" s="1" t="s">
        <v>108</v>
      </c>
      <c r="B3" s="14" t="str">
        <f>VLOOKUP(Table58[[#This Row],[Name]], Statcast_Era___Career[[Name]:[Team]], 2, FALSE)</f>
        <v>3 Tms</v>
      </c>
      <c r="C3" s="8">
        <f>_xlfn.NUMBERVALUE(VLOOKUP($A3, Statcast_Era___Career[[Name]:[FRVFRV - Statcast Fielding Run Value in runs above average (Throwing+Blocking+Framing+Arm+RAA)]], 7, FALSE))</f>
        <v>8</v>
      </c>
      <c r="D3" s="8">
        <f>_xlfn.NUMBERVALUE(VLOOKUP($A3, Statcast_Era___Career[[Name]:[FRVFRV - Statcast Fielding Run Value in runs above average (Throwing+Blocking+Framing+Arm+RAA)]], 8, FALSE))</f>
        <v>11</v>
      </c>
      <c r="E3" s="8">
        <f>_xlfn.NUMBERVALUE(VLOOKUP($A3, Statcast_Era___Career[[Name]:[FRVFRV - Statcast Fielding Run Value in runs above average (Throwing+Blocking+Framing+Arm+RAA)]], 9, FALSE))</f>
        <v>34</v>
      </c>
      <c r="F3" s="8">
        <f>_xlfn.RANK.EQ(_xlfn.NUMBERVALUE(VLOOKUP($A3, Statcast_Era___Career[[Name]:[FRVFRV - Statcast Fielding Run Value in runs above average (Throwing+Blocking+Framing+Arm+RAA)]], 7, FALSE)), Statcast_Era___Career[ThrowingThrowing - Statcast Catcher Throwing in runs above average], 0)</f>
        <v>12</v>
      </c>
      <c r="G3" s="9">
        <f>_xlfn.RANK.EQ(_xlfn.NUMBERVALUE(VLOOKUP($A3, Statcast_Era___Career[[Name]:[FRVFRV - Statcast Fielding Run Value in runs above average (Throwing+Blocking+Framing+Arm+RAA)]], 8, FALSE)), Statcast_Era___Career[BlockingBlocking - Statcast Catcher Blocking in runs above average], 0)</f>
        <v>5</v>
      </c>
      <c r="H3" s="10">
        <f>_xlfn.RANK.EQ(_xlfn.NUMBERVALUE(VLOOKUP($A3, Statcast_Era___Career[[Name]:[FRVFRV - Statcast Fielding Run Value in runs above average (Throwing+Blocking+Framing+Arm+RAA)]], 9, FALSE)), Statcast_Era___Career[FramingFraming - Statcast Catcher Framing in runs above average], 0)</f>
        <v>6</v>
      </c>
      <c r="I3" s="11">
        <f>GEOMEAN(F3:H3)</f>
        <v>7.113786608980126</v>
      </c>
      <c r="J3" s="12">
        <f>_xlfn.RANK.EQ(Table58[[#This Row],[Geom Mean (Defense Only)]], Table58[Geom Mean (Defense Only)], 1)</f>
        <v>2</v>
      </c>
      <c r="K3" s="11">
        <f>GEOMEAN(F3:G3)</f>
        <v>7.745966692414834</v>
      </c>
      <c r="L3" s="12">
        <f>_xlfn.RANK.EQ(Table58[[#This Row],[Defensive Geom Mean (w/o Framing)]], Table58[Defensive Geom Mean (w/o Framing)], 1)</f>
        <v>3</v>
      </c>
      <c r="M3" s="17">
        <f>Table58[[#This Row],[Defense Only Rank]]-Table58[[#This Row],[Defensive Geom Mean (w/o Framing) Rank]]</f>
        <v>-1</v>
      </c>
    </row>
    <row r="4" spans="1:15" x14ac:dyDescent="0.45">
      <c r="A4" s="1" t="s">
        <v>106</v>
      </c>
      <c r="B4" s="14" t="str">
        <f>VLOOKUP(Table58[[#This Row],[Name]], Statcast_Era___Career[[Name]:[Team]], 2, FALSE)</f>
        <v>SFG</v>
      </c>
      <c r="C4" s="8">
        <f>_xlfn.NUMBERVALUE(VLOOKUP($A4, Statcast_Era___Career[[Name]:[FRVFRV - Statcast Fielding Run Value in runs above average (Throwing+Blocking+Framing+Arm+RAA)]], 7, FALSE))</f>
        <v>6</v>
      </c>
      <c r="D4" s="8">
        <f>_xlfn.NUMBERVALUE(VLOOKUP($A4, Statcast_Era___Career[[Name]:[FRVFRV - Statcast Fielding Run Value in runs above average (Throwing+Blocking+Framing+Arm+RAA)]], 8, FALSE))</f>
        <v>9</v>
      </c>
      <c r="E4" s="8">
        <f>_xlfn.NUMBERVALUE(VLOOKUP($A4, Statcast_Era___Career[[Name]:[FRVFRV - Statcast Fielding Run Value in runs above average (Throwing+Blocking+Framing+Arm+RAA)]], 9, FALSE))</f>
        <v>48</v>
      </c>
      <c r="F4" s="8">
        <f>_xlfn.RANK.EQ(_xlfn.NUMBERVALUE(VLOOKUP($A4, Statcast_Era___Career[[Name]:[FRVFRV - Statcast Fielding Run Value in runs above average (Throwing+Blocking+Framing+Arm+RAA)]], 7, FALSE)), Statcast_Era___Career[ThrowingThrowing - Statcast Catcher Throwing in runs above average], 0)</f>
        <v>16</v>
      </c>
      <c r="G4" s="9">
        <f>_xlfn.RANK.EQ(_xlfn.NUMBERVALUE(VLOOKUP($A4, Statcast_Era___Career[[Name]:[FRVFRV - Statcast Fielding Run Value in runs above average (Throwing+Blocking+Framing+Arm+RAA)]], 8, FALSE)), Statcast_Era___Career[BlockingBlocking - Statcast Catcher Blocking in runs above average], 0)</f>
        <v>7</v>
      </c>
      <c r="H4" s="10">
        <f>_xlfn.RANK.EQ(_xlfn.NUMBERVALUE(VLOOKUP($A4, Statcast_Era___Career[[Name]:[FRVFRV - Statcast Fielding Run Value in runs above average (Throwing+Blocking+Framing+Arm+RAA)]], 9, FALSE)), Statcast_Era___Career[FramingFraming - Statcast Catcher Framing in runs above average], 0)</f>
        <v>4</v>
      </c>
      <c r="I4" s="11">
        <f>GEOMEAN(F4:H4)</f>
        <v>7.6517247310895558</v>
      </c>
      <c r="J4" s="12">
        <f>_xlfn.RANK.EQ(Table58[[#This Row],[Geom Mean (Defense Only)]], Table58[Geom Mean (Defense Only)], 1)</f>
        <v>3</v>
      </c>
      <c r="K4" s="11">
        <f>GEOMEAN(F4:G4)</f>
        <v>10.583005244258363</v>
      </c>
      <c r="L4" s="12">
        <f>_xlfn.RANK.EQ(Table58[[#This Row],[Defensive Geom Mean (w/o Framing)]], Table58[Defensive Geom Mean (w/o Framing)], 1)</f>
        <v>10</v>
      </c>
      <c r="M4" s="17">
        <f>Table58[[#This Row],[Defense Only Rank]]-Table58[[#This Row],[Defensive Geom Mean (w/o Framing) Rank]]</f>
        <v>-7</v>
      </c>
    </row>
    <row r="5" spans="1:15" x14ac:dyDescent="0.45">
      <c r="A5" s="1" t="s">
        <v>34</v>
      </c>
      <c r="B5" s="14" t="str">
        <f>VLOOKUP(Table58[[#This Row],[Name]], Statcast_Era___Career[[Name]:[Team]], 2, FALSE)</f>
        <v>4 Tms</v>
      </c>
      <c r="C5" s="8">
        <f>_xlfn.NUMBERVALUE(VLOOKUP($A5, Statcast_Era___Career[[Name]:[FRVFRV - Statcast Fielding Run Value in runs above average (Throwing+Blocking+Framing+Arm+RAA)]], 7, FALSE))</f>
        <v>-2</v>
      </c>
      <c r="D5" s="8">
        <f>_xlfn.NUMBERVALUE(VLOOKUP($A5, Statcast_Era___Career[[Name]:[FRVFRV - Statcast Fielding Run Value in runs above average (Throwing+Blocking+Framing+Arm+RAA)]], 8, FALSE))</f>
        <v>11</v>
      </c>
      <c r="E5" s="8">
        <f>_xlfn.NUMBERVALUE(VLOOKUP($A5, Statcast_Era___Career[[Name]:[FRVFRV - Statcast Fielding Run Value in runs above average (Throwing+Blocking+Framing+Arm+RAA)]], 9, FALSE))</f>
        <v>50</v>
      </c>
      <c r="F5" s="8">
        <f>_xlfn.RANK.EQ(_xlfn.NUMBERVALUE(VLOOKUP($A5, Statcast_Era___Career[[Name]:[FRVFRV - Statcast Fielding Run Value in runs above average (Throwing+Blocking+Framing+Arm+RAA)]], 7, FALSE)), Statcast_Era___Career[ThrowingThrowing - Statcast Catcher Throwing in runs above average], 0)</f>
        <v>76</v>
      </c>
      <c r="G5" s="9">
        <f>_xlfn.RANK.EQ(_xlfn.NUMBERVALUE(VLOOKUP($A5, Statcast_Era___Career[[Name]:[FRVFRV - Statcast Fielding Run Value in runs above average (Throwing+Blocking+Framing+Arm+RAA)]], 8, FALSE)), Statcast_Era___Career[BlockingBlocking - Statcast Catcher Blocking in runs above average], 0)</f>
        <v>5</v>
      </c>
      <c r="H5" s="10">
        <f>_xlfn.RANK.EQ(_xlfn.NUMBERVALUE(VLOOKUP($A5, Statcast_Era___Career[[Name]:[FRVFRV - Statcast Fielding Run Value in runs above average (Throwing+Blocking+Framing+Arm+RAA)]], 9, FALSE)), Statcast_Era___Career[FramingFraming - Statcast Catcher Framing in runs above average], 0)</f>
        <v>2</v>
      </c>
      <c r="I5" s="11">
        <f>GEOMEAN(F5:H5)</f>
        <v>9.1258052707739328</v>
      </c>
      <c r="J5" s="12">
        <f>_xlfn.RANK.EQ(Table58[[#This Row],[Geom Mean (Defense Only)]], Table58[Geom Mean (Defense Only)], 1)</f>
        <v>4</v>
      </c>
      <c r="K5" s="11">
        <f>GEOMEAN(F5:G5)</f>
        <v>19.493588689617926</v>
      </c>
      <c r="L5" s="12">
        <f>_xlfn.RANK.EQ(Table58[[#This Row],[Defensive Geom Mean (w/o Framing)]], Table58[Defensive Geom Mean (w/o Framing)], 1)</f>
        <v>18</v>
      </c>
      <c r="M5" s="17">
        <f>Table58[[#This Row],[Defense Only Rank]]-Table58[[#This Row],[Defensive Geom Mean (w/o Framing) Rank]]</f>
        <v>-14</v>
      </c>
    </row>
    <row r="6" spans="1:15" x14ac:dyDescent="0.45">
      <c r="A6" s="1" t="s">
        <v>47</v>
      </c>
      <c r="B6" s="14" t="str">
        <f>VLOOKUP(Table58[[#This Row],[Name]], Statcast_Era___Career[[Name]:[Team]], 2, FALSE)</f>
        <v>2 Tms</v>
      </c>
      <c r="C6" s="8">
        <f>_xlfn.NUMBERVALUE(VLOOKUP($A6, Statcast_Era___Career[[Name]:[FRVFRV - Statcast Fielding Run Value in runs above average (Throwing+Blocking+Framing+Arm+RAA)]], 7, FALSE))</f>
        <v>6</v>
      </c>
      <c r="D6" s="8">
        <f>_xlfn.NUMBERVALUE(VLOOKUP($A6, Statcast_Era___Career[[Name]:[FRVFRV - Statcast Fielding Run Value in runs above average (Throwing+Blocking+Framing+Arm+RAA)]], 8, FALSE))</f>
        <v>9</v>
      </c>
      <c r="E6" s="8">
        <f>_xlfn.NUMBERVALUE(VLOOKUP($A6, Statcast_Era___Career[[Name]:[FRVFRV - Statcast Fielding Run Value in runs above average (Throwing+Blocking+Framing+Arm+RAA)]], 9, FALSE))</f>
        <v>25</v>
      </c>
      <c r="F6" s="8">
        <f>_xlfn.RANK.EQ(_xlfn.NUMBERVALUE(VLOOKUP($A6, Statcast_Era___Career[[Name]:[FRVFRV - Statcast Fielding Run Value in runs above average (Throwing+Blocking+Framing+Arm+RAA)]], 7, FALSE)), Statcast_Era___Career[ThrowingThrowing - Statcast Catcher Throwing in runs above average], 0)</f>
        <v>16</v>
      </c>
      <c r="G6" s="9">
        <f>_xlfn.RANK.EQ(_xlfn.NUMBERVALUE(VLOOKUP($A6, Statcast_Era___Career[[Name]:[FRVFRV - Statcast Fielding Run Value in runs above average (Throwing+Blocking+Framing+Arm+RAA)]], 8, FALSE)), Statcast_Era___Career[BlockingBlocking - Statcast Catcher Blocking in runs above average], 0)</f>
        <v>7</v>
      </c>
      <c r="H6" s="10">
        <f>_xlfn.RANK.EQ(_xlfn.NUMBERVALUE(VLOOKUP($A6, Statcast_Era___Career[[Name]:[FRVFRV - Statcast Fielding Run Value in runs above average (Throwing+Blocking+Framing+Arm+RAA)]], 9, FALSE)), Statcast_Era___Career[FramingFraming - Statcast Catcher Framing in runs above average], 0)</f>
        <v>10</v>
      </c>
      <c r="I6" s="11">
        <f>GEOMEAN(F6:H6)</f>
        <v>10.384988203702207</v>
      </c>
      <c r="J6" s="12">
        <f>_xlfn.RANK.EQ(Table58[[#This Row],[Geom Mean (Defense Only)]], Table58[Geom Mean (Defense Only)], 1)</f>
        <v>5</v>
      </c>
      <c r="K6" s="11">
        <f>GEOMEAN(F6:G6)</f>
        <v>10.583005244258363</v>
      </c>
      <c r="L6" s="12">
        <f>_xlfn.RANK.EQ(Table58[[#This Row],[Defensive Geom Mean (w/o Framing)]], Table58[Defensive Geom Mean (w/o Framing)], 1)</f>
        <v>10</v>
      </c>
      <c r="M6" s="17">
        <f>Table58[[#This Row],[Defense Only Rank]]-Table58[[#This Row],[Defensive Geom Mean (w/o Framing) Rank]]</f>
        <v>-5</v>
      </c>
    </row>
    <row r="7" spans="1:15" x14ac:dyDescent="0.45">
      <c r="A7" s="1" t="s">
        <v>21</v>
      </c>
      <c r="B7" s="14" t="str">
        <f>VLOOKUP(Table58[[#This Row],[Name]], Statcast_Era___Career[[Name]:[Team]], 2, FALSE)</f>
        <v>3 Tms</v>
      </c>
      <c r="C7" s="8">
        <f>_xlfn.NUMBERVALUE(VLOOKUP($A7, Statcast_Era___Career[[Name]:[FRVFRV - Statcast Fielding Run Value in runs above average (Throwing+Blocking+Framing+Arm+RAA)]], 7, FALSE))</f>
        <v>9</v>
      </c>
      <c r="D7" s="8">
        <f>_xlfn.NUMBERVALUE(VLOOKUP($A7, Statcast_Era___Career[[Name]:[FRVFRV - Statcast Fielding Run Value in runs above average (Throwing+Blocking+Framing+Arm+RAA)]], 8, FALSE))</f>
        <v>4</v>
      </c>
      <c r="E7" s="8">
        <f>_xlfn.NUMBERVALUE(VLOOKUP($A7, Statcast_Era___Career[[Name]:[FRVFRV - Statcast Fielding Run Value in runs above average (Throwing+Blocking+Framing+Arm+RAA)]], 9, FALSE))</f>
        <v>34</v>
      </c>
      <c r="F7" s="8">
        <f>_xlfn.RANK.EQ(_xlfn.NUMBERVALUE(VLOOKUP($A7, Statcast_Era___Career[[Name]:[FRVFRV - Statcast Fielding Run Value in runs above average (Throwing+Blocking+Framing+Arm+RAA)]], 7, FALSE)), Statcast_Era___Career[ThrowingThrowing - Statcast Catcher Throwing in runs above average], 0)</f>
        <v>11</v>
      </c>
      <c r="G7" s="9">
        <f>_xlfn.RANK.EQ(_xlfn.NUMBERVALUE(VLOOKUP($A7, Statcast_Era___Career[[Name]:[FRVFRV - Statcast Fielding Run Value in runs above average (Throwing+Blocking+Framing+Arm+RAA)]], 8, FALSE)), Statcast_Era___Career[BlockingBlocking - Statcast Catcher Blocking in runs above average], 0)</f>
        <v>21</v>
      </c>
      <c r="H7" s="10">
        <f>_xlfn.RANK.EQ(_xlfn.NUMBERVALUE(VLOOKUP($A7, Statcast_Era___Career[[Name]:[FRVFRV - Statcast Fielding Run Value in runs above average (Throwing+Blocking+Framing+Arm+RAA)]], 9, FALSE)), Statcast_Era___Career[FramingFraming - Statcast Catcher Framing in runs above average], 0)</f>
        <v>6</v>
      </c>
      <c r="I7" s="11">
        <f>GEOMEAN(F7:H7)</f>
        <v>11.149474795453498</v>
      </c>
      <c r="J7" s="12">
        <f>_xlfn.RANK.EQ(Table58[[#This Row],[Geom Mean (Defense Only)]], Table58[Geom Mean (Defense Only)], 1)</f>
        <v>6</v>
      </c>
      <c r="K7" s="11">
        <f>GEOMEAN(F7:G7)</f>
        <v>15.198684153570664</v>
      </c>
      <c r="L7" s="12">
        <f>_xlfn.RANK.EQ(Table58[[#This Row],[Defensive Geom Mean (w/o Framing)]], Table58[Defensive Geom Mean (w/o Framing)], 1)</f>
        <v>14</v>
      </c>
      <c r="M7" s="17">
        <f>Table58[[#This Row],[Defense Only Rank]]-Table58[[#This Row],[Defensive Geom Mean (w/o Framing) Rank]]</f>
        <v>-8</v>
      </c>
    </row>
    <row r="8" spans="1:15" x14ac:dyDescent="0.45">
      <c r="A8" s="1" t="s">
        <v>96</v>
      </c>
      <c r="B8" s="14" t="str">
        <f>VLOOKUP(Table58[[#This Row],[Name]], Statcast_Era___Career[[Name]:[Team]], 2, FALSE)</f>
        <v>5 Tms</v>
      </c>
      <c r="C8" s="8">
        <f>_xlfn.NUMBERVALUE(VLOOKUP($A8, Statcast_Era___Career[[Name]:[FRVFRV - Statcast Fielding Run Value in runs above average (Throwing+Blocking+Framing+Arm+RAA)]], 7, FALSE))</f>
        <v>12</v>
      </c>
      <c r="D8" s="8">
        <f>_xlfn.NUMBERVALUE(VLOOKUP($A8, Statcast_Era___Career[[Name]:[FRVFRV - Statcast Fielding Run Value in runs above average (Throwing+Blocking+Framing+Arm+RAA)]], 8, FALSE))</f>
        <v>8</v>
      </c>
      <c r="E8" s="8">
        <f>_xlfn.NUMBERVALUE(VLOOKUP($A8, Statcast_Era___Career[[Name]:[FRVFRV - Statcast Fielding Run Value in runs above average (Throwing+Blocking+Framing+Arm+RAA)]], 9, FALSE))</f>
        <v>5</v>
      </c>
      <c r="F8" s="8">
        <f>_xlfn.RANK.EQ(_xlfn.NUMBERVALUE(VLOOKUP($A8, Statcast_Era___Career[[Name]:[FRVFRV - Statcast Fielding Run Value in runs above average (Throwing+Blocking+Framing+Arm+RAA)]], 7, FALSE)), Statcast_Era___Career[ThrowingThrowing - Statcast Catcher Throwing in runs above average], 0)</f>
        <v>6</v>
      </c>
      <c r="G8" s="9">
        <f>_xlfn.RANK.EQ(_xlfn.NUMBERVALUE(VLOOKUP($A8, Statcast_Era___Career[[Name]:[FRVFRV - Statcast Fielding Run Value in runs above average (Throwing+Blocking+Framing+Arm+RAA)]], 8, FALSE)), Statcast_Era___Career[BlockingBlocking - Statcast Catcher Blocking in runs above average], 0)</f>
        <v>11</v>
      </c>
      <c r="H8" s="10">
        <f>_xlfn.RANK.EQ(_xlfn.NUMBERVALUE(VLOOKUP($A8, Statcast_Era___Career[[Name]:[FRVFRV - Statcast Fielding Run Value in runs above average (Throwing+Blocking+Framing+Arm+RAA)]], 9, FALSE)), Statcast_Era___Career[FramingFraming - Statcast Catcher Framing in runs above average], 0)</f>
        <v>36</v>
      </c>
      <c r="I8" s="11">
        <f>GEOMEAN(F8:H8)</f>
        <v>13.343880543415894</v>
      </c>
      <c r="J8" s="12">
        <f>_xlfn.RANK.EQ(Table58[[#This Row],[Geom Mean (Defense Only)]], Table58[Geom Mean (Defense Only)], 1)</f>
        <v>7</v>
      </c>
      <c r="K8" s="11">
        <f>GEOMEAN(F8:G8)</f>
        <v>8.1240384046359608</v>
      </c>
      <c r="L8" s="12">
        <f>_xlfn.RANK.EQ(Table58[[#This Row],[Defensive Geom Mean (w/o Framing)]], Table58[Defensive Geom Mean (w/o Framing)], 1)</f>
        <v>6</v>
      </c>
      <c r="M8" s="17">
        <f>Table58[[#This Row],[Defense Only Rank]]-Table58[[#This Row],[Defensive Geom Mean (w/o Framing) Rank]]</f>
        <v>1</v>
      </c>
    </row>
    <row r="9" spans="1:15" x14ac:dyDescent="0.45">
      <c r="A9" s="1" t="s">
        <v>95</v>
      </c>
      <c r="B9" t="str">
        <f>VLOOKUP(Table58[[#This Row],[Name]], Statcast_Era___Career[[Name]:[Team]], 2, FALSE)</f>
        <v>6 Tms</v>
      </c>
      <c r="C9" s="8">
        <f>_xlfn.NUMBERVALUE(VLOOKUP($A9, Statcast_Era___Career[[Name]:[FRVFRV - Statcast Fielding Run Value in runs above average (Throwing+Blocking+Framing+Arm+RAA)]], 7, FALSE))</f>
        <v>15</v>
      </c>
      <c r="D9" s="8">
        <f>_xlfn.NUMBERVALUE(VLOOKUP($A9, Statcast_Era___Career[[Name]:[FRVFRV - Statcast Fielding Run Value in runs above average (Throwing+Blocking+Framing+Arm+RAA)]], 8, FALSE))</f>
        <v>6</v>
      </c>
      <c r="E9" s="8">
        <f>_xlfn.NUMBERVALUE(VLOOKUP($A9, Statcast_Era___Career[[Name]:[FRVFRV - Statcast Fielding Run Value in runs above average (Throwing+Blocking+Framing+Arm+RAA)]], 9, FALSE))</f>
        <v>3</v>
      </c>
      <c r="F9" s="8">
        <f>_xlfn.RANK.EQ(_xlfn.NUMBERVALUE(VLOOKUP($A9, Statcast_Era___Career[[Name]:[FRVFRV - Statcast Fielding Run Value in runs above average (Throwing+Blocking+Framing+Arm+RAA)]], 7, FALSE)), Statcast_Era___Career[ThrowingThrowing - Statcast Catcher Throwing in runs above average], 0)</f>
        <v>4</v>
      </c>
      <c r="G9" s="9">
        <f>_xlfn.RANK.EQ(_xlfn.NUMBERVALUE(VLOOKUP($A9, Statcast_Era___Career[[Name]:[FRVFRV - Statcast Fielding Run Value in runs above average (Throwing+Blocking+Framing+Arm+RAA)]], 8, FALSE)), Statcast_Era___Career[BlockingBlocking - Statcast Catcher Blocking in runs above average], 0)</f>
        <v>16</v>
      </c>
      <c r="H9" s="10">
        <f>_xlfn.RANK.EQ(_xlfn.NUMBERVALUE(VLOOKUP($A9, Statcast_Era___Career[[Name]:[FRVFRV - Statcast Fielding Run Value in runs above average (Throwing+Blocking+Framing+Arm+RAA)]], 9, FALSE)), Statcast_Era___Career[FramingFraming - Statcast Catcher Framing in runs above average], 0)</f>
        <v>42</v>
      </c>
      <c r="I9" s="11">
        <f>GEOMEAN(F9:H9)</f>
        <v>13.904106579545799</v>
      </c>
      <c r="J9" s="12">
        <f>_xlfn.RANK.EQ(Table58[[#This Row],[Geom Mean (Defense Only)]], Table58[Geom Mean (Defense Only)], 1)</f>
        <v>8</v>
      </c>
      <c r="K9" s="11">
        <f>GEOMEAN(F9:G9)</f>
        <v>8</v>
      </c>
      <c r="L9" s="12">
        <f>_xlfn.RANK.EQ(Table58[[#This Row],[Defensive Geom Mean (w/o Framing)]], Table58[Defensive Geom Mean (w/o Framing)], 1)</f>
        <v>5</v>
      </c>
      <c r="M9" s="17">
        <f>Table58[[#This Row],[Defense Only Rank]]-Table58[[#This Row],[Defensive Geom Mean (w/o Framing) Rank]]</f>
        <v>3</v>
      </c>
    </row>
    <row r="10" spans="1:15" x14ac:dyDescent="0.45">
      <c r="A10" s="1" t="s">
        <v>114</v>
      </c>
      <c r="B10" t="str">
        <f>VLOOKUP(Table58[[#This Row],[Name]], Statcast_Era___Career[[Name]:[Team]], 2, FALSE)</f>
        <v>4 Tms</v>
      </c>
      <c r="C10" s="8">
        <f>_xlfn.NUMBERVALUE(VLOOKUP($A10, Statcast_Era___Career[[Name]:[FRVFRV - Statcast Fielding Run Value in runs above average (Throwing+Blocking+Framing+Arm+RAA)]], 7, FALSE))</f>
        <v>16</v>
      </c>
      <c r="D10" s="8">
        <f>_xlfn.NUMBERVALUE(VLOOKUP($A10, Statcast_Era___Career[[Name]:[FRVFRV - Statcast Fielding Run Value in runs above average (Throwing+Blocking+Framing+Arm+RAA)]], 8, FALSE))</f>
        <v>3</v>
      </c>
      <c r="E10" s="8">
        <f>_xlfn.NUMBERVALUE(VLOOKUP($A10, Statcast_Era___Career[[Name]:[FRVFRV - Statcast Fielding Run Value in runs above average (Throwing+Blocking+Framing+Arm+RAA)]], 9, FALSE))</f>
        <v>2</v>
      </c>
      <c r="F10" s="8">
        <f>_xlfn.RANK.EQ(_xlfn.NUMBERVALUE(VLOOKUP($A10, Statcast_Era___Career[[Name]:[FRVFRV - Statcast Fielding Run Value in runs above average (Throwing+Blocking+Framing+Arm+RAA)]], 7, FALSE)), Statcast_Era___Career[ThrowingThrowing - Statcast Catcher Throwing in runs above average], 0)</f>
        <v>3</v>
      </c>
      <c r="G10" s="9">
        <f>_xlfn.RANK.EQ(_xlfn.NUMBERVALUE(VLOOKUP($A10, Statcast_Era___Career[[Name]:[FRVFRV - Statcast Fielding Run Value in runs above average (Throwing+Blocking+Framing+Arm+RAA)]], 8, FALSE)), Statcast_Era___Career[BlockingBlocking - Statcast Catcher Blocking in runs above average], 0)</f>
        <v>26</v>
      </c>
      <c r="H10" s="10">
        <f>_xlfn.RANK.EQ(_xlfn.NUMBERVALUE(VLOOKUP($A10, Statcast_Era___Career[[Name]:[FRVFRV - Statcast Fielding Run Value in runs above average (Throwing+Blocking+Framing+Arm+RAA)]], 9, FALSE)), Statcast_Era___Career[FramingFraming - Statcast Catcher Framing in runs above average], 0)</f>
        <v>45</v>
      </c>
      <c r="I10" s="11">
        <f>GEOMEAN(F10:H10)</f>
        <v>15.197391057302658</v>
      </c>
      <c r="J10" s="12">
        <f>_xlfn.RANK.EQ(Table58[[#This Row],[Geom Mean (Defense Only)]], Table58[Geom Mean (Defense Only)], 1)</f>
        <v>9</v>
      </c>
      <c r="K10" s="11">
        <f>GEOMEAN(F10:G10)</f>
        <v>8.831760866327846</v>
      </c>
      <c r="L10" s="12">
        <f>_xlfn.RANK.EQ(Table58[[#This Row],[Defensive Geom Mean (w/o Framing)]], Table58[Defensive Geom Mean (w/o Framing)], 1)</f>
        <v>8</v>
      </c>
      <c r="M10" s="17">
        <f>Table58[[#This Row],[Defense Only Rank]]-Table58[[#This Row],[Defensive Geom Mean (w/o Framing) Rank]]</f>
        <v>1</v>
      </c>
    </row>
    <row r="11" spans="1:15" x14ac:dyDescent="0.45">
      <c r="A11" s="1" t="s">
        <v>41</v>
      </c>
      <c r="B11" s="14" t="str">
        <f>VLOOKUP(Table58[[#This Row],[Name]], Statcast_Era___Career[[Name]:[Team]], 2, FALSE)</f>
        <v>5 Tms</v>
      </c>
      <c r="C11" s="8">
        <f>_xlfn.NUMBERVALUE(VLOOKUP($A11, Statcast_Era___Career[[Name]:[FRVFRV - Statcast Fielding Run Value in runs above average (Throwing+Blocking+Framing+Arm+RAA)]], 7, FALSE))</f>
        <v>-8</v>
      </c>
      <c r="D11" s="8">
        <f>_xlfn.NUMBERVALUE(VLOOKUP($A11, Statcast_Era___Career[[Name]:[FRVFRV - Statcast Fielding Run Value in runs above average (Throwing+Blocking+Framing+Arm+RAA)]], 8, FALSE))</f>
        <v>1</v>
      </c>
      <c r="E11" s="8">
        <f>_xlfn.NUMBERVALUE(VLOOKUP($A11, Statcast_Era___Career[[Name]:[FRVFRV - Statcast Fielding Run Value in runs above average (Throwing+Blocking+Framing+Arm+RAA)]], 9, FALSE))</f>
        <v>70</v>
      </c>
      <c r="F11" s="8">
        <f>_xlfn.RANK.EQ(_xlfn.NUMBERVALUE(VLOOKUP($A11, Statcast_Era___Career[[Name]:[FRVFRV - Statcast Fielding Run Value in runs above average (Throwing+Blocking+Framing+Arm+RAA)]], 7, FALSE)), Statcast_Era___Career[ThrowingThrowing - Statcast Catcher Throwing in runs above average], 0)</f>
        <v>113</v>
      </c>
      <c r="G11" s="9">
        <f>_xlfn.RANK.EQ(_xlfn.NUMBERVALUE(VLOOKUP($A11, Statcast_Era___Career[[Name]:[FRVFRV - Statcast Fielding Run Value in runs above average (Throwing+Blocking+Framing+Arm+RAA)]], 8, FALSE)), Statcast_Era___Career[BlockingBlocking - Statcast Catcher Blocking in runs above average], 0)</f>
        <v>37</v>
      </c>
      <c r="H11" s="10">
        <f>_xlfn.RANK.EQ(_xlfn.NUMBERVALUE(VLOOKUP($A11, Statcast_Era___Career[[Name]:[FRVFRV - Statcast Fielding Run Value in runs above average (Throwing+Blocking+Framing+Arm+RAA)]], 9, FALSE)), Statcast_Era___Career[FramingFraming - Statcast Catcher Framing in runs above average], 0)</f>
        <v>1</v>
      </c>
      <c r="I11" s="11">
        <f>GEOMEAN(F11:H11)</f>
        <v>16.109920200869489</v>
      </c>
      <c r="J11" s="12">
        <f>_xlfn.RANK.EQ(Table58[[#This Row],[Geom Mean (Defense Only)]], Table58[Geom Mean (Defense Only)], 1)</f>
        <v>10</v>
      </c>
      <c r="K11" s="11">
        <f>GEOMEAN(F11:G11)</f>
        <v>64.660652641308843</v>
      </c>
      <c r="L11" s="12">
        <f>_xlfn.RANK.EQ(Table58[[#This Row],[Defensive Geom Mean (w/o Framing)]], Table58[Defensive Geom Mean (w/o Framing)], 1)</f>
        <v>736</v>
      </c>
      <c r="M11" s="17">
        <f>Table58[[#This Row],[Defense Only Rank]]-Table58[[#This Row],[Defensive Geom Mean (w/o Framing) Rank]]</f>
        <v>-726</v>
      </c>
    </row>
    <row r="12" spans="1:15" x14ac:dyDescent="0.45">
      <c r="A12" s="1" t="s">
        <v>13</v>
      </c>
      <c r="B12" s="14" t="str">
        <f>VLOOKUP(Table58[[#This Row],[Name]], Statcast_Era___Career[[Name]:[Team]], 2, FALSE)</f>
        <v>2 Tms</v>
      </c>
      <c r="C12" s="8">
        <f>_xlfn.NUMBERVALUE(VLOOKUP($A12, Statcast_Era___Career[[Name]:[FRVFRV - Statcast Fielding Run Value in runs above average (Throwing+Blocking+Framing+Arm+RAA)]], 7, FALSE))</f>
        <v>-5</v>
      </c>
      <c r="D12" s="8">
        <f>_xlfn.NUMBERVALUE(VLOOKUP($A12, Statcast_Era___Career[[Name]:[FRVFRV - Statcast Fielding Run Value in runs above average (Throwing+Blocking+Framing+Arm+RAA)]], 8, FALSE))</f>
        <v>8</v>
      </c>
      <c r="E12" s="8">
        <f>_xlfn.NUMBERVALUE(VLOOKUP($A12, Statcast_Era___Career[[Name]:[FRVFRV - Statcast Fielding Run Value in runs above average (Throwing+Blocking+Framing+Arm+RAA)]], 9, FALSE))</f>
        <v>36</v>
      </c>
      <c r="F12" s="8">
        <f>_xlfn.RANK.EQ(_xlfn.NUMBERVALUE(VLOOKUP($A12, Statcast_Era___Career[[Name]:[FRVFRV - Statcast Fielding Run Value in runs above average (Throwing+Blocking+Framing+Arm+RAA)]], 7, FALSE)), Statcast_Era___Career[ThrowingThrowing - Statcast Catcher Throwing in runs above average], 0)</f>
        <v>100</v>
      </c>
      <c r="G12" s="9">
        <f>_xlfn.RANK.EQ(_xlfn.NUMBERVALUE(VLOOKUP($A12, Statcast_Era___Career[[Name]:[FRVFRV - Statcast Fielding Run Value in runs above average (Throwing+Blocking+Framing+Arm+RAA)]], 8, FALSE)), Statcast_Era___Career[BlockingBlocking - Statcast Catcher Blocking in runs above average], 0)</f>
        <v>11</v>
      </c>
      <c r="H12" s="10">
        <f>_xlfn.RANK.EQ(_xlfn.NUMBERVALUE(VLOOKUP($A12, Statcast_Era___Career[[Name]:[FRVFRV - Statcast Fielding Run Value in runs above average (Throwing+Blocking+Framing+Arm+RAA)]], 9, FALSE)), Statcast_Era___Career[FramingFraming - Statcast Catcher Framing in runs above average], 0)</f>
        <v>5</v>
      </c>
      <c r="I12" s="11">
        <f>GEOMEAN(F12:H12)</f>
        <v>17.651741676630316</v>
      </c>
      <c r="J12" s="12">
        <f>_xlfn.RANK.EQ(Table58[[#This Row],[Geom Mean (Defense Only)]], Table58[Geom Mean (Defense Only)], 1)</f>
        <v>11</v>
      </c>
      <c r="K12" s="11">
        <f>GEOMEAN(F12:G12)</f>
        <v>33.166247903554002</v>
      </c>
      <c r="L12" s="12">
        <f>_xlfn.RANK.EQ(Table58[[#This Row],[Defensive Geom Mean (w/o Framing)]], Table58[Defensive Geom Mean (w/o Framing)], 1)</f>
        <v>33</v>
      </c>
      <c r="M12" s="17">
        <f>Table58[[#This Row],[Defense Only Rank]]-Table58[[#This Row],[Defensive Geom Mean (w/o Framing) Rank]]</f>
        <v>-22</v>
      </c>
    </row>
    <row r="13" spans="1:15" x14ac:dyDescent="0.45">
      <c r="A13" s="1" t="s">
        <v>111</v>
      </c>
      <c r="B13" s="14" t="str">
        <f>VLOOKUP(Table58[[#This Row],[Name]], Statcast_Era___Career[[Name]:[Team]], 2, FALSE)</f>
        <v>STL</v>
      </c>
      <c r="C13" s="8">
        <f>_xlfn.NUMBERVALUE(VLOOKUP($A13, Statcast_Era___Career[[Name]:[FRVFRV - Statcast Fielding Run Value in runs above average (Throwing+Blocking+Framing+Arm+RAA)]], 7, FALSE))</f>
        <v>5</v>
      </c>
      <c r="D13" s="8">
        <f>_xlfn.NUMBERVALUE(VLOOKUP($A13, Statcast_Era___Career[[Name]:[FRVFRV - Statcast Fielding Run Value in runs above average (Throwing+Blocking+Framing+Arm+RAA)]], 8, FALSE))</f>
        <v>5</v>
      </c>
      <c r="E13" s="8">
        <f>_xlfn.NUMBERVALUE(VLOOKUP($A13, Statcast_Era___Career[[Name]:[FRVFRV - Statcast Fielding Run Value in runs above average (Throwing+Blocking+Framing+Arm+RAA)]], 9, FALSE))</f>
        <v>19</v>
      </c>
      <c r="F13" s="8">
        <f>_xlfn.RANK.EQ(_xlfn.NUMBERVALUE(VLOOKUP($A13, Statcast_Era___Career[[Name]:[FRVFRV - Statcast Fielding Run Value in runs above average (Throwing+Blocking+Framing+Arm+RAA)]], 7, FALSE)), Statcast_Era___Career[ThrowingThrowing - Statcast Catcher Throwing in runs above average], 0)</f>
        <v>20</v>
      </c>
      <c r="G13" s="9">
        <f>_xlfn.RANK.EQ(_xlfn.NUMBERVALUE(VLOOKUP($A13, Statcast_Era___Career[[Name]:[FRVFRV - Statcast Fielding Run Value in runs above average (Throwing+Blocking+Framing+Arm+RAA)]], 8, FALSE)), Statcast_Era___Career[BlockingBlocking - Statcast Catcher Blocking in runs above average], 0)</f>
        <v>18</v>
      </c>
      <c r="H13" s="10">
        <f>_xlfn.RANK.EQ(_xlfn.NUMBERVALUE(VLOOKUP($A13, Statcast_Era___Career[[Name]:[FRVFRV - Statcast Fielding Run Value in runs above average (Throwing+Blocking+Framing+Arm+RAA)]], 9, FALSE)), Statcast_Era___Career[FramingFraming - Statcast Catcher Framing in runs above average], 0)</f>
        <v>16</v>
      </c>
      <c r="I13" s="11">
        <f>GEOMEAN(F13:H13)</f>
        <v>17.92561898622866</v>
      </c>
      <c r="J13" s="12">
        <f>_xlfn.RANK.EQ(Table58[[#This Row],[Geom Mean (Defense Only)]], Table58[Geom Mean (Defense Only)], 1)</f>
        <v>12</v>
      </c>
      <c r="K13" s="11">
        <f>GEOMEAN(F13:G13)</f>
        <v>18.973665961010276</v>
      </c>
      <c r="L13" s="12">
        <f>_xlfn.RANK.EQ(Table58[[#This Row],[Defensive Geom Mean (w/o Framing)]], Table58[Defensive Geom Mean (w/o Framing)], 1)</f>
        <v>17</v>
      </c>
      <c r="M13" s="17">
        <f>Table58[[#This Row],[Defense Only Rank]]-Table58[[#This Row],[Defensive Geom Mean (w/o Framing) Rank]]</f>
        <v>-5</v>
      </c>
    </row>
    <row r="14" spans="1:15" x14ac:dyDescent="0.45">
      <c r="A14" s="1" t="s">
        <v>55</v>
      </c>
      <c r="B14" s="14" t="str">
        <f>VLOOKUP(Table58[[#This Row],[Name]], Statcast_Era___Career[[Name]:[Team]], 2, FALSE)</f>
        <v>TOR</v>
      </c>
      <c r="C14" s="8">
        <f>_xlfn.NUMBERVALUE(VLOOKUP($A14, Statcast_Era___Career[[Name]:[FRVFRV - Statcast Fielding Run Value in runs above average (Throwing+Blocking+Framing+Arm+RAA)]], 7, FALSE))</f>
        <v>-2</v>
      </c>
      <c r="D14" s="8">
        <f>_xlfn.NUMBERVALUE(VLOOKUP($A14, Statcast_Era___Career[[Name]:[FRVFRV - Statcast Fielding Run Value in runs above average (Throwing+Blocking+Framing+Arm+RAA)]], 8, FALSE))</f>
        <v>14</v>
      </c>
      <c r="E14" s="8">
        <f>_xlfn.NUMBERVALUE(VLOOKUP($A14, Statcast_Era___Career[[Name]:[FRVFRV - Statcast Fielding Run Value in runs above average (Throwing+Blocking+Framing+Arm+RAA)]], 9, FALSE))</f>
        <v>4</v>
      </c>
      <c r="F14" s="8">
        <f>_xlfn.RANK.EQ(_xlfn.NUMBERVALUE(VLOOKUP($A14, Statcast_Era___Career[[Name]:[FRVFRV - Statcast Fielding Run Value in runs above average (Throwing+Blocking+Framing+Arm+RAA)]], 7, FALSE)), Statcast_Era___Career[ThrowingThrowing - Statcast Catcher Throwing in runs above average], 0)</f>
        <v>76</v>
      </c>
      <c r="G14" s="9">
        <f>_xlfn.RANK.EQ(_xlfn.NUMBERVALUE(VLOOKUP($A14, Statcast_Era___Career[[Name]:[FRVFRV - Statcast Fielding Run Value in runs above average (Throwing+Blocking+Framing+Arm+RAA)]], 8, FALSE)), Statcast_Era___Career[BlockingBlocking - Statcast Catcher Blocking in runs above average], 0)</f>
        <v>2</v>
      </c>
      <c r="H14" s="10">
        <f>_xlfn.RANK.EQ(_xlfn.NUMBERVALUE(VLOOKUP($A14, Statcast_Era___Career[[Name]:[FRVFRV - Statcast Fielding Run Value in runs above average (Throwing+Blocking+Framing+Arm+RAA)]], 9, FALSE)), Statcast_Era___Career[FramingFraming - Statcast Catcher Framing in runs above average], 0)</f>
        <v>40</v>
      </c>
      <c r="I14" s="11">
        <f>GEOMEAN(F14:H14)</f>
        <v>18.251610541547866</v>
      </c>
      <c r="J14" s="12">
        <f>_xlfn.RANK.EQ(Table58[[#This Row],[Geom Mean (Defense Only)]], Table58[Geom Mean (Defense Only)], 1)</f>
        <v>13</v>
      </c>
      <c r="K14" s="11">
        <f>GEOMEAN(F14:G14)</f>
        <v>12.328828005937952</v>
      </c>
      <c r="L14" s="12">
        <f>_xlfn.RANK.EQ(Table58[[#This Row],[Defensive Geom Mean (w/o Framing)]], Table58[Defensive Geom Mean (w/o Framing)], 1)</f>
        <v>12</v>
      </c>
      <c r="M14" s="17">
        <f>Table58[[#This Row],[Defense Only Rank]]-Table58[[#This Row],[Defensive Geom Mean (w/o Framing) Rank]]</f>
        <v>1</v>
      </c>
    </row>
    <row r="15" spans="1:15" x14ac:dyDescent="0.45">
      <c r="A15" s="1" t="s">
        <v>84</v>
      </c>
      <c r="B15" s="14" t="str">
        <f>VLOOKUP(Table58[[#This Row],[Name]], Statcast_Era___Career[[Name]:[Team]], 2, FALSE)</f>
        <v>3 Tms</v>
      </c>
      <c r="C15" s="8">
        <f>_xlfn.NUMBERVALUE(VLOOKUP($A15, Statcast_Era___Career[[Name]:[FRVFRV - Statcast Fielding Run Value in runs above average (Throwing+Blocking+Framing+Arm+RAA)]], 7, FALSE))</f>
        <v>-2</v>
      </c>
      <c r="D15" s="8">
        <f>_xlfn.NUMBERVALUE(VLOOKUP($A15, Statcast_Era___Career[[Name]:[FRVFRV - Statcast Fielding Run Value in runs above average (Throwing+Blocking+Framing+Arm+RAA)]], 8, FALSE))</f>
        <v>15</v>
      </c>
      <c r="E15" s="8">
        <f>_xlfn.NUMBERVALUE(VLOOKUP($A15, Statcast_Era___Career[[Name]:[FRVFRV - Statcast Fielding Run Value in runs above average (Throwing+Blocking+Framing+Arm+RAA)]], 9, FALSE))</f>
        <v>-8</v>
      </c>
      <c r="F15" s="8">
        <f>_xlfn.RANK.EQ(_xlfn.NUMBERVALUE(VLOOKUP($A15, Statcast_Era___Career[[Name]:[FRVFRV - Statcast Fielding Run Value in runs above average (Throwing+Blocking+Framing+Arm+RAA)]], 7, FALSE)), Statcast_Era___Career[ThrowingThrowing - Statcast Catcher Throwing in runs above average], 0)</f>
        <v>76</v>
      </c>
      <c r="G15" s="9">
        <f>_xlfn.RANK.EQ(_xlfn.NUMBERVALUE(VLOOKUP($A15, Statcast_Era___Career[[Name]:[FRVFRV - Statcast Fielding Run Value in runs above average (Throwing+Blocking+Framing+Arm+RAA)]], 8, FALSE)), Statcast_Era___Career[BlockingBlocking - Statcast Catcher Blocking in runs above average], 0)</f>
        <v>1</v>
      </c>
      <c r="H15" s="10">
        <f>_xlfn.RANK.EQ(_xlfn.NUMBERVALUE(VLOOKUP($A15, Statcast_Era___Career[[Name]:[FRVFRV - Statcast Fielding Run Value in runs above average (Throwing+Blocking+Framing+Arm+RAA)]], 9, FALSE)), Statcast_Era___Career[FramingFraming - Statcast Catcher Framing in runs above average], 0)</f>
        <v>86</v>
      </c>
      <c r="I15" s="11">
        <f>GEOMEAN(F15:H15)</f>
        <v>18.696946320930397</v>
      </c>
      <c r="J15" s="12">
        <f>_xlfn.RANK.EQ(Table58[[#This Row],[Geom Mean (Defense Only)]], Table58[Geom Mean (Defense Only)], 1)</f>
        <v>14</v>
      </c>
      <c r="K15" s="11">
        <f>GEOMEAN(F15:G15)</f>
        <v>8.717797887081348</v>
      </c>
      <c r="L15" s="12">
        <f>_xlfn.RANK.EQ(Table58[[#This Row],[Defensive Geom Mean (w/o Framing)]], Table58[Defensive Geom Mean (w/o Framing)], 1)</f>
        <v>7</v>
      </c>
      <c r="M15" s="17">
        <f>Table58[[#This Row],[Defense Only Rank]]-Table58[[#This Row],[Defensive Geom Mean (w/o Framing) Rank]]</f>
        <v>7</v>
      </c>
    </row>
    <row r="16" spans="1:15" x14ac:dyDescent="0.45">
      <c r="A16" s="1" t="s">
        <v>58</v>
      </c>
      <c r="B16" s="14" t="str">
        <f>VLOOKUP(Table58[[#This Row],[Name]], Statcast_Era___Career[[Name]:[Team]], 2, FALSE)</f>
        <v>BAL</v>
      </c>
      <c r="C16" s="8">
        <f>_xlfn.NUMBERVALUE(VLOOKUP($A16, Statcast_Era___Career[[Name]:[FRVFRV - Statcast Fielding Run Value in runs above average (Throwing+Blocking+Framing+Arm+RAA)]], 7, FALSE))</f>
        <v>2</v>
      </c>
      <c r="D16" s="8">
        <f>_xlfn.NUMBERVALUE(VLOOKUP($A16, Statcast_Era___Career[[Name]:[FRVFRV - Statcast Fielding Run Value in runs above average (Throwing+Blocking+Framing+Arm+RAA)]], 8, FALSE))</f>
        <v>9</v>
      </c>
      <c r="E16" s="8">
        <f>_xlfn.NUMBERVALUE(VLOOKUP($A16, Statcast_Era___Career[[Name]:[FRVFRV - Statcast Fielding Run Value in runs above average (Throwing+Blocking+Framing+Arm+RAA)]], 9, FALSE))</f>
        <v>8</v>
      </c>
      <c r="F16" s="8">
        <f>_xlfn.RANK.EQ(_xlfn.NUMBERVALUE(VLOOKUP($A16, Statcast_Era___Career[[Name]:[FRVFRV - Statcast Fielding Run Value in runs above average (Throwing+Blocking+Framing+Arm+RAA)]], 7, FALSE)), Statcast_Era___Career[ThrowingThrowing - Statcast Catcher Throwing in runs above average], 0)</f>
        <v>37</v>
      </c>
      <c r="G16" s="9">
        <f>_xlfn.RANK.EQ(_xlfn.NUMBERVALUE(VLOOKUP($A16, Statcast_Era___Career[[Name]:[FRVFRV - Statcast Fielding Run Value in runs above average (Throwing+Blocking+Framing+Arm+RAA)]], 8, FALSE)), Statcast_Era___Career[BlockingBlocking - Statcast Catcher Blocking in runs above average], 0)</f>
        <v>7</v>
      </c>
      <c r="H16" s="10">
        <f>_xlfn.RANK.EQ(_xlfn.NUMBERVALUE(VLOOKUP($A16, Statcast_Era___Career[[Name]:[FRVFRV - Statcast Fielding Run Value in runs above average (Throwing+Blocking+Framing+Arm+RAA)]], 9, FALSE)), Statcast_Era___Career[FramingFraming - Statcast Catcher Framing in runs above average], 0)</f>
        <v>26</v>
      </c>
      <c r="I16" s="11">
        <f>GEOMEAN(F16:H16)</f>
        <v>18.88387153679545</v>
      </c>
      <c r="J16" s="12">
        <f>_xlfn.RANK.EQ(Table58[[#This Row],[Geom Mean (Defense Only)]], Table58[Geom Mean (Defense Only)], 1)</f>
        <v>15</v>
      </c>
      <c r="K16" s="11">
        <f>GEOMEAN(F16:G16)</f>
        <v>16.093476939431081</v>
      </c>
      <c r="L16" s="12">
        <f>_xlfn.RANK.EQ(Table58[[#This Row],[Defensive Geom Mean (w/o Framing)]], Table58[Defensive Geom Mean (w/o Framing)], 1)</f>
        <v>15</v>
      </c>
      <c r="M16" s="17">
        <f>Table58[[#This Row],[Defense Only Rank]]-Table58[[#This Row],[Defensive Geom Mean (w/o Framing) Rank]]</f>
        <v>0</v>
      </c>
    </row>
    <row r="17" spans="1:13" x14ac:dyDescent="0.45">
      <c r="A17" s="1" t="s">
        <v>83</v>
      </c>
      <c r="B17" t="str">
        <f>VLOOKUP(Table58[[#This Row],[Name]], Statcast_Era___Career[[Name]:[Team]], 2, FALSE)</f>
        <v>4 Tms</v>
      </c>
      <c r="C17" s="8">
        <f>_xlfn.NUMBERVALUE(VLOOKUP($A17, Statcast_Era___Career[[Name]:[FRVFRV - Statcast Fielding Run Value in runs above average (Throwing+Blocking+Framing+Arm+RAA)]], 7, FALSE))</f>
        <v>5</v>
      </c>
      <c r="D17" s="8">
        <f>_xlfn.NUMBERVALUE(VLOOKUP($A17, Statcast_Era___Career[[Name]:[FRVFRV - Statcast Fielding Run Value in runs above average (Throwing+Blocking+Framing+Arm+RAA)]], 8, FALSE))</f>
        <v>13</v>
      </c>
      <c r="E17" s="8">
        <f>_xlfn.NUMBERVALUE(VLOOKUP($A17, Statcast_Era___Career[[Name]:[FRVFRV - Statcast Fielding Run Value in runs above average (Throwing+Blocking+Framing+Arm+RAA)]], 9, FALSE))</f>
        <v>-26</v>
      </c>
      <c r="F17" s="8">
        <f>_xlfn.RANK.EQ(_xlfn.NUMBERVALUE(VLOOKUP($A17, Statcast_Era___Career[[Name]:[FRVFRV - Statcast Fielding Run Value in runs above average (Throwing+Blocking+Framing+Arm+RAA)]], 7, FALSE)), Statcast_Era___Career[ThrowingThrowing - Statcast Catcher Throwing in runs above average], 0)</f>
        <v>20</v>
      </c>
      <c r="G17" s="9">
        <f>_xlfn.RANK.EQ(_xlfn.NUMBERVALUE(VLOOKUP($A17, Statcast_Era___Career[[Name]:[FRVFRV - Statcast Fielding Run Value in runs above average (Throwing+Blocking+Framing+Arm+RAA)]], 8, FALSE)), Statcast_Era___Career[BlockingBlocking - Statcast Catcher Blocking in runs above average], 0)</f>
        <v>3</v>
      </c>
      <c r="H17" s="10">
        <f>_xlfn.RANK.EQ(_xlfn.NUMBERVALUE(VLOOKUP($A17, Statcast_Era___Career[[Name]:[FRVFRV - Statcast Fielding Run Value in runs above average (Throwing+Blocking+Framing+Arm+RAA)]], 9, FALSE)), Statcast_Era___Career[FramingFraming - Statcast Catcher Framing in runs above average], 0)</f>
        <v>122</v>
      </c>
      <c r="I17" s="11">
        <f>GEOMEAN(F17:H17)</f>
        <v>19.416473767068926</v>
      </c>
      <c r="J17" s="12">
        <f>_xlfn.RANK.EQ(Table58[[#This Row],[Geom Mean (Defense Only)]], Table58[Geom Mean (Defense Only)], 1)</f>
        <v>16</v>
      </c>
      <c r="K17" s="11">
        <f>GEOMEAN(F17:G17)</f>
        <v>7.745966692414834</v>
      </c>
      <c r="L17" s="12">
        <f>_xlfn.RANK.EQ(Table58[[#This Row],[Defensive Geom Mean (w/o Framing)]], Table58[Defensive Geom Mean (w/o Framing)], 1)</f>
        <v>3</v>
      </c>
      <c r="M17" s="17">
        <f>Table58[[#This Row],[Defense Only Rank]]-Table58[[#This Row],[Defensive Geom Mean (w/o Framing) Rank]]</f>
        <v>13</v>
      </c>
    </row>
    <row r="18" spans="1:13" x14ac:dyDescent="0.45">
      <c r="A18" s="1" t="s">
        <v>52</v>
      </c>
      <c r="B18" t="str">
        <f>VLOOKUP(Table58[[#This Row],[Name]], Statcast_Era___Career[[Name]:[Team]], 2, FALSE)</f>
        <v>KCR</v>
      </c>
      <c r="C18" s="8">
        <f>_xlfn.NUMBERVALUE(VLOOKUP($A18, Statcast_Era___Career[[Name]:[FRVFRV - Statcast Fielding Run Value in runs above average (Throwing+Blocking+Framing+Arm+RAA)]], 7, FALSE))</f>
        <v>17</v>
      </c>
      <c r="D18" s="8">
        <f>_xlfn.NUMBERVALUE(VLOOKUP($A18, Statcast_Era___Career[[Name]:[FRVFRV - Statcast Fielding Run Value in runs above average (Throwing+Blocking+Framing+Arm+RAA)]], 8, FALSE))</f>
        <v>2</v>
      </c>
      <c r="E18" s="8">
        <f>_xlfn.NUMBERVALUE(VLOOKUP($A18, Statcast_Era___Career[[Name]:[FRVFRV - Statcast Fielding Run Value in runs above average (Throwing+Blocking+Framing+Arm+RAA)]], 9, FALSE))</f>
        <v>-74</v>
      </c>
      <c r="F18" s="8">
        <f>_xlfn.RANK.EQ(_xlfn.NUMBERVALUE(VLOOKUP($A18, Statcast_Era___Career[[Name]:[FRVFRV - Statcast Fielding Run Value in runs above average (Throwing+Blocking+Framing+Arm+RAA)]], 7, FALSE)), Statcast_Era___Career[ThrowingThrowing - Statcast Catcher Throwing in runs above average], 0)</f>
        <v>2</v>
      </c>
      <c r="G18" s="9">
        <f>_xlfn.RANK.EQ(_xlfn.NUMBERVALUE(VLOOKUP($A18, Statcast_Era___Career[[Name]:[FRVFRV - Statcast Fielding Run Value in runs above average (Throwing+Blocking+Framing+Arm+RAA)]], 8, FALSE)), Statcast_Era___Career[BlockingBlocking - Statcast Catcher Blocking in runs above average], 0)</f>
        <v>29</v>
      </c>
      <c r="H18" s="10">
        <f>_xlfn.RANK.EQ(_xlfn.NUMBERVALUE(VLOOKUP($A18, Statcast_Era___Career[[Name]:[FRVFRV - Statcast Fielding Run Value in runs above average (Throwing+Blocking+Framing+Arm+RAA)]], 9, FALSE)), Statcast_Era___Career[FramingFraming - Statcast Catcher Framing in runs above average], 0)</f>
        <v>127</v>
      </c>
      <c r="I18" s="11">
        <f>GEOMEAN(F18:H18)</f>
        <v>19.457060897504341</v>
      </c>
      <c r="J18" s="12">
        <f>_xlfn.RANK.EQ(Table58[[#This Row],[Geom Mean (Defense Only)]], Table58[Geom Mean (Defense Only)], 1)</f>
        <v>17</v>
      </c>
      <c r="K18" s="11">
        <f>GEOMEAN(F18:G18)</f>
        <v>7.6157731058639087</v>
      </c>
      <c r="L18" s="12">
        <f>_xlfn.RANK.EQ(Table58[[#This Row],[Defensive Geom Mean (w/o Framing)]], Table58[Defensive Geom Mean (w/o Framing)], 1)</f>
        <v>2</v>
      </c>
      <c r="M18" s="17">
        <f>Table58[[#This Row],[Defense Only Rank]]-Table58[[#This Row],[Defensive Geom Mean (w/o Framing) Rank]]</f>
        <v>15</v>
      </c>
    </row>
    <row r="19" spans="1:13" x14ac:dyDescent="0.45">
      <c r="A19" s="1" t="s">
        <v>43</v>
      </c>
      <c r="B19" s="14" t="str">
        <f>VLOOKUP(Table58[[#This Row],[Name]], Statcast_Era___Career[[Name]:[Team]], 2, FALSE)</f>
        <v>2 Tms</v>
      </c>
      <c r="C19" s="8">
        <f>_xlfn.NUMBERVALUE(VLOOKUP($A19, Statcast_Era___Career[[Name]:[FRVFRV - Statcast Fielding Run Value in runs above average (Throwing+Blocking+Framing+Arm+RAA)]], 7, FALSE))</f>
        <v>11</v>
      </c>
      <c r="D19" s="8">
        <f>_xlfn.NUMBERVALUE(VLOOKUP($A19, Statcast_Era___Career[[Name]:[FRVFRV - Statcast Fielding Run Value in runs above average (Throwing+Blocking+Framing+Arm+RAA)]], 8, FALSE))</f>
        <v>8</v>
      </c>
      <c r="E19" s="8">
        <f>_xlfn.NUMBERVALUE(VLOOKUP($A19, Statcast_Era___Career[[Name]:[FRVFRV - Statcast Fielding Run Value in runs above average (Throwing+Blocking+Framing+Arm+RAA)]], 9, FALSE))</f>
        <v>-19</v>
      </c>
      <c r="F19" s="8">
        <f>_xlfn.RANK.EQ(_xlfn.NUMBERVALUE(VLOOKUP($A19, Statcast_Era___Career[[Name]:[FRVFRV - Statcast Fielding Run Value in runs above average (Throwing+Blocking+Framing+Arm+RAA)]], 7, FALSE)), Statcast_Era___Career[ThrowingThrowing - Statcast Catcher Throwing in runs above average], 0)</f>
        <v>8</v>
      </c>
      <c r="G19" s="9">
        <f>_xlfn.RANK.EQ(_xlfn.NUMBERVALUE(VLOOKUP($A19, Statcast_Era___Career[[Name]:[FRVFRV - Statcast Fielding Run Value in runs above average (Throwing+Blocking+Framing+Arm+RAA)]], 8, FALSE)), Statcast_Era___Career[BlockingBlocking - Statcast Catcher Blocking in runs above average], 0)</f>
        <v>11</v>
      </c>
      <c r="H19" s="10">
        <f>_xlfn.RANK.EQ(_xlfn.NUMBERVALUE(VLOOKUP($A19, Statcast_Era___Career[[Name]:[FRVFRV - Statcast Fielding Run Value in runs above average (Throwing+Blocking+Framing+Arm+RAA)]], 9, FALSE)), Statcast_Era___Career[FramingFraming - Statcast Catcher Framing in runs above average], 0)</f>
        <v>118</v>
      </c>
      <c r="I19" s="11">
        <f>GEOMEAN(F19:H19)</f>
        <v>21.816658142754662</v>
      </c>
      <c r="J19" s="12">
        <f>_xlfn.RANK.EQ(Table58[[#This Row],[Geom Mean (Defense Only)]], Table58[Geom Mean (Defense Only)], 1)</f>
        <v>18</v>
      </c>
      <c r="K19" s="11">
        <f>GEOMEAN(F19:G19)</f>
        <v>9.3808315196468595</v>
      </c>
      <c r="L19" s="12">
        <f>_xlfn.RANK.EQ(Table58[[#This Row],[Defensive Geom Mean (w/o Framing)]], Table58[Defensive Geom Mean (w/o Framing)], 1)</f>
        <v>9</v>
      </c>
      <c r="M19" s="17">
        <f>Table58[[#This Row],[Defense Only Rank]]-Table58[[#This Row],[Defensive Geom Mean (w/o Framing) Rank]]</f>
        <v>9</v>
      </c>
    </row>
    <row r="20" spans="1:13" x14ac:dyDescent="0.45">
      <c r="A20" s="1" t="s">
        <v>17</v>
      </c>
      <c r="B20" s="14" t="str">
        <f>VLOOKUP(Table58[[#This Row],[Name]], Statcast_Era___Career[[Name]:[Team]], 2, FALSE)</f>
        <v>TOR</v>
      </c>
      <c r="C20" s="8">
        <f>_xlfn.NUMBERVALUE(VLOOKUP($A20, Statcast_Era___Career[[Name]:[FRVFRV - Statcast Fielding Run Value in runs above average (Throwing+Blocking+Framing+Arm+RAA)]], 7, FALSE))</f>
        <v>1</v>
      </c>
      <c r="D20" s="8">
        <f>_xlfn.NUMBERVALUE(VLOOKUP($A20, Statcast_Era___Career[[Name]:[FRVFRV - Statcast Fielding Run Value in runs above average (Throwing+Blocking+Framing+Arm+RAA)]], 8, FALSE))</f>
        <v>7</v>
      </c>
      <c r="E20" s="8">
        <f>_xlfn.NUMBERVALUE(VLOOKUP($A20, Statcast_Era___Career[[Name]:[FRVFRV - Statcast Fielding Run Value in runs above average (Throwing+Blocking+Framing+Arm+RAA)]], 9, FALSE))</f>
        <v>16</v>
      </c>
      <c r="F20" s="8">
        <f>_xlfn.RANK.EQ(_xlfn.NUMBERVALUE(VLOOKUP($A20, Statcast_Era___Career[[Name]:[FRVFRV - Statcast Fielding Run Value in runs above average (Throwing+Blocking+Framing+Arm+RAA)]], 7, FALSE)), Statcast_Era___Career[ThrowingThrowing - Statcast Catcher Throwing in runs above average], 0)</f>
        <v>45</v>
      </c>
      <c r="G20" s="9">
        <f>_xlfn.RANK.EQ(_xlfn.NUMBERVALUE(VLOOKUP($A20, Statcast_Era___Career[[Name]:[FRVFRV - Statcast Fielding Run Value in runs above average (Throwing+Blocking+Framing+Arm+RAA)]], 8, FALSE)), Statcast_Era___Career[BlockingBlocking - Statcast Catcher Blocking in runs above average], 0)</f>
        <v>14</v>
      </c>
      <c r="H20" s="10">
        <f>_xlfn.RANK.EQ(_xlfn.NUMBERVALUE(VLOOKUP($A20, Statcast_Era___Career[[Name]:[FRVFRV - Statcast Fielding Run Value in runs above average (Throwing+Blocking+Framing+Arm+RAA)]], 9, FALSE)), Statcast_Era___Career[FramingFraming - Statcast Catcher Framing in runs above average], 0)</f>
        <v>20</v>
      </c>
      <c r="I20" s="11">
        <f>GEOMEAN(F20:H20)</f>
        <v>23.269667714505619</v>
      </c>
      <c r="J20" s="12">
        <f>_xlfn.RANK.EQ(Table58[[#This Row],[Geom Mean (Defense Only)]], Table58[Geom Mean (Defense Only)], 1)</f>
        <v>19</v>
      </c>
      <c r="K20" s="11">
        <f>GEOMEAN(F20:G20)</f>
        <v>25.099800796022265</v>
      </c>
      <c r="L20" s="12">
        <f>_xlfn.RANK.EQ(Table58[[#This Row],[Defensive Geom Mean (w/o Framing)]], Table58[Defensive Geom Mean (w/o Framing)], 1)</f>
        <v>23</v>
      </c>
      <c r="M20" s="17">
        <f>Table58[[#This Row],[Defense Only Rank]]-Table58[[#This Row],[Defensive Geom Mean (w/o Framing) Rank]]</f>
        <v>-4</v>
      </c>
    </row>
    <row r="21" spans="1:13" x14ac:dyDescent="0.45">
      <c r="A21" s="1" t="s">
        <v>32</v>
      </c>
      <c r="B21" s="14" t="str">
        <f>VLOOKUP(Table58[[#This Row],[Name]], Statcast_Era___Career[[Name]:[Team]], 2, FALSE)</f>
        <v>2 Tms</v>
      </c>
      <c r="C21" s="8">
        <f>_xlfn.NUMBERVALUE(VLOOKUP($A21, Statcast_Era___Career[[Name]:[FRVFRV - Statcast Fielding Run Value in runs above average (Throwing+Blocking+Framing+Arm+RAA)]], 7, FALSE))</f>
        <v>10</v>
      </c>
      <c r="D21" s="8">
        <f>_xlfn.NUMBERVALUE(VLOOKUP($A21, Statcast_Era___Career[[Name]:[FRVFRV - Statcast Fielding Run Value in runs above average (Throwing+Blocking+Framing+Arm+RAA)]], 8, FALSE))</f>
        <v>2</v>
      </c>
      <c r="E21" s="8">
        <f>_xlfn.NUMBERVALUE(VLOOKUP($A21, Statcast_Era___Career[[Name]:[FRVFRV - Statcast Fielding Run Value in runs above average (Throwing+Blocking+Framing+Arm+RAA)]], 9, FALSE))</f>
        <v>0</v>
      </c>
      <c r="F21" s="8">
        <f>_xlfn.RANK.EQ(_xlfn.NUMBERVALUE(VLOOKUP($A21, Statcast_Era___Career[[Name]:[FRVFRV - Statcast Fielding Run Value in runs above average (Throwing+Blocking+Framing+Arm+RAA)]], 7, FALSE)), Statcast_Era___Career[ThrowingThrowing - Statcast Catcher Throwing in runs above average], 0)</f>
        <v>9</v>
      </c>
      <c r="G21" s="9">
        <f>_xlfn.RANK.EQ(_xlfn.NUMBERVALUE(VLOOKUP($A21, Statcast_Era___Career[[Name]:[FRVFRV - Statcast Fielding Run Value in runs above average (Throwing+Blocking+Framing+Arm+RAA)]], 8, FALSE)), Statcast_Era___Career[BlockingBlocking - Statcast Catcher Blocking in runs above average], 0)</f>
        <v>29</v>
      </c>
      <c r="H21" s="10">
        <f>_xlfn.RANK.EQ(_xlfn.NUMBERVALUE(VLOOKUP($A21,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1" s="11">
        <f>GEOMEAN(F21:H21)</f>
        <v>24.005207203461296</v>
      </c>
      <c r="J21" s="12">
        <f>_xlfn.RANK.EQ(Table58[[#This Row],[Geom Mean (Defense Only)]], Table58[Geom Mean (Defense Only)], 1)</f>
        <v>20</v>
      </c>
      <c r="K21" s="11">
        <f>GEOMEAN(F21:G21)</f>
        <v>16.15549442140351</v>
      </c>
      <c r="L21" s="12">
        <f>_xlfn.RANK.EQ(Table58[[#This Row],[Defensive Geom Mean (w/o Framing)]], Table58[Defensive Geom Mean (w/o Framing)], 1)</f>
        <v>16</v>
      </c>
      <c r="M21" s="17">
        <f>Table58[[#This Row],[Defense Only Rank]]-Table58[[#This Row],[Defensive Geom Mean (w/o Framing) Rank]]</f>
        <v>4</v>
      </c>
    </row>
    <row r="22" spans="1:13" x14ac:dyDescent="0.45">
      <c r="A22" s="1" t="s">
        <v>112</v>
      </c>
      <c r="B22" t="str">
        <f>VLOOKUP(Table58[[#This Row],[Name]], Statcast_Era___Career[[Name]:[Team]], 2, FALSE)</f>
        <v>6 Tms</v>
      </c>
      <c r="C22" s="8">
        <f>_xlfn.NUMBERVALUE(VLOOKUP($A22, Statcast_Era___Career[[Name]:[FRVFRV - Statcast Fielding Run Value in runs above average (Throwing+Blocking+Framing+Arm+RAA)]], 7, FALSE))</f>
        <v>2</v>
      </c>
      <c r="D22" s="8">
        <f>_xlfn.NUMBERVALUE(VLOOKUP($A22, Statcast_Era___Career[[Name]:[FRVFRV - Statcast Fielding Run Value in runs above average (Throwing+Blocking+Framing+Arm+RAA)]], 8, FALSE))</f>
        <v>3</v>
      </c>
      <c r="E22" s="8">
        <f>_xlfn.NUMBERVALUE(VLOOKUP($A22, Statcast_Era___Career[[Name]:[FRVFRV - Statcast Fielding Run Value in runs above average (Throwing+Blocking+Framing+Arm+RAA)]], 9, FALSE))</f>
        <v>19</v>
      </c>
      <c r="F22" s="8">
        <f>_xlfn.RANK.EQ(_xlfn.NUMBERVALUE(VLOOKUP($A22, Statcast_Era___Career[[Name]:[FRVFRV - Statcast Fielding Run Value in runs above average (Throwing+Blocking+Framing+Arm+RAA)]], 7, FALSE)), Statcast_Era___Career[ThrowingThrowing - Statcast Catcher Throwing in runs above average], 0)</f>
        <v>37</v>
      </c>
      <c r="G22" s="9">
        <f>_xlfn.RANK.EQ(_xlfn.NUMBERVALUE(VLOOKUP($A22, Statcast_Era___Career[[Name]:[FRVFRV - Statcast Fielding Run Value in runs above average (Throwing+Blocking+Framing+Arm+RAA)]], 8, FALSE)), Statcast_Era___Career[BlockingBlocking - Statcast Catcher Blocking in runs above average], 0)</f>
        <v>26</v>
      </c>
      <c r="H22" s="10">
        <f>_xlfn.RANK.EQ(_xlfn.NUMBERVALUE(VLOOKUP($A22, Statcast_Era___Career[[Name]:[FRVFRV - Statcast Fielding Run Value in runs above average (Throwing+Blocking+Framing+Arm+RAA)]], 9, FALSE)), Statcast_Era___Career[FramingFraming - Statcast Catcher Framing in runs above average], 0)</f>
        <v>16</v>
      </c>
      <c r="I22" s="11">
        <f>GEOMEAN(F22:H22)</f>
        <v>24.875110476517499</v>
      </c>
      <c r="J22" s="12">
        <f>_xlfn.RANK.EQ(Table58[[#This Row],[Geom Mean (Defense Only)]], Table58[Geom Mean (Defense Only)], 1)</f>
        <v>21</v>
      </c>
      <c r="K22" s="11">
        <f>GEOMEAN(F22:G22)</f>
        <v>31.016124838541646</v>
      </c>
      <c r="L22" s="12">
        <f>_xlfn.RANK.EQ(Table58[[#This Row],[Defensive Geom Mean (w/o Framing)]], Table58[Defensive Geom Mean (w/o Framing)], 1)</f>
        <v>29</v>
      </c>
      <c r="M22" s="17">
        <f>Table58[[#This Row],[Defense Only Rank]]-Table58[[#This Row],[Defensive Geom Mean (w/o Framing) Rank]]</f>
        <v>-8</v>
      </c>
    </row>
    <row r="23" spans="1:13" x14ac:dyDescent="0.45">
      <c r="A23" s="1" t="s">
        <v>45</v>
      </c>
      <c r="B23" s="14" t="str">
        <f>VLOOKUP(Table58[[#This Row],[Name]], Statcast_Era___Career[[Name]:[Team]], 2, FALSE)</f>
        <v>2 Tms</v>
      </c>
      <c r="C23" s="8">
        <f>_xlfn.NUMBERVALUE(VLOOKUP($A23, Statcast_Era___Career[[Name]:[FRVFRV - Statcast Fielding Run Value in runs above average (Throwing+Blocking+Framing+Arm+RAA)]], 7, FALSE))</f>
        <v>1</v>
      </c>
      <c r="D23" s="8">
        <f>_xlfn.NUMBERVALUE(VLOOKUP($A23, Statcast_Era___Career[[Name]:[FRVFRV - Statcast Fielding Run Value in runs above average (Throwing+Blocking+Framing+Arm+RAA)]], 8, FALSE))</f>
        <v>4</v>
      </c>
      <c r="E23" s="8">
        <f>_xlfn.NUMBERVALUE(VLOOKUP($A23, Statcast_Era___Career[[Name]:[FRVFRV - Statcast Fielding Run Value in runs above average (Throwing+Blocking+Framing+Arm+RAA)]], 9, FALSE))</f>
        <v>14</v>
      </c>
      <c r="F23" s="8">
        <f>_xlfn.RANK.EQ(_xlfn.NUMBERVALUE(VLOOKUP($A23, Statcast_Era___Career[[Name]:[FRVFRV - Statcast Fielding Run Value in runs above average (Throwing+Blocking+Framing+Arm+RAA)]], 7, FALSE)), Statcast_Era___Career[ThrowingThrowing - Statcast Catcher Throwing in runs above average], 0)</f>
        <v>45</v>
      </c>
      <c r="G23" s="9">
        <f>_xlfn.RANK.EQ(_xlfn.NUMBERVALUE(VLOOKUP($A23, Statcast_Era___Career[[Name]:[FRVFRV - Statcast Fielding Run Value in runs above average (Throwing+Blocking+Framing+Arm+RAA)]], 8, FALSE)), Statcast_Era___Career[BlockingBlocking - Statcast Catcher Blocking in runs above average], 0)</f>
        <v>21</v>
      </c>
      <c r="H23" s="10">
        <f>_xlfn.RANK.EQ(_xlfn.NUMBERVALUE(VLOOKUP($A23, Statcast_Era___Career[[Name]:[FRVFRV - Statcast Fielding Run Value in runs above average (Throwing+Blocking+Framing+Arm+RAA)]], 9, FALSE)), Statcast_Era___Career[FramingFraming - Statcast Catcher Framing in runs above average], 0)</f>
        <v>21</v>
      </c>
      <c r="I23" s="11">
        <f>GEOMEAN(F23:H23)</f>
        <v>27.07387177717526</v>
      </c>
      <c r="J23" s="12">
        <f>_xlfn.RANK.EQ(Table58[[#This Row],[Geom Mean (Defense Only)]], Table58[Geom Mean (Defense Only)], 1)</f>
        <v>22</v>
      </c>
      <c r="K23" s="11">
        <f>GEOMEAN(F23:G23)</f>
        <v>30.740852297878796</v>
      </c>
      <c r="L23" s="12">
        <f>_xlfn.RANK.EQ(Table58[[#This Row],[Defensive Geom Mean (w/o Framing)]], Table58[Defensive Geom Mean (w/o Framing)], 1)</f>
        <v>28</v>
      </c>
      <c r="M23" s="17">
        <f>Table58[[#This Row],[Defense Only Rank]]-Table58[[#This Row],[Defensive Geom Mean (w/o Framing) Rank]]</f>
        <v>-6</v>
      </c>
    </row>
    <row r="24" spans="1:13" x14ac:dyDescent="0.45">
      <c r="A24" s="1" t="s">
        <v>19</v>
      </c>
      <c r="B24" s="14" t="str">
        <f>VLOOKUP(Table58[[#This Row],[Name]], Statcast_Era___Career[[Name]:[Team]], 2, FALSE)</f>
        <v>SFG</v>
      </c>
      <c r="C24" s="8">
        <f>_xlfn.NUMBERVALUE(VLOOKUP($A24, Statcast_Era___Career[[Name]:[FRVFRV - Statcast Fielding Run Value in runs above average (Throwing+Blocking+Framing+Arm+RAA)]], 7, FALSE))</f>
        <v>6</v>
      </c>
      <c r="D24" s="8">
        <f>_xlfn.NUMBERVALUE(VLOOKUP($A24, Statcast_Era___Career[[Name]:[FRVFRV - Statcast Fielding Run Value in runs above average (Throwing+Blocking+Framing+Arm+RAA)]], 8, FALSE))</f>
        <v>-3</v>
      </c>
      <c r="E24" s="8">
        <f>_xlfn.NUMBERVALUE(VLOOKUP($A24, Statcast_Era___Career[[Name]:[FRVFRV - Statcast Fielding Run Value in runs above average (Throwing+Blocking+Framing+Arm+RAA)]], 9, FALSE))</f>
        <v>21</v>
      </c>
      <c r="F24" s="8">
        <f>_xlfn.RANK.EQ(_xlfn.NUMBERVALUE(VLOOKUP($A24, Statcast_Era___Career[[Name]:[FRVFRV - Statcast Fielding Run Value in runs above average (Throwing+Blocking+Framing+Arm+RAA)]], 7, FALSE)), Statcast_Era___Career[ThrowingThrowing - Statcast Catcher Throwing in runs above average], 0)</f>
        <v>16</v>
      </c>
      <c r="G24" s="9">
        <f>_xlfn.RANK.EQ(_xlfn.NUMBERVALUE(VLOOKUP($A24, Statcast_Era___Career[[Name]:[FRVFRV - Statcast Fielding Run Value in runs above average (Throwing+Blocking+Framing+Arm+RAA)]], 8, FALSE)), Statcast_Era___Career[BlockingBlocking - Statcast Catcher Blocking in runs above average], 0)</f>
        <v>101</v>
      </c>
      <c r="H24" s="10">
        <f>_xlfn.RANK.EQ(_xlfn.NUMBERVALUE(VLOOKUP($A24, Statcast_Era___Career[[Name]:[FRVFRV - Statcast Fielding Run Value in runs above average (Throwing+Blocking+Framing+Arm+RAA)]], 9, FALSE)), Statcast_Era___Career[FramingFraming - Statcast Catcher Framing in runs above average], 0)</f>
        <v>14</v>
      </c>
      <c r="I24" s="11">
        <f>GEOMEAN(F24:H24)</f>
        <v>28.282847426634465</v>
      </c>
      <c r="J24" s="12">
        <f>_xlfn.RANK.EQ(Table58[[#This Row],[Geom Mean (Defense Only)]], Table58[Geom Mean (Defense Only)], 1)</f>
        <v>23</v>
      </c>
      <c r="K24" s="11">
        <f>GEOMEAN(F24:G24)</f>
        <v>40.19950248448356</v>
      </c>
      <c r="L24" s="12">
        <f>_xlfn.RANK.EQ(Table58[[#This Row],[Defensive Geom Mean (w/o Framing)]], Table58[Defensive Geom Mean (w/o Framing)], 1)</f>
        <v>45</v>
      </c>
      <c r="M24" s="17">
        <f>Table58[[#This Row],[Defense Only Rank]]-Table58[[#This Row],[Defensive Geom Mean (w/o Framing) Rank]]</f>
        <v>-22</v>
      </c>
    </row>
    <row r="25" spans="1:13" x14ac:dyDescent="0.45">
      <c r="A25" s="1" t="s">
        <v>118</v>
      </c>
      <c r="B25" s="14" t="str">
        <f>VLOOKUP(Table58[[#This Row],[Name]], Statcast_Era___Career[[Name]:[Team]], 2, FALSE)</f>
        <v>3 Tms</v>
      </c>
      <c r="C25" s="8">
        <f>_xlfn.NUMBERVALUE(VLOOKUP($A25, Statcast_Era___Career[[Name]:[FRVFRV - Statcast Fielding Run Value in runs above average (Throwing+Blocking+Framing+Arm+RAA)]], 7, FALSE))</f>
        <v>5</v>
      </c>
      <c r="D25" s="8">
        <f>_xlfn.NUMBERVALUE(VLOOKUP($A25, Statcast_Era___Career[[Name]:[FRVFRV - Statcast Fielding Run Value in runs above average (Throwing+Blocking+Framing+Arm+RAA)]], 8, FALSE))</f>
        <v>1</v>
      </c>
      <c r="E25" s="8">
        <f>_xlfn.NUMBERVALUE(VLOOKUP($A25, Statcast_Era___Career[[Name]:[FRVFRV - Statcast Fielding Run Value in runs above average (Throwing+Blocking+Framing+Arm+RAA)]], 9, FALSE))</f>
        <v>6</v>
      </c>
      <c r="F25" s="8">
        <f>_xlfn.RANK.EQ(_xlfn.NUMBERVALUE(VLOOKUP($A25, Statcast_Era___Career[[Name]:[FRVFRV - Statcast Fielding Run Value in runs above average (Throwing+Blocking+Framing+Arm+RAA)]], 7, FALSE)), Statcast_Era___Career[ThrowingThrowing - Statcast Catcher Throwing in runs above average], 0)</f>
        <v>20</v>
      </c>
      <c r="G25" s="9">
        <f>_xlfn.RANK.EQ(_xlfn.NUMBERVALUE(VLOOKUP($A25, Statcast_Era___Career[[Name]:[FRVFRV - Statcast Fielding Run Value in runs above average (Throwing+Blocking+Framing+Arm+RAA)]], 8, FALSE)), Statcast_Era___Career[BlockingBlocking - Statcast Catcher Blocking in runs above average], 0)</f>
        <v>37</v>
      </c>
      <c r="H25" s="10">
        <f>_xlfn.RANK.EQ(_xlfn.NUMBERVALUE(VLOOKUP($A25, Statcast_Era___Career[[Name]:[FRVFRV - Statcast Fielding Run Value in runs above average (Throwing+Blocking+Framing+Arm+RAA)]], 9, FALSE)), Statcast_Era___Career[FramingFraming - Statcast Catcher Framing in runs above average], 0)</f>
        <v>33</v>
      </c>
      <c r="I25" s="11">
        <f>GEOMEAN(F25:H25)</f>
        <v>29.012281757800395</v>
      </c>
      <c r="J25" s="12">
        <f>_xlfn.RANK.EQ(Table58[[#This Row],[Geom Mean (Defense Only)]], Table58[Geom Mean (Defense Only)], 1)</f>
        <v>24</v>
      </c>
      <c r="K25" s="11">
        <f>GEOMEAN(F25:G25)</f>
        <v>27.202941017470884</v>
      </c>
      <c r="L25" s="12">
        <f>_xlfn.RANK.EQ(Table58[[#This Row],[Defensive Geom Mean (w/o Framing)]], Table58[Defensive Geom Mean (w/o Framing)], 1)</f>
        <v>25</v>
      </c>
      <c r="M25" s="17">
        <f>Table58[[#This Row],[Defense Only Rank]]-Table58[[#This Row],[Defensive Geom Mean (w/o Framing) Rank]]</f>
        <v>-1</v>
      </c>
    </row>
    <row r="26" spans="1:13" x14ac:dyDescent="0.45">
      <c r="A26" s="1" t="s">
        <v>23</v>
      </c>
      <c r="B26" t="str">
        <f>VLOOKUP(Table58[[#This Row],[Name]], Statcast_Era___Career[[Name]:[Team]], 2, FALSE)</f>
        <v>2 Tms</v>
      </c>
      <c r="C26" s="8">
        <f>_xlfn.NUMBERVALUE(VLOOKUP($A26, Statcast_Era___Career[[Name]:[FRVFRV - Statcast Fielding Run Value in runs above average (Throwing+Blocking+Framing+Arm+RAA)]], 7, FALSE))</f>
        <v>12</v>
      </c>
      <c r="D26" s="8">
        <f>_xlfn.NUMBERVALUE(VLOOKUP($A26, Statcast_Era___Career[[Name]:[FRVFRV - Statcast Fielding Run Value in runs above average (Throwing+Blocking+Framing+Arm+RAA)]], 8, FALSE))</f>
        <v>1</v>
      </c>
      <c r="E26" s="8">
        <f>_xlfn.NUMBERVALUE(VLOOKUP($A26, Statcast_Era___Career[[Name]:[FRVFRV - Statcast Fielding Run Value in runs above average (Throwing+Blocking+Framing+Arm+RAA)]], 9, FALSE))</f>
        <v>-31</v>
      </c>
      <c r="F26" s="8">
        <f>_xlfn.RANK.EQ(_xlfn.NUMBERVALUE(VLOOKUP($A26, Statcast_Era___Career[[Name]:[FRVFRV - Statcast Fielding Run Value in runs above average (Throwing+Blocking+Framing+Arm+RAA)]], 7, FALSE)), Statcast_Era___Career[ThrowingThrowing - Statcast Catcher Throwing in runs above average], 0)</f>
        <v>6</v>
      </c>
      <c r="G26" s="9">
        <f>_xlfn.RANK.EQ(_xlfn.NUMBERVALUE(VLOOKUP($A26, Statcast_Era___Career[[Name]:[FRVFRV - Statcast Fielding Run Value in runs above average (Throwing+Blocking+Framing+Arm+RAA)]], 8, FALSE)), Statcast_Era___Career[BlockingBlocking - Statcast Catcher Blocking in runs above average], 0)</f>
        <v>37</v>
      </c>
      <c r="H26" s="10">
        <f>_xlfn.RANK.EQ(_xlfn.NUMBERVALUE(VLOOKUP($A26, Statcast_Era___Career[[Name]:[FRVFRV - Statcast Fielding Run Value in runs above average (Throwing+Blocking+Framing+Arm+RAA)]], 9, FALSE)), Statcast_Era___Career[FramingFraming - Statcast Catcher Framing in runs above average], 0)</f>
        <v>123</v>
      </c>
      <c r="I26" s="11">
        <f>GEOMEAN(F26:H26)</f>
        <v>30.112907860732715</v>
      </c>
      <c r="J26" s="12">
        <f>_xlfn.RANK.EQ(Table58[[#This Row],[Geom Mean (Defense Only)]], Table58[Geom Mean (Defense Only)], 1)</f>
        <v>25</v>
      </c>
      <c r="K26" s="11">
        <f>GEOMEAN(F26:G26)</f>
        <v>14.89966442575134</v>
      </c>
      <c r="L26" s="12">
        <f>_xlfn.RANK.EQ(Table58[[#This Row],[Defensive Geom Mean (w/o Framing)]], Table58[Defensive Geom Mean (w/o Framing)], 1)</f>
        <v>13</v>
      </c>
      <c r="M26" s="17">
        <f>Table58[[#This Row],[Defense Only Rank]]-Table58[[#This Row],[Defensive Geom Mean (w/o Framing) Rank]]</f>
        <v>12</v>
      </c>
    </row>
    <row r="27" spans="1:13" x14ac:dyDescent="0.45">
      <c r="A27" s="1" t="s">
        <v>121</v>
      </c>
      <c r="B27" s="14" t="str">
        <f>VLOOKUP(Table58[[#This Row],[Name]], Statcast_Era___Career[[Name]:[Team]], 2, FALSE)</f>
        <v>2 Tms</v>
      </c>
      <c r="C27" s="8">
        <f>_xlfn.NUMBERVALUE(VLOOKUP($A27, Statcast_Era___Career[[Name]:[FRVFRV - Statcast Fielding Run Value in runs above average (Throwing+Blocking+Framing+Arm+RAA)]], 7, FALSE))</f>
        <v>-2</v>
      </c>
      <c r="D27" s="8">
        <f>_xlfn.NUMBERVALUE(VLOOKUP($A27, Statcast_Era___Career[[Name]:[FRVFRV - Statcast Fielding Run Value in runs above average (Throwing+Blocking+Framing+Arm+RAA)]], 8, FALSE))</f>
        <v>6</v>
      </c>
      <c r="E27" s="8">
        <f>_xlfn.NUMBERVALUE(VLOOKUP($A27, Statcast_Era___Career[[Name]:[FRVFRV - Statcast Fielding Run Value in runs above average (Throwing+Blocking+Framing+Arm+RAA)]], 9, FALSE))</f>
        <v>8</v>
      </c>
      <c r="F27" s="8">
        <f>_xlfn.RANK.EQ(_xlfn.NUMBERVALUE(VLOOKUP($A27, Statcast_Era___Career[[Name]:[FRVFRV - Statcast Fielding Run Value in runs above average (Throwing+Blocking+Framing+Arm+RAA)]], 7, FALSE)), Statcast_Era___Career[ThrowingThrowing - Statcast Catcher Throwing in runs above average], 0)</f>
        <v>76</v>
      </c>
      <c r="G27" s="9">
        <f>_xlfn.RANK.EQ(_xlfn.NUMBERVALUE(VLOOKUP($A27, Statcast_Era___Career[[Name]:[FRVFRV - Statcast Fielding Run Value in runs above average (Throwing+Blocking+Framing+Arm+RAA)]], 8, FALSE)), Statcast_Era___Career[BlockingBlocking - Statcast Catcher Blocking in runs above average], 0)</f>
        <v>16</v>
      </c>
      <c r="H27" s="10">
        <f>_xlfn.RANK.EQ(_xlfn.NUMBERVALUE(VLOOKUP($A27, Statcast_Era___Career[[Name]:[FRVFRV - Statcast Fielding Run Value in runs above average (Throwing+Blocking+Framing+Arm+RAA)]], 9, FALSE)), Statcast_Era___Career[FramingFraming - Statcast Catcher Framing in runs above average], 0)</f>
        <v>26</v>
      </c>
      <c r="I27" s="11">
        <f>GEOMEAN(F27:H27)</f>
        <v>31.620517573082026</v>
      </c>
      <c r="J27" s="12">
        <f>_xlfn.RANK.EQ(Table58[[#This Row],[Geom Mean (Defense Only)]], Table58[Geom Mean (Defense Only)], 1)</f>
        <v>26</v>
      </c>
      <c r="K27" s="11">
        <f>GEOMEAN(F27:G27)</f>
        <v>34.871191548325392</v>
      </c>
      <c r="L27" s="12">
        <f>_xlfn.RANK.EQ(Table58[[#This Row],[Defensive Geom Mean (w/o Framing)]], Table58[Defensive Geom Mean (w/o Framing)], 1)</f>
        <v>35</v>
      </c>
      <c r="M27" s="17">
        <f>Table58[[#This Row],[Defense Only Rank]]-Table58[[#This Row],[Defensive Geom Mean (w/o Framing) Rank]]</f>
        <v>-9</v>
      </c>
    </row>
    <row r="28" spans="1:13" x14ac:dyDescent="0.45">
      <c r="A28" s="1" t="s">
        <v>56</v>
      </c>
      <c r="B28" s="14" t="str">
        <f>VLOOKUP(Table58[[#This Row],[Name]], Statcast_Era___Career[[Name]:[Team]], 2, FALSE)</f>
        <v>2 Tms</v>
      </c>
      <c r="C28" s="8">
        <f>_xlfn.NUMBERVALUE(VLOOKUP($A28, Statcast_Era___Career[[Name]:[FRVFRV - Statcast Fielding Run Value in runs above average (Throwing+Blocking+Framing+Arm+RAA)]], 7, FALSE))</f>
        <v>1</v>
      </c>
      <c r="D28" s="8">
        <f>_xlfn.NUMBERVALUE(VLOOKUP($A28, Statcast_Era___Career[[Name]:[FRVFRV - Statcast Fielding Run Value in runs above average (Throwing+Blocking+Framing+Arm+RAA)]], 8, FALSE))</f>
        <v>-2</v>
      </c>
      <c r="E28" s="8">
        <f>_xlfn.NUMBERVALUE(VLOOKUP($A28, Statcast_Era___Career[[Name]:[FRVFRV - Statcast Fielding Run Value in runs above average (Throwing+Blocking+Framing+Arm+RAA)]], 9, FALSE))</f>
        <v>31</v>
      </c>
      <c r="F28" s="8">
        <f>_xlfn.RANK.EQ(_xlfn.NUMBERVALUE(VLOOKUP($A28, Statcast_Era___Career[[Name]:[FRVFRV - Statcast Fielding Run Value in runs above average (Throwing+Blocking+Framing+Arm+RAA)]], 7, FALSE)), Statcast_Era___Career[ThrowingThrowing - Statcast Catcher Throwing in runs above average], 0)</f>
        <v>45</v>
      </c>
      <c r="G28" s="9">
        <f>_xlfn.RANK.EQ(_xlfn.NUMBERVALUE(VLOOKUP($A28, Statcast_Era___Career[[Name]:[FRVFRV - Statcast Fielding Run Value in runs above average (Throwing+Blocking+Framing+Arm+RAA)]], 8, FALSE)), Statcast_Era___Career[BlockingBlocking - Statcast Catcher Blocking in runs above average], 0)</f>
        <v>93</v>
      </c>
      <c r="H28" s="10">
        <f>_xlfn.RANK.EQ(_xlfn.NUMBERVALUE(VLOOKUP($A28, Statcast_Era___Career[[Name]:[FRVFRV - Statcast Fielding Run Value in runs above average (Throwing+Blocking+Framing+Arm+RAA)]], 9, FALSE)), Statcast_Era___Career[FramingFraming - Statcast Catcher Framing in runs above average], 0)</f>
        <v>8</v>
      </c>
      <c r="I28" s="11">
        <f>GEOMEAN(F28:H28)</f>
        <v>32.230112129668996</v>
      </c>
      <c r="J28" s="12">
        <f>_xlfn.RANK.EQ(Table58[[#This Row],[Geom Mean (Defense Only)]], Table58[Geom Mean (Defense Only)], 1)</f>
        <v>27</v>
      </c>
      <c r="K28" s="11">
        <f>GEOMEAN(F28:G28)</f>
        <v>64.691575958543467</v>
      </c>
      <c r="L28" s="12">
        <f>_xlfn.RANK.EQ(Table58[[#This Row],[Defensive Geom Mean (w/o Framing)]], Table58[Defensive Geom Mean (w/o Framing)], 1)</f>
        <v>737</v>
      </c>
      <c r="M28" s="17">
        <f>Table58[[#This Row],[Defense Only Rank]]-Table58[[#This Row],[Defensive Geom Mean (w/o Framing) Rank]]</f>
        <v>-710</v>
      </c>
    </row>
    <row r="29" spans="1:13" x14ac:dyDescent="0.45">
      <c r="A29" s="1" t="s">
        <v>115</v>
      </c>
      <c r="B29" s="14" t="str">
        <f>VLOOKUP(Table58[[#This Row],[Name]], Statcast_Era___Career[[Name]:[Team]], 2, FALSE)</f>
        <v>2 Tms</v>
      </c>
      <c r="C29" s="8">
        <f>_xlfn.NUMBERVALUE(VLOOKUP($A29, Statcast_Era___Career[[Name]:[FRVFRV - Statcast Fielding Run Value in runs above average (Throwing+Blocking+Framing+Arm+RAA)]], 7, FALSE))</f>
        <v>-4</v>
      </c>
      <c r="D29" s="8">
        <f>_xlfn.NUMBERVALUE(VLOOKUP($A29, Statcast_Era___Career[[Name]:[FRVFRV - Statcast Fielding Run Value in runs above average (Throwing+Blocking+Framing+Arm+RAA)]], 8, FALSE))</f>
        <v>1</v>
      </c>
      <c r="E29" s="8">
        <f>_xlfn.NUMBERVALUE(VLOOKUP($A29, Statcast_Era___Career[[Name]:[FRVFRV - Statcast Fielding Run Value in runs above average (Throwing+Blocking+Framing+Arm+RAA)]], 9, FALSE))</f>
        <v>23</v>
      </c>
      <c r="F29" s="8">
        <f>_xlfn.RANK.EQ(_xlfn.NUMBERVALUE(VLOOKUP($A29, Statcast_Era___Career[[Name]:[FRVFRV - Statcast Fielding Run Value in runs above average (Throwing+Blocking+Framing+Arm+RAA)]], 7, FALSE)), Statcast_Era___Career[ThrowingThrowing - Statcast Catcher Throwing in runs above average], 0)</f>
        <v>91</v>
      </c>
      <c r="G29" s="9">
        <f>_xlfn.RANK.EQ(_xlfn.NUMBERVALUE(VLOOKUP($A29, Statcast_Era___Career[[Name]:[FRVFRV - Statcast Fielding Run Value in runs above average (Throwing+Blocking+Framing+Arm+RAA)]], 8, FALSE)), Statcast_Era___Career[BlockingBlocking - Statcast Catcher Blocking in runs above average], 0)</f>
        <v>37</v>
      </c>
      <c r="H29" s="10">
        <f>_xlfn.RANK.EQ(_xlfn.NUMBERVALUE(VLOOKUP($A29, Statcast_Era___Career[[Name]:[FRVFRV - Statcast Fielding Run Value in runs above average (Throwing+Blocking+Framing+Arm+RAA)]], 9, FALSE)), Statcast_Era___Career[FramingFraming - Statcast Catcher Framing in runs above average], 0)</f>
        <v>11</v>
      </c>
      <c r="I29" s="11">
        <f>GEOMEAN(F29:H29)</f>
        <v>33.33332222221852</v>
      </c>
      <c r="J29" s="12">
        <f>_xlfn.RANK.EQ(Table58[[#This Row],[Geom Mean (Defense Only)]], Table58[Geom Mean (Defense Only)], 1)</f>
        <v>28</v>
      </c>
      <c r="K29" s="11">
        <f>GEOMEAN(F29:G29)</f>
        <v>58.025856305616038</v>
      </c>
      <c r="L29" s="12">
        <f>_xlfn.RANK.EQ(Table58[[#This Row],[Defensive Geom Mean (w/o Framing)]], Table58[Defensive Geom Mean (w/o Framing)], 1)</f>
        <v>726</v>
      </c>
      <c r="M29" s="17">
        <f>Table58[[#This Row],[Defense Only Rank]]-Table58[[#This Row],[Defensive Geom Mean (w/o Framing) Rank]]</f>
        <v>-698</v>
      </c>
    </row>
    <row r="30" spans="1:13" x14ac:dyDescent="0.45">
      <c r="A30" s="1" t="s">
        <v>119</v>
      </c>
      <c r="B30" s="14" t="str">
        <f>VLOOKUP(Table58[[#This Row],[Name]], Statcast_Era___Career[[Name]:[Team]], 2, FALSE)</f>
        <v>10 Tms</v>
      </c>
      <c r="C30" s="8">
        <f>_xlfn.NUMBERVALUE(VLOOKUP($A30, Statcast_Era___Career[[Name]:[FRVFRV - Statcast Fielding Run Value in runs above average (Throwing+Blocking+Framing+Arm+RAA)]], 7, FALSE))</f>
        <v>6</v>
      </c>
      <c r="D30" s="8">
        <f>_xlfn.NUMBERVALUE(VLOOKUP($A30, Statcast_Era___Career[[Name]:[FRVFRV - Statcast Fielding Run Value in runs above average (Throwing+Blocking+Framing+Arm+RAA)]], 8, FALSE))</f>
        <v>-2</v>
      </c>
      <c r="E30" s="8">
        <f>_xlfn.NUMBERVALUE(VLOOKUP($A30, Statcast_Era___Career[[Name]:[FRVFRV - Statcast Fielding Run Value in runs above average (Throwing+Blocking+Framing+Arm+RAA)]], 9, FALSE))</f>
        <v>8</v>
      </c>
      <c r="F30" s="8">
        <f>_xlfn.RANK.EQ(_xlfn.NUMBERVALUE(VLOOKUP($A30, Statcast_Era___Career[[Name]:[FRVFRV - Statcast Fielding Run Value in runs above average (Throwing+Blocking+Framing+Arm+RAA)]], 7, FALSE)), Statcast_Era___Career[ThrowingThrowing - Statcast Catcher Throwing in runs above average], 0)</f>
        <v>16</v>
      </c>
      <c r="G30" s="9">
        <f>_xlfn.RANK.EQ(_xlfn.NUMBERVALUE(VLOOKUP($A30, Statcast_Era___Career[[Name]:[FRVFRV - Statcast Fielding Run Value in runs above average (Throwing+Blocking+Framing+Arm+RAA)]], 8, FALSE)), Statcast_Era___Career[BlockingBlocking - Statcast Catcher Blocking in runs above average], 0)</f>
        <v>93</v>
      </c>
      <c r="H30" s="10">
        <f>_xlfn.RANK.EQ(_xlfn.NUMBERVALUE(VLOOKUP($A30, Statcast_Era___Career[[Name]:[FRVFRV - Statcast Fielding Run Value in runs above average (Throwing+Blocking+Framing+Arm+RAA)]], 9, FALSE)), Statcast_Era___Career[FramingFraming - Statcast Catcher Framing in runs above average], 0)</f>
        <v>26</v>
      </c>
      <c r="I30" s="11">
        <f>GEOMEAN(F30:H30)</f>
        <v>33.821439894640655</v>
      </c>
      <c r="J30" s="12">
        <f>_xlfn.RANK.EQ(Table58[[#This Row],[Geom Mean (Defense Only)]], Table58[Geom Mean (Defense Only)], 1)</f>
        <v>29</v>
      </c>
      <c r="K30" s="11">
        <f>GEOMEAN(F30:G30)</f>
        <v>38.57460304397182</v>
      </c>
      <c r="L30" s="12">
        <f>_xlfn.RANK.EQ(Table58[[#This Row],[Defensive Geom Mean (w/o Framing)]], Table58[Defensive Geom Mean (w/o Framing)], 1)</f>
        <v>40</v>
      </c>
      <c r="M30" s="17">
        <f>Table58[[#This Row],[Defense Only Rank]]-Table58[[#This Row],[Defensive Geom Mean (w/o Framing) Rank]]</f>
        <v>-11</v>
      </c>
    </row>
    <row r="31" spans="1:13" x14ac:dyDescent="0.45">
      <c r="A31" s="1" t="s">
        <v>131</v>
      </c>
      <c r="B31" t="str">
        <f>VLOOKUP(Table58[[#This Row],[Name]], Statcast_Era___Career[[Name]:[Team]], 2, FALSE)</f>
        <v>6 Tms</v>
      </c>
      <c r="C31" s="8">
        <f>_xlfn.NUMBERVALUE(VLOOKUP($A31, Statcast_Era___Career[[Name]:[FRVFRV - Statcast Fielding Run Value in runs above average (Throwing+Blocking+Framing+Arm+RAA)]], 7, FALSE))</f>
        <v>3</v>
      </c>
      <c r="D31" s="8">
        <f>_xlfn.NUMBERVALUE(VLOOKUP($A31, Statcast_Era___Career[[Name]:[FRVFRV - Statcast Fielding Run Value in runs above average (Throwing+Blocking+Framing+Arm+RAA)]], 8, FALSE))</f>
        <v>5</v>
      </c>
      <c r="E31" s="8">
        <f>_xlfn.NUMBERVALUE(VLOOKUP($A31, Statcast_Era___Career[[Name]:[FRVFRV - Statcast Fielding Run Value in runs above average (Throwing+Blocking+Framing+Arm+RAA)]], 9, FALSE))</f>
        <v>-4</v>
      </c>
      <c r="F31" s="8">
        <f>_xlfn.RANK.EQ(_xlfn.NUMBERVALUE(VLOOKUP($A31, Statcast_Era___Career[[Name]:[FRVFRV - Statcast Fielding Run Value in runs above average (Throwing+Blocking+Framing+Arm+RAA)]], 7, FALSE)), Statcast_Era___Career[ThrowingThrowing - Statcast Catcher Throwing in runs above average], 0)</f>
        <v>28</v>
      </c>
      <c r="G31" s="9">
        <f>_xlfn.RANK.EQ(_xlfn.NUMBERVALUE(VLOOKUP($A31, Statcast_Era___Career[[Name]:[FRVFRV - Statcast Fielding Run Value in runs above average (Throwing+Blocking+Framing+Arm+RAA)]], 8, FALSE)), Statcast_Era___Career[BlockingBlocking - Statcast Catcher Blocking in runs above average], 0)</f>
        <v>18</v>
      </c>
      <c r="H31" s="10">
        <f>_xlfn.RANK.EQ(_xlfn.NUMBERVALUE(VLOOKUP($A31, Statcast_Era___Career[[Name]:[FRVFRV - Statcast Fielding Run Value in runs above average (Throwing+Blocking+Framing+Arm+RAA)]], 9, FALSE)), Statcast_Era___Career[FramingFraming - Statcast Catcher Framing in runs above average], 0)</f>
        <v>77</v>
      </c>
      <c r="I31" s="11">
        <f>GEOMEAN(F31:H31)</f>
        <v>33.856372206079755</v>
      </c>
      <c r="J31" s="12">
        <f>_xlfn.RANK.EQ(Table58[[#This Row],[Geom Mean (Defense Only)]], Table58[Geom Mean (Defense Only)], 1)</f>
        <v>30</v>
      </c>
      <c r="K31" s="11">
        <f>GEOMEAN(F31:G31)</f>
        <v>22.449944320643649</v>
      </c>
      <c r="L31" s="12">
        <f>_xlfn.RANK.EQ(Table58[[#This Row],[Defensive Geom Mean (w/o Framing)]], Table58[Defensive Geom Mean (w/o Framing)], 1)</f>
        <v>19</v>
      </c>
      <c r="M31" s="17">
        <f>Table58[[#This Row],[Defense Only Rank]]-Table58[[#This Row],[Defensive Geom Mean (w/o Framing) Rank]]</f>
        <v>11</v>
      </c>
    </row>
    <row r="32" spans="1:13" x14ac:dyDescent="0.45">
      <c r="A32" s="1" t="s">
        <v>110</v>
      </c>
      <c r="B32" s="14" t="str">
        <f>VLOOKUP(Table58[[#This Row],[Name]], Statcast_Era___Career[[Name]:[Team]], 2, FALSE)</f>
        <v>2 Tms</v>
      </c>
      <c r="C32" s="8">
        <f>_xlfn.NUMBERVALUE(VLOOKUP($A32, Statcast_Era___Career[[Name]:[FRVFRV - Statcast Fielding Run Value in runs above average (Throwing+Blocking+Framing+Arm+RAA)]], 7, FALSE))</f>
        <v>-15</v>
      </c>
      <c r="D32" s="8">
        <f>_xlfn.NUMBERVALUE(VLOOKUP($A32, Statcast_Era___Career[[Name]:[FRVFRV - Statcast Fielding Run Value in runs above average (Throwing+Blocking+Framing+Arm+RAA)]], 8, FALSE))</f>
        <v>-4</v>
      </c>
      <c r="E32" s="8">
        <f>_xlfn.NUMBERVALUE(VLOOKUP($A32, Statcast_Era___Career[[Name]:[FRVFRV - Statcast Fielding Run Value in runs above average (Throwing+Blocking+Framing+Arm+RAA)]], 9, FALSE))</f>
        <v>49</v>
      </c>
      <c r="F32" s="8">
        <f>_xlfn.RANK.EQ(_xlfn.NUMBERVALUE(VLOOKUP($A32, Statcast_Era___Career[[Name]:[FRVFRV - Statcast Fielding Run Value in runs above average (Throwing+Blocking+Framing+Arm+RAA)]], 7, FALSE)), Statcast_Era___Career[ThrowingThrowing - Statcast Catcher Throwing in runs above average], 0)</f>
        <v>126</v>
      </c>
      <c r="G32" s="9">
        <f>_xlfn.RANK.EQ(_xlfn.NUMBERVALUE(VLOOKUP($A32, Statcast_Era___Career[[Name]:[FRVFRV - Statcast Fielding Run Value in runs above average (Throwing+Blocking+Framing+Arm+RAA)]], 8, FALSE)), Statcast_Era___Career[BlockingBlocking - Statcast Catcher Blocking in runs above average], 0)</f>
        <v>108</v>
      </c>
      <c r="H32" s="10">
        <f>_xlfn.RANK.EQ(_xlfn.NUMBERVALUE(VLOOKUP($A32, Statcast_Era___Career[[Name]:[FRVFRV - Statcast Fielding Run Value in runs above average (Throwing+Blocking+Framing+Arm+RAA)]], 9, FALSE)), Statcast_Era___Career[FramingFraming - Statcast Catcher Framing in runs above average], 0)</f>
        <v>3</v>
      </c>
      <c r="I32" s="11">
        <f>GEOMEAN(F32:H32)</f>
        <v>34.432761289903006</v>
      </c>
      <c r="J32" s="12">
        <f>_xlfn.RANK.EQ(Table58[[#This Row],[Geom Mean (Defense Only)]], Table58[Geom Mean (Defense Only)], 1)</f>
        <v>31</v>
      </c>
      <c r="K32" s="11">
        <f>GEOMEAN(F32:G32)</f>
        <v>116.65333257134148</v>
      </c>
      <c r="L32" s="12">
        <f>_xlfn.RANK.EQ(Table58[[#This Row],[Defensive Geom Mean (w/o Framing)]], Table58[Defensive Geom Mean (w/o Framing)], 1)</f>
        <v>779</v>
      </c>
      <c r="M32" s="17">
        <f>Table58[[#This Row],[Defense Only Rank]]-Table58[[#This Row],[Defensive Geom Mean (w/o Framing) Rank]]</f>
        <v>-748</v>
      </c>
    </row>
    <row r="33" spans="1:13" x14ac:dyDescent="0.45">
      <c r="A33" s="1" t="s">
        <v>61</v>
      </c>
      <c r="B33" s="14" t="str">
        <f>VLOOKUP(Table58[[#This Row],[Name]], Statcast_Era___Career[[Name]:[Team]], 2, FALSE)</f>
        <v>LAD</v>
      </c>
      <c r="C33" s="8">
        <f>_xlfn.NUMBERVALUE(VLOOKUP($A33, Statcast_Era___Career[[Name]:[FRVFRV - Statcast Fielding Run Value in runs above average (Throwing+Blocking+Framing+Arm+RAA)]], 7, FALSE))</f>
        <v>-11</v>
      </c>
      <c r="D33" s="8">
        <f>_xlfn.NUMBERVALUE(VLOOKUP($A33, Statcast_Era___Career[[Name]:[FRVFRV - Statcast Fielding Run Value in runs above average (Throwing+Blocking+Framing+Arm+RAA)]], 8, FALSE))</f>
        <v>5</v>
      </c>
      <c r="E33" s="8">
        <f>_xlfn.NUMBERVALUE(VLOOKUP($A33, Statcast_Era___Career[[Name]:[FRVFRV - Statcast Fielding Run Value in runs above average (Throwing+Blocking+Framing+Arm+RAA)]], 9, FALSE))</f>
        <v>18</v>
      </c>
      <c r="F33" s="8">
        <f>_xlfn.RANK.EQ(_xlfn.NUMBERVALUE(VLOOKUP($A33, Statcast_Era___Career[[Name]:[FRVFRV - Statcast Fielding Run Value in runs above average (Throwing+Blocking+Framing+Arm+RAA)]], 7, FALSE)), Statcast_Era___Career[ThrowingThrowing - Statcast Catcher Throwing in runs above average], 0)</f>
        <v>121</v>
      </c>
      <c r="G33" s="9">
        <f>_xlfn.RANK.EQ(_xlfn.NUMBERVALUE(VLOOKUP($A33, Statcast_Era___Career[[Name]:[FRVFRV - Statcast Fielding Run Value in runs above average (Throwing+Blocking+Framing+Arm+RAA)]], 8, FALSE)), Statcast_Era___Career[BlockingBlocking - Statcast Catcher Blocking in runs above average], 0)</f>
        <v>18</v>
      </c>
      <c r="H33" s="10">
        <f>_xlfn.RANK.EQ(_xlfn.NUMBERVALUE(VLOOKUP($A33, Statcast_Era___Career[[Name]:[FRVFRV - Statcast Fielding Run Value in runs above average (Throwing+Blocking+Framing+Arm+RAA)]], 9, FALSE)), Statcast_Era___Career[FramingFraming - Statcast Catcher Framing in runs above average], 0)</f>
        <v>19</v>
      </c>
      <c r="I33" s="11">
        <f>GEOMEAN(F33:H33)</f>
        <v>34.588932497726425</v>
      </c>
      <c r="J33" s="12">
        <f>_xlfn.RANK.EQ(Table58[[#This Row],[Geom Mean (Defense Only)]], Table58[Geom Mean (Defense Only)], 1)</f>
        <v>32</v>
      </c>
      <c r="K33" s="11">
        <f>GEOMEAN(F33:G33)</f>
        <v>46.669047558312137</v>
      </c>
      <c r="L33" s="12">
        <f>_xlfn.RANK.EQ(Table58[[#This Row],[Defensive Geom Mean (w/o Framing)]], Table58[Defensive Geom Mean (w/o Framing)], 1)</f>
        <v>50</v>
      </c>
      <c r="M33" s="17">
        <f>Table58[[#This Row],[Defense Only Rank]]-Table58[[#This Row],[Defensive Geom Mean (w/o Framing) Rank]]</f>
        <v>-18</v>
      </c>
    </row>
    <row r="34" spans="1:13" x14ac:dyDescent="0.45">
      <c r="A34" s="1" t="s">
        <v>27</v>
      </c>
      <c r="B34" s="14" t="str">
        <f>VLOOKUP(Table58[[#This Row],[Name]], Statcast_Era___Career[[Name]:[Team]], 2, FALSE)</f>
        <v>3 Tms</v>
      </c>
      <c r="C34" s="8">
        <f>_xlfn.NUMBERVALUE(VLOOKUP($A34, Statcast_Era___Career[[Name]:[FRVFRV - Statcast Fielding Run Value in runs above average (Throwing+Blocking+Framing+Arm+RAA)]], 7, FALSE))</f>
        <v>-2</v>
      </c>
      <c r="D34" s="8">
        <f>_xlfn.NUMBERVALUE(VLOOKUP($A34, Statcast_Era___Career[[Name]:[FRVFRV - Statcast Fielding Run Value in runs above average (Throwing+Blocking+Framing+Arm+RAA)]], 8, FALSE))</f>
        <v>4</v>
      </c>
      <c r="E34" s="8">
        <f>_xlfn.NUMBERVALUE(VLOOKUP($A34, Statcast_Era___Career[[Name]:[FRVFRV - Statcast Fielding Run Value in runs above average (Throwing+Blocking+Framing+Arm+RAA)]], 9, FALSE))</f>
        <v>8</v>
      </c>
      <c r="F34" s="8">
        <f>_xlfn.RANK.EQ(_xlfn.NUMBERVALUE(VLOOKUP($A34, Statcast_Era___Career[[Name]:[FRVFRV - Statcast Fielding Run Value in runs above average (Throwing+Blocking+Framing+Arm+RAA)]], 7, FALSE)), Statcast_Era___Career[ThrowingThrowing - Statcast Catcher Throwing in runs above average], 0)</f>
        <v>76</v>
      </c>
      <c r="G34" s="9">
        <f>_xlfn.RANK.EQ(_xlfn.NUMBERVALUE(VLOOKUP($A34, Statcast_Era___Career[[Name]:[FRVFRV - Statcast Fielding Run Value in runs above average (Throwing+Blocking+Framing+Arm+RAA)]], 8, FALSE)), Statcast_Era___Career[BlockingBlocking - Statcast Catcher Blocking in runs above average], 0)</f>
        <v>21</v>
      </c>
      <c r="H34" s="10">
        <f>_xlfn.RANK.EQ(_xlfn.NUMBERVALUE(VLOOKUP($A34, Statcast_Era___Career[[Name]:[FRVFRV - Statcast Fielding Run Value in runs above average (Throwing+Blocking+Framing+Arm+RAA)]], 9, FALSE)), Statcast_Era___Career[FramingFraming - Statcast Catcher Framing in runs above average], 0)</f>
        <v>26</v>
      </c>
      <c r="I34" s="11">
        <f>GEOMEAN(F34:H34)</f>
        <v>34.620665481118522</v>
      </c>
      <c r="J34" s="12">
        <f>_xlfn.RANK.EQ(Table58[[#This Row],[Geom Mean (Defense Only)]], Table58[Geom Mean (Defense Only)], 1)</f>
        <v>33</v>
      </c>
      <c r="K34" s="11">
        <f>GEOMEAN(F34:G34)</f>
        <v>39.949968710876355</v>
      </c>
      <c r="L34" s="12">
        <f>_xlfn.RANK.EQ(Table58[[#This Row],[Defensive Geom Mean (w/o Framing)]], Table58[Defensive Geom Mean (w/o Framing)], 1)</f>
        <v>44</v>
      </c>
      <c r="M34" s="17">
        <f>Table58[[#This Row],[Defense Only Rank]]-Table58[[#This Row],[Defensive Geom Mean (w/o Framing) Rank]]</f>
        <v>-11</v>
      </c>
    </row>
    <row r="35" spans="1:13" x14ac:dyDescent="0.45">
      <c r="A35" s="1" t="s">
        <v>122</v>
      </c>
      <c r="B35" s="14" t="str">
        <f>VLOOKUP(Table58[[#This Row],[Name]], Statcast_Era___Career[[Name]:[Team]], 2, FALSE)</f>
        <v>9 Tms</v>
      </c>
      <c r="C35" s="8">
        <f>_xlfn.NUMBERVALUE(VLOOKUP($A35, Statcast_Era___Career[[Name]:[FRVFRV - Statcast Fielding Run Value in runs above average (Throwing+Blocking+Framing+Arm+RAA)]], 7, FALSE))</f>
        <v>1</v>
      </c>
      <c r="D35" s="8">
        <f>_xlfn.NUMBERVALUE(VLOOKUP($A35, Statcast_Era___Career[[Name]:[FRVFRV - Statcast Fielding Run Value in runs above average (Throwing+Blocking+Framing+Arm+RAA)]], 8, FALSE))</f>
        <v>2</v>
      </c>
      <c r="E35" s="8">
        <f>_xlfn.NUMBERVALUE(VLOOKUP($A35, Statcast_Era___Career[[Name]:[FRVFRV - Statcast Fielding Run Value in runs above average (Throwing+Blocking+Framing+Arm+RAA)]], 9, FALSE))</f>
        <v>6</v>
      </c>
      <c r="F35" s="8">
        <f>_xlfn.RANK.EQ(_xlfn.NUMBERVALUE(VLOOKUP($A35, Statcast_Era___Career[[Name]:[FRVFRV - Statcast Fielding Run Value in runs above average (Throwing+Blocking+Framing+Arm+RAA)]], 7, FALSE)), Statcast_Era___Career[ThrowingThrowing - Statcast Catcher Throwing in runs above average], 0)</f>
        <v>45</v>
      </c>
      <c r="G35" s="9">
        <f>_xlfn.RANK.EQ(_xlfn.NUMBERVALUE(VLOOKUP($A35, Statcast_Era___Career[[Name]:[FRVFRV - Statcast Fielding Run Value in runs above average (Throwing+Blocking+Framing+Arm+RAA)]], 8, FALSE)), Statcast_Era___Career[BlockingBlocking - Statcast Catcher Blocking in runs above average], 0)</f>
        <v>29</v>
      </c>
      <c r="H35" s="10">
        <f>_xlfn.RANK.EQ(_xlfn.NUMBERVALUE(VLOOKUP($A35, Statcast_Era___Career[[Name]:[FRVFRV - Statcast Fielding Run Value in runs above average (Throwing+Blocking+Framing+Arm+RAA)]], 9, FALSE)), Statcast_Era___Career[FramingFraming - Statcast Catcher Framing in runs above average], 0)</f>
        <v>33</v>
      </c>
      <c r="I35" s="11">
        <f>GEOMEAN(F35:H35)</f>
        <v>35.051624497441864</v>
      </c>
      <c r="J35" s="12">
        <f>_xlfn.RANK.EQ(Table58[[#This Row],[Geom Mean (Defense Only)]], Table58[Geom Mean (Defense Only)], 1)</f>
        <v>34</v>
      </c>
      <c r="K35" s="11">
        <f>GEOMEAN(F35:G35)</f>
        <v>36.124783736376884</v>
      </c>
      <c r="L35" s="12">
        <f>_xlfn.RANK.EQ(Table58[[#This Row],[Defensive Geom Mean (w/o Framing)]], Table58[Defensive Geom Mean (w/o Framing)], 1)</f>
        <v>36</v>
      </c>
      <c r="M35" s="17">
        <f>Table58[[#This Row],[Defense Only Rank]]-Table58[[#This Row],[Defensive Geom Mean (w/o Framing) Rank]]</f>
        <v>-2</v>
      </c>
    </row>
    <row r="36" spans="1:13" x14ac:dyDescent="0.45">
      <c r="A36" s="1" t="s">
        <v>128</v>
      </c>
      <c r="B36" s="14" t="str">
        <f>VLOOKUP(Table58[[#This Row],[Name]], Statcast_Era___Career[[Name]:[Team]], 2, FALSE)</f>
        <v>6 Tms</v>
      </c>
      <c r="C36" s="8">
        <f>_xlfn.NUMBERVALUE(VLOOKUP($A36, Statcast_Era___Career[[Name]:[FRVFRV - Statcast Fielding Run Value in runs above average (Throwing+Blocking+Framing+Arm+RAA)]], 7, FALSE))</f>
        <v>3</v>
      </c>
      <c r="D36" s="8">
        <f>_xlfn.NUMBERVALUE(VLOOKUP($A36, Statcast_Era___Career[[Name]:[FRVFRV - Statcast Fielding Run Value in runs above average (Throwing+Blocking+Framing+Arm+RAA)]], 8, FALSE))</f>
        <v>1</v>
      </c>
      <c r="E36" s="8">
        <f>_xlfn.NUMBERVALUE(VLOOKUP($A36, Statcast_Era___Career[[Name]:[FRVFRV - Statcast Fielding Run Value in runs above average (Throwing+Blocking+Framing+Arm+RAA)]], 9, FALSE))</f>
        <v>2</v>
      </c>
      <c r="F36" s="8">
        <f>_xlfn.RANK.EQ(_xlfn.NUMBERVALUE(VLOOKUP($A36, Statcast_Era___Career[[Name]:[FRVFRV - Statcast Fielding Run Value in runs above average (Throwing+Blocking+Framing+Arm+RAA)]], 7, FALSE)), Statcast_Era___Career[ThrowingThrowing - Statcast Catcher Throwing in runs above average], 0)</f>
        <v>28</v>
      </c>
      <c r="G36" s="9">
        <f>_xlfn.RANK.EQ(_xlfn.NUMBERVALUE(VLOOKUP($A36, Statcast_Era___Career[[Name]:[FRVFRV - Statcast Fielding Run Value in runs above average (Throwing+Blocking+Framing+Arm+RAA)]], 8, FALSE)), Statcast_Era___Career[BlockingBlocking - Statcast Catcher Blocking in runs above average], 0)</f>
        <v>37</v>
      </c>
      <c r="H36" s="10">
        <f>_xlfn.RANK.EQ(_xlfn.NUMBERVALUE(VLOOKUP($A36, Statcast_Era___Career[[Name]:[FRVFRV - Statcast Fielding Run Value in runs above average (Throwing+Blocking+Framing+Arm+RAA)]], 9, FALSE)), Statcast_Era___Career[FramingFraming - Statcast Catcher Framing in runs above average], 0)</f>
        <v>45</v>
      </c>
      <c r="I36" s="11">
        <f>GEOMEAN(F36:H36)</f>
        <v>35.990738358222615</v>
      </c>
      <c r="J36" s="12">
        <f>_xlfn.RANK.EQ(Table58[[#This Row],[Geom Mean (Defense Only)]], Table58[Geom Mean (Defense Only)], 1)</f>
        <v>35</v>
      </c>
      <c r="K36" s="11">
        <f>GEOMEAN(F36:G36)</f>
        <v>32.186953878862163</v>
      </c>
      <c r="L36" s="12">
        <f>_xlfn.RANK.EQ(Table58[[#This Row],[Defensive Geom Mean (w/o Framing)]], Table58[Defensive Geom Mean (w/o Framing)], 1)</f>
        <v>32</v>
      </c>
      <c r="M36" s="17">
        <f>Table58[[#This Row],[Defense Only Rank]]-Table58[[#This Row],[Defensive Geom Mean (w/o Framing) Rank]]</f>
        <v>3</v>
      </c>
    </row>
    <row r="37" spans="1:13" x14ac:dyDescent="0.45">
      <c r="A37" s="1" t="s">
        <v>124</v>
      </c>
      <c r="B37" s="14" t="str">
        <f>VLOOKUP(Table58[[#This Row],[Name]], Statcast_Era___Career[[Name]:[Team]], 2, FALSE)</f>
        <v>5 Tms</v>
      </c>
      <c r="C37" s="8">
        <f>_xlfn.NUMBERVALUE(VLOOKUP($A37, Statcast_Era___Career[[Name]:[FRVFRV - Statcast Fielding Run Value in runs above average (Throwing+Blocking+Framing+Arm+RAA)]], 7, FALSE))</f>
        <v>-1</v>
      </c>
      <c r="D37" s="8">
        <f>_xlfn.NUMBERVALUE(VLOOKUP($A37, Statcast_Era___Career[[Name]:[FRVFRV - Statcast Fielding Run Value in runs above average (Throwing+Blocking+Framing+Arm+RAA)]], 8, FALSE))</f>
        <v>2</v>
      </c>
      <c r="E37" s="8">
        <f>_xlfn.NUMBERVALUE(VLOOKUP($A37, Statcast_Era___Career[[Name]:[FRVFRV - Statcast Fielding Run Value in runs above average (Throwing+Blocking+Framing+Arm+RAA)]], 9, FALSE))</f>
        <v>8</v>
      </c>
      <c r="F37" s="8">
        <f>_xlfn.RANK.EQ(_xlfn.NUMBERVALUE(VLOOKUP($A37, Statcast_Era___Career[[Name]:[FRVFRV - Statcast Fielding Run Value in runs above average (Throwing+Blocking+Framing+Arm+RAA)]], 7, FALSE)), Statcast_Era___Career[ThrowingThrowing - Statcast Catcher Throwing in runs above average], 0)</f>
        <v>62</v>
      </c>
      <c r="G37" s="9">
        <f>_xlfn.RANK.EQ(_xlfn.NUMBERVALUE(VLOOKUP($A37, Statcast_Era___Career[[Name]:[FRVFRV - Statcast Fielding Run Value in runs above average (Throwing+Blocking+Framing+Arm+RAA)]], 8, FALSE)), Statcast_Era___Career[BlockingBlocking - Statcast Catcher Blocking in runs above average], 0)</f>
        <v>29</v>
      </c>
      <c r="H37" s="10">
        <f>_xlfn.RANK.EQ(_xlfn.NUMBERVALUE(VLOOKUP($A37, Statcast_Era___Career[[Name]:[FRVFRV - Statcast Fielding Run Value in runs above average (Throwing+Blocking+Framing+Arm+RAA)]], 9, FALSE)), Statcast_Era___Career[FramingFraming - Statcast Catcher Framing in runs above average], 0)</f>
        <v>26</v>
      </c>
      <c r="I37" s="11">
        <f>GEOMEAN(F37:H37)</f>
        <v>36.023647015224661</v>
      </c>
      <c r="J37" s="12">
        <f>_xlfn.RANK.EQ(Table58[[#This Row],[Geom Mean (Defense Only)]], Table58[Geom Mean (Defense Only)], 1)</f>
        <v>36</v>
      </c>
      <c r="K37" s="11">
        <f>GEOMEAN(F37:G37)</f>
        <v>42.402830094228378</v>
      </c>
      <c r="L37" s="12">
        <f>_xlfn.RANK.EQ(Table58[[#This Row],[Defensive Geom Mean (w/o Framing)]], Table58[Defensive Geom Mean (w/o Framing)], 1)</f>
        <v>48</v>
      </c>
      <c r="M37" s="17">
        <f>Table58[[#This Row],[Defense Only Rank]]-Table58[[#This Row],[Defensive Geom Mean (w/o Framing) Rank]]</f>
        <v>-12</v>
      </c>
    </row>
    <row r="38" spans="1:13" x14ac:dyDescent="0.45">
      <c r="A38" s="1" t="s">
        <v>35</v>
      </c>
      <c r="B38" s="14" t="str">
        <f>VLOOKUP(Table58[[#This Row],[Name]], Statcast_Era___Career[[Name]:[Team]], 2, FALSE)</f>
        <v>MIA</v>
      </c>
      <c r="C38" s="8">
        <f>_xlfn.NUMBERVALUE(VLOOKUP($A38, Statcast_Era___Career[[Name]:[FRVFRV - Statcast Fielding Run Value in runs above average (Throwing+Blocking+Framing+Arm+RAA)]], 7, FALSE))</f>
        <v>2</v>
      </c>
      <c r="D38" s="8">
        <f>_xlfn.NUMBERVALUE(VLOOKUP($A38, Statcast_Era___Career[[Name]:[FRVFRV - Statcast Fielding Run Value in runs above average (Throwing+Blocking+Framing+Arm+RAA)]], 8, FALSE))</f>
        <v>3</v>
      </c>
      <c r="E38" s="8">
        <f>_xlfn.NUMBERVALUE(VLOOKUP($A38, Statcast_Era___Career[[Name]:[FRVFRV - Statcast Fielding Run Value in runs above average (Throwing+Blocking+Framing+Arm+RAA)]], 9, FALSE))</f>
        <v>1</v>
      </c>
      <c r="F38" s="8">
        <f>_xlfn.RANK.EQ(_xlfn.NUMBERVALUE(VLOOKUP($A38, Statcast_Era___Career[[Name]:[FRVFRV - Statcast Fielding Run Value in runs above average (Throwing+Blocking+Framing+Arm+RAA)]], 7, FALSE)), Statcast_Era___Career[ThrowingThrowing - Statcast Catcher Throwing in runs above average], 0)</f>
        <v>37</v>
      </c>
      <c r="G38" s="9">
        <f>_xlfn.RANK.EQ(_xlfn.NUMBERVALUE(VLOOKUP($A38, Statcast_Era___Career[[Name]:[FRVFRV - Statcast Fielding Run Value in runs above average (Throwing+Blocking+Framing+Arm+RAA)]], 8, FALSE)), Statcast_Era___Career[BlockingBlocking - Statcast Catcher Blocking in runs above average], 0)</f>
        <v>26</v>
      </c>
      <c r="H38" s="10">
        <f>_xlfn.RANK.EQ(_xlfn.NUMBERVALUE(VLOOKUP($A38, Statcast_Era___Career[[Name]:[FRVFRV - Statcast Fielding Run Value in runs above average (Throwing+Blocking+Framing+Arm+RAA)]], 9, FALSE)), Statcast_Era___Career[FramingFraming - Statcast Catcher Framing in runs above average], 0)</f>
        <v>49</v>
      </c>
      <c r="I38" s="11">
        <f>GEOMEAN(F38:H38)</f>
        <v>36.123546714203968</v>
      </c>
      <c r="J38" s="12">
        <f>_xlfn.RANK.EQ(Table58[[#This Row],[Geom Mean (Defense Only)]], Table58[Geom Mean (Defense Only)], 1)</f>
        <v>37</v>
      </c>
      <c r="K38" s="11">
        <f>GEOMEAN(F38:G38)</f>
        <v>31.016124838541646</v>
      </c>
      <c r="L38" s="12">
        <f>_xlfn.RANK.EQ(Table58[[#This Row],[Defensive Geom Mean (w/o Framing)]], Table58[Defensive Geom Mean (w/o Framing)], 1)</f>
        <v>29</v>
      </c>
      <c r="M38" s="17">
        <f>Table58[[#This Row],[Defense Only Rank]]-Table58[[#This Row],[Defensive Geom Mean (w/o Framing) Rank]]</f>
        <v>8</v>
      </c>
    </row>
    <row r="39" spans="1:13" x14ac:dyDescent="0.45">
      <c r="A39" s="1" t="s">
        <v>72</v>
      </c>
      <c r="B39" s="14" t="str">
        <f>VLOOKUP(Table58[[#This Row],[Name]], Statcast_Era___Career[[Name]:[Team]], 2, FALSE)</f>
        <v>5 Tms</v>
      </c>
      <c r="C39" s="8">
        <f>_xlfn.NUMBERVALUE(VLOOKUP($A39, Statcast_Era___Career[[Name]:[FRVFRV - Statcast Fielding Run Value in runs above average (Throwing+Blocking+Framing+Arm+RAA)]], 7, FALSE))</f>
        <v>3</v>
      </c>
      <c r="D39" s="8">
        <f>_xlfn.NUMBERVALUE(VLOOKUP($A39, Statcast_Era___Career[[Name]:[FRVFRV - Statcast Fielding Run Value in runs above average (Throwing+Blocking+Framing+Arm+RAA)]], 8, FALSE))</f>
        <v>4</v>
      </c>
      <c r="E39" s="8">
        <f>_xlfn.NUMBERVALUE(VLOOKUP($A39, Statcast_Era___Career[[Name]:[FRVFRV - Statcast Fielding Run Value in runs above average (Throwing+Blocking+Framing+Arm+RAA)]], 9, FALSE))</f>
        <v>-8</v>
      </c>
      <c r="F39" s="8">
        <f>_xlfn.RANK.EQ(_xlfn.NUMBERVALUE(VLOOKUP($A39, Statcast_Era___Career[[Name]:[FRVFRV - Statcast Fielding Run Value in runs above average (Throwing+Blocking+Framing+Arm+RAA)]], 7, FALSE)), Statcast_Era___Career[ThrowingThrowing - Statcast Catcher Throwing in runs above average], 0)</f>
        <v>28</v>
      </c>
      <c r="G39" s="9">
        <f>_xlfn.RANK.EQ(_xlfn.NUMBERVALUE(VLOOKUP($A39, Statcast_Era___Career[[Name]:[FRVFRV - Statcast Fielding Run Value in runs above average (Throwing+Blocking+Framing+Arm+RAA)]], 8, FALSE)), Statcast_Era___Career[BlockingBlocking - Statcast Catcher Blocking in runs above average], 0)</f>
        <v>21</v>
      </c>
      <c r="H39" s="10">
        <f>_xlfn.RANK.EQ(_xlfn.NUMBERVALUE(VLOOKUP($A39, Statcast_Era___Career[[Name]:[FRVFRV - Statcast Fielding Run Value in runs above average (Throwing+Blocking+Framing+Arm+RAA)]], 9, FALSE)), Statcast_Era___Career[FramingFraming - Statcast Catcher Framing in runs above average], 0)</f>
        <v>86</v>
      </c>
      <c r="I39" s="11">
        <f>GEOMEAN(F39:H39)</f>
        <v>36.979292040395755</v>
      </c>
      <c r="J39" s="12">
        <f>_xlfn.RANK.EQ(Table58[[#This Row],[Geom Mean (Defense Only)]], Table58[Geom Mean (Defense Only)], 1)</f>
        <v>38</v>
      </c>
      <c r="K39" s="11">
        <f>GEOMEAN(F39:G39)</f>
        <v>24.248711305964282</v>
      </c>
      <c r="L39" s="12">
        <f>_xlfn.RANK.EQ(Table58[[#This Row],[Defensive Geom Mean (w/o Framing)]], Table58[Defensive Geom Mean (w/o Framing)], 1)</f>
        <v>22</v>
      </c>
      <c r="M39" s="17">
        <f>Table58[[#This Row],[Defense Only Rank]]-Table58[[#This Row],[Defensive Geom Mean (w/o Framing) Rank]]</f>
        <v>16</v>
      </c>
    </row>
    <row r="40" spans="1:13" x14ac:dyDescent="0.45">
      <c r="A40" s="1" t="s">
        <v>151</v>
      </c>
      <c r="B40" t="str">
        <f>VLOOKUP(Table58[[#This Row],[Name]], Statcast_Era___Career[[Name]:[Team]], 2, FALSE)</f>
        <v>3 Tms</v>
      </c>
      <c r="C40" s="8">
        <f>_xlfn.NUMBERVALUE(VLOOKUP($A40, Statcast_Era___Career[[Name]:[FRVFRV - Statcast Fielding Run Value in runs above average (Throwing+Blocking+Framing+Arm+RAA)]], 7, FALSE))</f>
        <v>2</v>
      </c>
      <c r="D40" s="8">
        <f>_xlfn.NUMBERVALUE(VLOOKUP($A40, Statcast_Era___Career[[Name]:[FRVFRV - Statcast Fielding Run Value in runs above average (Throwing+Blocking+Framing+Arm+RAA)]], 8, FALSE))</f>
        <v>7</v>
      </c>
      <c r="E40" s="8">
        <f>_xlfn.NUMBERVALUE(VLOOKUP($A40, Statcast_Era___Career[[Name]:[FRVFRV - Statcast Fielding Run Value in runs above average (Throwing+Blocking+Framing+Arm+RAA)]], 9, FALSE))</f>
        <v>-10</v>
      </c>
      <c r="F40" s="8">
        <f>_xlfn.RANK.EQ(_xlfn.NUMBERVALUE(VLOOKUP($A40, Statcast_Era___Career[[Name]:[FRVFRV - Statcast Fielding Run Value in runs above average (Throwing+Blocking+Framing+Arm+RAA)]], 7, FALSE)), Statcast_Era___Career[ThrowingThrowing - Statcast Catcher Throwing in runs above average], 0)</f>
        <v>37</v>
      </c>
      <c r="G40" s="9">
        <f>_xlfn.RANK.EQ(_xlfn.NUMBERVALUE(VLOOKUP($A40, Statcast_Era___Career[[Name]:[FRVFRV - Statcast Fielding Run Value in runs above average (Throwing+Blocking+Framing+Arm+RAA)]], 8, FALSE)), Statcast_Era___Career[BlockingBlocking - Statcast Catcher Blocking in runs above average], 0)</f>
        <v>14</v>
      </c>
      <c r="H40" s="10">
        <f>_xlfn.RANK.EQ(_xlfn.NUMBERVALUE(VLOOKUP($A40, Statcast_Era___Career[[Name]:[FRVFRV - Statcast Fielding Run Value in runs above average (Throwing+Blocking+Framing+Arm+RAA)]], 9, FALSE)), Statcast_Era___Career[FramingFraming - Statcast Catcher Framing in runs above average], 0)</f>
        <v>98</v>
      </c>
      <c r="I40" s="11">
        <f>GEOMEAN(F40:H40)</f>
        <v>37.027007308859453</v>
      </c>
      <c r="J40" s="12">
        <f>_xlfn.RANK.EQ(Table58[[#This Row],[Geom Mean (Defense Only)]], Table58[Geom Mean (Defense Only)], 1)</f>
        <v>39</v>
      </c>
      <c r="K40" s="11">
        <f>GEOMEAN(F40:G40)</f>
        <v>22.759613353482084</v>
      </c>
      <c r="L40" s="12">
        <f>_xlfn.RANK.EQ(Table58[[#This Row],[Defensive Geom Mean (w/o Framing)]], Table58[Defensive Geom Mean (w/o Framing)], 1)</f>
        <v>20</v>
      </c>
      <c r="M40" s="17">
        <f>Table58[[#This Row],[Defense Only Rank]]-Table58[[#This Row],[Defensive Geom Mean (w/o Framing) Rank]]</f>
        <v>19</v>
      </c>
    </row>
    <row r="41" spans="1:13" x14ac:dyDescent="0.45">
      <c r="A41" s="1" t="s">
        <v>25</v>
      </c>
      <c r="B41" s="14" t="str">
        <f>VLOOKUP(Table58[[#This Row],[Name]], Statcast_Era___Career[[Name]:[Team]], 2, FALSE)</f>
        <v>DET</v>
      </c>
      <c r="C41" s="8">
        <f>_xlfn.NUMBERVALUE(VLOOKUP($A41, Statcast_Era___Career[[Name]:[FRVFRV - Statcast Fielding Run Value in runs above average (Throwing+Blocking+Framing+Arm+RAA)]], 7, FALSE))</f>
        <v>3</v>
      </c>
      <c r="D41" s="8">
        <f>_xlfn.NUMBERVALUE(VLOOKUP($A41, Statcast_Era___Career[[Name]:[FRVFRV - Statcast Fielding Run Value in runs above average (Throwing+Blocking+Framing+Arm+RAA)]], 8, FALSE))</f>
        <v>0</v>
      </c>
      <c r="E41" s="8">
        <f>_xlfn.NUMBERVALUE(VLOOKUP($A41, Statcast_Era___Career[[Name]:[FRVFRV - Statcast Fielding Run Value in runs above average (Throwing+Blocking+Framing+Arm+RAA)]], 9, FALSE))</f>
        <v>5</v>
      </c>
      <c r="F41" s="8">
        <f>_xlfn.RANK.EQ(_xlfn.NUMBERVALUE(VLOOKUP($A41, Statcast_Era___Career[[Name]:[FRVFRV - Statcast Fielding Run Value in runs above average (Throwing+Blocking+Framing+Arm+RAA)]], 7, FALSE)), Statcast_Era___Career[ThrowingThrowing - Statcast Catcher Throwing in runs above average], 0)</f>
        <v>28</v>
      </c>
      <c r="G41" s="9">
        <f>_xlfn.RANK.EQ(_xlfn.NUMBERVALUE(VLOOKUP($A41,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1" s="10">
        <f>_xlfn.RANK.EQ(_xlfn.NUMBERVALUE(VLOOKUP($A41, Statcast_Era___Career[[Name]:[FRVFRV - Statcast Fielding Run Value in runs above average (Throwing+Blocking+Framing+Arm+RAA)]], 9, FALSE)), Statcast_Era___Career[FramingFraming - Statcast Catcher Framing in runs above average], 0)</f>
        <v>36</v>
      </c>
      <c r="I41" s="11">
        <f>GEOMEAN(F41:H41)</f>
        <v>37.182926608446756</v>
      </c>
      <c r="J41" s="12">
        <f>_xlfn.RANK.EQ(Table58[[#This Row],[Geom Mean (Defense Only)]], Table58[Geom Mean (Defense Only)], 1)</f>
        <v>40</v>
      </c>
      <c r="K41" s="11">
        <f>GEOMEAN(F41:G41)</f>
        <v>37.78888725538237</v>
      </c>
      <c r="L41" s="12">
        <f>_xlfn.RANK.EQ(Table58[[#This Row],[Defensive Geom Mean (w/o Framing)]], Table58[Defensive Geom Mean (w/o Framing)], 1)</f>
        <v>37</v>
      </c>
      <c r="M41" s="17">
        <f>Table58[[#This Row],[Defense Only Rank]]-Table58[[#This Row],[Defensive Geom Mean (w/o Framing) Rank]]</f>
        <v>3</v>
      </c>
    </row>
    <row r="42" spans="1:13" x14ac:dyDescent="0.45">
      <c r="A42" s="1" t="s">
        <v>28</v>
      </c>
      <c r="B42" s="14" t="str">
        <f>VLOOKUP(Table58[[#This Row],[Name]], Statcast_Era___Career[[Name]:[Team]], 2, FALSE)</f>
        <v>SEA</v>
      </c>
      <c r="C42" s="8">
        <f>_xlfn.NUMBERVALUE(VLOOKUP($A42, Statcast_Era___Career[[Name]:[FRVFRV - Statcast Fielding Run Value in runs above average (Throwing+Blocking+Framing+Arm+RAA)]], 7, FALSE))</f>
        <v>2</v>
      </c>
      <c r="D42" s="8">
        <f>_xlfn.NUMBERVALUE(VLOOKUP($A42, Statcast_Era___Career[[Name]:[FRVFRV - Statcast Fielding Run Value in runs above average (Throwing+Blocking+Framing+Arm+RAA)]], 8, FALSE))</f>
        <v>-3</v>
      </c>
      <c r="E42" s="8">
        <f>_xlfn.NUMBERVALUE(VLOOKUP($A42, Statcast_Era___Career[[Name]:[FRVFRV - Statcast Fielding Run Value in runs above average (Throwing+Blocking+Framing+Arm+RAA)]], 9, FALSE))</f>
        <v>21</v>
      </c>
      <c r="F42" s="8">
        <f>_xlfn.RANK.EQ(_xlfn.NUMBERVALUE(VLOOKUP($A42, Statcast_Era___Career[[Name]:[FRVFRV - Statcast Fielding Run Value in runs above average (Throwing+Blocking+Framing+Arm+RAA)]], 7, FALSE)), Statcast_Era___Career[ThrowingThrowing - Statcast Catcher Throwing in runs above average], 0)</f>
        <v>37</v>
      </c>
      <c r="G42" s="9">
        <f>_xlfn.RANK.EQ(_xlfn.NUMBERVALUE(VLOOKUP($A42, Statcast_Era___Career[[Name]:[FRVFRV - Statcast Fielding Run Value in runs above average (Throwing+Blocking+Framing+Arm+RAA)]], 8, FALSE)), Statcast_Era___Career[BlockingBlocking - Statcast Catcher Blocking in runs above average], 0)</f>
        <v>101</v>
      </c>
      <c r="H42" s="10">
        <f>_xlfn.RANK.EQ(_xlfn.NUMBERVALUE(VLOOKUP($A42, Statcast_Era___Career[[Name]:[FRVFRV - Statcast Fielding Run Value in runs above average (Throwing+Blocking+Framing+Arm+RAA)]], 9, FALSE)), Statcast_Era___Career[FramingFraming - Statcast Catcher Framing in runs above average], 0)</f>
        <v>14</v>
      </c>
      <c r="I42" s="11">
        <f>GEOMEAN(F42:H42)</f>
        <v>37.401042799333972</v>
      </c>
      <c r="J42" s="12">
        <f>_xlfn.RANK.EQ(Table58[[#This Row],[Geom Mean (Defense Only)]], Table58[Geom Mean (Defense Only)], 1)</f>
        <v>41</v>
      </c>
      <c r="K42" s="11">
        <f>GEOMEAN(F42:G42)</f>
        <v>61.131006862311693</v>
      </c>
      <c r="L42" s="12">
        <f>_xlfn.RANK.EQ(Table58[[#This Row],[Defensive Geom Mean (w/o Framing)]], Table58[Defensive Geom Mean (w/o Framing)], 1)</f>
        <v>732</v>
      </c>
      <c r="M42" s="17">
        <f>Table58[[#This Row],[Defense Only Rank]]-Table58[[#This Row],[Defensive Geom Mean (w/o Framing) Rank]]</f>
        <v>-691</v>
      </c>
    </row>
    <row r="43" spans="1:13" x14ac:dyDescent="0.45">
      <c r="A43" s="1" t="s">
        <v>53</v>
      </c>
      <c r="B43" s="14" t="str">
        <f>VLOOKUP(Table58[[#This Row],[Name]], Statcast_Era___Career[[Name]:[Team]], 2, FALSE)</f>
        <v>3 Tms</v>
      </c>
      <c r="C43" s="8">
        <f>_xlfn.NUMBERVALUE(VLOOKUP($A43, Statcast_Era___Career[[Name]:[FRVFRV - Statcast Fielding Run Value in runs above average (Throwing+Blocking+Framing+Arm+RAA)]], 7, FALSE))</f>
        <v>1</v>
      </c>
      <c r="D43" s="8">
        <f>_xlfn.NUMBERVALUE(VLOOKUP($A43, Statcast_Era___Career[[Name]:[FRVFRV - Statcast Fielding Run Value in runs above average (Throwing+Blocking+Framing+Arm+RAA)]], 8, FALSE))</f>
        <v>1</v>
      </c>
      <c r="E43" s="8">
        <f>_xlfn.NUMBERVALUE(VLOOKUP($A43, Statcast_Era___Career[[Name]:[FRVFRV - Statcast Fielding Run Value in runs above average (Throwing+Blocking+Framing+Arm+RAA)]], 9, FALSE))</f>
        <v>7</v>
      </c>
      <c r="F43" s="8">
        <f>_xlfn.RANK.EQ(_xlfn.NUMBERVALUE(VLOOKUP($A43, Statcast_Era___Career[[Name]:[FRVFRV - Statcast Fielding Run Value in runs above average (Throwing+Blocking+Framing+Arm+RAA)]], 7, FALSE)), Statcast_Era___Career[ThrowingThrowing - Statcast Catcher Throwing in runs above average], 0)</f>
        <v>45</v>
      </c>
      <c r="G43" s="9">
        <f>_xlfn.RANK.EQ(_xlfn.NUMBERVALUE(VLOOKUP($A43, Statcast_Era___Career[[Name]:[FRVFRV - Statcast Fielding Run Value in runs above average (Throwing+Blocking+Framing+Arm+RAA)]], 8, FALSE)), Statcast_Era___Career[BlockingBlocking - Statcast Catcher Blocking in runs above average], 0)</f>
        <v>37</v>
      </c>
      <c r="H43" s="10">
        <f>_xlfn.RANK.EQ(_xlfn.NUMBERVALUE(VLOOKUP($A43, Statcast_Era___Career[[Name]:[FRVFRV - Statcast Fielding Run Value in runs above average (Throwing+Blocking+Framing+Arm+RAA)]], 9, FALSE)), Statcast_Era___Career[FramingFraming - Statcast Catcher Framing in runs above average], 0)</f>
        <v>32</v>
      </c>
      <c r="I43" s="11">
        <f>GEOMEAN(F43:H43)</f>
        <v>37.628889823481948</v>
      </c>
      <c r="J43" s="12">
        <f>_xlfn.RANK.EQ(Table58[[#This Row],[Geom Mean (Defense Only)]], Table58[Geom Mean (Defense Only)], 1)</f>
        <v>42</v>
      </c>
      <c r="K43" s="11">
        <f>GEOMEAN(F43:G43)</f>
        <v>40.80441152620633</v>
      </c>
      <c r="L43" s="12">
        <f>_xlfn.RANK.EQ(Table58[[#This Row],[Defensive Geom Mean (w/o Framing)]], Table58[Defensive Geom Mean (w/o Framing)], 1)</f>
        <v>46</v>
      </c>
      <c r="M43" s="17">
        <f>Table58[[#This Row],[Defense Only Rank]]-Table58[[#This Row],[Defensive Geom Mean (w/o Framing) Rank]]</f>
        <v>-4</v>
      </c>
    </row>
    <row r="44" spans="1:13" x14ac:dyDescent="0.45">
      <c r="A44" s="1" t="s">
        <v>125</v>
      </c>
      <c r="B44" s="14" t="str">
        <f>VLOOKUP(Table58[[#This Row],[Name]], Statcast_Era___Career[[Name]:[Team]], 2, FALSE)</f>
        <v>3 Tms</v>
      </c>
      <c r="C44" s="8">
        <f>_xlfn.NUMBERVALUE(VLOOKUP($A44, Statcast_Era___Career[[Name]:[FRVFRV - Statcast Fielding Run Value in runs above average (Throwing+Blocking+Framing+Arm+RAA)]], 7, FALSE))</f>
        <v>-1</v>
      </c>
      <c r="D44" s="8">
        <f>_xlfn.NUMBERVALUE(VLOOKUP($A44, Statcast_Era___Career[[Name]:[FRVFRV - Statcast Fielding Run Value in runs above average (Throwing+Blocking+Framing+Arm+RAA)]], 8, FALSE))</f>
        <v>1</v>
      </c>
      <c r="E44" s="8">
        <f>_xlfn.NUMBERVALUE(VLOOKUP($A44, Statcast_Era___Career[[Name]:[FRVFRV - Statcast Fielding Run Value in runs above average (Throwing+Blocking+Framing+Arm+RAA)]], 9, FALSE))</f>
        <v>10</v>
      </c>
      <c r="F44" s="8">
        <f>_xlfn.RANK.EQ(_xlfn.NUMBERVALUE(VLOOKUP($A44, Statcast_Era___Career[[Name]:[FRVFRV - Statcast Fielding Run Value in runs above average (Throwing+Blocking+Framing+Arm+RAA)]], 7, FALSE)), Statcast_Era___Career[ThrowingThrowing - Statcast Catcher Throwing in runs above average], 0)</f>
        <v>62</v>
      </c>
      <c r="G44" s="9">
        <f>_xlfn.RANK.EQ(_xlfn.NUMBERVALUE(VLOOKUP($A44, Statcast_Era___Career[[Name]:[FRVFRV - Statcast Fielding Run Value in runs above average (Throwing+Blocking+Framing+Arm+RAA)]], 8, FALSE)), Statcast_Era___Career[BlockingBlocking - Statcast Catcher Blocking in runs above average], 0)</f>
        <v>37</v>
      </c>
      <c r="H44" s="10">
        <f>_xlfn.RANK.EQ(_xlfn.NUMBERVALUE(VLOOKUP($A44, Statcast_Era___Career[[Name]:[FRVFRV - Statcast Fielding Run Value in runs above average (Throwing+Blocking+Framing+Arm+RAA)]], 9, FALSE)), Statcast_Era___Career[FramingFraming - Statcast Catcher Framing in runs above average], 0)</f>
        <v>25</v>
      </c>
      <c r="I44" s="11">
        <f>GEOMEAN(F44:H44)</f>
        <v>38.563621125358353</v>
      </c>
      <c r="J44" s="12">
        <f>_xlfn.RANK.EQ(Table58[[#This Row],[Geom Mean (Defense Only)]], Table58[Geom Mean (Defense Only)], 1)</f>
        <v>43</v>
      </c>
      <c r="K44" s="11">
        <f>GEOMEAN(F44:G44)</f>
        <v>47.89572005931219</v>
      </c>
      <c r="L44" s="12">
        <f>_xlfn.RANK.EQ(Table58[[#This Row],[Defensive Geom Mean (w/o Framing)]], Table58[Defensive Geom Mean (w/o Framing)], 1)</f>
        <v>51</v>
      </c>
      <c r="M44" s="17">
        <f>Table58[[#This Row],[Defense Only Rank]]-Table58[[#This Row],[Defensive Geom Mean (w/o Framing) Rank]]</f>
        <v>-8</v>
      </c>
    </row>
    <row r="45" spans="1:13" x14ac:dyDescent="0.45">
      <c r="A45" s="1" t="s">
        <v>126</v>
      </c>
      <c r="B45" t="str">
        <f>VLOOKUP(Table58[[#This Row],[Name]], Statcast_Era___Career[[Name]:[Team]], 2, FALSE)</f>
        <v>7 Tms</v>
      </c>
      <c r="C45" s="8">
        <f>_xlfn.NUMBERVALUE(VLOOKUP($A45, Statcast_Era___Career[[Name]:[FRVFRV - Statcast Fielding Run Value in runs above average (Throwing+Blocking+Framing+Arm+RAA)]], 7, FALSE))</f>
        <v>3</v>
      </c>
      <c r="D45" s="8">
        <f>_xlfn.NUMBERVALUE(VLOOKUP($A45, Statcast_Era___Career[[Name]:[FRVFRV - Statcast Fielding Run Value in runs above average (Throwing+Blocking+Framing+Arm+RAA)]], 8, FALSE))</f>
        <v>0</v>
      </c>
      <c r="E45" s="8">
        <f>_xlfn.NUMBERVALUE(VLOOKUP($A45, Statcast_Era___Career[[Name]:[FRVFRV - Statcast Fielding Run Value in runs above average (Throwing+Blocking+Framing+Arm+RAA)]], 9, FALSE))</f>
        <v>3</v>
      </c>
      <c r="F45" s="8">
        <f>_xlfn.RANK.EQ(_xlfn.NUMBERVALUE(VLOOKUP($A45, Statcast_Era___Career[[Name]:[FRVFRV - Statcast Fielding Run Value in runs above average (Throwing+Blocking+Framing+Arm+RAA)]], 7, FALSE)), Statcast_Era___Career[ThrowingThrowing - Statcast Catcher Throwing in runs above average], 0)</f>
        <v>28</v>
      </c>
      <c r="G45" s="9">
        <f>_xlfn.RANK.EQ(_xlfn.NUMBERVALUE(VLOOKUP($A45,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5" s="10">
        <f>_xlfn.RANK.EQ(_xlfn.NUMBERVALUE(VLOOKUP($A45, Statcast_Era___Career[[Name]:[FRVFRV - Statcast Fielding Run Value in runs above average (Throwing+Blocking+Framing+Arm+RAA)]], 9, FALSE)), Statcast_Era___Career[FramingFraming - Statcast Catcher Framing in runs above average], 0)</f>
        <v>42</v>
      </c>
      <c r="I45" s="11">
        <f>GEOMEAN(F45:H45)</f>
        <v>39.143455892035902</v>
      </c>
      <c r="J45" s="12">
        <f>_xlfn.RANK.EQ(Table58[[#This Row],[Geom Mean (Defense Only)]], Table58[Geom Mean (Defense Only)], 1)</f>
        <v>44</v>
      </c>
      <c r="K45" s="11">
        <f>GEOMEAN(F45:G45)</f>
        <v>37.78888725538237</v>
      </c>
      <c r="L45" s="12">
        <f>_xlfn.RANK.EQ(Table58[[#This Row],[Defensive Geom Mean (w/o Framing)]], Table58[Defensive Geom Mean (w/o Framing)], 1)</f>
        <v>37</v>
      </c>
      <c r="M45" s="17">
        <f>Table58[[#This Row],[Defense Only Rank]]-Table58[[#This Row],[Defensive Geom Mean (w/o Framing) Rank]]</f>
        <v>7</v>
      </c>
    </row>
    <row r="46" spans="1:13" x14ac:dyDescent="0.45">
      <c r="A46" s="1" t="s">
        <v>172</v>
      </c>
      <c r="B46" t="str">
        <f>VLOOKUP(Table58[[#This Row],[Name]], Statcast_Era___Career[[Name]:[Team]], 2, FALSE)</f>
        <v>5 Tms</v>
      </c>
      <c r="C46" s="8">
        <f>_xlfn.NUMBERVALUE(VLOOKUP($A46, Statcast_Era___Career[[Name]:[FRVFRV - Statcast Fielding Run Value in runs above average (Throwing+Blocking+Framing+Arm+RAA)]], 7, FALSE))</f>
        <v>13</v>
      </c>
      <c r="D46" s="8">
        <f>_xlfn.NUMBERVALUE(VLOOKUP($A46, Statcast_Era___Career[[Name]:[FRVFRV - Statcast Fielding Run Value in runs above average (Throwing+Blocking+Framing+Arm+RAA)]], 8, FALSE))</f>
        <v>-15</v>
      </c>
      <c r="E46" s="8">
        <f>_xlfn.NUMBERVALUE(VLOOKUP($A46, Statcast_Era___Career[[Name]:[FRVFRV - Statcast Fielding Run Value in runs above average (Throwing+Blocking+Framing+Arm+RAA)]], 9, FALSE))</f>
        <v>-11</v>
      </c>
      <c r="F46" s="8">
        <f>_xlfn.RANK.EQ(_xlfn.NUMBERVALUE(VLOOKUP($A46, Statcast_Era___Career[[Name]:[FRVFRV - Statcast Fielding Run Value in runs above average (Throwing+Blocking+Framing+Arm+RAA)]], 7, FALSE)), Statcast_Era___Career[ThrowingThrowing - Statcast Catcher Throwing in runs above average], 0)</f>
        <v>5</v>
      </c>
      <c r="G46" s="9">
        <f>_xlfn.RANK.EQ(_xlfn.NUMBERVALUE(VLOOKUP($A46, Statcast_Era___Career[[Name]:[FRVFRV - Statcast Fielding Run Value in runs above average (Throwing+Blocking+Framing+Arm+RAA)]], 8, FALSE)), Statcast_Era___Career[BlockingBlocking - Statcast Catcher Blocking in runs above average], 0)</f>
        <v>126</v>
      </c>
      <c r="H46" s="10">
        <f>_xlfn.RANK.EQ(_xlfn.NUMBERVALUE(VLOOKUP($A46, Statcast_Era___Career[[Name]:[FRVFRV - Statcast Fielding Run Value in runs above average (Throwing+Blocking+Framing+Arm+RAA)]], 9, FALSE)), Statcast_Era___Career[FramingFraming - Statcast Catcher Framing in runs above average], 0)</f>
        <v>101</v>
      </c>
      <c r="I46" s="11">
        <f>GEOMEAN(F46:H46)</f>
        <v>39.922767641712177</v>
      </c>
      <c r="J46" s="12">
        <f>_xlfn.RANK.EQ(Table58[[#This Row],[Geom Mean (Defense Only)]], Table58[Geom Mean (Defense Only)], 1)</f>
        <v>45</v>
      </c>
      <c r="K46" s="11">
        <f>GEOMEAN(F46:G46)</f>
        <v>25.099800796022265</v>
      </c>
      <c r="L46" s="12">
        <f>_xlfn.RANK.EQ(Table58[[#This Row],[Defensive Geom Mean (w/o Framing)]], Table58[Defensive Geom Mean (w/o Framing)], 1)</f>
        <v>23</v>
      </c>
      <c r="M46" s="17">
        <f>Table58[[#This Row],[Defense Only Rank]]-Table58[[#This Row],[Defensive Geom Mean (w/o Framing) Rank]]</f>
        <v>22</v>
      </c>
    </row>
    <row r="47" spans="1:13" x14ac:dyDescent="0.45">
      <c r="A47" s="1" t="s">
        <v>152</v>
      </c>
      <c r="B47" s="14" t="str">
        <f>VLOOKUP(Table58[[#This Row],[Name]], Statcast_Era___Career[[Name]:[Team]], 2, FALSE)</f>
        <v>6 Tms</v>
      </c>
      <c r="C47" s="8">
        <f>_xlfn.NUMBERVALUE(VLOOKUP($A47, Statcast_Era___Career[[Name]:[FRVFRV - Statcast Fielding Run Value in runs above average (Throwing+Blocking+Framing+Arm+RAA)]], 7, FALSE))</f>
        <v>5</v>
      </c>
      <c r="D47" s="8">
        <f>_xlfn.NUMBERVALUE(VLOOKUP($A47, Statcast_Era___Career[[Name]:[FRVFRV - Statcast Fielding Run Value in runs above average (Throwing+Blocking+Framing+Arm+RAA)]], 8, FALSE))</f>
        <v>1</v>
      </c>
      <c r="E47" s="8">
        <f>_xlfn.NUMBERVALUE(VLOOKUP($A47, Statcast_Era___Career[[Name]:[FRVFRV - Statcast Fielding Run Value in runs above average (Throwing+Blocking+Framing+Arm+RAA)]], 9, FALSE))</f>
        <v>-8</v>
      </c>
      <c r="F47" s="8">
        <f>_xlfn.RANK.EQ(_xlfn.NUMBERVALUE(VLOOKUP($A47, Statcast_Era___Career[[Name]:[FRVFRV - Statcast Fielding Run Value in runs above average (Throwing+Blocking+Framing+Arm+RAA)]], 7, FALSE)), Statcast_Era___Career[ThrowingThrowing - Statcast Catcher Throwing in runs above average], 0)</f>
        <v>20</v>
      </c>
      <c r="G47" s="9">
        <f>_xlfn.RANK.EQ(_xlfn.NUMBERVALUE(VLOOKUP($A47, Statcast_Era___Career[[Name]:[FRVFRV - Statcast Fielding Run Value in runs above average (Throwing+Blocking+Framing+Arm+RAA)]], 8, FALSE)), Statcast_Era___Career[BlockingBlocking - Statcast Catcher Blocking in runs above average], 0)</f>
        <v>37</v>
      </c>
      <c r="H47" s="10">
        <f>_xlfn.RANK.EQ(_xlfn.NUMBERVALUE(VLOOKUP($A47, Statcast_Era___Career[[Name]:[FRVFRV - Statcast Fielding Run Value in runs above average (Throwing+Blocking+Framing+Arm+RAA)]], 9, FALSE)), Statcast_Era___Career[FramingFraming - Statcast Catcher Framing in runs above average], 0)</f>
        <v>86</v>
      </c>
      <c r="I47" s="11">
        <f>GEOMEAN(F47:H47)</f>
        <v>39.924858933892097</v>
      </c>
      <c r="J47" s="12">
        <f>_xlfn.RANK.EQ(Table58[[#This Row],[Geom Mean (Defense Only)]], Table58[Geom Mean (Defense Only)], 1)</f>
        <v>46</v>
      </c>
      <c r="K47" s="11">
        <f>GEOMEAN(F47:G47)</f>
        <v>27.202941017470884</v>
      </c>
      <c r="L47" s="12">
        <f>_xlfn.RANK.EQ(Table58[[#This Row],[Defensive Geom Mean (w/o Framing)]], Table58[Defensive Geom Mean (w/o Framing)], 1)</f>
        <v>25</v>
      </c>
      <c r="M47" s="17">
        <f>Table58[[#This Row],[Defense Only Rank]]-Table58[[#This Row],[Defensive Geom Mean (w/o Framing) Rank]]</f>
        <v>21</v>
      </c>
    </row>
    <row r="48" spans="1:13" x14ac:dyDescent="0.45">
      <c r="A48" s="1" t="s">
        <v>117</v>
      </c>
      <c r="B48" s="14" t="str">
        <f>VLOOKUP(Table58[[#This Row],[Name]], Statcast_Era___Career[[Name]:[Team]], 2, FALSE)</f>
        <v>3 Tms</v>
      </c>
      <c r="C48" s="8">
        <f>_xlfn.NUMBERVALUE(VLOOKUP($A48, Statcast_Era___Career[[Name]:[FRVFRV - Statcast Fielding Run Value in runs above average (Throwing+Blocking+Framing+Arm+RAA)]], 7, FALSE))</f>
        <v>1</v>
      </c>
      <c r="D48" s="8">
        <f>_xlfn.NUMBERVALUE(VLOOKUP($A48, Statcast_Era___Career[[Name]:[FRVFRV - Statcast Fielding Run Value in runs above average (Throwing+Blocking+Framing+Arm+RAA)]], 8, FALSE))</f>
        <v>-8</v>
      </c>
      <c r="E48" s="8">
        <f>_xlfn.NUMBERVALUE(VLOOKUP($A48, Statcast_Era___Career[[Name]:[FRVFRV - Statcast Fielding Run Value in runs above average (Throwing+Blocking+Framing+Arm+RAA)]], 9, FALSE))</f>
        <v>22</v>
      </c>
      <c r="F48" s="8">
        <f>_xlfn.RANK.EQ(_xlfn.NUMBERVALUE(VLOOKUP($A48, Statcast_Era___Career[[Name]:[FRVFRV - Statcast Fielding Run Value in runs above average (Throwing+Blocking+Framing+Arm+RAA)]], 7, FALSE)), Statcast_Era___Career[ThrowingThrowing - Statcast Catcher Throwing in runs above average], 0)</f>
        <v>45</v>
      </c>
      <c r="G48" s="9">
        <f>_xlfn.RANK.EQ(_xlfn.NUMBERVALUE(VLOOKUP($A48, Statcast_Era___Career[[Name]:[FRVFRV - Statcast Fielding Run Value in runs above average (Throwing+Blocking+Framing+Arm+RAA)]], 8, FALSE)), Statcast_Era___Career[BlockingBlocking - Statcast Catcher Blocking in runs above average], 0)</f>
        <v>122</v>
      </c>
      <c r="H48" s="10">
        <f>_xlfn.RANK.EQ(_xlfn.NUMBERVALUE(VLOOKUP($A48, Statcast_Era___Career[[Name]:[FRVFRV - Statcast Fielding Run Value in runs above average (Throwing+Blocking+Framing+Arm+RAA)]], 9, FALSE)), Statcast_Era___Career[FramingFraming - Statcast Catcher Framing in runs above average], 0)</f>
        <v>13</v>
      </c>
      <c r="I48" s="11">
        <f>GEOMEAN(F48:H48)</f>
        <v>41.479982604413451</v>
      </c>
      <c r="J48" s="12">
        <f>_xlfn.RANK.EQ(Table58[[#This Row],[Geom Mean (Defense Only)]], Table58[Geom Mean (Defense Only)], 1)</f>
        <v>47</v>
      </c>
      <c r="K48" s="11">
        <f>GEOMEAN(F48:G48)</f>
        <v>74.094534211370814</v>
      </c>
      <c r="L48" s="12">
        <f>_xlfn.RANK.EQ(Table58[[#This Row],[Defensive Geom Mean (w/o Framing)]], Table58[Defensive Geom Mean (w/o Framing)], 1)</f>
        <v>750</v>
      </c>
      <c r="M48" s="17">
        <f>Table58[[#This Row],[Defense Only Rank]]-Table58[[#This Row],[Defensive Geom Mean (w/o Framing) Rank]]</f>
        <v>-703</v>
      </c>
    </row>
    <row r="49" spans="1:13" x14ac:dyDescent="0.45">
      <c r="A49" s="1" t="s">
        <v>191</v>
      </c>
      <c r="B49" t="str">
        <f>VLOOKUP(Table58[[#This Row],[Name]], Statcast_Era___Career[[Name]:[Team]], 2, FALSE)</f>
        <v>3 Tms</v>
      </c>
      <c r="C49" s="8">
        <f>_xlfn.NUMBERVALUE(VLOOKUP($A49, Statcast_Era___Career[[Name]:[FRVFRV - Statcast Fielding Run Value in runs above average (Throwing+Blocking+Framing+Arm+RAA)]], 7, FALSE))</f>
        <v>5</v>
      </c>
      <c r="D49" s="8">
        <f>_xlfn.NUMBERVALUE(VLOOKUP($A49, Statcast_Era___Career[[Name]:[FRVFRV - Statcast Fielding Run Value in runs above average (Throwing+Blocking+Framing+Arm+RAA)]], 8, FALSE))</f>
        <v>2</v>
      </c>
      <c r="E49" s="8">
        <f>_xlfn.NUMBERVALUE(VLOOKUP($A49, Statcast_Era___Career[[Name]:[FRVFRV - Statcast Fielding Run Value in runs above average (Throwing+Blocking+Framing+Arm+RAA)]], 9, FALSE))</f>
        <v>-34</v>
      </c>
      <c r="F49" s="8">
        <f>_xlfn.RANK.EQ(_xlfn.NUMBERVALUE(VLOOKUP($A49, Statcast_Era___Career[[Name]:[FRVFRV - Statcast Fielding Run Value in runs above average (Throwing+Blocking+Framing+Arm+RAA)]], 7, FALSE)), Statcast_Era___Career[ThrowingThrowing - Statcast Catcher Throwing in runs above average], 0)</f>
        <v>20</v>
      </c>
      <c r="G49" s="9">
        <f>_xlfn.RANK.EQ(_xlfn.NUMBERVALUE(VLOOKUP($A49, Statcast_Era___Career[[Name]:[FRVFRV - Statcast Fielding Run Value in runs above average (Throwing+Blocking+Framing+Arm+RAA)]], 8, FALSE)), Statcast_Era___Career[BlockingBlocking - Statcast Catcher Blocking in runs above average], 0)</f>
        <v>29</v>
      </c>
      <c r="H49" s="10">
        <f>_xlfn.RANK.EQ(_xlfn.NUMBERVALUE(VLOOKUP($A49, Statcast_Era___Career[[Name]:[FRVFRV - Statcast Fielding Run Value in runs above average (Throwing+Blocking+Framing+Arm+RAA)]], 9, FALSE)), Statcast_Era___Career[FramingFraming - Statcast Catcher Framing in runs above average], 0)</f>
        <v>124</v>
      </c>
      <c r="I49" s="11">
        <f>GEOMEAN(F49:H49)</f>
        <v>41.586262722516771</v>
      </c>
      <c r="J49" s="12">
        <f>_xlfn.RANK.EQ(Table58[[#This Row],[Geom Mean (Defense Only)]], Table58[Geom Mean (Defense Only)], 1)</f>
        <v>48</v>
      </c>
      <c r="K49" s="11">
        <f>GEOMEAN(F49:G49)</f>
        <v>24.083189157584592</v>
      </c>
      <c r="L49" s="12">
        <f>_xlfn.RANK.EQ(Table58[[#This Row],[Defensive Geom Mean (w/o Framing)]], Table58[Defensive Geom Mean (w/o Framing)], 1)</f>
        <v>21</v>
      </c>
      <c r="M49" s="17">
        <f>Table58[[#This Row],[Defense Only Rank]]-Table58[[#This Row],[Defensive Geom Mean (w/o Framing) Rank]]</f>
        <v>27</v>
      </c>
    </row>
    <row r="50" spans="1:13" x14ac:dyDescent="0.45">
      <c r="A50" s="1" t="s">
        <v>60</v>
      </c>
      <c r="B50" s="14" t="str">
        <f>VLOOKUP(Table58[[#This Row],[Name]], Statcast_Era___Career[[Name]:[Team]], 2, FALSE)</f>
        <v>3 Tms</v>
      </c>
      <c r="C50" s="8">
        <f>_xlfn.NUMBERVALUE(VLOOKUP($A50, Statcast_Era___Career[[Name]:[FRVFRV - Statcast Fielding Run Value in runs above average (Throwing+Blocking+Framing+Arm+RAA)]], 7, FALSE))</f>
        <v>-12</v>
      </c>
      <c r="D50" s="8">
        <f>_xlfn.NUMBERVALUE(VLOOKUP($A50, Statcast_Era___Career[[Name]:[FRVFRV - Statcast Fielding Run Value in runs above average (Throwing+Blocking+Framing+Arm+RAA)]], 8, FALSE))</f>
        <v>-1</v>
      </c>
      <c r="E50" s="8">
        <f>_xlfn.NUMBERVALUE(VLOOKUP($A50, Statcast_Era___Career[[Name]:[FRVFRV - Statcast Fielding Run Value in runs above average (Throwing+Blocking+Framing+Arm+RAA)]], 9, FALSE))</f>
        <v>29</v>
      </c>
      <c r="F50" s="8">
        <f>_xlfn.RANK.EQ(_xlfn.NUMBERVALUE(VLOOKUP($A50, Statcast_Era___Career[[Name]:[FRVFRV - Statcast Fielding Run Value in runs above average (Throwing+Blocking+Framing+Arm+RAA)]], 7, FALSE)), Statcast_Era___Career[ThrowingThrowing - Statcast Catcher Throwing in runs above average], 0)</f>
        <v>123</v>
      </c>
      <c r="G50" s="9">
        <f>_xlfn.RANK.EQ(_xlfn.NUMBERVALUE(VLOOKUP($A50, Statcast_Era___Career[[Name]:[FRVFRV - Statcast Fielding Run Value in runs above average (Throwing+Blocking+Framing+Arm+RAA)]], 8, FALSE)), Statcast_Era___Career[BlockingBlocking - Statcast Catcher Blocking in runs above average], 0)</f>
        <v>76</v>
      </c>
      <c r="H50" s="10">
        <f>_xlfn.RANK.EQ(_xlfn.NUMBERVALUE(VLOOKUP($A50, Statcast_Era___Career[[Name]:[FRVFRV - Statcast Fielding Run Value in runs above average (Throwing+Blocking+Framing+Arm+RAA)]], 9, FALSE)), Statcast_Era___Career[FramingFraming - Statcast Catcher Framing in runs above average], 0)</f>
        <v>9</v>
      </c>
      <c r="I50" s="11">
        <f>GEOMEAN(F50:H50)</f>
        <v>43.818119731342478</v>
      </c>
      <c r="J50" s="12">
        <f>_xlfn.RANK.EQ(Table58[[#This Row],[Geom Mean (Defense Only)]], Table58[Geom Mean (Defense Only)], 1)</f>
        <v>49</v>
      </c>
      <c r="K50" s="11">
        <f>GEOMEAN(F50:G50)</f>
        <v>96.685055722174567</v>
      </c>
      <c r="L50" s="12">
        <f>_xlfn.RANK.EQ(Table58[[#This Row],[Defensive Geom Mean (w/o Framing)]], Table58[Defensive Geom Mean (w/o Framing)], 1)</f>
        <v>771</v>
      </c>
      <c r="M50" s="17">
        <f>Table58[[#This Row],[Defense Only Rank]]-Table58[[#This Row],[Defensive Geom Mean (w/o Framing) Rank]]</f>
        <v>-722</v>
      </c>
    </row>
    <row r="51" spans="1:13" x14ac:dyDescent="0.45">
      <c r="A51" s="1" t="s">
        <v>82</v>
      </c>
      <c r="B51" s="14" t="str">
        <f>VLOOKUP(Table58[[#This Row],[Name]], Statcast_Era___Career[[Name]:[Team]], 2, FALSE)</f>
        <v>5 Tms</v>
      </c>
      <c r="C51" s="8">
        <f>_xlfn.NUMBERVALUE(VLOOKUP($A51, Statcast_Era___Career[[Name]:[FRVFRV - Statcast Fielding Run Value in runs above average (Throwing+Blocking+Framing+Arm+RAA)]], 7, FALSE))</f>
        <v>8</v>
      </c>
      <c r="D51" s="8">
        <f>_xlfn.NUMBERVALUE(VLOOKUP($A51, Statcast_Era___Career[[Name]:[FRVFRV - Statcast Fielding Run Value in runs above average (Throwing+Blocking+Framing+Arm+RAA)]], 8, FALSE))</f>
        <v>-3</v>
      </c>
      <c r="E51" s="8">
        <f>_xlfn.NUMBERVALUE(VLOOKUP($A51, Statcast_Era___Career[[Name]:[FRVFRV - Statcast Fielding Run Value in runs above average (Throwing+Blocking+Framing+Arm+RAA)]], 9, FALSE))</f>
        <v>-3</v>
      </c>
      <c r="F51" s="8">
        <f>_xlfn.RANK.EQ(_xlfn.NUMBERVALUE(VLOOKUP($A51, Statcast_Era___Career[[Name]:[FRVFRV - Statcast Fielding Run Value in runs above average (Throwing+Blocking+Framing+Arm+RAA)]], 7, FALSE)), Statcast_Era___Career[ThrowingThrowing - Statcast Catcher Throwing in runs above average], 0)</f>
        <v>12</v>
      </c>
      <c r="G51" s="9">
        <f>_xlfn.RANK.EQ(_xlfn.NUMBERVALUE(VLOOKUP($A51, Statcast_Era___Career[[Name]:[FRVFRV - Statcast Fielding Run Value in runs above average (Throwing+Blocking+Framing+Arm+RAA)]], 8, FALSE)), Statcast_Era___Career[BlockingBlocking - Statcast Catcher Blocking in runs above average], 0)</f>
        <v>101</v>
      </c>
      <c r="H51" s="10">
        <f>_xlfn.RANK.EQ(_xlfn.NUMBERVALUE(VLOOKUP($A51, Statcast_Era___Career[[Name]:[FRVFRV - Statcast Fielding Run Value in runs above average (Throwing+Blocking+Framing+Arm+RAA)]], 9, FALSE)), Statcast_Era___Career[FramingFraming - Statcast Catcher Framing in runs above average], 0)</f>
        <v>74</v>
      </c>
      <c r="I51" s="11">
        <f>GEOMEAN(F51:H51)</f>
        <v>44.762202387955448</v>
      </c>
      <c r="J51" s="12">
        <f>_xlfn.RANK.EQ(Table58[[#This Row],[Geom Mean (Defense Only)]], Table58[Geom Mean (Defense Only)], 1)</f>
        <v>50</v>
      </c>
      <c r="K51" s="11">
        <f>GEOMEAN(F51:G51)</f>
        <v>34.813790371058424</v>
      </c>
      <c r="L51" s="12">
        <f>_xlfn.RANK.EQ(Table58[[#This Row],[Defensive Geom Mean (w/o Framing)]], Table58[Defensive Geom Mean (w/o Framing)], 1)</f>
        <v>34</v>
      </c>
      <c r="M51" s="17">
        <f>Table58[[#This Row],[Defense Only Rank]]-Table58[[#This Row],[Defensive Geom Mean (w/o Framing) Rank]]</f>
        <v>16</v>
      </c>
    </row>
    <row r="52" spans="1:13" x14ac:dyDescent="0.45">
      <c r="A52" s="1" t="s">
        <v>193</v>
      </c>
      <c r="B52" t="str">
        <f>VLOOKUP(Table58[[#This Row],[Name]], Statcast_Era___Career[[Name]:[Team]], 2, FALSE)</f>
        <v>6 Tms</v>
      </c>
      <c r="C52" s="8">
        <f>_xlfn.NUMBERVALUE(VLOOKUP($A52, Statcast_Era___Career[[Name]:[FRVFRV - Statcast Fielding Run Value in runs above average (Throwing+Blocking+Framing+Arm+RAA)]], 7, FALSE))</f>
        <v>-6</v>
      </c>
      <c r="D52" s="8">
        <f>_xlfn.NUMBERVALUE(VLOOKUP($A52, Statcast_Era___Career[[Name]:[FRVFRV - Statcast Fielding Run Value in runs above average (Throwing+Blocking+Framing+Arm+RAA)]], 8, FALSE))</f>
        <v>9</v>
      </c>
      <c r="E52" s="8">
        <f>_xlfn.NUMBERVALUE(VLOOKUP($A52, Statcast_Era___Career[[Name]:[FRVFRV - Statcast Fielding Run Value in runs above average (Throwing+Blocking+Framing+Arm+RAA)]], 9, FALSE))</f>
        <v>-44</v>
      </c>
      <c r="F52" s="8">
        <f>_xlfn.RANK.EQ(_xlfn.NUMBERVALUE(VLOOKUP($A52, Statcast_Era___Career[[Name]:[FRVFRV - Statcast Fielding Run Value in runs above average (Throwing+Blocking+Framing+Arm+RAA)]], 7, FALSE)), Statcast_Era___Career[ThrowingThrowing - Statcast Catcher Throwing in runs above average], 0)</f>
        <v>107</v>
      </c>
      <c r="G52" s="9">
        <f>_xlfn.RANK.EQ(_xlfn.NUMBERVALUE(VLOOKUP($A52, Statcast_Era___Career[[Name]:[FRVFRV - Statcast Fielding Run Value in runs above average (Throwing+Blocking+Framing+Arm+RAA)]], 8, FALSE)), Statcast_Era___Career[BlockingBlocking - Statcast Catcher Blocking in runs above average], 0)</f>
        <v>7</v>
      </c>
      <c r="H52" s="10">
        <f>_xlfn.RANK.EQ(_xlfn.NUMBERVALUE(VLOOKUP($A52, Statcast_Era___Career[[Name]:[FRVFRV - Statcast Fielding Run Value in runs above average (Throwing+Blocking+Framing+Arm+RAA)]], 9, FALSE)), Statcast_Era___Career[FramingFraming - Statcast Catcher Framing in runs above average], 0)</f>
        <v>126</v>
      </c>
      <c r="I52" s="11">
        <f>GEOMEAN(F52:H52)</f>
        <v>45.528581647684511</v>
      </c>
      <c r="J52" s="12">
        <f>_xlfn.RANK.EQ(Table58[[#This Row],[Geom Mean (Defense Only)]], Table58[Geom Mean (Defense Only)], 1)</f>
        <v>51</v>
      </c>
      <c r="K52" s="11">
        <f>GEOMEAN(F52:G52)</f>
        <v>27.367864366808018</v>
      </c>
      <c r="L52" s="12">
        <f>_xlfn.RANK.EQ(Table58[[#This Row],[Defensive Geom Mean (w/o Framing)]], Table58[Defensive Geom Mean (w/o Framing)], 1)</f>
        <v>27</v>
      </c>
      <c r="M52" s="17">
        <f>Table58[[#This Row],[Defense Only Rank]]-Table58[[#This Row],[Defensive Geom Mean (w/o Framing) Rank]]</f>
        <v>24</v>
      </c>
    </row>
    <row r="53" spans="1:13" x14ac:dyDescent="0.45">
      <c r="A53" s="1" t="s">
        <v>116</v>
      </c>
      <c r="B53" t="str">
        <f>VLOOKUP(Table58[[#This Row],[Name]], Statcast_Era___Career[[Name]:[Team]], 2, FALSE)</f>
        <v>4 Tms</v>
      </c>
      <c r="C53" s="8">
        <f>_xlfn.NUMBERVALUE(VLOOKUP($A53, Statcast_Era___Career[[Name]:[FRVFRV - Statcast Fielding Run Value in runs above average (Throwing+Blocking+Framing+Arm+RAA)]], 7, FALSE))</f>
        <v>-8</v>
      </c>
      <c r="D53" s="8">
        <f>_xlfn.NUMBERVALUE(VLOOKUP($A53, Statcast_Era___Career[[Name]:[FRVFRV - Statcast Fielding Run Value in runs above average (Throwing+Blocking+Framing+Arm+RAA)]], 8, FALSE))</f>
        <v>-1</v>
      </c>
      <c r="E53" s="8">
        <f>_xlfn.NUMBERVALUE(VLOOKUP($A53, Statcast_Era___Career[[Name]:[FRVFRV - Statcast Fielding Run Value in runs above average (Throwing+Blocking+Framing+Arm+RAA)]], 9, FALSE))</f>
        <v>23</v>
      </c>
      <c r="F53" s="8">
        <f>_xlfn.RANK.EQ(_xlfn.NUMBERVALUE(VLOOKUP($A53, Statcast_Era___Career[[Name]:[FRVFRV - Statcast Fielding Run Value in runs above average (Throwing+Blocking+Framing+Arm+RAA)]], 7, FALSE)), Statcast_Era___Career[ThrowingThrowing - Statcast Catcher Throwing in runs above average], 0)</f>
        <v>113</v>
      </c>
      <c r="G53" s="9">
        <f>_xlfn.RANK.EQ(_xlfn.NUMBERVALUE(VLOOKUP($A53, Statcast_Era___Career[[Name]:[FRVFRV - Statcast Fielding Run Value in runs above average (Throwing+Blocking+Framing+Arm+RAA)]], 8, FALSE)), Statcast_Era___Career[BlockingBlocking - Statcast Catcher Blocking in runs above average], 0)</f>
        <v>76</v>
      </c>
      <c r="H53" s="10">
        <f>_xlfn.RANK.EQ(_xlfn.NUMBERVALUE(VLOOKUP($A53, Statcast_Era___Career[[Name]:[FRVFRV - Statcast Fielding Run Value in runs above average (Throwing+Blocking+Framing+Arm+RAA)]], 9, FALSE)), Statcast_Era___Career[FramingFraming - Statcast Catcher Framing in runs above average], 0)</f>
        <v>11</v>
      </c>
      <c r="I53" s="11">
        <f>GEOMEAN(F53:H53)</f>
        <v>45.543692683039602</v>
      </c>
      <c r="J53" s="12">
        <f>_xlfn.RANK.EQ(Table58[[#This Row],[Geom Mean (Defense Only)]], Table58[Geom Mean (Defense Only)], 1)</f>
        <v>52</v>
      </c>
      <c r="K53" s="11">
        <f>GEOMEAN(F53:G53)</f>
        <v>92.671462705624748</v>
      </c>
      <c r="L53" s="12">
        <f>_xlfn.RANK.EQ(Table58[[#This Row],[Defensive Geom Mean (w/o Framing)]], Table58[Defensive Geom Mean (w/o Framing)], 1)</f>
        <v>768</v>
      </c>
      <c r="M53" s="17">
        <f>Table58[[#This Row],[Defense Only Rank]]-Table58[[#This Row],[Defensive Geom Mean (w/o Framing) Rank]]</f>
        <v>-716</v>
      </c>
    </row>
    <row r="54" spans="1:13" x14ac:dyDescent="0.45">
      <c r="A54" s="1" t="s">
        <v>129</v>
      </c>
      <c r="B54" s="14" t="str">
        <f>VLOOKUP(Table58[[#This Row],[Name]], Statcast_Era___Career[[Name]:[Team]], 2, FALSE)</f>
        <v>3 Tms</v>
      </c>
      <c r="C54" s="8">
        <f>_xlfn.NUMBERVALUE(VLOOKUP($A54, Statcast_Era___Career[[Name]:[FRVFRV - Statcast Fielding Run Value in runs above average (Throwing+Blocking+Framing+Arm+RAA)]], 7, FALSE))</f>
        <v>2</v>
      </c>
      <c r="D54" s="8">
        <f>_xlfn.NUMBERVALUE(VLOOKUP($A54, Statcast_Era___Career[[Name]:[FRVFRV - Statcast Fielding Run Value in runs above average (Throwing+Blocking+Framing+Arm+RAA)]], 8, FALSE))</f>
        <v>-1</v>
      </c>
      <c r="E54" s="8">
        <f>_xlfn.NUMBERVALUE(VLOOKUP($A54, Statcast_Era___Career[[Name]:[FRVFRV - Statcast Fielding Run Value in runs above average (Throwing+Blocking+Framing+Arm+RAA)]], 9, FALSE))</f>
        <v>5</v>
      </c>
      <c r="F54" s="8">
        <f>_xlfn.RANK.EQ(_xlfn.NUMBERVALUE(VLOOKUP($A54, Statcast_Era___Career[[Name]:[FRVFRV - Statcast Fielding Run Value in runs above average (Throwing+Blocking+Framing+Arm+RAA)]], 7, FALSE)), Statcast_Era___Career[ThrowingThrowing - Statcast Catcher Throwing in runs above average], 0)</f>
        <v>37</v>
      </c>
      <c r="G54" s="9">
        <f>_xlfn.RANK.EQ(_xlfn.NUMBERVALUE(VLOOKUP($A54, Statcast_Era___Career[[Name]:[FRVFRV - Statcast Fielding Run Value in runs above average (Throwing+Blocking+Framing+Arm+RAA)]], 8, FALSE)), Statcast_Era___Career[BlockingBlocking - Statcast Catcher Blocking in runs above average], 0)</f>
        <v>76</v>
      </c>
      <c r="H54" s="10">
        <f>_xlfn.RANK.EQ(_xlfn.NUMBERVALUE(VLOOKUP($A54, Statcast_Era___Career[[Name]:[FRVFRV - Statcast Fielding Run Value in runs above average (Throwing+Blocking+Framing+Arm+RAA)]], 9, FALSE)), Statcast_Era___Career[FramingFraming - Statcast Catcher Framing in runs above average], 0)</f>
        <v>36</v>
      </c>
      <c r="I54" s="11">
        <f>GEOMEAN(F54:H54)</f>
        <v>46.605725441168829</v>
      </c>
      <c r="J54" s="12">
        <f>_xlfn.RANK.EQ(Table58[[#This Row],[Geom Mean (Defense Only)]], Table58[Geom Mean (Defense Only)], 1)</f>
        <v>53</v>
      </c>
      <c r="K54" s="11">
        <f>GEOMEAN(F54:G54)</f>
        <v>53.028294334251406</v>
      </c>
      <c r="L54" s="12">
        <f>_xlfn.RANK.EQ(Table58[[#This Row],[Defensive Geom Mean (w/o Framing)]], Table58[Defensive Geom Mean (w/o Framing)], 1)</f>
        <v>717</v>
      </c>
      <c r="M54" s="17">
        <f>Table58[[#This Row],[Defense Only Rank]]-Table58[[#This Row],[Defensive Geom Mean (w/o Framing) Rank]]</f>
        <v>-664</v>
      </c>
    </row>
    <row r="55" spans="1:13" x14ac:dyDescent="0.45">
      <c r="A55" s="1" t="s">
        <v>138</v>
      </c>
      <c r="B55" s="14" t="str">
        <f>VLOOKUP(Table58[[#This Row],[Name]], Statcast_Era___Career[[Name]:[Team]], 2, FALSE)</f>
        <v>4 Tms</v>
      </c>
      <c r="C55" s="8">
        <f>_xlfn.NUMBERVALUE(VLOOKUP($A55, Statcast_Era___Career[[Name]:[FRVFRV - Statcast Fielding Run Value in runs above average (Throwing+Blocking+Framing+Arm+RAA)]], 7, FALSE))</f>
        <v>5</v>
      </c>
      <c r="D55" s="8">
        <f>_xlfn.NUMBERVALUE(VLOOKUP($A55, Statcast_Era___Career[[Name]:[FRVFRV - Statcast Fielding Run Value in runs above average (Throwing+Blocking+Framing+Arm+RAA)]], 8, FALSE))</f>
        <v>-1</v>
      </c>
      <c r="E55" s="8">
        <f>_xlfn.NUMBERVALUE(VLOOKUP($A55, Statcast_Era___Career[[Name]:[FRVFRV - Statcast Fielding Run Value in runs above average (Throwing+Blocking+Framing+Arm+RAA)]], 9, FALSE))</f>
        <v>-2</v>
      </c>
      <c r="F55" s="8">
        <f>_xlfn.RANK.EQ(_xlfn.NUMBERVALUE(VLOOKUP($A55, Statcast_Era___Career[[Name]:[FRVFRV - Statcast Fielding Run Value in runs above average (Throwing+Blocking+Framing+Arm+RAA)]], 7, FALSE)), Statcast_Era___Career[ThrowingThrowing - Statcast Catcher Throwing in runs above average], 0)</f>
        <v>20</v>
      </c>
      <c r="G55" s="9">
        <f>_xlfn.RANK.EQ(_xlfn.NUMBERVALUE(VLOOKUP($A55, Statcast_Era___Career[[Name]:[FRVFRV - Statcast Fielding Run Value in runs above average (Throwing+Blocking+Framing+Arm+RAA)]], 8, FALSE)), Statcast_Era___Career[BlockingBlocking - Statcast Catcher Blocking in runs above average], 0)</f>
        <v>76</v>
      </c>
      <c r="H55" s="10">
        <f>_xlfn.RANK.EQ(_xlfn.NUMBERVALUE(VLOOKUP($A55, Statcast_Era___Career[[Name]:[FRVFRV - Statcast Fielding Run Value in runs above average (Throwing+Blocking+Framing+Arm+RAA)]], 9, FALSE)), Statcast_Era___Career[FramingFraming - Statcast Catcher Framing in runs above average], 0)</f>
        <v>67</v>
      </c>
      <c r="I55" s="11">
        <f>GEOMEAN(F55:H55)</f>
        <v>46.698844021292189</v>
      </c>
      <c r="J55" s="12">
        <f>_xlfn.RANK.EQ(Table58[[#This Row],[Geom Mean (Defense Only)]], Table58[Geom Mean (Defense Only)], 1)</f>
        <v>54</v>
      </c>
      <c r="K55" s="11">
        <f>GEOMEAN(F55:G55)</f>
        <v>38.987177379235852</v>
      </c>
      <c r="L55" s="12">
        <f>_xlfn.RANK.EQ(Table58[[#This Row],[Defensive Geom Mean (w/o Framing)]], Table58[Defensive Geom Mean (w/o Framing)], 1)</f>
        <v>42</v>
      </c>
      <c r="M55" s="17">
        <f>Table58[[#This Row],[Defense Only Rank]]-Table58[[#This Row],[Defensive Geom Mean (w/o Framing) Rank]]</f>
        <v>12</v>
      </c>
    </row>
    <row r="56" spans="1:13" x14ac:dyDescent="0.45">
      <c r="A56" s="1" t="s">
        <v>39</v>
      </c>
      <c r="B56" s="14" t="str">
        <f>VLOOKUP(Table58[[#This Row],[Name]], Statcast_Era___Career[[Name]:[Team]], 2, FALSE)</f>
        <v>2 Tms</v>
      </c>
      <c r="C56" s="8">
        <f>_xlfn.NUMBERVALUE(VLOOKUP($A56, Statcast_Era___Career[[Name]:[FRVFRV - Statcast Fielding Run Value in runs above average (Throwing+Blocking+Framing+Arm+RAA)]], 7, FALSE))</f>
        <v>-3</v>
      </c>
      <c r="D56" s="8">
        <f>_xlfn.NUMBERVALUE(VLOOKUP($A56, Statcast_Era___Career[[Name]:[FRVFRV - Statcast Fielding Run Value in runs above average (Throwing+Blocking+Framing+Arm+RAA)]], 8, FALSE))</f>
        <v>-1</v>
      </c>
      <c r="E56" s="8">
        <f>_xlfn.NUMBERVALUE(VLOOKUP($A56, Statcast_Era___Career[[Name]:[FRVFRV - Statcast Fielding Run Value in runs above average (Throwing+Blocking+Framing+Arm+RAA)]], 9, FALSE))</f>
        <v>19</v>
      </c>
      <c r="F56" s="8">
        <f>_xlfn.RANK.EQ(_xlfn.NUMBERVALUE(VLOOKUP($A56, Statcast_Era___Career[[Name]:[FRVFRV - Statcast Fielding Run Value in runs above average (Throwing+Blocking+Framing+Arm+RAA)]], 7, FALSE)), Statcast_Era___Career[ThrowingThrowing - Statcast Catcher Throwing in runs above average], 0)</f>
        <v>86</v>
      </c>
      <c r="G56" s="9">
        <f>_xlfn.RANK.EQ(_xlfn.NUMBERVALUE(VLOOKUP($A56, Statcast_Era___Career[[Name]:[FRVFRV - Statcast Fielding Run Value in runs above average (Throwing+Blocking+Framing+Arm+RAA)]], 8, FALSE)), Statcast_Era___Career[BlockingBlocking - Statcast Catcher Blocking in runs above average], 0)</f>
        <v>76</v>
      </c>
      <c r="H56" s="10">
        <f>_xlfn.RANK.EQ(_xlfn.NUMBERVALUE(VLOOKUP($A56, Statcast_Era___Career[[Name]:[FRVFRV - Statcast Fielding Run Value in runs above average (Throwing+Blocking+Framing+Arm+RAA)]], 9, FALSE)), Statcast_Era___Career[FramingFraming - Statcast Catcher Framing in runs above average], 0)</f>
        <v>16</v>
      </c>
      <c r="I56" s="11">
        <f>GEOMEAN(F56:H56)</f>
        <v>47.113352476989419</v>
      </c>
      <c r="J56" s="12">
        <f>_xlfn.RANK.EQ(Table58[[#This Row],[Geom Mean (Defense Only)]], Table58[Geom Mean (Defense Only)], 1)</f>
        <v>55</v>
      </c>
      <c r="K56" s="11">
        <f>GEOMEAN(F56:G56)</f>
        <v>80.845531725630948</v>
      </c>
      <c r="L56" s="12">
        <f>_xlfn.RANK.EQ(Table58[[#This Row],[Defensive Geom Mean (w/o Framing)]], Table58[Defensive Geom Mean (w/o Framing)], 1)</f>
        <v>756</v>
      </c>
      <c r="M56" s="17">
        <f>Table58[[#This Row],[Defense Only Rank]]-Table58[[#This Row],[Defensive Geom Mean (w/o Framing) Rank]]</f>
        <v>-701</v>
      </c>
    </row>
    <row r="57" spans="1:13" x14ac:dyDescent="0.45">
      <c r="A57" s="1" t="s">
        <v>141</v>
      </c>
      <c r="B57" s="14" t="str">
        <f>VLOOKUP(Table58[[#This Row],[Name]], Statcast_Era___Career[[Name]:[Team]], 2, FALSE)</f>
        <v>6 Tms</v>
      </c>
      <c r="C57" s="8">
        <f>_xlfn.NUMBERVALUE(VLOOKUP($A57, Statcast_Era___Career[[Name]:[FRVFRV - Statcast Fielding Run Value in runs above average (Throwing+Blocking+Framing+Arm+RAA)]], 7, FALSE))</f>
        <v>-8</v>
      </c>
      <c r="D57" s="8">
        <f>_xlfn.NUMBERVALUE(VLOOKUP($A57, Statcast_Era___Career[[Name]:[FRVFRV - Statcast Fielding Run Value in runs above average (Throwing+Blocking+Framing+Arm+RAA)]], 8, FALSE))</f>
        <v>4</v>
      </c>
      <c r="E57" s="8">
        <f>_xlfn.NUMBERVALUE(VLOOKUP($A57, Statcast_Era___Career[[Name]:[FRVFRV - Statcast Fielding Run Value in runs above average (Throwing+Blocking+Framing+Arm+RAA)]], 9, FALSE))</f>
        <v>2</v>
      </c>
      <c r="F57" s="8">
        <f>_xlfn.RANK.EQ(_xlfn.NUMBERVALUE(VLOOKUP($A57, Statcast_Era___Career[[Name]:[FRVFRV - Statcast Fielding Run Value in runs above average (Throwing+Blocking+Framing+Arm+RAA)]], 7, FALSE)), Statcast_Era___Career[ThrowingThrowing - Statcast Catcher Throwing in runs above average], 0)</f>
        <v>113</v>
      </c>
      <c r="G57" s="9">
        <f>_xlfn.RANK.EQ(_xlfn.NUMBERVALUE(VLOOKUP($A57, Statcast_Era___Career[[Name]:[FRVFRV - Statcast Fielding Run Value in runs above average (Throwing+Blocking+Framing+Arm+RAA)]], 8, FALSE)), Statcast_Era___Career[BlockingBlocking - Statcast Catcher Blocking in runs above average], 0)</f>
        <v>21</v>
      </c>
      <c r="H57" s="10">
        <f>_xlfn.RANK.EQ(_xlfn.NUMBERVALUE(VLOOKUP($A57, Statcast_Era___Career[[Name]:[FRVFRV - Statcast Fielding Run Value in runs above average (Throwing+Blocking+Framing+Arm+RAA)]], 9, FALSE)), Statcast_Era___Career[FramingFraming - Statcast Catcher Framing in runs above average], 0)</f>
        <v>45</v>
      </c>
      <c r="I57" s="11">
        <f>GEOMEAN(F57:H57)</f>
        <v>47.442775038697903</v>
      </c>
      <c r="J57" s="12">
        <f>_xlfn.RANK.EQ(Table58[[#This Row],[Geom Mean (Defense Only)]], Table58[Geom Mean (Defense Only)], 1)</f>
        <v>56</v>
      </c>
      <c r="K57" s="11">
        <f>GEOMEAN(F57:G57)</f>
        <v>48.713447835274401</v>
      </c>
      <c r="L57" s="12">
        <f>_xlfn.RANK.EQ(Table58[[#This Row],[Defensive Geom Mean (w/o Framing)]], Table58[Defensive Geom Mean (w/o Framing)], 1)</f>
        <v>57</v>
      </c>
      <c r="M57" s="17">
        <f>Table58[[#This Row],[Defense Only Rank]]-Table58[[#This Row],[Defensive Geom Mean (w/o Framing) Rank]]</f>
        <v>-1</v>
      </c>
    </row>
    <row r="58" spans="1:13" x14ac:dyDescent="0.45">
      <c r="A58" s="1" t="s">
        <v>63</v>
      </c>
      <c r="B58" s="14" t="str">
        <f>VLOOKUP(Table58[[#This Row],[Name]], Statcast_Era___Career[[Name]:[Team]], 2, FALSE)</f>
        <v>4 Tms</v>
      </c>
      <c r="C58" s="8">
        <f>_xlfn.NUMBERVALUE(VLOOKUP($A58, Statcast_Era___Career[[Name]:[FRVFRV - Statcast Fielding Run Value in runs above average (Throwing+Blocking+Framing+Arm+RAA)]], 7, FALSE))</f>
        <v>-4</v>
      </c>
      <c r="D58" s="8">
        <f>_xlfn.NUMBERVALUE(VLOOKUP($A58, Statcast_Era___Career[[Name]:[FRVFRV - Statcast Fielding Run Value in runs above average (Throwing+Blocking+Framing+Arm+RAA)]], 8, FALSE))</f>
        <v>1</v>
      </c>
      <c r="E58" s="8">
        <f>_xlfn.NUMBERVALUE(VLOOKUP($A58, Statcast_Era___Career[[Name]:[FRVFRV - Statcast Fielding Run Value in runs above average (Throwing+Blocking+Framing+Arm+RAA)]], 9, FALSE))</f>
        <v>6</v>
      </c>
      <c r="F58" s="8">
        <f>_xlfn.RANK.EQ(_xlfn.NUMBERVALUE(VLOOKUP($A58, Statcast_Era___Career[[Name]:[FRVFRV - Statcast Fielding Run Value in runs above average (Throwing+Blocking+Framing+Arm+RAA)]], 7, FALSE)), Statcast_Era___Career[ThrowingThrowing - Statcast Catcher Throwing in runs above average], 0)</f>
        <v>91</v>
      </c>
      <c r="G58" s="9">
        <f>_xlfn.RANK.EQ(_xlfn.NUMBERVALUE(VLOOKUP($A58, Statcast_Era___Career[[Name]:[FRVFRV - Statcast Fielding Run Value in runs above average (Throwing+Blocking+Framing+Arm+RAA)]], 8, FALSE)), Statcast_Era___Career[BlockingBlocking - Statcast Catcher Blocking in runs above average], 0)</f>
        <v>37</v>
      </c>
      <c r="H58" s="10">
        <f>_xlfn.RANK.EQ(_xlfn.NUMBERVALUE(VLOOKUP($A58, Statcast_Era___Career[[Name]:[FRVFRV - Statcast Fielding Run Value in runs above average (Throwing+Blocking+Framing+Arm+RAA)]], 9, FALSE)), Statcast_Era___Career[FramingFraming - Statcast Catcher Framing in runs above average], 0)</f>
        <v>33</v>
      </c>
      <c r="I58" s="11">
        <f>GEOMEAN(F58:H58)</f>
        <v>48.074969651913044</v>
      </c>
      <c r="J58" s="12">
        <f>_xlfn.RANK.EQ(Table58[[#This Row],[Geom Mean (Defense Only)]], Table58[Geom Mean (Defense Only)], 1)</f>
        <v>57</v>
      </c>
      <c r="K58" s="11">
        <f>GEOMEAN(F58:G58)</f>
        <v>58.025856305616038</v>
      </c>
      <c r="L58" s="12">
        <f>_xlfn.RANK.EQ(Table58[[#This Row],[Defensive Geom Mean (w/o Framing)]], Table58[Defensive Geom Mean (w/o Framing)], 1)</f>
        <v>726</v>
      </c>
      <c r="M58" s="17">
        <f>Table58[[#This Row],[Defense Only Rank]]-Table58[[#This Row],[Defensive Geom Mean (w/o Framing) Rank]]</f>
        <v>-669</v>
      </c>
    </row>
    <row r="59" spans="1:13" x14ac:dyDescent="0.45">
      <c r="A59" s="1" t="s">
        <v>139</v>
      </c>
      <c r="B59" s="14" t="str">
        <f>VLOOKUP(Table58[[#This Row],[Name]], Statcast_Era___Career[[Name]:[Team]], 2, FALSE)</f>
        <v>4 Tms</v>
      </c>
      <c r="C59" s="8">
        <f>_xlfn.NUMBERVALUE(VLOOKUP($A59, Statcast_Era___Career[[Name]:[FRVFRV - Statcast Fielding Run Value in runs above average (Throwing+Blocking+Framing+Arm+RAA)]], 7, FALSE))</f>
        <v>5</v>
      </c>
      <c r="D59" s="8">
        <f>_xlfn.NUMBERVALUE(VLOOKUP($A59, Statcast_Era___Career[[Name]:[FRVFRV - Statcast Fielding Run Value in runs above average (Throwing+Blocking+Framing+Arm+RAA)]], 8, FALSE))</f>
        <v>-1</v>
      </c>
      <c r="E59" s="8">
        <f>_xlfn.NUMBERVALUE(VLOOKUP($A59, Statcast_Era___Career[[Name]:[FRVFRV - Statcast Fielding Run Value in runs above average (Throwing+Blocking+Framing+Arm+RAA)]], 9, FALSE))</f>
        <v>-3</v>
      </c>
      <c r="F59" s="8">
        <f>_xlfn.RANK.EQ(_xlfn.NUMBERVALUE(VLOOKUP($A59, Statcast_Era___Career[[Name]:[FRVFRV - Statcast Fielding Run Value in runs above average (Throwing+Blocking+Framing+Arm+RAA)]], 7, FALSE)), Statcast_Era___Career[ThrowingThrowing - Statcast Catcher Throwing in runs above average], 0)</f>
        <v>20</v>
      </c>
      <c r="G59" s="9">
        <f>_xlfn.RANK.EQ(_xlfn.NUMBERVALUE(VLOOKUP($A59, Statcast_Era___Career[[Name]:[FRVFRV - Statcast Fielding Run Value in runs above average (Throwing+Blocking+Framing+Arm+RAA)]], 8, FALSE)), Statcast_Era___Career[BlockingBlocking - Statcast Catcher Blocking in runs above average], 0)</f>
        <v>76</v>
      </c>
      <c r="H59" s="10">
        <f>_xlfn.RANK.EQ(_xlfn.NUMBERVALUE(VLOOKUP($A59, Statcast_Era___Career[[Name]:[FRVFRV - Statcast Fielding Run Value in runs above average (Throwing+Blocking+Framing+Arm+RAA)]], 9, FALSE)), Statcast_Era___Career[FramingFraming - Statcast Catcher Framing in runs above average], 0)</f>
        <v>74</v>
      </c>
      <c r="I59" s="11">
        <f>GEOMEAN(F59:H59)</f>
        <v>48.271608351453509</v>
      </c>
      <c r="J59" s="12">
        <f>_xlfn.RANK.EQ(Table58[[#This Row],[Geom Mean (Defense Only)]], Table58[Geom Mean (Defense Only)], 1)</f>
        <v>58</v>
      </c>
      <c r="K59" s="11">
        <f>GEOMEAN(F59:G59)</f>
        <v>38.987177379235852</v>
      </c>
      <c r="L59" s="12">
        <f>_xlfn.RANK.EQ(Table58[[#This Row],[Defensive Geom Mean (w/o Framing)]], Table58[Defensive Geom Mean (w/o Framing)], 1)</f>
        <v>42</v>
      </c>
      <c r="M59" s="17">
        <f>Table58[[#This Row],[Defense Only Rank]]-Table58[[#This Row],[Defensive Geom Mean (w/o Framing) Rank]]</f>
        <v>16</v>
      </c>
    </row>
    <row r="60" spans="1:13" x14ac:dyDescent="0.45">
      <c r="A60" s="1" t="s">
        <v>136</v>
      </c>
      <c r="B60" t="str">
        <f>VLOOKUP(Table58[[#This Row],[Name]], Statcast_Era___Career[[Name]:[Team]], 2, FALSE)</f>
        <v>8 Tms</v>
      </c>
      <c r="C60" s="8">
        <f>_xlfn.NUMBERVALUE(VLOOKUP($A60, Statcast_Era___Career[[Name]:[FRVFRV - Statcast Fielding Run Value in runs above average (Throwing+Blocking+Framing+Arm+RAA)]], 7, FALSE))</f>
        <v>1</v>
      </c>
      <c r="D60" s="8">
        <f>_xlfn.NUMBERVALUE(VLOOKUP($A60, Statcast_Era___Career[[Name]:[FRVFRV - Statcast Fielding Run Value in runs above average (Throwing+Blocking+Framing+Arm+RAA)]], 8, FALSE))</f>
        <v>0</v>
      </c>
      <c r="E60" s="8">
        <f>_xlfn.NUMBERVALUE(VLOOKUP($A60, Statcast_Era___Career[[Name]:[FRVFRV - Statcast Fielding Run Value in runs above average (Throwing+Blocking+Framing+Arm+RAA)]], 9, FALSE))</f>
        <v>0</v>
      </c>
      <c r="F60" s="8">
        <f>_xlfn.RANK.EQ(_xlfn.NUMBERVALUE(VLOOKUP($A60, Statcast_Era___Career[[Name]:[FRVFRV - Statcast Fielding Run Value in runs above average (Throwing+Blocking+Framing+Arm+RAA)]], 7, FALSE)), Statcast_Era___Career[ThrowingThrowing - Statcast Catcher Throwing in runs above average], 0)</f>
        <v>45</v>
      </c>
      <c r="G60" s="9">
        <f>_xlfn.RANK.EQ(_xlfn.NUMBERVALUE(VLOOKUP($A60,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0" s="10">
        <f>_xlfn.RANK.EQ(_xlfn.NUMBERVALUE(VLOOKUP($A60,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0" s="11">
        <f>GEOMEAN(F60:H60)</f>
        <v>49.54724598379282</v>
      </c>
      <c r="J60" s="12">
        <f>_xlfn.RANK.EQ(Table58[[#This Row],[Geom Mean (Defense Only)]], Table58[Geom Mean (Defense Only)], 1)</f>
        <v>59</v>
      </c>
      <c r="K60" s="11">
        <f>GEOMEAN(F60:G60)</f>
        <v>47.90615826801394</v>
      </c>
      <c r="L60" s="12">
        <f>_xlfn.RANK.EQ(Table58[[#This Row],[Defensive Geom Mean (w/o Framing)]], Table58[Defensive Geom Mean (w/o Framing)], 1)</f>
        <v>55</v>
      </c>
      <c r="M60" s="17">
        <f>Table58[[#This Row],[Defense Only Rank]]-Table58[[#This Row],[Defensive Geom Mean (w/o Framing) Rank]]</f>
        <v>4</v>
      </c>
    </row>
    <row r="61" spans="1:13" x14ac:dyDescent="0.45">
      <c r="A61" s="1" t="s">
        <v>98</v>
      </c>
      <c r="B61" t="str">
        <f>VLOOKUP(Table58[[#This Row],[Name]], Statcast_Era___Career[[Name]:[Team]], 2, FALSE)</f>
        <v>4 Tms</v>
      </c>
      <c r="C61" s="8">
        <f>_xlfn.NUMBERVALUE(VLOOKUP($A61, Statcast_Era___Career[[Name]:[FRVFRV - Statcast Fielding Run Value in runs above average (Throwing+Blocking+Framing+Arm+RAA)]], 7, FALSE))</f>
        <v>10</v>
      </c>
      <c r="D61" s="15">
        <f>_xlfn.NUMBERVALUE(VLOOKUP($A61, Statcast_Era___Career[[Name]:[FRVFRV - Statcast Fielding Run Value in runs above average (Throwing+Blocking+Framing+Arm+RAA)]], 8, FALSE))</f>
        <v>-5</v>
      </c>
      <c r="E61" s="10">
        <f>_xlfn.NUMBERVALUE(VLOOKUP($A61, Statcast_Era___Career[[Name]:[FRVFRV - Statcast Fielding Run Value in runs above average (Throwing+Blocking+Framing+Arm+RAA)]], 9, FALSE))</f>
        <v>-34</v>
      </c>
      <c r="F61" s="8">
        <f>_xlfn.RANK.EQ(_xlfn.NUMBERVALUE(VLOOKUP($A61, Statcast_Era___Career[[Name]:[FRVFRV - Statcast Fielding Run Value in runs above average (Throwing+Blocking+Framing+Arm+RAA)]], 7, FALSE)), Statcast_Era___Career[ThrowingThrowing - Statcast Catcher Throwing in runs above average], 0)</f>
        <v>9</v>
      </c>
      <c r="G61" s="9">
        <f>_xlfn.RANK.EQ(_xlfn.NUMBERVALUE(VLOOKUP($A61, Statcast_Era___Career[[Name]:[FRVFRV - Statcast Fielding Run Value in runs above average (Throwing+Blocking+Framing+Arm+RAA)]], 8, FALSE)), Statcast_Era___Career[BlockingBlocking - Statcast Catcher Blocking in runs above average], 0)</f>
        <v>112</v>
      </c>
      <c r="H61" s="10">
        <f>_xlfn.RANK.EQ(_xlfn.NUMBERVALUE(VLOOKUP($A61, Statcast_Era___Career[[Name]:[FRVFRV - Statcast Fielding Run Value in runs above average (Throwing+Blocking+Framing+Arm+RAA)]], 9, FALSE)), Statcast_Era___Career[FramingFraming - Statcast Catcher Framing in runs above average], 0)</f>
        <v>124</v>
      </c>
      <c r="I61" s="11">
        <f>GEOMEAN(F61:H61)</f>
        <v>49.998933310576966</v>
      </c>
      <c r="J61" s="12">
        <f>_xlfn.RANK.EQ(Table58[[#This Row],[Geom Mean (Defense Only)]], Table58[Geom Mean (Defense Only)], 1)</f>
        <v>60</v>
      </c>
      <c r="K61" s="11">
        <f>GEOMEAN(F61:G61)</f>
        <v>31.749015732775085</v>
      </c>
      <c r="L61" s="16">
        <f>_xlfn.RANK.EQ(Table58[[#This Row],[Defensive Geom Mean (w/o Framing)]], Table58[Defensive Geom Mean (w/o Framing)], 1)</f>
        <v>31</v>
      </c>
      <c r="M61" s="18">
        <f>Table58[[#This Row],[Defense Only Rank]]-Table58[[#This Row],[Defensive Geom Mean (w/o Framing) Rank]]</f>
        <v>29</v>
      </c>
    </row>
    <row r="62" spans="1:13" x14ac:dyDescent="0.45">
      <c r="A62" s="1" t="s">
        <v>146</v>
      </c>
      <c r="B62" s="14" t="str">
        <f>VLOOKUP(Table58[[#This Row],[Name]], Statcast_Era___Career[[Name]:[Team]], 2, FALSE)</f>
        <v>3 Tms</v>
      </c>
      <c r="C62" s="8">
        <f>_xlfn.NUMBERVALUE(VLOOKUP($A62, Statcast_Era___Career[[Name]:[FRVFRV - Statcast Fielding Run Value in runs above average (Throwing+Blocking+Framing+Arm+RAA)]], 7, FALSE))</f>
        <v>-9</v>
      </c>
      <c r="D62" s="15">
        <f>_xlfn.NUMBERVALUE(VLOOKUP($A62, Statcast_Era___Career[[Name]:[FRVFRV - Statcast Fielding Run Value in runs above average (Throwing+Blocking+Framing+Arm+RAA)]], 8, FALSE))</f>
        <v>2</v>
      </c>
      <c r="E62" s="10">
        <f>_xlfn.NUMBERVALUE(VLOOKUP($A62, Statcast_Era___Career[[Name]:[FRVFRV - Statcast Fielding Run Value in runs above average (Throwing+Blocking+Framing+Arm+RAA)]], 9, FALSE))</f>
        <v>5</v>
      </c>
      <c r="F62" s="8">
        <f>_xlfn.RANK.EQ(_xlfn.NUMBERVALUE(VLOOKUP($A62, Statcast_Era___Career[[Name]:[FRVFRV - Statcast Fielding Run Value in runs above average (Throwing+Blocking+Framing+Arm+RAA)]], 7, FALSE)), Statcast_Era___Career[ThrowingThrowing - Statcast Catcher Throwing in runs above average], 0)</f>
        <v>120</v>
      </c>
      <c r="G62" s="9">
        <f>_xlfn.RANK.EQ(_xlfn.NUMBERVALUE(VLOOKUP($A62, Statcast_Era___Career[[Name]:[FRVFRV - Statcast Fielding Run Value in runs above average (Throwing+Blocking+Framing+Arm+RAA)]], 8, FALSE)), Statcast_Era___Career[BlockingBlocking - Statcast Catcher Blocking in runs above average], 0)</f>
        <v>29</v>
      </c>
      <c r="H62" s="10">
        <f>_xlfn.RANK.EQ(_xlfn.NUMBERVALUE(VLOOKUP($A62, Statcast_Era___Career[[Name]:[FRVFRV - Statcast Fielding Run Value in runs above average (Throwing+Blocking+Framing+Arm+RAA)]], 9, FALSE)), Statcast_Era___Career[FramingFraming - Statcast Catcher Framing in runs above average], 0)</f>
        <v>36</v>
      </c>
      <c r="I62" s="11">
        <f>GEOMEAN(F62:H62)</f>
        <v>50.037305492415641</v>
      </c>
      <c r="J62" s="12">
        <f>_xlfn.RANK.EQ(Table58[[#This Row],[Geom Mean (Defense Only)]], Table58[Geom Mean (Defense Only)], 1)</f>
        <v>61</v>
      </c>
      <c r="K62" s="11">
        <f>GEOMEAN(F62:G62)</f>
        <v>58.9915248150105</v>
      </c>
      <c r="L62" s="16">
        <f>_xlfn.RANK.EQ(Table58[[#This Row],[Defensive Geom Mean (w/o Framing)]], Table58[Defensive Geom Mean (w/o Framing)], 1)</f>
        <v>729</v>
      </c>
      <c r="M62" s="18">
        <f>Table58[[#This Row],[Defense Only Rank]]-Table58[[#This Row],[Defensive Geom Mean (w/o Framing) Rank]]</f>
        <v>-668</v>
      </c>
    </row>
    <row r="63" spans="1:13" x14ac:dyDescent="0.45">
      <c r="A63" s="1" t="s">
        <v>130</v>
      </c>
      <c r="B63" s="14" t="str">
        <f>VLOOKUP(Table58[[#This Row],[Name]], Statcast_Era___Career[[Name]:[Team]], 2, FALSE)</f>
        <v>4 Tms</v>
      </c>
      <c r="C63" s="8">
        <f>_xlfn.NUMBERVALUE(VLOOKUP($A63, Statcast_Era___Career[[Name]:[FRVFRV - Statcast Fielding Run Value in runs above average (Throwing+Blocking+Framing+Arm+RAA)]], 7, FALSE))</f>
        <v>-8</v>
      </c>
      <c r="D63" s="15">
        <f>_xlfn.NUMBERVALUE(VLOOKUP($A63, Statcast_Era___Career[[Name]:[FRVFRV - Statcast Fielding Run Value in runs above average (Throwing+Blocking+Framing+Arm+RAA)]], 8, FALSE))</f>
        <v>0</v>
      </c>
      <c r="E63" s="10">
        <f>_xlfn.NUMBERVALUE(VLOOKUP($A63, Statcast_Era___Career[[Name]:[FRVFRV - Statcast Fielding Run Value in runs above average (Throwing+Blocking+Framing+Arm+RAA)]], 9, FALSE))</f>
        <v>12</v>
      </c>
      <c r="F63" s="8">
        <f>_xlfn.RANK.EQ(_xlfn.NUMBERVALUE(VLOOKUP($A63, Statcast_Era___Career[[Name]:[FRVFRV - Statcast Fielding Run Value in runs above average (Throwing+Blocking+Framing+Arm+RAA)]], 7, FALSE)), Statcast_Era___Career[ThrowingThrowing - Statcast Catcher Throwing in runs above average], 0)</f>
        <v>113</v>
      </c>
      <c r="G63" s="9">
        <f>_xlfn.RANK.EQ(_xlfn.NUMBERVALUE(VLOOKUP($A63,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3" s="10">
        <f>_xlfn.RANK.EQ(_xlfn.NUMBERVALUE(VLOOKUP($A63, Statcast_Era___Career[[Name]:[FRVFRV - Statcast Fielding Run Value in runs above average (Throwing+Blocking+Framing+Arm+RAA)]], 9, FALSE)), Statcast_Era___Career[FramingFraming - Statcast Catcher Framing in runs above average], 0)</f>
        <v>23</v>
      </c>
      <c r="I63" s="11">
        <f>GEOMEAN(F63:H63)</f>
        <v>50.986924752663739</v>
      </c>
      <c r="J63" s="12">
        <f>_xlfn.RANK.EQ(Table58[[#This Row],[Geom Mean (Defense Only)]], Table58[Geom Mean (Defense Only)], 1)</f>
        <v>62</v>
      </c>
      <c r="K63" s="11">
        <f>GEOMEAN(F63:G63)</f>
        <v>75.914425506618969</v>
      </c>
      <c r="L63" s="16">
        <f>_xlfn.RANK.EQ(Table58[[#This Row],[Defensive Geom Mean (w/o Framing)]], Table58[Defensive Geom Mean (w/o Framing)], 1)</f>
        <v>751</v>
      </c>
      <c r="M63" s="18">
        <f>Table58[[#This Row],[Defense Only Rank]]-Table58[[#This Row],[Defensive Geom Mean (w/o Framing) Rank]]</f>
        <v>-689</v>
      </c>
    </row>
    <row r="64" spans="1:13" x14ac:dyDescent="0.45">
      <c r="A64" s="1" t="s">
        <v>135</v>
      </c>
      <c r="B64" t="str">
        <f>VLOOKUP(Table58[[#This Row],[Name]], Statcast_Era___Career[[Name]:[Team]], 2, FALSE)</f>
        <v>2 Tms</v>
      </c>
      <c r="C64" s="8">
        <f>_xlfn.NUMBERVALUE(VLOOKUP($A64, Statcast_Era___Career[[Name]:[FRVFRV - Statcast Fielding Run Value in runs above average (Throwing+Blocking+Framing+Arm+RAA)]], 7, FALSE))</f>
        <v>-1</v>
      </c>
      <c r="D64" s="15">
        <f>_xlfn.NUMBERVALUE(VLOOKUP($A64, Statcast_Era___Career[[Name]:[FRVFRV - Statcast Fielding Run Value in runs above average (Throwing+Blocking+Framing+Arm+RAA)]], 8, FALSE))</f>
        <v>0</v>
      </c>
      <c r="E64" s="10">
        <f>_xlfn.NUMBERVALUE(VLOOKUP($A64, Statcast_Era___Career[[Name]:[FRVFRV - Statcast Fielding Run Value in runs above average (Throwing+Blocking+Framing+Arm+RAA)]], 9, FALSE))</f>
        <v>3</v>
      </c>
      <c r="F64" s="8">
        <f>_xlfn.RANK.EQ(_xlfn.NUMBERVALUE(VLOOKUP($A64, Statcast_Era___Career[[Name]:[FRVFRV - Statcast Fielding Run Value in runs above average (Throwing+Blocking+Framing+Arm+RAA)]], 7, FALSE)), Statcast_Era___Career[ThrowingThrowing - Statcast Catcher Throwing in runs above average], 0)</f>
        <v>62</v>
      </c>
      <c r="G64" s="9">
        <f>_xlfn.RANK.EQ(_xlfn.NUMBERVALUE(VLOOKUP($A64,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4" s="10">
        <f>_xlfn.RANK.EQ(_xlfn.NUMBERVALUE(VLOOKUP($A64, Statcast_Era___Career[[Name]:[FRVFRV - Statcast Fielding Run Value in runs above average (Throwing+Blocking+Framing+Arm+RAA)]], 9, FALSE)), Statcast_Era___Career[FramingFraming - Statcast Catcher Framing in runs above average], 0)</f>
        <v>42</v>
      </c>
      <c r="I64" s="11">
        <f>GEOMEAN(F64:H64)</f>
        <v>51.019600309385432</v>
      </c>
      <c r="J64" s="12">
        <f>_xlfn.RANK.EQ(Table58[[#This Row],[Geom Mean (Defense Only)]], Table58[Geom Mean (Defense Only)], 1)</f>
        <v>63</v>
      </c>
      <c r="K64" s="11">
        <f>GEOMEAN(F64:G64)</f>
        <v>56.231663678038196</v>
      </c>
      <c r="L64" s="16">
        <f>_xlfn.RANK.EQ(Table58[[#This Row],[Defensive Geom Mean (w/o Framing)]], Table58[Defensive Geom Mean (w/o Framing)], 1)</f>
        <v>722</v>
      </c>
      <c r="M64" s="18">
        <f>Table58[[#This Row],[Defense Only Rank]]-Table58[[#This Row],[Defensive Geom Mean (w/o Framing) Rank]]</f>
        <v>-659</v>
      </c>
    </row>
    <row r="65" spans="1:13" x14ac:dyDescent="0.45">
      <c r="A65" s="1" t="s">
        <v>66</v>
      </c>
      <c r="B65" t="str">
        <f>VLOOKUP(Table58[[#This Row],[Name]], Statcast_Era___Career[[Name]:[Team]], 2, FALSE)</f>
        <v>LAD</v>
      </c>
      <c r="C65" s="8">
        <f>_xlfn.NUMBERVALUE(VLOOKUP($A65, Statcast_Era___Career[[Name]:[FRVFRV - Statcast Fielding Run Value in runs above average (Throwing+Blocking+Framing+Arm+RAA)]], 7, FALSE))</f>
        <v>3</v>
      </c>
      <c r="D65" s="15">
        <f>_xlfn.NUMBERVALUE(VLOOKUP($A65, Statcast_Era___Career[[Name]:[FRVFRV - Statcast Fielding Run Value in runs above average (Throwing+Blocking+Framing+Arm+RAA)]], 8, FALSE))</f>
        <v>0</v>
      </c>
      <c r="E65" s="10">
        <f>_xlfn.NUMBERVALUE(VLOOKUP($A65, Statcast_Era___Career[[Name]:[FRVFRV - Statcast Fielding Run Value in runs above average (Throwing+Blocking+Framing+Arm+RAA)]], 9, FALSE))</f>
        <v>-9</v>
      </c>
      <c r="F65" s="8">
        <f>_xlfn.RANK.EQ(_xlfn.NUMBERVALUE(VLOOKUP($A65, Statcast_Era___Career[[Name]:[FRVFRV - Statcast Fielding Run Value in runs above average (Throwing+Blocking+Framing+Arm+RAA)]], 7, FALSE)), Statcast_Era___Career[ThrowingThrowing - Statcast Catcher Throwing in runs above average], 0)</f>
        <v>28</v>
      </c>
      <c r="G65" s="9">
        <f>_xlfn.RANK.EQ(_xlfn.NUMBERVALUE(VLOOKUP($A65,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5" s="10">
        <f>_xlfn.RANK.EQ(_xlfn.NUMBERVALUE(VLOOKUP($A65, Statcast_Era___Career[[Name]:[FRVFRV - Statcast Fielding Run Value in runs above average (Throwing+Blocking+Framing+Arm+RAA)]], 9, FALSE)), Statcast_Era___Career[FramingFraming - Statcast Catcher Framing in runs above average], 0)</f>
        <v>94</v>
      </c>
      <c r="I65" s="11">
        <f>GEOMEAN(F65:H65)</f>
        <v>51.201814714324996</v>
      </c>
      <c r="J65" s="12">
        <f>_xlfn.RANK.EQ(Table58[[#This Row],[Geom Mean (Defense Only)]], Table58[Geom Mean (Defense Only)], 1)</f>
        <v>64</v>
      </c>
      <c r="K65" s="11">
        <f>GEOMEAN(F65:G65)</f>
        <v>37.78888725538237</v>
      </c>
      <c r="L65" s="16">
        <f>_xlfn.RANK.EQ(Table58[[#This Row],[Defensive Geom Mean (w/o Framing)]], Table58[Defensive Geom Mean (w/o Framing)], 1)</f>
        <v>37</v>
      </c>
      <c r="M65" s="18">
        <f>Table58[[#This Row],[Defense Only Rank]]-Table58[[#This Row],[Defensive Geom Mean (w/o Framing) Rank]]</f>
        <v>27</v>
      </c>
    </row>
    <row r="66" spans="1:13" x14ac:dyDescent="0.45">
      <c r="A66" s="1" t="s">
        <v>173</v>
      </c>
      <c r="B66" t="str">
        <f>VLOOKUP(Table58[[#This Row],[Name]], Statcast_Era___Career[[Name]:[Team]], 2, FALSE)</f>
        <v>5 Tms</v>
      </c>
      <c r="C66" s="8">
        <f>_xlfn.NUMBERVALUE(VLOOKUP($A66, Statcast_Era___Career[[Name]:[FRVFRV - Statcast Fielding Run Value in runs above average (Throwing+Blocking+Framing+Arm+RAA)]], 7, FALSE))</f>
        <v>7</v>
      </c>
      <c r="D66" s="15">
        <f>_xlfn.NUMBERVALUE(VLOOKUP($A66, Statcast_Era___Career[[Name]:[FRVFRV - Statcast Fielding Run Value in runs above average (Throwing+Blocking+Framing+Arm+RAA)]], 8, FALSE))</f>
        <v>-15</v>
      </c>
      <c r="E66" s="10">
        <f>_xlfn.NUMBERVALUE(VLOOKUP($A66, Statcast_Era___Career[[Name]:[FRVFRV - Statcast Fielding Run Value in runs above average (Throwing+Blocking+Framing+Arm+RAA)]], 9, FALSE))</f>
        <v>-5</v>
      </c>
      <c r="F66" s="8">
        <f>_xlfn.RANK.EQ(_xlfn.NUMBERVALUE(VLOOKUP($A66, Statcast_Era___Career[[Name]:[FRVFRV - Statcast Fielding Run Value in runs above average (Throwing+Blocking+Framing+Arm+RAA)]], 7, FALSE)), Statcast_Era___Career[ThrowingThrowing - Statcast Catcher Throwing in runs above average], 0)</f>
        <v>14</v>
      </c>
      <c r="G66" s="9">
        <f>_xlfn.RANK.EQ(_xlfn.NUMBERVALUE(VLOOKUP($A66, Statcast_Era___Career[[Name]:[FRVFRV - Statcast Fielding Run Value in runs above average (Throwing+Blocking+Framing+Arm+RAA)]], 8, FALSE)), Statcast_Era___Career[BlockingBlocking - Statcast Catcher Blocking in runs above average], 0)</f>
        <v>126</v>
      </c>
      <c r="H66" s="10">
        <f>_xlfn.RANK.EQ(_xlfn.NUMBERVALUE(VLOOKUP($A66, Statcast_Era___Career[[Name]:[FRVFRV - Statcast Fielding Run Value in runs above average (Throwing+Blocking+Framing+Arm+RAA)]], 9, FALSE)), Statcast_Era___Career[FramingFraming - Statcast Catcher Framing in runs above average], 0)</f>
        <v>78</v>
      </c>
      <c r="I66" s="11">
        <f>GEOMEAN(F66:H66)</f>
        <v>51.625514693709889</v>
      </c>
      <c r="J66" s="12">
        <f>_xlfn.RANK.EQ(Table58[[#This Row],[Geom Mean (Defense Only)]], Table58[Geom Mean (Defense Only)], 1)</f>
        <v>65</v>
      </c>
      <c r="K66" s="11">
        <f>GEOMEAN(F66:G66)</f>
        <v>42</v>
      </c>
      <c r="L66" s="16">
        <f>_xlfn.RANK.EQ(Table58[[#This Row],[Defensive Geom Mean (w/o Framing)]], Table58[Defensive Geom Mean (w/o Framing)], 1)</f>
        <v>47</v>
      </c>
      <c r="M66" s="18">
        <f>Table58[[#This Row],[Defense Only Rank]]-Table58[[#This Row],[Defensive Geom Mean (w/o Framing) Rank]]</f>
        <v>18</v>
      </c>
    </row>
    <row r="67" spans="1:13" x14ac:dyDescent="0.45">
      <c r="A67" s="1" t="s">
        <v>142</v>
      </c>
      <c r="B67" s="14" t="str">
        <f>VLOOKUP(Table58[[#This Row],[Name]], Statcast_Era___Career[[Name]:[Team]], 2, FALSE)</f>
        <v>6 Tms</v>
      </c>
      <c r="C67" s="8">
        <f>_xlfn.NUMBERVALUE(VLOOKUP($A67, Statcast_Era___Career[[Name]:[FRVFRV - Statcast Fielding Run Value in runs above average (Throwing+Blocking+Framing+Arm+RAA)]], 7, FALSE))</f>
        <v>-1</v>
      </c>
      <c r="D67" s="15">
        <f>_xlfn.NUMBERVALUE(VLOOKUP($A67, Statcast_Era___Career[[Name]:[FRVFRV - Statcast Fielding Run Value in runs above average (Throwing+Blocking+Framing+Arm+RAA)]], 8, FALSE))</f>
        <v>1</v>
      </c>
      <c r="E67" s="10">
        <f>_xlfn.NUMBERVALUE(VLOOKUP($A67, Statcast_Era___Career[[Name]:[FRVFRV - Statcast Fielding Run Value in runs above average (Throwing+Blocking+Framing+Arm+RAA)]], 9, FALSE))</f>
        <v>-1</v>
      </c>
      <c r="F67" s="8">
        <f>_xlfn.RANK.EQ(_xlfn.NUMBERVALUE(VLOOKUP($A67, Statcast_Era___Career[[Name]:[FRVFRV - Statcast Fielding Run Value in runs above average (Throwing+Blocking+Framing+Arm+RAA)]], 7, FALSE)), Statcast_Era___Career[ThrowingThrowing - Statcast Catcher Throwing in runs above average], 0)</f>
        <v>62</v>
      </c>
      <c r="G67" s="9">
        <f>_xlfn.RANK.EQ(_xlfn.NUMBERVALUE(VLOOKUP($A67, Statcast_Era___Career[[Name]:[FRVFRV - Statcast Fielding Run Value in runs above average (Throwing+Blocking+Framing+Arm+RAA)]], 8, FALSE)), Statcast_Era___Career[BlockingBlocking - Statcast Catcher Blocking in runs above average], 0)</f>
        <v>37</v>
      </c>
      <c r="H67" s="10">
        <f>_xlfn.RANK.EQ(_xlfn.NUMBERVALUE(VLOOKUP($A67, Statcast_Era___Career[[Name]:[FRVFRV - Statcast Fielding Run Value in runs above average (Throwing+Blocking+Framing+Arm+RAA)]], 9, FALSE)), Statcast_Era___Career[FramingFraming - Statcast Catcher Framing in runs above average], 0)</f>
        <v>60</v>
      </c>
      <c r="I67" s="11">
        <f>GEOMEAN(F67:H67)</f>
        <v>51.631517311599431</v>
      </c>
      <c r="J67" s="12">
        <f>_xlfn.RANK.EQ(Table58[[#This Row],[Geom Mean (Defense Only)]], Table58[Geom Mean (Defense Only)], 1)</f>
        <v>66</v>
      </c>
      <c r="K67" s="11">
        <f>GEOMEAN(F67:G67)</f>
        <v>47.89572005931219</v>
      </c>
      <c r="L67" s="16">
        <f>_xlfn.RANK.EQ(Table58[[#This Row],[Defensive Geom Mean (w/o Framing)]], Table58[Defensive Geom Mean (w/o Framing)], 1)</f>
        <v>51</v>
      </c>
      <c r="M67" s="18">
        <f>Table58[[#This Row],[Defense Only Rank]]-Table58[[#This Row],[Defensive Geom Mean (w/o Framing) Rank]]</f>
        <v>15</v>
      </c>
    </row>
    <row r="68" spans="1:13" x14ac:dyDescent="0.45">
      <c r="A68" s="1" t="s">
        <v>68</v>
      </c>
      <c r="B68" t="str">
        <f>VLOOKUP(Table58[[#This Row],[Name]], Statcast_Era___Career[[Name]:[Team]], 2, FALSE)</f>
        <v>NYM</v>
      </c>
      <c r="C68" s="8">
        <f>_xlfn.NUMBERVALUE(VLOOKUP($A68, Statcast_Era___Career[[Name]:[FRVFRV - Statcast Fielding Run Value in runs above average (Throwing+Blocking+Framing+Arm+RAA)]], 7, FALSE))</f>
        <v>-2</v>
      </c>
      <c r="D68" s="15">
        <f>_xlfn.NUMBERVALUE(VLOOKUP($A68, Statcast_Era___Career[[Name]:[FRVFRV - Statcast Fielding Run Value in runs above average (Throwing+Blocking+Framing+Arm+RAA)]], 8, FALSE))</f>
        <v>-1</v>
      </c>
      <c r="E68" s="10">
        <f>_xlfn.NUMBERVALUE(VLOOKUP($A68, Statcast_Era___Career[[Name]:[FRVFRV - Statcast Fielding Run Value in runs above average (Throwing+Blocking+Framing+Arm+RAA)]], 9, FALSE))</f>
        <v>11</v>
      </c>
      <c r="F68" s="8">
        <f>_xlfn.RANK.EQ(_xlfn.NUMBERVALUE(VLOOKUP($A68, Statcast_Era___Career[[Name]:[FRVFRV - Statcast Fielding Run Value in runs above average (Throwing+Blocking+Framing+Arm+RAA)]], 7, FALSE)), Statcast_Era___Career[ThrowingThrowing - Statcast Catcher Throwing in runs above average], 0)</f>
        <v>76</v>
      </c>
      <c r="G68" s="9">
        <f>_xlfn.RANK.EQ(_xlfn.NUMBERVALUE(VLOOKUP($A68, Statcast_Era___Career[[Name]:[FRVFRV - Statcast Fielding Run Value in runs above average (Throwing+Blocking+Framing+Arm+RAA)]], 8, FALSE)), Statcast_Era___Career[BlockingBlocking - Statcast Catcher Blocking in runs above average], 0)</f>
        <v>76</v>
      </c>
      <c r="H68" s="10">
        <f>_xlfn.RANK.EQ(_xlfn.NUMBERVALUE(VLOOKUP($A68, Statcast_Era___Career[[Name]:[FRVFRV - Statcast Fielding Run Value in runs above average (Throwing+Blocking+Framing+Arm+RAA)]], 9, FALSE)), Statcast_Era___Career[FramingFraming - Statcast Catcher Framing in runs above average], 0)</f>
        <v>24</v>
      </c>
      <c r="I68" s="11">
        <f>GEOMEAN(F68:H68)</f>
        <v>51.754264625562428</v>
      </c>
      <c r="J68" s="12">
        <f>_xlfn.RANK.EQ(Table58[[#This Row],[Geom Mean (Defense Only)]], Table58[Geom Mean (Defense Only)], 1)</f>
        <v>67</v>
      </c>
      <c r="K68" s="11">
        <f>GEOMEAN(F68:G68)</f>
        <v>76</v>
      </c>
      <c r="L68" s="16">
        <f>_xlfn.RANK.EQ(Table58[[#This Row],[Defensive Geom Mean (w/o Framing)]], Table58[Defensive Geom Mean (w/o Framing)], 1)</f>
        <v>753</v>
      </c>
      <c r="M68" s="18">
        <f>Table58[[#This Row],[Defense Only Rank]]-Table58[[#This Row],[Defensive Geom Mean (w/o Framing) Rank]]</f>
        <v>-686</v>
      </c>
    </row>
    <row r="69" spans="1:13" x14ac:dyDescent="0.45">
      <c r="A69" s="1" t="s">
        <v>133</v>
      </c>
      <c r="B69" t="str">
        <f>VLOOKUP(Table58[[#This Row],[Name]], Statcast_Era___Career[[Name]:[Team]], 2, FALSE)</f>
        <v>3 Tms</v>
      </c>
      <c r="C69" s="8">
        <f>_xlfn.NUMBERVALUE(VLOOKUP($A69, Statcast_Era___Career[[Name]:[FRVFRV - Statcast Fielding Run Value in runs above average (Throwing+Blocking+Framing+Arm+RAA)]], 7, FALSE))</f>
        <v>-6</v>
      </c>
      <c r="D69" s="15">
        <f>_xlfn.NUMBERVALUE(VLOOKUP($A69, Statcast_Era___Career[[Name]:[FRVFRV - Statcast Fielding Run Value in runs above average (Throwing+Blocking+Framing+Arm+RAA)]], 8, FALSE))</f>
        <v>0</v>
      </c>
      <c r="E69" s="10">
        <f>_xlfn.NUMBERVALUE(VLOOKUP($A69, Statcast_Era___Career[[Name]:[FRVFRV - Statcast Fielding Run Value in runs above average (Throwing+Blocking+Framing+Arm+RAA)]], 9, FALSE))</f>
        <v>8</v>
      </c>
      <c r="F69" s="8">
        <f>_xlfn.RANK.EQ(_xlfn.NUMBERVALUE(VLOOKUP($A69, Statcast_Era___Career[[Name]:[FRVFRV - Statcast Fielding Run Value in runs above average (Throwing+Blocking+Framing+Arm+RAA)]], 7, FALSE)), Statcast_Era___Career[ThrowingThrowing - Statcast Catcher Throwing in runs above average], 0)</f>
        <v>107</v>
      </c>
      <c r="G69" s="9">
        <f>_xlfn.RANK.EQ(_xlfn.NUMBERVALUE(VLOOKUP($A69,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9" s="10">
        <f>_xlfn.RANK.EQ(_xlfn.NUMBERVALUE(VLOOKUP($A69, Statcast_Era___Career[[Name]:[FRVFRV - Statcast Fielding Run Value in runs above average (Throwing+Blocking+Framing+Arm+RAA)]], 9, FALSE)), Statcast_Era___Career[FramingFraming - Statcast Catcher Framing in runs above average], 0)</f>
        <v>26</v>
      </c>
      <c r="I69" s="11">
        <f>GEOMEAN(F69:H69)</f>
        <v>52.156579326405314</v>
      </c>
      <c r="J69" s="12">
        <f>_xlfn.RANK.EQ(Table58[[#This Row],[Geom Mean (Defense Only)]], Table58[Geom Mean (Defense Only)], 1)</f>
        <v>68</v>
      </c>
      <c r="K69" s="11">
        <f>GEOMEAN(F69:G69)</f>
        <v>73.871510069850345</v>
      </c>
      <c r="L69" s="16">
        <f>_xlfn.RANK.EQ(Table58[[#This Row],[Defensive Geom Mean (w/o Framing)]], Table58[Defensive Geom Mean (w/o Framing)], 1)</f>
        <v>749</v>
      </c>
      <c r="M69" s="18">
        <f>Table58[[#This Row],[Defense Only Rank]]-Table58[[#This Row],[Defensive Geom Mean (w/o Framing) Rank]]</f>
        <v>-681</v>
      </c>
    </row>
    <row r="70" spans="1:13" x14ac:dyDescent="0.45">
      <c r="A70" s="1" t="s">
        <v>150</v>
      </c>
      <c r="B70" t="str">
        <f>VLOOKUP(Table58[[#This Row],[Name]], Statcast_Era___Career[[Name]:[Team]], 2, FALSE)</f>
        <v>2 Tms</v>
      </c>
      <c r="C70" s="8">
        <f>_xlfn.NUMBERVALUE(VLOOKUP($A70, Statcast_Era___Career[[Name]:[FRVFRV - Statcast Fielding Run Value in runs above average (Throwing+Blocking+Framing+Arm+RAA)]], 7, FALSE))</f>
        <v>3</v>
      </c>
      <c r="D70" s="15">
        <f>_xlfn.NUMBERVALUE(VLOOKUP($A70, Statcast_Era___Career[[Name]:[FRVFRV - Statcast Fielding Run Value in runs above average (Throwing+Blocking+Framing+Arm+RAA)]], 8, FALSE))</f>
        <v>-1</v>
      </c>
      <c r="E70" s="10">
        <f>_xlfn.NUMBERVALUE(VLOOKUP($A70, Statcast_Era___Career[[Name]:[FRVFRV - Statcast Fielding Run Value in runs above average (Throwing+Blocking+Framing+Arm+RAA)]], 9, FALSE))</f>
        <v>-2</v>
      </c>
      <c r="F70" s="8">
        <f>_xlfn.RANK.EQ(_xlfn.NUMBERVALUE(VLOOKUP($A70, Statcast_Era___Career[[Name]:[FRVFRV - Statcast Fielding Run Value in runs above average (Throwing+Blocking+Framing+Arm+RAA)]], 7, FALSE)), Statcast_Era___Career[ThrowingThrowing - Statcast Catcher Throwing in runs above average], 0)</f>
        <v>28</v>
      </c>
      <c r="G70" s="9">
        <f>_xlfn.RANK.EQ(_xlfn.NUMBERVALUE(VLOOKUP($A70, Statcast_Era___Career[[Name]:[FRVFRV - Statcast Fielding Run Value in runs above average (Throwing+Blocking+Framing+Arm+RAA)]], 8, FALSE)), Statcast_Era___Career[BlockingBlocking - Statcast Catcher Blocking in runs above average], 0)</f>
        <v>76</v>
      </c>
      <c r="H70" s="10">
        <f>_xlfn.RANK.EQ(_xlfn.NUMBERVALUE(VLOOKUP($A70, Statcast_Era___Career[[Name]:[FRVFRV - Statcast Fielding Run Value in runs above average (Throwing+Blocking+Framing+Arm+RAA)]], 9, FALSE)), Statcast_Era___Career[FramingFraming - Statcast Catcher Framing in runs above average], 0)</f>
        <v>67</v>
      </c>
      <c r="I70" s="11">
        <f>GEOMEAN(F70:H70)</f>
        <v>52.241480414603522</v>
      </c>
      <c r="J70" s="12">
        <f>_xlfn.RANK.EQ(Table58[[#This Row],[Geom Mean (Defense Only)]], Table58[Geom Mean (Defense Only)], 1)</f>
        <v>69</v>
      </c>
      <c r="K70" s="11">
        <f>GEOMEAN(F70:G70)</f>
        <v>46.130250378683186</v>
      </c>
      <c r="L70" s="16">
        <f>_xlfn.RANK.EQ(Table58[[#This Row],[Defensive Geom Mean (w/o Framing)]], Table58[Defensive Geom Mean (w/o Framing)], 1)</f>
        <v>49</v>
      </c>
      <c r="M70" s="18">
        <f>Table58[[#This Row],[Defense Only Rank]]-Table58[[#This Row],[Defensive Geom Mean (w/o Framing) Rank]]</f>
        <v>20</v>
      </c>
    </row>
    <row r="71" spans="1:13" x14ac:dyDescent="0.45">
      <c r="A71" s="1" t="s">
        <v>195</v>
      </c>
      <c r="B71" t="str">
        <f>VLOOKUP(Table58[[#This Row],[Name]], Statcast_Era___Career[[Name]:[Team]], 2, FALSE)</f>
        <v>4 Tms</v>
      </c>
      <c r="C71" s="8">
        <f>_xlfn.NUMBERVALUE(VLOOKUP($A71, Statcast_Era___Career[[Name]:[FRVFRV - Statcast Fielding Run Value in runs above average (Throwing+Blocking+Framing+Arm+RAA)]], 7, FALSE))</f>
        <v>0</v>
      </c>
      <c r="D71" s="15">
        <f>_xlfn.NUMBERVALUE(VLOOKUP($A71, Statcast_Era___Career[[Name]:[FRVFRV - Statcast Fielding Run Value in runs above average (Throwing+Blocking+Framing+Arm+RAA)]], 8, FALSE))</f>
        <v>0</v>
      </c>
      <c r="E71" s="10">
        <f>_xlfn.NUMBERVALUE(VLOOKUP($A71, Statcast_Era___Career[[Name]:[FRVFRV - Statcast Fielding Run Value in runs above average (Throwing+Blocking+Framing+Arm+RAA)]], 9, FALSE))</f>
        <v>0</v>
      </c>
      <c r="F71" s="8">
        <f>_xlfn.RANK.EQ(_xlfn.NUMBERVALUE(VLOOKUP($A71,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1" s="9">
        <f>_xlfn.RANK.EQ(_xlfn.NUMBERVALUE(VLOOKUP($A71,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1" s="10">
        <f>_xlfn.RANK.EQ(_xlfn.NUMBERVALUE(VLOOKUP($A71,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1" s="11">
        <f>GEOMEAN(F71:H71)</f>
        <v>52.974830816587776</v>
      </c>
      <c r="J71" s="12">
        <f>_xlfn.RANK.EQ(Table58[[#This Row],[Geom Mean (Defense Only)]], Table58[Geom Mean (Defense Only)], 1)</f>
        <v>70</v>
      </c>
      <c r="K71" s="11">
        <f>GEOMEAN(F71:G71)</f>
        <v>52.962250707461443</v>
      </c>
      <c r="L71" s="16">
        <f>_xlfn.RANK.EQ(Table58[[#This Row],[Defensive Geom Mean (w/o Framing)]], Table58[Defensive Geom Mean (w/o Framing)], 1)</f>
        <v>58</v>
      </c>
      <c r="M71" s="18">
        <f>Table58[[#This Row],[Defense Only Rank]]-Table58[[#This Row],[Defensive Geom Mean (w/o Framing) Rank]]</f>
        <v>12</v>
      </c>
    </row>
    <row r="72" spans="1:13" x14ac:dyDescent="0.45">
      <c r="A72" s="1" t="s">
        <v>196</v>
      </c>
      <c r="B72" t="str">
        <f>VLOOKUP(Table58[[#This Row],[Name]], Statcast_Era___Career[[Name]:[Team]], 2, FALSE)</f>
        <v>8 Tms</v>
      </c>
      <c r="C72" s="8">
        <f>_xlfn.NUMBERVALUE(VLOOKUP($A72, Statcast_Era___Career[[Name]:[FRVFRV - Statcast Fielding Run Value in runs above average (Throwing+Blocking+Framing+Arm+RAA)]], 7, FALSE))</f>
        <v>0</v>
      </c>
      <c r="D72" s="15">
        <f>_xlfn.NUMBERVALUE(VLOOKUP($A72, Statcast_Era___Career[[Name]:[FRVFRV - Statcast Fielding Run Value in runs above average (Throwing+Blocking+Framing+Arm+RAA)]], 8, FALSE))</f>
        <v>0</v>
      </c>
      <c r="E72" s="10">
        <f>_xlfn.NUMBERVALUE(VLOOKUP($A72, Statcast_Era___Career[[Name]:[FRVFRV - Statcast Fielding Run Value in runs above average (Throwing+Blocking+Framing+Arm+RAA)]], 9, FALSE))</f>
        <v>0</v>
      </c>
      <c r="F72" s="8">
        <f>_xlfn.RANK.EQ(_xlfn.NUMBERVALUE(VLOOKUP($A72,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2" s="9">
        <f>_xlfn.RANK.EQ(_xlfn.NUMBERVALUE(VLOOKUP($A72,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2" s="10">
        <f>_xlfn.RANK.EQ(_xlfn.NUMBERVALUE(VLOOKUP($A72,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2" s="11">
        <f>GEOMEAN(F72:H72)</f>
        <v>52.974830816587776</v>
      </c>
      <c r="J72" s="12">
        <f>_xlfn.RANK.EQ(Table58[[#This Row],[Geom Mean (Defense Only)]], Table58[Geom Mean (Defense Only)], 1)</f>
        <v>70</v>
      </c>
      <c r="K72" s="11">
        <f>GEOMEAN(F72:G72)</f>
        <v>52.962250707461443</v>
      </c>
      <c r="L72" s="16">
        <f>_xlfn.RANK.EQ(Table58[[#This Row],[Defensive Geom Mean (w/o Framing)]], Table58[Defensive Geom Mean (w/o Framing)], 1)</f>
        <v>58</v>
      </c>
      <c r="M72" s="18">
        <f>Table58[[#This Row],[Defense Only Rank]]-Table58[[#This Row],[Defensive Geom Mean (w/o Framing) Rank]]</f>
        <v>12</v>
      </c>
    </row>
    <row r="73" spans="1:13" x14ac:dyDescent="0.45">
      <c r="A73" s="1" t="s">
        <v>197</v>
      </c>
      <c r="B73" t="str">
        <f>VLOOKUP(Table58[[#This Row],[Name]], Statcast_Era___Career[[Name]:[Team]], 2, FALSE)</f>
        <v>4 Tms</v>
      </c>
      <c r="C73" s="8">
        <f>_xlfn.NUMBERVALUE(VLOOKUP($A73, Statcast_Era___Career[[Name]:[FRVFRV - Statcast Fielding Run Value in runs above average (Throwing+Blocking+Framing+Arm+RAA)]], 7, FALSE))</f>
        <v>0</v>
      </c>
      <c r="D73" s="9">
        <f>_xlfn.NUMBERVALUE(VLOOKUP($A73, Statcast_Era___Career[[Name]:[FRVFRV - Statcast Fielding Run Value in runs above average (Throwing+Blocking+Framing+Arm+RAA)]], 8, FALSE))</f>
        <v>0</v>
      </c>
      <c r="E73" s="10">
        <f>_xlfn.NUMBERVALUE(VLOOKUP($A73, Statcast_Era___Career[[Name]:[FRVFRV - Statcast Fielding Run Value in runs above average (Throwing+Blocking+Framing+Arm+RAA)]], 9, FALSE))</f>
        <v>0</v>
      </c>
      <c r="F73" s="8">
        <f>_xlfn.RANK.EQ(_xlfn.NUMBERVALUE(VLOOKUP($A73,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3" s="9">
        <f>_xlfn.RANK.EQ(_xlfn.NUMBERVALUE(VLOOKUP($A73,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3" s="10">
        <f>_xlfn.RANK.EQ(_xlfn.NUMBERVALUE(VLOOKUP($A73,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3" s="11">
        <f>GEOMEAN(F73:H73)</f>
        <v>52.974830816587776</v>
      </c>
      <c r="J73" s="12">
        <f>_xlfn.RANK.EQ(Table58[[#This Row],[Geom Mean (Defense Only)]], Table58[Geom Mean (Defense Only)], 1)</f>
        <v>70</v>
      </c>
      <c r="K73" s="11">
        <f>GEOMEAN(F73:G73)</f>
        <v>52.962250707461443</v>
      </c>
      <c r="L73" s="13">
        <f>_xlfn.RANK.EQ(Table58[[#This Row],[Defensive Geom Mean (w/o Framing)]], Table58[Defensive Geom Mean (w/o Framing)], 1)</f>
        <v>58</v>
      </c>
      <c r="M73" s="19">
        <f>Table58[[#This Row],[Defense Only Rank]]-Table58[[#This Row],[Defensive Geom Mean (w/o Framing) Rank]]</f>
        <v>12</v>
      </c>
    </row>
    <row r="74" spans="1:13" x14ac:dyDescent="0.45">
      <c r="A74" s="1" t="s">
        <v>198</v>
      </c>
      <c r="B74" t="str">
        <f>VLOOKUP(Table58[[#This Row],[Name]], Statcast_Era___Career[[Name]:[Team]], 2, FALSE)</f>
        <v>5 Tms</v>
      </c>
      <c r="C74" s="8">
        <f>_xlfn.NUMBERVALUE(VLOOKUP($A74, Statcast_Era___Career[[Name]:[FRVFRV - Statcast Fielding Run Value in runs above average (Throwing+Blocking+Framing+Arm+RAA)]], 7, FALSE))</f>
        <v>0</v>
      </c>
      <c r="D74" s="9">
        <f>_xlfn.NUMBERVALUE(VLOOKUP($A74, Statcast_Era___Career[[Name]:[FRVFRV - Statcast Fielding Run Value in runs above average (Throwing+Blocking+Framing+Arm+RAA)]], 8, FALSE))</f>
        <v>0</v>
      </c>
      <c r="E74" s="10">
        <f>_xlfn.NUMBERVALUE(VLOOKUP($A74, Statcast_Era___Career[[Name]:[FRVFRV - Statcast Fielding Run Value in runs above average (Throwing+Blocking+Framing+Arm+RAA)]], 9, FALSE))</f>
        <v>0</v>
      </c>
      <c r="F74" s="8">
        <f>_xlfn.RANK.EQ(_xlfn.NUMBERVALUE(VLOOKUP($A74,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4" s="9">
        <f>_xlfn.RANK.EQ(_xlfn.NUMBERVALUE(VLOOKUP($A74,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4" s="10">
        <f>_xlfn.RANK.EQ(_xlfn.NUMBERVALUE(VLOOKUP($A74,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4" s="11">
        <f>GEOMEAN(F74:H74)</f>
        <v>52.974830816587776</v>
      </c>
      <c r="J74" s="12">
        <f>_xlfn.RANK.EQ(Table58[[#This Row],[Geom Mean (Defense Only)]], Table58[Geom Mean (Defense Only)], 1)</f>
        <v>70</v>
      </c>
      <c r="K74" s="11">
        <f>GEOMEAN(F74:G74)</f>
        <v>52.962250707461443</v>
      </c>
      <c r="L74" s="13">
        <f>_xlfn.RANK.EQ(Table58[[#This Row],[Defensive Geom Mean (w/o Framing)]], Table58[Defensive Geom Mean (w/o Framing)], 1)</f>
        <v>58</v>
      </c>
      <c r="M74" s="19">
        <f>Table58[[#This Row],[Defense Only Rank]]-Table58[[#This Row],[Defensive Geom Mean (w/o Framing) Rank]]</f>
        <v>12</v>
      </c>
    </row>
    <row r="75" spans="1:13" x14ac:dyDescent="0.45">
      <c r="A75" s="1" t="s">
        <v>199</v>
      </c>
      <c r="B75" t="str">
        <f>VLOOKUP(Table58[[#This Row],[Name]], Statcast_Era___Career[[Name]:[Team]], 2, FALSE)</f>
        <v>7 Tms</v>
      </c>
      <c r="C75" s="8">
        <f>_xlfn.NUMBERVALUE(VLOOKUP($A75, Statcast_Era___Career[[Name]:[FRVFRV - Statcast Fielding Run Value in runs above average (Throwing+Blocking+Framing+Arm+RAA)]], 7, FALSE))</f>
        <v>0</v>
      </c>
      <c r="D75" s="9">
        <f>_xlfn.NUMBERVALUE(VLOOKUP($A75, Statcast_Era___Career[[Name]:[FRVFRV - Statcast Fielding Run Value in runs above average (Throwing+Blocking+Framing+Arm+RAA)]], 8, FALSE))</f>
        <v>0</v>
      </c>
      <c r="E75" s="10">
        <f>_xlfn.NUMBERVALUE(VLOOKUP($A75, Statcast_Era___Career[[Name]:[FRVFRV - Statcast Fielding Run Value in runs above average (Throwing+Blocking+Framing+Arm+RAA)]], 9, FALSE))</f>
        <v>0</v>
      </c>
      <c r="F75" s="8">
        <f>_xlfn.RANK.EQ(_xlfn.NUMBERVALUE(VLOOKUP($A75,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5" s="9">
        <f>_xlfn.RANK.EQ(_xlfn.NUMBERVALUE(VLOOKUP($A75,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5" s="10">
        <f>_xlfn.RANK.EQ(_xlfn.NUMBERVALUE(VLOOKUP($A75,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5" s="11">
        <f>GEOMEAN(F75:H75)</f>
        <v>52.974830816587776</v>
      </c>
      <c r="J75" s="12">
        <f>_xlfn.RANK.EQ(Table58[[#This Row],[Geom Mean (Defense Only)]], Table58[Geom Mean (Defense Only)], 1)</f>
        <v>70</v>
      </c>
      <c r="K75" s="11">
        <f>GEOMEAN(F75:G75)</f>
        <v>52.962250707461443</v>
      </c>
      <c r="L75" s="13">
        <f>_xlfn.RANK.EQ(Table58[[#This Row],[Defensive Geom Mean (w/o Framing)]], Table58[Defensive Geom Mean (w/o Framing)], 1)</f>
        <v>58</v>
      </c>
      <c r="M75" s="19">
        <f>Table58[[#This Row],[Defense Only Rank]]-Table58[[#This Row],[Defensive Geom Mean (w/o Framing) Rank]]</f>
        <v>12</v>
      </c>
    </row>
    <row r="76" spans="1:13" x14ac:dyDescent="0.45">
      <c r="A76" s="1" t="s">
        <v>200</v>
      </c>
      <c r="B76" t="str">
        <f>VLOOKUP(Table58[[#This Row],[Name]], Statcast_Era___Career[[Name]:[Team]], 2, FALSE)</f>
        <v>5 Tms</v>
      </c>
      <c r="C76" s="8">
        <f>_xlfn.NUMBERVALUE(VLOOKUP($A76, Statcast_Era___Career[[Name]:[FRVFRV - Statcast Fielding Run Value in runs above average (Throwing+Blocking+Framing+Arm+RAA)]], 7, FALSE))</f>
        <v>0</v>
      </c>
      <c r="D76" s="9">
        <f>_xlfn.NUMBERVALUE(VLOOKUP($A76, Statcast_Era___Career[[Name]:[FRVFRV - Statcast Fielding Run Value in runs above average (Throwing+Blocking+Framing+Arm+RAA)]], 8, FALSE))</f>
        <v>0</v>
      </c>
      <c r="E76" s="10">
        <f>_xlfn.NUMBERVALUE(VLOOKUP($A76, Statcast_Era___Career[[Name]:[FRVFRV - Statcast Fielding Run Value in runs above average (Throwing+Blocking+Framing+Arm+RAA)]], 9, FALSE))</f>
        <v>0</v>
      </c>
      <c r="F76" s="8">
        <f>_xlfn.RANK.EQ(_xlfn.NUMBERVALUE(VLOOKUP($A76,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6" s="9">
        <f>_xlfn.RANK.EQ(_xlfn.NUMBERVALUE(VLOOKUP($A76,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6" s="10">
        <f>_xlfn.RANK.EQ(_xlfn.NUMBERVALUE(VLOOKUP($A76,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6" s="11">
        <f>GEOMEAN(F76:H76)</f>
        <v>52.974830816587776</v>
      </c>
      <c r="J76" s="12">
        <f>_xlfn.RANK.EQ(Table58[[#This Row],[Geom Mean (Defense Only)]], Table58[Geom Mean (Defense Only)], 1)</f>
        <v>70</v>
      </c>
      <c r="K76" s="11">
        <f>GEOMEAN(F76:G76)</f>
        <v>52.962250707461443</v>
      </c>
      <c r="L76" s="13">
        <f>_xlfn.RANK.EQ(Table58[[#This Row],[Defensive Geom Mean (w/o Framing)]], Table58[Defensive Geom Mean (w/o Framing)], 1)</f>
        <v>58</v>
      </c>
      <c r="M76" s="19">
        <f>Table58[[#This Row],[Defense Only Rank]]-Table58[[#This Row],[Defensive Geom Mean (w/o Framing) Rank]]</f>
        <v>12</v>
      </c>
    </row>
    <row r="77" spans="1:13" x14ac:dyDescent="0.45">
      <c r="A77" s="1" t="s">
        <v>201</v>
      </c>
      <c r="B77" t="str">
        <f>VLOOKUP(Table58[[#This Row],[Name]], Statcast_Era___Career[[Name]:[Team]], 2, FALSE)</f>
        <v>7 Tms</v>
      </c>
      <c r="C77" s="8">
        <f>_xlfn.NUMBERVALUE(VLOOKUP($A77, Statcast_Era___Career[[Name]:[FRVFRV - Statcast Fielding Run Value in runs above average (Throwing+Blocking+Framing+Arm+RAA)]], 7, FALSE))</f>
        <v>0</v>
      </c>
      <c r="D77" s="9">
        <f>_xlfn.NUMBERVALUE(VLOOKUP($A77, Statcast_Era___Career[[Name]:[FRVFRV - Statcast Fielding Run Value in runs above average (Throwing+Blocking+Framing+Arm+RAA)]], 8, FALSE))</f>
        <v>0</v>
      </c>
      <c r="E77" s="10">
        <f>_xlfn.NUMBERVALUE(VLOOKUP($A77, Statcast_Era___Career[[Name]:[FRVFRV - Statcast Fielding Run Value in runs above average (Throwing+Blocking+Framing+Arm+RAA)]], 9, FALSE))</f>
        <v>0</v>
      </c>
      <c r="F77" s="8">
        <f>_xlfn.RANK.EQ(_xlfn.NUMBERVALUE(VLOOKUP($A77,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7" s="9">
        <f>_xlfn.RANK.EQ(_xlfn.NUMBERVALUE(VLOOKUP($A77,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7" s="10">
        <f>_xlfn.RANK.EQ(_xlfn.NUMBERVALUE(VLOOKUP($A77,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7" s="11">
        <f>GEOMEAN(F77:H77)</f>
        <v>52.974830816587776</v>
      </c>
      <c r="J77" s="12">
        <f>_xlfn.RANK.EQ(Table58[[#This Row],[Geom Mean (Defense Only)]], Table58[Geom Mean (Defense Only)], 1)</f>
        <v>70</v>
      </c>
      <c r="K77" s="11">
        <f>GEOMEAN(F77:G77)</f>
        <v>52.962250707461443</v>
      </c>
      <c r="L77" s="13">
        <f>_xlfn.RANK.EQ(Table58[[#This Row],[Defensive Geom Mean (w/o Framing)]], Table58[Defensive Geom Mean (w/o Framing)], 1)</f>
        <v>58</v>
      </c>
      <c r="M77" s="19">
        <f>Table58[[#This Row],[Defense Only Rank]]-Table58[[#This Row],[Defensive Geom Mean (w/o Framing) Rank]]</f>
        <v>12</v>
      </c>
    </row>
    <row r="78" spans="1:13" x14ac:dyDescent="0.45">
      <c r="A78" s="1" t="s">
        <v>202</v>
      </c>
      <c r="B78" t="str">
        <f>VLOOKUP(Table58[[#This Row],[Name]], Statcast_Era___Career[[Name]:[Team]], 2, FALSE)</f>
        <v>10 Tms</v>
      </c>
      <c r="C78" s="8">
        <f>_xlfn.NUMBERVALUE(VLOOKUP($A78, Statcast_Era___Career[[Name]:[FRVFRV - Statcast Fielding Run Value in runs above average (Throwing+Blocking+Framing+Arm+RAA)]], 7, FALSE))</f>
        <v>0</v>
      </c>
      <c r="D78" s="9">
        <f>_xlfn.NUMBERVALUE(VLOOKUP($A78, Statcast_Era___Career[[Name]:[FRVFRV - Statcast Fielding Run Value in runs above average (Throwing+Blocking+Framing+Arm+RAA)]], 8, FALSE))</f>
        <v>0</v>
      </c>
      <c r="E78" s="10">
        <f>_xlfn.NUMBERVALUE(VLOOKUP($A78, Statcast_Era___Career[[Name]:[FRVFRV - Statcast Fielding Run Value in runs above average (Throwing+Blocking+Framing+Arm+RAA)]], 9, FALSE))</f>
        <v>0</v>
      </c>
      <c r="F78" s="8">
        <f>_xlfn.RANK.EQ(_xlfn.NUMBERVALUE(VLOOKUP($A78,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8" s="9">
        <f>_xlfn.RANK.EQ(_xlfn.NUMBERVALUE(VLOOKUP($A78,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8" s="10">
        <f>_xlfn.RANK.EQ(_xlfn.NUMBERVALUE(VLOOKUP($A78,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8" s="11">
        <f>GEOMEAN(F78:H78)</f>
        <v>52.974830816587776</v>
      </c>
      <c r="J78" s="12">
        <f>_xlfn.RANK.EQ(Table58[[#This Row],[Geom Mean (Defense Only)]], Table58[Geom Mean (Defense Only)], 1)</f>
        <v>70</v>
      </c>
      <c r="K78" s="11">
        <f>GEOMEAN(F78:G78)</f>
        <v>52.962250707461443</v>
      </c>
      <c r="L78" s="13">
        <f>_xlfn.RANK.EQ(Table58[[#This Row],[Defensive Geom Mean (w/o Framing)]], Table58[Defensive Geom Mean (w/o Framing)], 1)</f>
        <v>58</v>
      </c>
      <c r="M78" s="19">
        <f>Table58[[#This Row],[Defense Only Rank]]-Table58[[#This Row],[Defensive Geom Mean (w/o Framing) Rank]]</f>
        <v>12</v>
      </c>
    </row>
    <row r="79" spans="1:13" x14ac:dyDescent="0.45">
      <c r="A79" s="1" t="s">
        <v>203</v>
      </c>
      <c r="B79" t="str">
        <f>VLOOKUP(Table58[[#This Row],[Name]], Statcast_Era___Career[[Name]:[Team]], 2, FALSE)</f>
        <v>3 Tms</v>
      </c>
      <c r="C79" s="8">
        <f>_xlfn.NUMBERVALUE(VLOOKUP($A79, Statcast_Era___Career[[Name]:[FRVFRV - Statcast Fielding Run Value in runs above average (Throwing+Blocking+Framing+Arm+RAA)]], 7, FALSE))</f>
        <v>0</v>
      </c>
      <c r="D79" s="9">
        <f>_xlfn.NUMBERVALUE(VLOOKUP($A79, Statcast_Era___Career[[Name]:[FRVFRV - Statcast Fielding Run Value in runs above average (Throwing+Blocking+Framing+Arm+RAA)]], 8, FALSE))</f>
        <v>0</v>
      </c>
      <c r="E79" s="10">
        <f>_xlfn.NUMBERVALUE(VLOOKUP($A79, Statcast_Era___Career[[Name]:[FRVFRV - Statcast Fielding Run Value in runs above average (Throwing+Blocking+Framing+Arm+RAA)]], 9, FALSE))</f>
        <v>0</v>
      </c>
      <c r="F79" s="8">
        <f>_xlfn.RANK.EQ(_xlfn.NUMBERVALUE(VLOOKUP($A79,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9" s="9">
        <f>_xlfn.RANK.EQ(_xlfn.NUMBERVALUE(VLOOKUP($A79,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9" s="10">
        <f>_xlfn.RANK.EQ(_xlfn.NUMBERVALUE(VLOOKUP($A79,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9" s="11">
        <f>GEOMEAN(F79:H79)</f>
        <v>52.974830816587776</v>
      </c>
      <c r="J79" s="12">
        <f>_xlfn.RANK.EQ(Table58[[#This Row],[Geom Mean (Defense Only)]], Table58[Geom Mean (Defense Only)], 1)</f>
        <v>70</v>
      </c>
      <c r="K79" s="11">
        <f>GEOMEAN(F79:G79)</f>
        <v>52.962250707461443</v>
      </c>
      <c r="L79" s="13">
        <f>_xlfn.RANK.EQ(Table58[[#This Row],[Defensive Geom Mean (w/o Framing)]], Table58[Defensive Geom Mean (w/o Framing)], 1)</f>
        <v>58</v>
      </c>
      <c r="M79" s="19">
        <f>Table58[[#This Row],[Defense Only Rank]]-Table58[[#This Row],[Defensive Geom Mean (w/o Framing) Rank]]</f>
        <v>12</v>
      </c>
    </row>
    <row r="80" spans="1:13" x14ac:dyDescent="0.45">
      <c r="A80" s="1" t="s">
        <v>204</v>
      </c>
      <c r="B80" t="str">
        <f>VLOOKUP(Table58[[#This Row],[Name]], Statcast_Era___Career[[Name]:[Team]], 2, FALSE)</f>
        <v>MIL</v>
      </c>
      <c r="C80" s="8">
        <f>_xlfn.NUMBERVALUE(VLOOKUP($A80, Statcast_Era___Career[[Name]:[FRVFRV - Statcast Fielding Run Value in runs above average (Throwing+Blocking+Framing+Arm+RAA)]], 7, FALSE))</f>
        <v>0</v>
      </c>
      <c r="D80" s="9">
        <f>_xlfn.NUMBERVALUE(VLOOKUP($A80, Statcast_Era___Career[[Name]:[FRVFRV - Statcast Fielding Run Value in runs above average (Throwing+Blocking+Framing+Arm+RAA)]], 8, FALSE))</f>
        <v>0</v>
      </c>
      <c r="E80" s="10">
        <f>_xlfn.NUMBERVALUE(VLOOKUP($A80, Statcast_Era___Career[[Name]:[FRVFRV - Statcast Fielding Run Value in runs above average (Throwing+Blocking+Framing+Arm+RAA)]], 9, FALSE))</f>
        <v>0</v>
      </c>
      <c r="F80" s="8">
        <f>_xlfn.RANK.EQ(_xlfn.NUMBERVALUE(VLOOKUP($A80,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80" s="9">
        <f>_xlfn.RANK.EQ(_xlfn.NUMBERVALUE(VLOOKUP($A80,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80" s="10">
        <f>_xlfn.RANK.EQ(_xlfn.NUMBERVALUE(VLOOKUP($A80,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80" s="11">
        <f>GEOMEAN(F80:H80)</f>
        <v>52.974830816587776</v>
      </c>
      <c r="J80" s="12">
        <f>_xlfn.RANK.EQ(Table58[[#This Row],[Geom Mean (Defense Only)]], Table58[Geom Mean (Defense Only)], 1)</f>
        <v>70</v>
      </c>
      <c r="K80" s="11">
        <f>GEOMEAN(F80:G80)</f>
        <v>52.962250707461443</v>
      </c>
      <c r="L80" s="13">
        <f>_xlfn.RANK.EQ(Table58[[#This Row],[Defensive Geom Mean (w/o Framing)]], Table58[Defensive Geom Mean (w/o Framing)], 1)</f>
        <v>58</v>
      </c>
      <c r="M80" s="19">
        <f>Table58[[#This Row],[Defense Only Rank]]-Table58[[#This Row],[Defensive Geom Mean (w/o Framing) Rank]]</f>
        <v>12</v>
      </c>
    </row>
    <row r="81" spans="1:13" x14ac:dyDescent="0.45">
      <c r="A81" s="1" t="s">
        <v>205</v>
      </c>
      <c r="B81" t="str">
        <f>VLOOKUP(Table58[[#This Row],[Name]], Statcast_Era___Career[[Name]:[Team]], 2, FALSE)</f>
        <v>4 Tms</v>
      </c>
      <c r="C81" s="8">
        <f>_xlfn.NUMBERVALUE(VLOOKUP($A81, Statcast_Era___Career[[Name]:[FRVFRV - Statcast Fielding Run Value in runs above average (Throwing+Blocking+Framing+Arm+RAA)]], 7, FALSE))</f>
        <v>0</v>
      </c>
      <c r="D81" s="9">
        <f>_xlfn.NUMBERVALUE(VLOOKUP($A81, Statcast_Era___Career[[Name]:[FRVFRV - Statcast Fielding Run Value in runs above average (Throwing+Blocking+Framing+Arm+RAA)]], 8, FALSE))</f>
        <v>0</v>
      </c>
      <c r="E81" s="10">
        <f>_xlfn.NUMBERVALUE(VLOOKUP($A81, Statcast_Era___Career[[Name]:[FRVFRV - Statcast Fielding Run Value in runs above average (Throwing+Blocking+Framing+Arm+RAA)]], 9, FALSE))</f>
        <v>0</v>
      </c>
      <c r="F81" s="8">
        <f>_xlfn.RANK.EQ(_xlfn.NUMBERVALUE(VLOOKUP($A81,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81" s="9">
        <f>_xlfn.RANK.EQ(_xlfn.NUMBERVALUE(VLOOKUP($A81,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81" s="10">
        <f>_xlfn.RANK.EQ(_xlfn.NUMBERVALUE(VLOOKUP($A81,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81" s="11">
        <f>GEOMEAN(F81:H81)</f>
        <v>52.974830816587776</v>
      </c>
      <c r="J81" s="12">
        <f>_xlfn.RANK.EQ(Table58[[#This Row],[Geom Mean (Defense Only)]], Table58[Geom Mean (Defense Only)], 1)</f>
        <v>70</v>
      </c>
      <c r="K81" s="11">
        <f>GEOMEAN(F81:G81)</f>
        <v>52.962250707461443</v>
      </c>
      <c r="L81" s="13">
        <f>_xlfn.RANK.EQ(Table58[[#This Row],[Defensive Geom Mean (w/o Framing)]], Table58[Defensive Geom Mean (w/o Framing)], 1)</f>
        <v>58</v>
      </c>
      <c r="M81" s="19">
        <f>Table58[[#This Row],[Defense Only Rank]]-Table58[[#This Row],[Defensive Geom Mean (w/o Framing) Rank]]</f>
        <v>12</v>
      </c>
    </row>
    <row r="82" spans="1:13" x14ac:dyDescent="0.45">
      <c r="A82" s="1" t="s">
        <v>206</v>
      </c>
      <c r="B82" t="str">
        <f>VLOOKUP(Table58[[#This Row],[Name]], Statcast_Era___Career[[Name]:[Team]], 2, FALSE)</f>
        <v>2 Tms</v>
      </c>
      <c r="C82" s="8">
        <f>_xlfn.NUMBERVALUE(VLOOKUP($A82, Statcast_Era___Career[[Name]:[FRVFRV - Statcast Fielding Run Value in runs above average (Throwing+Blocking+Framing+Arm+RAA)]], 7, FALSE))</f>
        <v>0</v>
      </c>
      <c r="D82" s="9">
        <f>_xlfn.NUMBERVALUE(VLOOKUP($A82, Statcast_Era___Career[[Name]:[FRVFRV - Statcast Fielding Run Value in runs above average (Throwing+Blocking+Framing+Arm+RAA)]], 8, FALSE))</f>
        <v>0</v>
      </c>
      <c r="E82" s="10">
        <f>_xlfn.NUMBERVALUE(VLOOKUP($A82, Statcast_Era___Career[[Name]:[FRVFRV - Statcast Fielding Run Value in runs above average (Throwing+Blocking+Framing+Arm+RAA)]], 9, FALSE))</f>
        <v>0</v>
      </c>
      <c r="F82" s="8">
        <f>_xlfn.RANK.EQ(_xlfn.NUMBERVALUE(VLOOKUP($A82,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82" s="9">
        <f>_xlfn.RANK.EQ(_xlfn.NUMBERVALUE(VLOOKUP($A82,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82" s="10">
        <f>_xlfn.RANK.EQ(_xlfn.NUMBERVALUE(VLOOKUP($A82,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82" s="11">
        <f>GEOMEAN(F82:H82)</f>
        <v>52.974830816587776</v>
      </c>
      <c r="J82" s="12">
        <f>_xlfn.RANK.EQ(Table58[[#This Row],[Geom Mean (Defense Only)]], Table58[Geom Mean (Defense Only)], 1)</f>
        <v>70</v>
      </c>
      <c r="K82" s="11">
        <f>GEOMEAN(F82:G82)</f>
        <v>52.962250707461443</v>
      </c>
      <c r="L82" s="13">
        <f>_xlfn.RANK.EQ(Table58[[#This Row],[Defensive Geom Mean (w/o Framing)]], Table58[Defensive Geom Mean (w/o Framing)], 1)</f>
        <v>58</v>
      </c>
      <c r="M82" s="19">
        <f>Table58[[#This Row],[Defense Only Rank]]-Table58[[#This Row],[Defensive Geom Mean (w/o Framing) Rank]]</f>
        <v>12</v>
      </c>
    </row>
    <row r="83" spans="1:13" x14ac:dyDescent="0.45">
      <c r="A83" s="1" t="s">
        <v>207</v>
      </c>
      <c r="B83" t="str">
        <f>VLOOKUP(Table58[[#This Row],[Name]], Statcast_Era___Career[[Name]:[Team]], 2, FALSE)</f>
        <v>4 Tms</v>
      </c>
      <c r="C83" s="8">
        <f>_xlfn.NUMBERVALUE(VLOOKUP($A83, Statcast_Era___Career[[Name]:[FRVFRV - Statcast Fielding Run Value in runs above average (Throwing+Blocking+Framing+Arm+RAA)]], 7, FALSE))</f>
        <v>0</v>
      </c>
      <c r="D83" s="9">
        <f>_xlfn.NUMBERVALUE(VLOOKUP($A83, Statcast_Era___Career[[Name]:[FRVFRV - Statcast Fielding Run Value in runs above average (Throwing+Blocking+Framing+Arm+RAA)]], 8, FALSE))</f>
        <v>0</v>
      </c>
      <c r="E83" s="10">
        <f>_xlfn.NUMBERVALUE(VLOOKUP($A83, Statcast_Era___Career[[Name]:[FRVFRV - Statcast Fielding Run Value in runs above average (Throwing+Blocking+Framing+Arm+RAA)]], 9, FALSE))</f>
        <v>0</v>
      </c>
      <c r="F83" s="8">
        <f>_xlfn.RANK.EQ(_xlfn.NUMBERVALUE(VLOOKUP($A83,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83" s="9">
        <f>_xlfn.RANK.EQ(_xlfn.NUMBERVALUE(VLOOKUP($A83,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83" s="10">
        <f>_xlfn.RANK.EQ(_xlfn.NUMBERVALUE(VLOOKUP($A83,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83" s="11">
        <f>GEOMEAN(F83:H83)</f>
        <v>52.974830816587776</v>
      </c>
      <c r="J83" s="12">
        <f>_xlfn.RANK.EQ(Table58[[#This Row],[Geom Mean (Defense Only)]], Table58[Geom Mean (Defense Only)], 1)</f>
        <v>70</v>
      </c>
      <c r="K83" s="11">
        <f>GEOMEAN(F83:G83)</f>
        <v>52.962250707461443</v>
      </c>
      <c r="L83" s="13">
        <f>_xlfn.RANK.EQ(Table58[[#This Row],[Defensive Geom Mean (w/o Framing)]], Table58[Defensive Geom Mean (w/o Framing)], 1)</f>
        <v>58</v>
      </c>
      <c r="M83" s="19">
        <f>Table58[[#This Row],[Defense Only Rank]]-Table58[[#This Row],[Defensive Geom Mean (w/o Framing) Rank]]</f>
        <v>12</v>
      </c>
    </row>
    <row r="84" spans="1:13" x14ac:dyDescent="0.45">
      <c r="A84" s="1" t="s">
        <v>208</v>
      </c>
      <c r="B84" t="str">
        <f>VLOOKUP(Table58[[#This Row],[Name]], Statcast_Era___Career[[Name]:[Team]], 2, FALSE)</f>
        <v>BOS</v>
      </c>
      <c r="C84" s="8">
        <f>_xlfn.NUMBERVALUE(VLOOKUP($A84, Statcast_Era___Career[[Name]:[FRVFRV - Statcast Fielding Run Value in runs above average (Throwing+Blocking+Framing+Arm+RAA)]], 7, FALSE))</f>
        <v>0</v>
      </c>
      <c r="D84" s="9">
        <f>_xlfn.NUMBERVALUE(VLOOKUP($A84, Statcast_Era___Career[[Name]:[FRVFRV - Statcast Fielding Run Value in runs above average (Throwing+Blocking+Framing+Arm+RAA)]], 8, FALSE))</f>
        <v>0</v>
      </c>
      <c r="E84" s="10">
        <f>_xlfn.NUMBERVALUE(VLOOKUP($A84, Statcast_Era___Career[[Name]:[FRVFRV - Statcast Fielding Run Value in runs above average (Throwing+Blocking+Framing+Arm+RAA)]], 9, FALSE))</f>
        <v>0</v>
      </c>
      <c r="F84" s="8">
        <f>_xlfn.RANK.EQ(_xlfn.NUMBERVALUE(VLOOKUP($A84,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84" s="9">
        <f>_xlfn.RANK.EQ(_xlfn.NUMBERVALUE(VLOOKUP($A84,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84" s="10">
        <f>_xlfn.RANK.EQ(_xlfn.NUMBERVALUE(VLOOKUP($A84,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84" s="11">
        <f>GEOMEAN(F84:H84)</f>
        <v>52.974830816587776</v>
      </c>
      <c r="J84" s="12">
        <f>_xlfn.RANK.EQ(Table58[[#This Row],[Geom Mean (Defense Only)]], Table58[Geom Mean (Defense Only)], 1)</f>
        <v>70</v>
      </c>
      <c r="K84" s="11">
        <f>GEOMEAN(F84:G84)</f>
        <v>52.962250707461443</v>
      </c>
      <c r="L84" s="13">
        <f>_xlfn.RANK.EQ(Table58[[#This Row],[Defensive Geom Mean (w/o Framing)]], Table58[Defensive Geom Mean (w/o Framing)], 1)</f>
        <v>58</v>
      </c>
      <c r="M84" s="19">
        <f>Table58[[#This Row],[Defense Only Rank]]-Table58[[#This Row],[Defensive Geom Mean (w/o Framing) Rank]]</f>
        <v>12</v>
      </c>
    </row>
    <row r="85" spans="1:13" x14ac:dyDescent="0.45">
      <c r="A85" s="1" t="s">
        <v>209</v>
      </c>
      <c r="B85" t="str">
        <f>VLOOKUP(Table58[[#This Row],[Name]], Statcast_Era___Career[[Name]:[Team]], 2, FALSE)</f>
        <v>7 Tms</v>
      </c>
      <c r="C85" s="8">
        <f>_xlfn.NUMBERVALUE(VLOOKUP($A85, Statcast_Era___Career[[Name]:[FRVFRV - Statcast Fielding Run Value in runs above average (Throwing+Blocking+Framing+Arm+RAA)]], 7, FALSE))</f>
        <v>0</v>
      </c>
      <c r="D85" s="9">
        <f>_xlfn.NUMBERVALUE(VLOOKUP($A85, Statcast_Era___Career[[Name]:[FRVFRV - Statcast Fielding Run Value in runs above average (Throwing+Blocking+Framing+Arm+RAA)]], 8, FALSE))</f>
        <v>0</v>
      </c>
      <c r="E85" s="10">
        <f>_xlfn.NUMBERVALUE(VLOOKUP($A85, Statcast_Era___Career[[Name]:[FRVFRV - Statcast Fielding Run Value in runs above average (Throwing+Blocking+Framing+Arm+RAA)]], 9, FALSE))</f>
        <v>0</v>
      </c>
      <c r="F85" s="8">
        <f>_xlfn.RANK.EQ(_xlfn.NUMBERVALUE(VLOOKUP($A85,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85" s="9">
        <f>_xlfn.RANK.EQ(_xlfn.NUMBERVALUE(VLOOKUP($A85,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85" s="10">
        <f>_xlfn.RANK.EQ(_xlfn.NUMBERVALUE(VLOOKUP($A85,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85" s="11">
        <f>GEOMEAN(F85:H85)</f>
        <v>52.974830816587776</v>
      </c>
      <c r="J85" s="12">
        <f>_xlfn.RANK.EQ(Table58[[#This Row],[Geom Mean (Defense Only)]], Table58[Geom Mean (Defense Only)], 1)</f>
        <v>70</v>
      </c>
      <c r="K85" s="11">
        <f>GEOMEAN(F85:G85)</f>
        <v>52.962250707461443</v>
      </c>
      <c r="L85" s="13">
        <f>_xlfn.RANK.EQ(Table58[[#This Row],[Defensive Geom Mean (w/o Framing)]], Table58[Defensive Geom Mean (w/o Framing)], 1)</f>
        <v>58</v>
      </c>
      <c r="M85" s="19">
        <f>Table58[[#This Row],[Defense Only Rank]]-Table58[[#This Row],[Defensive Geom Mean (w/o Framing) Rank]]</f>
        <v>12</v>
      </c>
    </row>
    <row r="86" spans="1:13" x14ac:dyDescent="0.45">
      <c r="A86" s="1" t="s">
        <v>210</v>
      </c>
      <c r="B86" t="str">
        <f>VLOOKUP(Table58[[#This Row],[Name]], Statcast_Era___Career[[Name]:[Team]], 2, FALSE)</f>
        <v>4 Tms</v>
      </c>
      <c r="C86" s="8">
        <f>_xlfn.NUMBERVALUE(VLOOKUP($A86, Statcast_Era___Career[[Name]:[FRVFRV - Statcast Fielding Run Value in runs above average (Throwing+Blocking+Framing+Arm+RAA)]], 7, FALSE))</f>
        <v>0</v>
      </c>
      <c r="D86" s="9">
        <f>_xlfn.NUMBERVALUE(VLOOKUP($A86, Statcast_Era___Career[[Name]:[FRVFRV - Statcast Fielding Run Value in runs above average (Throwing+Blocking+Framing+Arm+RAA)]], 8, FALSE))</f>
        <v>0</v>
      </c>
      <c r="E86" s="10">
        <f>_xlfn.NUMBERVALUE(VLOOKUP($A86, Statcast_Era___Career[[Name]:[FRVFRV - Statcast Fielding Run Value in runs above average (Throwing+Blocking+Framing+Arm+RAA)]], 9, FALSE))</f>
        <v>0</v>
      </c>
      <c r="F86" s="8">
        <f>_xlfn.RANK.EQ(_xlfn.NUMBERVALUE(VLOOKUP($A86,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86" s="9">
        <f>_xlfn.RANK.EQ(_xlfn.NUMBERVALUE(VLOOKUP($A86,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86" s="10">
        <f>_xlfn.RANK.EQ(_xlfn.NUMBERVALUE(VLOOKUP($A86,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86" s="11">
        <f>GEOMEAN(F86:H86)</f>
        <v>52.974830816587776</v>
      </c>
      <c r="J86" s="12">
        <f>_xlfn.RANK.EQ(Table58[[#This Row],[Geom Mean (Defense Only)]], Table58[Geom Mean (Defense Only)], 1)</f>
        <v>70</v>
      </c>
      <c r="K86" s="11">
        <f>GEOMEAN(F86:G86)</f>
        <v>52.962250707461443</v>
      </c>
      <c r="L86" s="13">
        <f>_xlfn.RANK.EQ(Table58[[#This Row],[Defensive Geom Mean (w/o Framing)]], Table58[Defensive Geom Mean (w/o Framing)], 1)</f>
        <v>58</v>
      </c>
      <c r="M86" s="19">
        <f>Table58[[#This Row],[Defense Only Rank]]-Table58[[#This Row],[Defensive Geom Mean (w/o Framing) Rank]]</f>
        <v>12</v>
      </c>
    </row>
    <row r="87" spans="1:13" x14ac:dyDescent="0.45">
      <c r="A87" s="1" t="s">
        <v>211</v>
      </c>
      <c r="B87" t="str">
        <f>VLOOKUP(Table58[[#This Row],[Name]], Statcast_Era___Career[[Name]:[Team]], 2, FALSE)</f>
        <v>4 Tms</v>
      </c>
      <c r="C87" s="8">
        <f>_xlfn.NUMBERVALUE(VLOOKUP($A87, Statcast_Era___Career[[Name]:[FRVFRV - Statcast Fielding Run Value in runs above average (Throwing+Blocking+Framing+Arm+RAA)]], 7, FALSE))</f>
        <v>0</v>
      </c>
      <c r="D87" s="9">
        <f>_xlfn.NUMBERVALUE(VLOOKUP($A87, Statcast_Era___Career[[Name]:[FRVFRV - Statcast Fielding Run Value in runs above average (Throwing+Blocking+Framing+Arm+RAA)]], 8, FALSE))</f>
        <v>0</v>
      </c>
      <c r="E87" s="10">
        <f>_xlfn.NUMBERVALUE(VLOOKUP($A87, Statcast_Era___Career[[Name]:[FRVFRV - Statcast Fielding Run Value in runs above average (Throwing+Blocking+Framing+Arm+RAA)]], 9, FALSE))</f>
        <v>0</v>
      </c>
      <c r="F87" s="8">
        <f>_xlfn.RANK.EQ(_xlfn.NUMBERVALUE(VLOOKUP($A87,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87" s="9">
        <f>_xlfn.RANK.EQ(_xlfn.NUMBERVALUE(VLOOKUP($A87,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87" s="10">
        <f>_xlfn.RANK.EQ(_xlfn.NUMBERVALUE(VLOOKUP($A87,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87" s="11">
        <f>GEOMEAN(F87:H87)</f>
        <v>52.974830816587776</v>
      </c>
      <c r="J87" s="12">
        <f>_xlfn.RANK.EQ(Table58[[#This Row],[Geom Mean (Defense Only)]], Table58[Geom Mean (Defense Only)], 1)</f>
        <v>70</v>
      </c>
      <c r="K87" s="11">
        <f>GEOMEAN(F87:G87)</f>
        <v>52.962250707461443</v>
      </c>
      <c r="L87" s="13">
        <f>_xlfn.RANK.EQ(Table58[[#This Row],[Defensive Geom Mean (w/o Framing)]], Table58[Defensive Geom Mean (w/o Framing)], 1)</f>
        <v>58</v>
      </c>
      <c r="M87" s="19">
        <f>Table58[[#This Row],[Defense Only Rank]]-Table58[[#This Row],[Defensive Geom Mean (w/o Framing) Rank]]</f>
        <v>12</v>
      </c>
    </row>
    <row r="88" spans="1:13" x14ac:dyDescent="0.45">
      <c r="A88" s="1" t="s">
        <v>212</v>
      </c>
      <c r="B88" t="str">
        <f>VLOOKUP(Table58[[#This Row],[Name]], Statcast_Era___Career[[Name]:[Team]], 2, FALSE)</f>
        <v>4 Tms</v>
      </c>
      <c r="C88" s="8">
        <f>_xlfn.NUMBERVALUE(VLOOKUP($A88, Statcast_Era___Career[[Name]:[FRVFRV - Statcast Fielding Run Value in runs above average (Throwing+Blocking+Framing+Arm+RAA)]], 7, FALSE))</f>
        <v>0</v>
      </c>
      <c r="D88" s="9">
        <f>_xlfn.NUMBERVALUE(VLOOKUP($A88, Statcast_Era___Career[[Name]:[FRVFRV - Statcast Fielding Run Value in runs above average (Throwing+Blocking+Framing+Arm+RAA)]], 8, FALSE))</f>
        <v>0</v>
      </c>
      <c r="E88" s="10">
        <f>_xlfn.NUMBERVALUE(VLOOKUP($A88, Statcast_Era___Career[[Name]:[FRVFRV - Statcast Fielding Run Value in runs above average (Throwing+Blocking+Framing+Arm+RAA)]], 9, FALSE))</f>
        <v>0</v>
      </c>
      <c r="F88" s="8">
        <f>_xlfn.RANK.EQ(_xlfn.NUMBERVALUE(VLOOKUP($A88,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88" s="9">
        <f>_xlfn.RANK.EQ(_xlfn.NUMBERVALUE(VLOOKUP($A88,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88" s="10">
        <f>_xlfn.RANK.EQ(_xlfn.NUMBERVALUE(VLOOKUP($A88,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88" s="11">
        <f>GEOMEAN(F88:H88)</f>
        <v>52.974830816587776</v>
      </c>
      <c r="J88" s="12">
        <f>_xlfn.RANK.EQ(Table58[[#This Row],[Geom Mean (Defense Only)]], Table58[Geom Mean (Defense Only)], 1)</f>
        <v>70</v>
      </c>
      <c r="K88" s="11">
        <f>GEOMEAN(F88:G88)</f>
        <v>52.962250707461443</v>
      </c>
      <c r="L88" s="13">
        <f>_xlfn.RANK.EQ(Table58[[#This Row],[Defensive Geom Mean (w/o Framing)]], Table58[Defensive Geom Mean (w/o Framing)], 1)</f>
        <v>58</v>
      </c>
      <c r="M88" s="19">
        <f>Table58[[#This Row],[Defense Only Rank]]-Table58[[#This Row],[Defensive Geom Mean (w/o Framing) Rank]]</f>
        <v>12</v>
      </c>
    </row>
    <row r="89" spans="1:13" x14ac:dyDescent="0.45">
      <c r="A89" s="1" t="s">
        <v>213</v>
      </c>
      <c r="B89" t="str">
        <f>VLOOKUP(Table58[[#This Row],[Name]], Statcast_Era___Career[[Name]:[Team]], 2, FALSE)</f>
        <v>3 Tms</v>
      </c>
      <c r="C89" s="8">
        <f>_xlfn.NUMBERVALUE(VLOOKUP($A89, Statcast_Era___Career[[Name]:[FRVFRV - Statcast Fielding Run Value in runs above average (Throwing+Blocking+Framing+Arm+RAA)]], 7, FALSE))</f>
        <v>0</v>
      </c>
      <c r="D89" s="9">
        <f>_xlfn.NUMBERVALUE(VLOOKUP($A89, Statcast_Era___Career[[Name]:[FRVFRV - Statcast Fielding Run Value in runs above average (Throwing+Blocking+Framing+Arm+RAA)]], 8, FALSE))</f>
        <v>0</v>
      </c>
      <c r="E89" s="10">
        <f>_xlfn.NUMBERVALUE(VLOOKUP($A89, Statcast_Era___Career[[Name]:[FRVFRV - Statcast Fielding Run Value in runs above average (Throwing+Blocking+Framing+Arm+RAA)]], 9, FALSE))</f>
        <v>0</v>
      </c>
      <c r="F89" s="8">
        <f>_xlfn.RANK.EQ(_xlfn.NUMBERVALUE(VLOOKUP($A89,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89" s="9">
        <f>_xlfn.RANK.EQ(_xlfn.NUMBERVALUE(VLOOKUP($A89,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89" s="10">
        <f>_xlfn.RANK.EQ(_xlfn.NUMBERVALUE(VLOOKUP($A89,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89" s="11">
        <f>GEOMEAN(F89:H89)</f>
        <v>52.974830816587776</v>
      </c>
      <c r="J89" s="12">
        <f>_xlfn.RANK.EQ(Table58[[#This Row],[Geom Mean (Defense Only)]], Table58[Geom Mean (Defense Only)], 1)</f>
        <v>70</v>
      </c>
      <c r="K89" s="11">
        <f>GEOMEAN(F89:G89)</f>
        <v>52.962250707461443</v>
      </c>
      <c r="L89" s="13">
        <f>_xlfn.RANK.EQ(Table58[[#This Row],[Defensive Geom Mean (w/o Framing)]], Table58[Defensive Geom Mean (w/o Framing)], 1)</f>
        <v>58</v>
      </c>
      <c r="M89" s="19">
        <f>Table58[[#This Row],[Defense Only Rank]]-Table58[[#This Row],[Defensive Geom Mean (w/o Framing) Rank]]</f>
        <v>12</v>
      </c>
    </row>
    <row r="90" spans="1:13" x14ac:dyDescent="0.45">
      <c r="A90" s="1" t="s">
        <v>214</v>
      </c>
      <c r="B90" t="str">
        <f>VLOOKUP(Table58[[#This Row],[Name]], Statcast_Era___Career[[Name]:[Team]], 2, FALSE)</f>
        <v>6 Tms</v>
      </c>
      <c r="C90" s="8">
        <f>_xlfn.NUMBERVALUE(VLOOKUP($A90, Statcast_Era___Career[[Name]:[FRVFRV - Statcast Fielding Run Value in runs above average (Throwing+Blocking+Framing+Arm+RAA)]], 7, FALSE))</f>
        <v>0</v>
      </c>
      <c r="D90" s="9">
        <f>_xlfn.NUMBERVALUE(VLOOKUP($A90, Statcast_Era___Career[[Name]:[FRVFRV - Statcast Fielding Run Value in runs above average (Throwing+Blocking+Framing+Arm+RAA)]], 8, FALSE))</f>
        <v>0</v>
      </c>
      <c r="E90" s="10">
        <f>_xlfn.NUMBERVALUE(VLOOKUP($A90, Statcast_Era___Career[[Name]:[FRVFRV - Statcast Fielding Run Value in runs above average (Throwing+Blocking+Framing+Arm+RAA)]], 9, FALSE))</f>
        <v>0</v>
      </c>
      <c r="F90" s="8">
        <f>_xlfn.RANK.EQ(_xlfn.NUMBERVALUE(VLOOKUP($A90,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90" s="9">
        <f>_xlfn.RANK.EQ(_xlfn.NUMBERVALUE(VLOOKUP($A90,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90" s="10">
        <f>_xlfn.RANK.EQ(_xlfn.NUMBERVALUE(VLOOKUP($A90,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90" s="11">
        <f>GEOMEAN(F90:H90)</f>
        <v>52.974830816587776</v>
      </c>
      <c r="J90" s="12">
        <f>_xlfn.RANK.EQ(Table58[[#This Row],[Geom Mean (Defense Only)]], Table58[Geom Mean (Defense Only)], 1)</f>
        <v>70</v>
      </c>
      <c r="K90" s="11">
        <f>GEOMEAN(F90:G90)</f>
        <v>52.962250707461443</v>
      </c>
      <c r="L90" s="13">
        <f>_xlfn.RANK.EQ(Table58[[#This Row],[Defensive Geom Mean (w/o Framing)]], Table58[Defensive Geom Mean (w/o Framing)], 1)</f>
        <v>58</v>
      </c>
      <c r="M90" s="19">
        <f>Table58[[#This Row],[Defense Only Rank]]-Table58[[#This Row],[Defensive Geom Mean (w/o Framing) Rank]]</f>
        <v>12</v>
      </c>
    </row>
    <row r="91" spans="1:13" x14ac:dyDescent="0.45">
      <c r="A91" s="1" t="s">
        <v>215</v>
      </c>
      <c r="B91" t="str">
        <f>VLOOKUP(Table58[[#This Row],[Name]], Statcast_Era___Career[[Name]:[Team]], 2, FALSE)</f>
        <v>3 Tms</v>
      </c>
      <c r="C91" s="8">
        <f>_xlfn.NUMBERVALUE(VLOOKUP($A91, Statcast_Era___Career[[Name]:[FRVFRV - Statcast Fielding Run Value in runs above average (Throwing+Blocking+Framing+Arm+RAA)]], 7, FALSE))</f>
        <v>0</v>
      </c>
      <c r="D91" s="9">
        <f>_xlfn.NUMBERVALUE(VLOOKUP($A91, Statcast_Era___Career[[Name]:[FRVFRV - Statcast Fielding Run Value in runs above average (Throwing+Blocking+Framing+Arm+RAA)]], 8, FALSE))</f>
        <v>0</v>
      </c>
      <c r="E91" s="10">
        <f>_xlfn.NUMBERVALUE(VLOOKUP($A91, Statcast_Era___Career[[Name]:[FRVFRV - Statcast Fielding Run Value in runs above average (Throwing+Blocking+Framing+Arm+RAA)]], 9, FALSE))</f>
        <v>0</v>
      </c>
      <c r="F91" s="8">
        <f>_xlfn.RANK.EQ(_xlfn.NUMBERVALUE(VLOOKUP($A91,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91" s="9">
        <f>_xlfn.RANK.EQ(_xlfn.NUMBERVALUE(VLOOKUP($A91,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91" s="10">
        <f>_xlfn.RANK.EQ(_xlfn.NUMBERVALUE(VLOOKUP($A91,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91" s="11">
        <f>GEOMEAN(F91:H91)</f>
        <v>52.974830816587776</v>
      </c>
      <c r="J91" s="12">
        <f>_xlfn.RANK.EQ(Table58[[#This Row],[Geom Mean (Defense Only)]], Table58[Geom Mean (Defense Only)], 1)</f>
        <v>70</v>
      </c>
      <c r="K91" s="11">
        <f>GEOMEAN(F91:G91)</f>
        <v>52.962250707461443</v>
      </c>
      <c r="L91" s="13">
        <f>_xlfn.RANK.EQ(Table58[[#This Row],[Defensive Geom Mean (w/o Framing)]], Table58[Defensive Geom Mean (w/o Framing)], 1)</f>
        <v>58</v>
      </c>
      <c r="M91" s="19">
        <f>Table58[[#This Row],[Defense Only Rank]]-Table58[[#This Row],[Defensive Geom Mean (w/o Framing) Rank]]</f>
        <v>12</v>
      </c>
    </row>
    <row r="92" spans="1:13" x14ac:dyDescent="0.45">
      <c r="A92" s="1" t="s">
        <v>216</v>
      </c>
      <c r="B92" t="str">
        <f>VLOOKUP(Table58[[#This Row],[Name]], Statcast_Era___Career[[Name]:[Team]], 2, FALSE)</f>
        <v>3 Tms</v>
      </c>
      <c r="C92" s="8">
        <f>_xlfn.NUMBERVALUE(VLOOKUP($A92, Statcast_Era___Career[[Name]:[FRVFRV - Statcast Fielding Run Value in runs above average (Throwing+Blocking+Framing+Arm+RAA)]], 7, FALSE))</f>
        <v>0</v>
      </c>
      <c r="D92" s="9">
        <f>_xlfn.NUMBERVALUE(VLOOKUP($A92, Statcast_Era___Career[[Name]:[FRVFRV - Statcast Fielding Run Value in runs above average (Throwing+Blocking+Framing+Arm+RAA)]], 8, FALSE))</f>
        <v>0</v>
      </c>
      <c r="E92" s="10">
        <f>_xlfn.NUMBERVALUE(VLOOKUP($A92, Statcast_Era___Career[[Name]:[FRVFRV - Statcast Fielding Run Value in runs above average (Throwing+Blocking+Framing+Arm+RAA)]], 9, FALSE))</f>
        <v>0</v>
      </c>
      <c r="F92" s="8">
        <f>_xlfn.RANK.EQ(_xlfn.NUMBERVALUE(VLOOKUP($A92,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92" s="9">
        <f>_xlfn.RANK.EQ(_xlfn.NUMBERVALUE(VLOOKUP($A92,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92" s="10">
        <f>_xlfn.RANK.EQ(_xlfn.NUMBERVALUE(VLOOKUP($A92,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92" s="11">
        <f>GEOMEAN(F92:H92)</f>
        <v>52.974830816587776</v>
      </c>
      <c r="J92" s="12">
        <f>_xlfn.RANK.EQ(Table58[[#This Row],[Geom Mean (Defense Only)]], Table58[Geom Mean (Defense Only)], 1)</f>
        <v>70</v>
      </c>
      <c r="K92" s="11">
        <f>GEOMEAN(F92:G92)</f>
        <v>52.962250707461443</v>
      </c>
      <c r="L92" s="13">
        <f>_xlfn.RANK.EQ(Table58[[#This Row],[Defensive Geom Mean (w/o Framing)]], Table58[Defensive Geom Mean (w/o Framing)], 1)</f>
        <v>58</v>
      </c>
      <c r="M92" s="19">
        <f>Table58[[#This Row],[Defense Only Rank]]-Table58[[#This Row],[Defensive Geom Mean (w/o Framing) Rank]]</f>
        <v>12</v>
      </c>
    </row>
    <row r="93" spans="1:13" x14ac:dyDescent="0.45">
      <c r="A93" s="1" t="s">
        <v>217</v>
      </c>
      <c r="B93" t="str">
        <f>VLOOKUP(Table58[[#This Row],[Name]], Statcast_Era___Career[[Name]:[Team]], 2, FALSE)</f>
        <v>5 Tms</v>
      </c>
      <c r="C93" s="8">
        <f>_xlfn.NUMBERVALUE(VLOOKUP($A93, Statcast_Era___Career[[Name]:[FRVFRV - Statcast Fielding Run Value in runs above average (Throwing+Blocking+Framing+Arm+RAA)]], 7, FALSE))</f>
        <v>0</v>
      </c>
      <c r="D93" s="9">
        <f>_xlfn.NUMBERVALUE(VLOOKUP($A93, Statcast_Era___Career[[Name]:[FRVFRV - Statcast Fielding Run Value in runs above average (Throwing+Blocking+Framing+Arm+RAA)]], 8, FALSE))</f>
        <v>0</v>
      </c>
      <c r="E93" s="10">
        <f>_xlfn.NUMBERVALUE(VLOOKUP($A93, Statcast_Era___Career[[Name]:[FRVFRV - Statcast Fielding Run Value in runs above average (Throwing+Blocking+Framing+Arm+RAA)]], 9, FALSE))</f>
        <v>0</v>
      </c>
      <c r="F93" s="8">
        <f>_xlfn.RANK.EQ(_xlfn.NUMBERVALUE(VLOOKUP($A93,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93" s="9">
        <f>_xlfn.RANK.EQ(_xlfn.NUMBERVALUE(VLOOKUP($A93,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93" s="10">
        <f>_xlfn.RANK.EQ(_xlfn.NUMBERVALUE(VLOOKUP($A93,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93" s="11">
        <f>GEOMEAN(F93:H93)</f>
        <v>52.974830816587776</v>
      </c>
      <c r="J93" s="12">
        <f>_xlfn.RANK.EQ(Table58[[#This Row],[Geom Mean (Defense Only)]], Table58[Geom Mean (Defense Only)], 1)</f>
        <v>70</v>
      </c>
      <c r="K93" s="11">
        <f>GEOMEAN(F93:G93)</f>
        <v>52.962250707461443</v>
      </c>
      <c r="L93" s="13">
        <f>_xlfn.RANK.EQ(Table58[[#This Row],[Defensive Geom Mean (w/o Framing)]], Table58[Defensive Geom Mean (w/o Framing)], 1)</f>
        <v>58</v>
      </c>
      <c r="M93" s="19">
        <f>Table58[[#This Row],[Defense Only Rank]]-Table58[[#This Row],[Defensive Geom Mean (w/o Framing) Rank]]</f>
        <v>12</v>
      </c>
    </row>
    <row r="94" spans="1:13" x14ac:dyDescent="0.45">
      <c r="A94" s="1" t="s">
        <v>218</v>
      </c>
      <c r="B94" t="str">
        <f>VLOOKUP(Table58[[#This Row],[Name]], Statcast_Era___Career[[Name]:[Team]], 2, FALSE)</f>
        <v>8 Tms</v>
      </c>
      <c r="C94" s="8">
        <f>_xlfn.NUMBERVALUE(VLOOKUP($A94, Statcast_Era___Career[[Name]:[FRVFRV - Statcast Fielding Run Value in runs above average (Throwing+Blocking+Framing+Arm+RAA)]], 7, FALSE))</f>
        <v>0</v>
      </c>
      <c r="D94" s="9">
        <f>_xlfn.NUMBERVALUE(VLOOKUP($A94, Statcast_Era___Career[[Name]:[FRVFRV - Statcast Fielding Run Value in runs above average (Throwing+Blocking+Framing+Arm+RAA)]], 8, FALSE))</f>
        <v>0</v>
      </c>
      <c r="E94" s="10">
        <f>_xlfn.NUMBERVALUE(VLOOKUP($A94, Statcast_Era___Career[[Name]:[FRVFRV - Statcast Fielding Run Value in runs above average (Throwing+Blocking+Framing+Arm+RAA)]], 9, FALSE))</f>
        <v>0</v>
      </c>
      <c r="F94" s="8">
        <f>_xlfn.RANK.EQ(_xlfn.NUMBERVALUE(VLOOKUP($A94,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94" s="9">
        <f>_xlfn.RANK.EQ(_xlfn.NUMBERVALUE(VLOOKUP($A94,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94" s="10">
        <f>_xlfn.RANK.EQ(_xlfn.NUMBERVALUE(VLOOKUP($A94,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94" s="11">
        <f>GEOMEAN(F94:H94)</f>
        <v>52.974830816587776</v>
      </c>
      <c r="J94" s="12">
        <f>_xlfn.RANK.EQ(Table58[[#This Row],[Geom Mean (Defense Only)]], Table58[Geom Mean (Defense Only)], 1)</f>
        <v>70</v>
      </c>
      <c r="K94" s="11">
        <f>GEOMEAN(F94:G94)</f>
        <v>52.962250707461443</v>
      </c>
      <c r="L94" s="13">
        <f>_xlfn.RANK.EQ(Table58[[#This Row],[Defensive Geom Mean (w/o Framing)]], Table58[Defensive Geom Mean (w/o Framing)], 1)</f>
        <v>58</v>
      </c>
      <c r="M94" s="19">
        <f>Table58[[#This Row],[Defense Only Rank]]-Table58[[#This Row],[Defensive Geom Mean (w/o Framing) Rank]]</f>
        <v>12</v>
      </c>
    </row>
    <row r="95" spans="1:13" x14ac:dyDescent="0.45">
      <c r="A95" s="1" t="s">
        <v>219</v>
      </c>
      <c r="B95" t="str">
        <f>VLOOKUP(Table58[[#This Row],[Name]], Statcast_Era___Career[[Name]:[Team]], 2, FALSE)</f>
        <v>5 Tms</v>
      </c>
      <c r="C95" s="8">
        <f>_xlfn.NUMBERVALUE(VLOOKUP($A95, Statcast_Era___Career[[Name]:[FRVFRV - Statcast Fielding Run Value in runs above average (Throwing+Blocking+Framing+Arm+RAA)]], 7, FALSE))</f>
        <v>0</v>
      </c>
      <c r="D95" s="9">
        <f>_xlfn.NUMBERVALUE(VLOOKUP($A95, Statcast_Era___Career[[Name]:[FRVFRV - Statcast Fielding Run Value in runs above average (Throwing+Blocking+Framing+Arm+RAA)]], 8, FALSE))</f>
        <v>0</v>
      </c>
      <c r="E95" s="10">
        <f>_xlfn.NUMBERVALUE(VLOOKUP($A95, Statcast_Era___Career[[Name]:[FRVFRV - Statcast Fielding Run Value in runs above average (Throwing+Blocking+Framing+Arm+RAA)]], 9, FALSE))</f>
        <v>0</v>
      </c>
      <c r="F95" s="8">
        <f>_xlfn.RANK.EQ(_xlfn.NUMBERVALUE(VLOOKUP($A95,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95" s="9">
        <f>_xlfn.RANK.EQ(_xlfn.NUMBERVALUE(VLOOKUP($A95,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95" s="10">
        <f>_xlfn.RANK.EQ(_xlfn.NUMBERVALUE(VLOOKUP($A95,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95" s="11">
        <f>GEOMEAN(F95:H95)</f>
        <v>52.974830816587776</v>
      </c>
      <c r="J95" s="12">
        <f>_xlfn.RANK.EQ(Table58[[#This Row],[Geom Mean (Defense Only)]], Table58[Geom Mean (Defense Only)], 1)</f>
        <v>70</v>
      </c>
      <c r="K95" s="11">
        <f>GEOMEAN(F95:G95)</f>
        <v>52.962250707461443</v>
      </c>
      <c r="L95" s="13">
        <f>_xlfn.RANK.EQ(Table58[[#This Row],[Defensive Geom Mean (w/o Framing)]], Table58[Defensive Geom Mean (w/o Framing)], 1)</f>
        <v>58</v>
      </c>
      <c r="M95" s="19">
        <f>Table58[[#This Row],[Defense Only Rank]]-Table58[[#This Row],[Defensive Geom Mean (w/o Framing) Rank]]</f>
        <v>12</v>
      </c>
    </row>
    <row r="96" spans="1:13" x14ac:dyDescent="0.45">
      <c r="A96" s="1" t="s">
        <v>220</v>
      </c>
      <c r="B96" t="str">
        <f>VLOOKUP(Table58[[#This Row],[Name]], Statcast_Era___Career[[Name]:[Team]], 2, FALSE)</f>
        <v>3 Tms</v>
      </c>
      <c r="C96" s="8">
        <f>_xlfn.NUMBERVALUE(VLOOKUP($A96, Statcast_Era___Career[[Name]:[FRVFRV - Statcast Fielding Run Value in runs above average (Throwing+Blocking+Framing+Arm+RAA)]], 7, FALSE))</f>
        <v>0</v>
      </c>
      <c r="D96" s="9">
        <f>_xlfn.NUMBERVALUE(VLOOKUP($A96, Statcast_Era___Career[[Name]:[FRVFRV - Statcast Fielding Run Value in runs above average (Throwing+Blocking+Framing+Arm+RAA)]], 8, FALSE))</f>
        <v>0</v>
      </c>
      <c r="E96" s="10">
        <f>_xlfn.NUMBERVALUE(VLOOKUP($A96, Statcast_Era___Career[[Name]:[FRVFRV - Statcast Fielding Run Value in runs above average (Throwing+Blocking+Framing+Arm+RAA)]], 9, FALSE))</f>
        <v>0</v>
      </c>
      <c r="F96" s="8">
        <f>_xlfn.RANK.EQ(_xlfn.NUMBERVALUE(VLOOKUP($A96,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96" s="9">
        <f>_xlfn.RANK.EQ(_xlfn.NUMBERVALUE(VLOOKUP($A96,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96" s="10">
        <f>_xlfn.RANK.EQ(_xlfn.NUMBERVALUE(VLOOKUP($A96,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96" s="11">
        <f>GEOMEAN(F96:H96)</f>
        <v>52.974830816587776</v>
      </c>
      <c r="J96" s="12">
        <f>_xlfn.RANK.EQ(Table58[[#This Row],[Geom Mean (Defense Only)]], Table58[Geom Mean (Defense Only)], 1)</f>
        <v>70</v>
      </c>
      <c r="K96" s="11">
        <f>GEOMEAN(F96:G96)</f>
        <v>52.962250707461443</v>
      </c>
      <c r="L96" s="13">
        <f>_xlfn.RANK.EQ(Table58[[#This Row],[Defensive Geom Mean (w/o Framing)]], Table58[Defensive Geom Mean (w/o Framing)], 1)</f>
        <v>58</v>
      </c>
      <c r="M96" s="19">
        <f>Table58[[#This Row],[Defense Only Rank]]-Table58[[#This Row],[Defensive Geom Mean (w/o Framing) Rank]]</f>
        <v>12</v>
      </c>
    </row>
    <row r="97" spans="1:13" x14ac:dyDescent="0.45">
      <c r="A97" s="1" t="s">
        <v>221</v>
      </c>
      <c r="B97" t="str">
        <f>VLOOKUP(Table58[[#This Row],[Name]], Statcast_Era___Career[[Name]:[Team]], 2, FALSE)</f>
        <v>3 Tms</v>
      </c>
      <c r="C97" s="8">
        <f>_xlfn.NUMBERVALUE(VLOOKUP($A97, Statcast_Era___Career[[Name]:[FRVFRV - Statcast Fielding Run Value in runs above average (Throwing+Blocking+Framing+Arm+RAA)]], 7, FALSE))</f>
        <v>0</v>
      </c>
      <c r="D97" s="9">
        <f>_xlfn.NUMBERVALUE(VLOOKUP($A97, Statcast_Era___Career[[Name]:[FRVFRV - Statcast Fielding Run Value in runs above average (Throwing+Blocking+Framing+Arm+RAA)]], 8, FALSE))</f>
        <v>0</v>
      </c>
      <c r="E97" s="10">
        <f>_xlfn.NUMBERVALUE(VLOOKUP($A97, Statcast_Era___Career[[Name]:[FRVFRV - Statcast Fielding Run Value in runs above average (Throwing+Blocking+Framing+Arm+RAA)]], 9, FALSE))</f>
        <v>0</v>
      </c>
      <c r="F97" s="8">
        <f>_xlfn.RANK.EQ(_xlfn.NUMBERVALUE(VLOOKUP($A97,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97" s="9">
        <f>_xlfn.RANK.EQ(_xlfn.NUMBERVALUE(VLOOKUP($A97,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97" s="10">
        <f>_xlfn.RANK.EQ(_xlfn.NUMBERVALUE(VLOOKUP($A97,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97" s="11">
        <f>GEOMEAN(F97:H97)</f>
        <v>52.974830816587776</v>
      </c>
      <c r="J97" s="12">
        <f>_xlfn.RANK.EQ(Table58[[#This Row],[Geom Mean (Defense Only)]], Table58[Geom Mean (Defense Only)], 1)</f>
        <v>70</v>
      </c>
      <c r="K97" s="11">
        <f>GEOMEAN(F97:G97)</f>
        <v>52.962250707461443</v>
      </c>
      <c r="L97" s="13">
        <f>_xlfn.RANK.EQ(Table58[[#This Row],[Defensive Geom Mean (w/o Framing)]], Table58[Defensive Geom Mean (w/o Framing)], 1)</f>
        <v>58</v>
      </c>
      <c r="M97" s="19">
        <f>Table58[[#This Row],[Defense Only Rank]]-Table58[[#This Row],[Defensive Geom Mean (w/o Framing) Rank]]</f>
        <v>12</v>
      </c>
    </row>
    <row r="98" spans="1:13" x14ac:dyDescent="0.45">
      <c r="A98" s="1" t="s">
        <v>222</v>
      </c>
      <c r="B98" t="str">
        <f>VLOOKUP(Table58[[#This Row],[Name]], Statcast_Era___Career[[Name]:[Team]], 2, FALSE)</f>
        <v>7 Tms</v>
      </c>
      <c r="C98" s="8">
        <f>_xlfn.NUMBERVALUE(VLOOKUP($A98, Statcast_Era___Career[[Name]:[FRVFRV - Statcast Fielding Run Value in runs above average (Throwing+Blocking+Framing+Arm+RAA)]], 7, FALSE))</f>
        <v>0</v>
      </c>
      <c r="D98" s="9">
        <f>_xlfn.NUMBERVALUE(VLOOKUP($A98, Statcast_Era___Career[[Name]:[FRVFRV - Statcast Fielding Run Value in runs above average (Throwing+Blocking+Framing+Arm+RAA)]], 8, FALSE))</f>
        <v>0</v>
      </c>
      <c r="E98" s="10">
        <f>_xlfn.NUMBERVALUE(VLOOKUP($A98, Statcast_Era___Career[[Name]:[FRVFRV - Statcast Fielding Run Value in runs above average (Throwing+Blocking+Framing+Arm+RAA)]], 9, FALSE))</f>
        <v>0</v>
      </c>
      <c r="F98" s="8">
        <f>_xlfn.RANK.EQ(_xlfn.NUMBERVALUE(VLOOKUP($A98,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98" s="9">
        <f>_xlfn.RANK.EQ(_xlfn.NUMBERVALUE(VLOOKUP($A98,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98" s="10">
        <f>_xlfn.RANK.EQ(_xlfn.NUMBERVALUE(VLOOKUP($A98,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98" s="11">
        <f>GEOMEAN(F98:H98)</f>
        <v>52.974830816587776</v>
      </c>
      <c r="J98" s="12">
        <f>_xlfn.RANK.EQ(Table58[[#This Row],[Geom Mean (Defense Only)]], Table58[Geom Mean (Defense Only)], 1)</f>
        <v>70</v>
      </c>
      <c r="K98" s="11">
        <f>GEOMEAN(F98:G98)</f>
        <v>52.962250707461443</v>
      </c>
      <c r="L98" s="13">
        <f>_xlfn.RANK.EQ(Table58[[#This Row],[Defensive Geom Mean (w/o Framing)]], Table58[Defensive Geom Mean (w/o Framing)], 1)</f>
        <v>58</v>
      </c>
      <c r="M98" s="19">
        <f>Table58[[#This Row],[Defense Only Rank]]-Table58[[#This Row],[Defensive Geom Mean (w/o Framing) Rank]]</f>
        <v>12</v>
      </c>
    </row>
    <row r="99" spans="1:13" x14ac:dyDescent="0.45">
      <c r="A99" s="1" t="s">
        <v>223</v>
      </c>
      <c r="B99" t="str">
        <f>VLOOKUP(Table58[[#This Row],[Name]], Statcast_Era___Career[[Name]:[Team]], 2, FALSE)</f>
        <v>6 Tms</v>
      </c>
      <c r="C99" s="8">
        <f>_xlfn.NUMBERVALUE(VLOOKUP($A99, Statcast_Era___Career[[Name]:[FRVFRV - Statcast Fielding Run Value in runs above average (Throwing+Blocking+Framing+Arm+RAA)]], 7, FALSE))</f>
        <v>0</v>
      </c>
      <c r="D99" s="9">
        <f>_xlfn.NUMBERVALUE(VLOOKUP($A99, Statcast_Era___Career[[Name]:[FRVFRV - Statcast Fielding Run Value in runs above average (Throwing+Blocking+Framing+Arm+RAA)]], 8, FALSE))</f>
        <v>0</v>
      </c>
      <c r="E99" s="10">
        <f>_xlfn.NUMBERVALUE(VLOOKUP($A99, Statcast_Era___Career[[Name]:[FRVFRV - Statcast Fielding Run Value in runs above average (Throwing+Blocking+Framing+Arm+RAA)]], 9, FALSE))</f>
        <v>0</v>
      </c>
      <c r="F99" s="8">
        <f>_xlfn.RANK.EQ(_xlfn.NUMBERVALUE(VLOOKUP($A99,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99" s="9">
        <f>_xlfn.RANK.EQ(_xlfn.NUMBERVALUE(VLOOKUP($A99,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99" s="10">
        <f>_xlfn.RANK.EQ(_xlfn.NUMBERVALUE(VLOOKUP($A99,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99" s="11">
        <f>GEOMEAN(F99:H99)</f>
        <v>52.974830816587776</v>
      </c>
      <c r="J99" s="12">
        <f>_xlfn.RANK.EQ(Table58[[#This Row],[Geom Mean (Defense Only)]], Table58[Geom Mean (Defense Only)], 1)</f>
        <v>70</v>
      </c>
      <c r="K99" s="11">
        <f>GEOMEAN(F99:G99)</f>
        <v>52.962250707461443</v>
      </c>
      <c r="L99" s="13">
        <f>_xlfn.RANK.EQ(Table58[[#This Row],[Defensive Geom Mean (w/o Framing)]], Table58[Defensive Geom Mean (w/o Framing)], 1)</f>
        <v>58</v>
      </c>
      <c r="M99" s="19">
        <f>Table58[[#This Row],[Defense Only Rank]]-Table58[[#This Row],[Defensive Geom Mean (w/o Framing) Rank]]</f>
        <v>12</v>
      </c>
    </row>
    <row r="100" spans="1:13" x14ac:dyDescent="0.45">
      <c r="A100" s="1" t="s">
        <v>224</v>
      </c>
      <c r="B100" t="str">
        <f>VLOOKUP(Table58[[#This Row],[Name]], Statcast_Era___Career[[Name]:[Team]], 2, FALSE)</f>
        <v>2 Tms</v>
      </c>
      <c r="C100" s="8">
        <f>_xlfn.NUMBERVALUE(VLOOKUP($A100, Statcast_Era___Career[[Name]:[FRVFRV - Statcast Fielding Run Value in runs above average (Throwing+Blocking+Framing+Arm+RAA)]], 7, FALSE))</f>
        <v>0</v>
      </c>
      <c r="D100" s="9">
        <f>_xlfn.NUMBERVALUE(VLOOKUP($A100, Statcast_Era___Career[[Name]:[FRVFRV - Statcast Fielding Run Value in runs above average (Throwing+Blocking+Framing+Arm+RAA)]], 8, FALSE))</f>
        <v>0</v>
      </c>
      <c r="E100" s="10">
        <f>_xlfn.NUMBERVALUE(VLOOKUP($A100, Statcast_Era___Career[[Name]:[FRVFRV - Statcast Fielding Run Value in runs above average (Throwing+Blocking+Framing+Arm+RAA)]], 9, FALSE))</f>
        <v>0</v>
      </c>
      <c r="F100" s="8">
        <f>_xlfn.RANK.EQ(_xlfn.NUMBERVALUE(VLOOKUP($A100,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00" s="9">
        <f>_xlfn.RANK.EQ(_xlfn.NUMBERVALUE(VLOOKUP($A100,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00" s="10">
        <f>_xlfn.RANK.EQ(_xlfn.NUMBERVALUE(VLOOKUP($A100,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00" s="11">
        <f>GEOMEAN(F100:H100)</f>
        <v>52.974830816587776</v>
      </c>
      <c r="J100" s="12">
        <f>_xlfn.RANK.EQ(Table58[[#This Row],[Geom Mean (Defense Only)]], Table58[Geom Mean (Defense Only)], 1)</f>
        <v>70</v>
      </c>
      <c r="K100" s="11">
        <f>GEOMEAN(F100:G100)</f>
        <v>52.962250707461443</v>
      </c>
      <c r="L100" s="13">
        <f>_xlfn.RANK.EQ(Table58[[#This Row],[Defensive Geom Mean (w/o Framing)]], Table58[Defensive Geom Mean (w/o Framing)], 1)</f>
        <v>58</v>
      </c>
      <c r="M100" s="19">
        <f>Table58[[#This Row],[Defense Only Rank]]-Table58[[#This Row],[Defensive Geom Mean (w/o Framing) Rank]]</f>
        <v>12</v>
      </c>
    </row>
    <row r="101" spans="1:13" x14ac:dyDescent="0.45">
      <c r="A101" s="1" t="s">
        <v>225</v>
      </c>
      <c r="B101" t="str">
        <f>VLOOKUP(Table58[[#This Row],[Name]], Statcast_Era___Career[[Name]:[Team]], 2, FALSE)</f>
        <v>4 Tms</v>
      </c>
      <c r="C101" s="8">
        <f>_xlfn.NUMBERVALUE(VLOOKUP($A101, Statcast_Era___Career[[Name]:[FRVFRV - Statcast Fielding Run Value in runs above average (Throwing+Blocking+Framing+Arm+RAA)]], 7, FALSE))</f>
        <v>0</v>
      </c>
      <c r="D101" s="9">
        <f>_xlfn.NUMBERVALUE(VLOOKUP($A101, Statcast_Era___Career[[Name]:[FRVFRV - Statcast Fielding Run Value in runs above average (Throwing+Blocking+Framing+Arm+RAA)]], 8, FALSE))</f>
        <v>0</v>
      </c>
      <c r="E101" s="10">
        <f>_xlfn.NUMBERVALUE(VLOOKUP($A101, Statcast_Era___Career[[Name]:[FRVFRV - Statcast Fielding Run Value in runs above average (Throwing+Blocking+Framing+Arm+RAA)]], 9, FALSE))</f>
        <v>0</v>
      </c>
      <c r="F101" s="8">
        <f>_xlfn.RANK.EQ(_xlfn.NUMBERVALUE(VLOOKUP($A101,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01" s="9">
        <f>_xlfn.RANK.EQ(_xlfn.NUMBERVALUE(VLOOKUP($A101,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01" s="10">
        <f>_xlfn.RANK.EQ(_xlfn.NUMBERVALUE(VLOOKUP($A101,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01" s="11">
        <f>GEOMEAN(F101:H101)</f>
        <v>52.974830816587776</v>
      </c>
      <c r="J101" s="12">
        <f>_xlfn.RANK.EQ(Table58[[#This Row],[Geom Mean (Defense Only)]], Table58[Geom Mean (Defense Only)], 1)</f>
        <v>70</v>
      </c>
      <c r="K101" s="11">
        <f>GEOMEAN(F101:G101)</f>
        <v>52.962250707461443</v>
      </c>
      <c r="L101" s="13">
        <f>_xlfn.RANK.EQ(Table58[[#This Row],[Defensive Geom Mean (w/o Framing)]], Table58[Defensive Geom Mean (w/o Framing)], 1)</f>
        <v>58</v>
      </c>
      <c r="M101" s="19">
        <f>Table58[[#This Row],[Defense Only Rank]]-Table58[[#This Row],[Defensive Geom Mean (w/o Framing) Rank]]</f>
        <v>12</v>
      </c>
    </row>
    <row r="102" spans="1:13" x14ac:dyDescent="0.45">
      <c r="A102" s="1" t="s">
        <v>226</v>
      </c>
      <c r="B102" t="str">
        <f>VLOOKUP(Table58[[#This Row],[Name]], Statcast_Era___Career[[Name]:[Team]], 2, FALSE)</f>
        <v>DET</v>
      </c>
      <c r="C102" s="8">
        <f>_xlfn.NUMBERVALUE(VLOOKUP($A102, Statcast_Era___Career[[Name]:[FRVFRV - Statcast Fielding Run Value in runs above average (Throwing+Blocking+Framing+Arm+RAA)]], 7, FALSE))</f>
        <v>0</v>
      </c>
      <c r="D102" s="9">
        <f>_xlfn.NUMBERVALUE(VLOOKUP($A102, Statcast_Era___Career[[Name]:[FRVFRV - Statcast Fielding Run Value in runs above average (Throwing+Blocking+Framing+Arm+RAA)]], 8, FALSE))</f>
        <v>0</v>
      </c>
      <c r="E102" s="10">
        <f>_xlfn.NUMBERVALUE(VLOOKUP($A102, Statcast_Era___Career[[Name]:[FRVFRV - Statcast Fielding Run Value in runs above average (Throwing+Blocking+Framing+Arm+RAA)]], 9, FALSE))</f>
        <v>0</v>
      </c>
      <c r="F102" s="8">
        <f>_xlfn.RANK.EQ(_xlfn.NUMBERVALUE(VLOOKUP($A102,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02" s="9">
        <f>_xlfn.RANK.EQ(_xlfn.NUMBERVALUE(VLOOKUP($A102,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02" s="10">
        <f>_xlfn.RANK.EQ(_xlfn.NUMBERVALUE(VLOOKUP($A102,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02" s="11">
        <f>GEOMEAN(F102:H102)</f>
        <v>52.974830816587776</v>
      </c>
      <c r="J102" s="12">
        <f>_xlfn.RANK.EQ(Table58[[#This Row],[Geom Mean (Defense Only)]], Table58[Geom Mean (Defense Only)], 1)</f>
        <v>70</v>
      </c>
      <c r="K102" s="11">
        <f>GEOMEAN(F102:G102)</f>
        <v>52.962250707461443</v>
      </c>
      <c r="L102" s="13">
        <f>_xlfn.RANK.EQ(Table58[[#This Row],[Defensive Geom Mean (w/o Framing)]], Table58[Defensive Geom Mean (w/o Framing)], 1)</f>
        <v>58</v>
      </c>
      <c r="M102" s="19">
        <f>Table58[[#This Row],[Defense Only Rank]]-Table58[[#This Row],[Defensive Geom Mean (w/o Framing) Rank]]</f>
        <v>12</v>
      </c>
    </row>
    <row r="103" spans="1:13" x14ac:dyDescent="0.45">
      <c r="A103" s="1" t="s">
        <v>228</v>
      </c>
      <c r="B103" t="str">
        <f>VLOOKUP(Table58[[#This Row],[Name]], Statcast_Era___Career[[Name]:[Team]], 2, FALSE)</f>
        <v>4 Tms</v>
      </c>
      <c r="C103" s="8">
        <f>_xlfn.NUMBERVALUE(VLOOKUP($A103, Statcast_Era___Career[[Name]:[FRVFRV - Statcast Fielding Run Value in runs above average (Throwing+Blocking+Framing+Arm+RAA)]], 7, FALSE))</f>
        <v>0</v>
      </c>
      <c r="D103" s="9">
        <f>_xlfn.NUMBERVALUE(VLOOKUP($A103, Statcast_Era___Career[[Name]:[FRVFRV - Statcast Fielding Run Value in runs above average (Throwing+Blocking+Framing+Arm+RAA)]], 8, FALSE))</f>
        <v>0</v>
      </c>
      <c r="E103" s="10">
        <f>_xlfn.NUMBERVALUE(VLOOKUP($A103, Statcast_Era___Career[[Name]:[FRVFRV - Statcast Fielding Run Value in runs above average (Throwing+Blocking+Framing+Arm+RAA)]], 9, FALSE))</f>
        <v>0</v>
      </c>
      <c r="F103" s="8">
        <f>_xlfn.RANK.EQ(_xlfn.NUMBERVALUE(VLOOKUP($A103,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03" s="9">
        <f>_xlfn.RANK.EQ(_xlfn.NUMBERVALUE(VLOOKUP($A103,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03" s="10">
        <f>_xlfn.RANK.EQ(_xlfn.NUMBERVALUE(VLOOKUP($A103,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03" s="11">
        <f>GEOMEAN(F103:H103)</f>
        <v>52.974830816587776</v>
      </c>
      <c r="J103" s="12">
        <f>_xlfn.RANK.EQ(Table58[[#This Row],[Geom Mean (Defense Only)]], Table58[Geom Mean (Defense Only)], 1)</f>
        <v>70</v>
      </c>
      <c r="K103" s="11">
        <f>GEOMEAN(F103:G103)</f>
        <v>52.962250707461443</v>
      </c>
      <c r="L103" s="13">
        <f>_xlfn.RANK.EQ(Table58[[#This Row],[Defensive Geom Mean (w/o Framing)]], Table58[Defensive Geom Mean (w/o Framing)], 1)</f>
        <v>58</v>
      </c>
      <c r="M103" s="19">
        <f>Table58[[#This Row],[Defense Only Rank]]-Table58[[#This Row],[Defensive Geom Mean (w/o Framing) Rank]]</f>
        <v>12</v>
      </c>
    </row>
    <row r="104" spans="1:13" x14ac:dyDescent="0.45">
      <c r="A104" s="1" t="s">
        <v>229</v>
      </c>
      <c r="B104" t="str">
        <f>VLOOKUP(Table58[[#This Row],[Name]], Statcast_Era___Career[[Name]:[Team]], 2, FALSE)</f>
        <v>4 Tms</v>
      </c>
      <c r="C104" s="8">
        <f>_xlfn.NUMBERVALUE(VLOOKUP($A104, Statcast_Era___Career[[Name]:[FRVFRV - Statcast Fielding Run Value in runs above average (Throwing+Blocking+Framing+Arm+RAA)]], 7, FALSE))</f>
        <v>0</v>
      </c>
      <c r="D104" s="9">
        <f>_xlfn.NUMBERVALUE(VLOOKUP($A104, Statcast_Era___Career[[Name]:[FRVFRV - Statcast Fielding Run Value in runs above average (Throwing+Blocking+Framing+Arm+RAA)]], 8, FALSE))</f>
        <v>0</v>
      </c>
      <c r="E104" s="10">
        <f>_xlfn.NUMBERVALUE(VLOOKUP($A104, Statcast_Era___Career[[Name]:[FRVFRV - Statcast Fielding Run Value in runs above average (Throwing+Blocking+Framing+Arm+RAA)]], 9, FALSE))</f>
        <v>0</v>
      </c>
      <c r="F104" s="8">
        <f>_xlfn.RANK.EQ(_xlfn.NUMBERVALUE(VLOOKUP($A104,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04" s="9">
        <f>_xlfn.RANK.EQ(_xlfn.NUMBERVALUE(VLOOKUP($A104,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04" s="10">
        <f>_xlfn.RANK.EQ(_xlfn.NUMBERVALUE(VLOOKUP($A104,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04" s="11">
        <f>GEOMEAN(F104:H104)</f>
        <v>52.974830816587776</v>
      </c>
      <c r="J104" s="12">
        <f>_xlfn.RANK.EQ(Table58[[#This Row],[Geom Mean (Defense Only)]], Table58[Geom Mean (Defense Only)], 1)</f>
        <v>70</v>
      </c>
      <c r="K104" s="11">
        <f>GEOMEAN(F104:G104)</f>
        <v>52.962250707461443</v>
      </c>
      <c r="L104" s="13">
        <f>_xlfn.RANK.EQ(Table58[[#This Row],[Defensive Geom Mean (w/o Framing)]], Table58[Defensive Geom Mean (w/o Framing)], 1)</f>
        <v>58</v>
      </c>
      <c r="M104" s="19">
        <f>Table58[[#This Row],[Defense Only Rank]]-Table58[[#This Row],[Defensive Geom Mean (w/o Framing) Rank]]</f>
        <v>12</v>
      </c>
    </row>
    <row r="105" spans="1:13" x14ac:dyDescent="0.45">
      <c r="A105" s="1" t="s">
        <v>230</v>
      </c>
      <c r="B105" t="str">
        <f>VLOOKUP(Table58[[#This Row],[Name]], Statcast_Era___Career[[Name]:[Team]], 2, FALSE)</f>
        <v>3 Tms</v>
      </c>
      <c r="C105" s="8">
        <f>_xlfn.NUMBERVALUE(VLOOKUP($A105, Statcast_Era___Career[[Name]:[FRVFRV - Statcast Fielding Run Value in runs above average (Throwing+Blocking+Framing+Arm+RAA)]], 7, FALSE))</f>
        <v>0</v>
      </c>
      <c r="D105" s="9">
        <f>_xlfn.NUMBERVALUE(VLOOKUP($A105, Statcast_Era___Career[[Name]:[FRVFRV - Statcast Fielding Run Value in runs above average (Throwing+Blocking+Framing+Arm+RAA)]], 8, FALSE))</f>
        <v>0</v>
      </c>
      <c r="E105" s="10">
        <f>_xlfn.NUMBERVALUE(VLOOKUP($A105, Statcast_Era___Career[[Name]:[FRVFRV - Statcast Fielding Run Value in runs above average (Throwing+Blocking+Framing+Arm+RAA)]], 9, FALSE))</f>
        <v>0</v>
      </c>
      <c r="F105" s="8">
        <f>_xlfn.RANK.EQ(_xlfn.NUMBERVALUE(VLOOKUP($A105,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05" s="9">
        <f>_xlfn.RANK.EQ(_xlfn.NUMBERVALUE(VLOOKUP($A105,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05" s="10">
        <f>_xlfn.RANK.EQ(_xlfn.NUMBERVALUE(VLOOKUP($A105,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05" s="11">
        <f>GEOMEAN(F105:H105)</f>
        <v>52.974830816587776</v>
      </c>
      <c r="J105" s="12">
        <f>_xlfn.RANK.EQ(Table58[[#This Row],[Geom Mean (Defense Only)]], Table58[Geom Mean (Defense Only)], 1)</f>
        <v>70</v>
      </c>
      <c r="K105" s="11">
        <f>GEOMEAN(F105:G105)</f>
        <v>52.962250707461443</v>
      </c>
      <c r="L105" s="13">
        <f>_xlfn.RANK.EQ(Table58[[#This Row],[Defensive Geom Mean (w/o Framing)]], Table58[Defensive Geom Mean (w/o Framing)], 1)</f>
        <v>58</v>
      </c>
      <c r="M105" s="19">
        <f>Table58[[#This Row],[Defense Only Rank]]-Table58[[#This Row],[Defensive Geom Mean (w/o Framing) Rank]]</f>
        <v>12</v>
      </c>
    </row>
    <row r="106" spans="1:13" x14ac:dyDescent="0.45">
      <c r="A106" s="1" t="s">
        <v>231</v>
      </c>
      <c r="B106" t="str">
        <f>VLOOKUP(Table58[[#This Row],[Name]], Statcast_Era___Career[[Name]:[Team]], 2, FALSE)</f>
        <v>6 Tms</v>
      </c>
      <c r="C106" s="8">
        <f>_xlfn.NUMBERVALUE(VLOOKUP($A106, Statcast_Era___Career[[Name]:[FRVFRV - Statcast Fielding Run Value in runs above average (Throwing+Blocking+Framing+Arm+RAA)]], 7, FALSE))</f>
        <v>0</v>
      </c>
      <c r="D106" s="9">
        <f>_xlfn.NUMBERVALUE(VLOOKUP($A106, Statcast_Era___Career[[Name]:[FRVFRV - Statcast Fielding Run Value in runs above average (Throwing+Blocking+Framing+Arm+RAA)]], 8, FALSE))</f>
        <v>0</v>
      </c>
      <c r="E106" s="10">
        <f>_xlfn.NUMBERVALUE(VLOOKUP($A106, Statcast_Era___Career[[Name]:[FRVFRV - Statcast Fielding Run Value in runs above average (Throwing+Blocking+Framing+Arm+RAA)]], 9, FALSE))</f>
        <v>0</v>
      </c>
      <c r="F106" s="8">
        <f>_xlfn.RANK.EQ(_xlfn.NUMBERVALUE(VLOOKUP($A106,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06" s="9">
        <f>_xlfn.RANK.EQ(_xlfn.NUMBERVALUE(VLOOKUP($A106,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06" s="10">
        <f>_xlfn.RANK.EQ(_xlfn.NUMBERVALUE(VLOOKUP($A106,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06" s="11">
        <f>GEOMEAN(F106:H106)</f>
        <v>52.974830816587776</v>
      </c>
      <c r="J106" s="12">
        <f>_xlfn.RANK.EQ(Table58[[#This Row],[Geom Mean (Defense Only)]], Table58[Geom Mean (Defense Only)], 1)</f>
        <v>70</v>
      </c>
      <c r="K106" s="11">
        <f>GEOMEAN(F106:G106)</f>
        <v>52.962250707461443</v>
      </c>
      <c r="L106" s="13">
        <f>_xlfn.RANK.EQ(Table58[[#This Row],[Defensive Geom Mean (w/o Framing)]], Table58[Defensive Geom Mean (w/o Framing)], 1)</f>
        <v>58</v>
      </c>
      <c r="M106" s="19">
        <f>Table58[[#This Row],[Defense Only Rank]]-Table58[[#This Row],[Defensive Geom Mean (w/o Framing) Rank]]</f>
        <v>12</v>
      </c>
    </row>
    <row r="107" spans="1:13" x14ac:dyDescent="0.45">
      <c r="A107" s="1" t="s">
        <v>232</v>
      </c>
      <c r="B107" t="str">
        <f>VLOOKUP(Table58[[#This Row],[Name]], Statcast_Era___Career[[Name]:[Team]], 2, FALSE)</f>
        <v>3 Tms</v>
      </c>
      <c r="C107" s="8">
        <f>_xlfn.NUMBERVALUE(VLOOKUP($A107, Statcast_Era___Career[[Name]:[FRVFRV - Statcast Fielding Run Value in runs above average (Throwing+Blocking+Framing+Arm+RAA)]], 7, FALSE))</f>
        <v>0</v>
      </c>
      <c r="D107" s="9">
        <f>_xlfn.NUMBERVALUE(VLOOKUP($A107, Statcast_Era___Career[[Name]:[FRVFRV - Statcast Fielding Run Value in runs above average (Throwing+Blocking+Framing+Arm+RAA)]], 8, FALSE))</f>
        <v>0</v>
      </c>
      <c r="E107" s="10">
        <f>_xlfn.NUMBERVALUE(VLOOKUP($A107, Statcast_Era___Career[[Name]:[FRVFRV - Statcast Fielding Run Value in runs above average (Throwing+Blocking+Framing+Arm+RAA)]], 9, FALSE))</f>
        <v>0</v>
      </c>
      <c r="F107" s="8">
        <f>_xlfn.RANK.EQ(_xlfn.NUMBERVALUE(VLOOKUP($A107,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07" s="9">
        <f>_xlfn.RANK.EQ(_xlfn.NUMBERVALUE(VLOOKUP($A107,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07" s="10">
        <f>_xlfn.RANK.EQ(_xlfn.NUMBERVALUE(VLOOKUP($A107,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07" s="11">
        <f>GEOMEAN(F107:H107)</f>
        <v>52.974830816587776</v>
      </c>
      <c r="J107" s="12">
        <f>_xlfn.RANK.EQ(Table58[[#This Row],[Geom Mean (Defense Only)]], Table58[Geom Mean (Defense Only)], 1)</f>
        <v>70</v>
      </c>
      <c r="K107" s="11">
        <f>GEOMEAN(F107:G107)</f>
        <v>52.962250707461443</v>
      </c>
      <c r="L107" s="13">
        <f>_xlfn.RANK.EQ(Table58[[#This Row],[Defensive Geom Mean (w/o Framing)]], Table58[Defensive Geom Mean (w/o Framing)], 1)</f>
        <v>58</v>
      </c>
      <c r="M107" s="19">
        <f>Table58[[#This Row],[Defense Only Rank]]-Table58[[#This Row],[Defensive Geom Mean (w/o Framing) Rank]]</f>
        <v>12</v>
      </c>
    </row>
    <row r="108" spans="1:13" x14ac:dyDescent="0.45">
      <c r="A108" s="1" t="s">
        <v>233</v>
      </c>
      <c r="B108" t="str">
        <f>VLOOKUP(Table58[[#This Row],[Name]], Statcast_Era___Career[[Name]:[Team]], 2, FALSE)</f>
        <v>4 Tms</v>
      </c>
      <c r="C108" s="8">
        <f>_xlfn.NUMBERVALUE(VLOOKUP($A108, Statcast_Era___Career[[Name]:[FRVFRV - Statcast Fielding Run Value in runs above average (Throwing+Blocking+Framing+Arm+RAA)]], 7, FALSE))</f>
        <v>0</v>
      </c>
      <c r="D108" s="9">
        <f>_xlfn.NUMBERVALUE(VLOOKUP($A108, Statcast_Era___Career[[Name]:[FRVFRV - Statcast Fielding Run Value in runs above average (Throwing+Blocking+Framing+Arm+RAA)]], 8, FALSE))</f>
        <v>0</v>
      </c>
      <c r="E108" s="10">
        <f>_xlfn.NUMBERVALUE(VLOOKUP($A108, Statcast_Era___Career[[Name]:[FRVFRV - Statcast Fielding Run Value in runs above average (Throwing+Blocking+Framing+Arm+RAA)]], 9, FALSE))</f>
        <v>0</v>
      </c>
      <c r="F108" s="8">
        <f>_xlfn.RANK.EQ(_xlfn.NUMBERVALUE(VLOOKUP($A108,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08" s="9">
        <f>_xlfn.RANK.EQ(_xlfn.NUMBERVALUE(VLOOKUP($A108,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08" s="10">
        <f>_xlfn.RANK.EQ(_xlfn.NUMBERVALUE(VLOOKUP($A108,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08" s="11">
        <f>GEOMEAN(F108:H108)</f>
        <v>52.974830816587776</v>
      </c>
      <c r="J108" s="12">
        <f>_xlfn.RANK.EQ(Table58[[#This Row],[Geom Mean (Defense Only)]], Table58[Geom Mean (Defense Only)], 1)</f>
        <v>70</v>
      </c>
      <c r="K108" s="11">
        <f>GEOMEAN(F108:G108)</f>
        <v>52.962250707461443</v>
      </c>
      <c r="L108" s="13">
        <f>_xlfn.RANK.EQ(Table58[[#This Row],[Defensive Geom Mean (w/o Framing)]], Table58[Defensive Geom Mean (w/o Framing)], 1)</f>
        <v>58</v>
      </c>
      <c r="M108" s="19">
        <f>Table58[[#This Row],[Defense Only Rank]]-Table58[[#This Row],[Defensive Geom Mean (w/o Framing) Rank]]</f>
        <v>12</v>
      </c>
    </row>
    <row r="109" spans="1:13" x14ac:dyDescent="0.45">
      <c r="A109" s="1" t="s">
        <v>234</v>
      </c>
      <c r="B109" t="str">
        <f>VLOOKUP(Table58[[#This Row],[Name]], Statcast_Era___Career[[Name]:[Team]], 2, FALSE)</f>
        <v>HOU</v>
      </c>
      <c r="C109" s="8">
        <f>_xlfn.NUMBERVALUE(VLOOKUP($A109, Statcast_Era___Career[[Name]:[FRVFRV - Statcast Fielding Run Value in runs above average (Throwing+Blocking+Framing+Arm+RAA)]], 7, FALSE))</f>
        <v>0</v>
      </c>
      <c r="D109" s="9">
        <f>_xlfn.NUMBERVALUE(VLOOKUP($A109, Statcast_Era___Career[[Name]:[FRVFRV - Statcast Fielding Run Value in runs above average (Throwing+Blocking+Framing+Arm+RAA)]], 8, FALSE))</f>
        <v>0</v>
      </c>
      <c r="E109" s="10">
        <f>_xlfn.NUMBERVALUE(VLOOKUP($A109, Statcast_Era___Career[[Name]:[FRVFRV - Statcast Fielding Run Value in runs above average (Throwing+Blocking+Framing+Arm+RAA)]], 9, FALSE))</f>
        <v>0</v>
      </c>
      <c r="F109" s="8">
        <f>_xlfn.RANK.EQ(_xlfn.NUMBERVALUE(VLOOKUP($A109,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09" s="9">
        <f>_xlfn.RANK.EQ(_xlfn.NUMBERVALUE(VLOOKUP($A109,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09" s="10">
        <f>_xlfn.RANK.EQ(_xlfn.NUMBERVALUE(VLOOKUP($A109,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09" s="11">
        <f>GEOMEAN(F109:H109)</f>
        <v>52.974830816587776</v>
      </c>
      <c r="J109" s="12">
        <f>_xlfn.RANK.EQ(Table58[[#This Row],[Geom Mean (Defense Only)]], Table58[Geom Mean (Defense Only)], 1)</f>
        <v>70</v>
      </c>
      <c r="K109" s="11">
        <f>GEOMEAN(F109:G109)</f>
        <v>52.962250707461443</v>
      </c>
      <c r="L109" s="13">
        <f>_xlfn.RANK.EQ(Table58[[#This Row],[Defensive Geom Mean (w/o Framing)]], Table58[Defensive Geom Mean (w/o Framing)], 1)</f>
        <v>58</v>
      </c>
      <c r="M109" s="19">
        <f>Table58[[#This Row],[Defense Only Rank]]-Table58[[#This Row],[Defensive Geom Mean (w/o Framing) Rank]]</f>
        <v>12</v>
      </c>
    </row>
    <row r="110" spans="1:13" x14ac:dyDescent="0.45">
      <c r="A110" s="1" t="s">
        <v>235</v>
      </c>
      <c r="B110" t="str">
        <f>VLOOKUP(Table58[[#This Row],[Name]], Statcast_Era___Career[[Name]:[Team]], 2, FALSE)</f>
        <v>6 Tms</v>
      </c>
      <c r="C110" s="8">
        <f>_xlfn.NUMBERVALUE(VLOOKUP($A110, Statcast_Era___Career[[Name]:[FRVFRV - Statcast Fielding Run Value in runs above average (Throwing+Blocking+Framing+Arm+RAA)]], 7, FALSE))</f>
        <v>0</v>
      </c>
      <c r="D110" s="9">
        <f>_xlfn.NUMBERVALUE(VLOOKUP($A110, Statcast_Era___Career[[Name]:[FRVFRV - Statcast Fielding Run Value in runs above average (Throwing+Blocking+Framing+Arm+RAA)]], 8, FALSE))</f>
        <v>0</v>
      </c>
      <c r="E110" s="10">
        <f>_xlfn.NUMBERVALUE(VLOOKUP($A110, Statcast_Era___Career[[Name]:[FRVFRV - Statcast Fielding Run Value in runs above average (Throwing+Blocking+Framing+Arm+RAA)]], 9, FALSE))</f>
        <v>0</v>
      </c>
      <c r="F110" s="8">
        <f>_xlfn.RANK.EQ(_xlfn.NUMBERVALUE(VLOOKUP($A110,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10" s="9">
        <f>_xlfn.RANK.EQ(_xlfn.NUMBERVALUE(VLOOKUP($A110,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10" s="10">
        <f>_xlfn.RANK.EQ(_xlfn.NUMBERVALUE(VLOOKUP($A110,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10" s="11">
        <f>GEOMEAN(F110:H110)</f>
        <v>52.974830816587776</v>
      </c>
      <c r="J110" s="12">
        <f>_xlfn.RANK.EQ(Table58[[#This Row],[Geom Mean (Defense Only)]], Table58[Geom Mean (Defense Only)], 1)</f>
        <v>70</v>
      </c>
      <c r="K110" s="11">
        <f>GEOMEAN(F110:G110)</f>
        <v>52.962250707461443</v>
      </c>
      <c r="L110" s="13">
        <f>_xlfn.RANK.EQ(Table58[[#This Row],[Defensive Geom Mean (w/o Framing)]], Table58[Defensive Geom Mean (w/o Framing)], 1)</f>
        <v>58</v>
      </c>
      <c r="M110" s="19">
        <f>Table58[[#This Row],[Defense Only Rank]]-Table58[[#This Row],[Defensive Geom Mean (w/o Framing) Rank]]</f>
        <v>12</v>
      </c>
    </row>
    <row r="111" spans="1:13" x14ac:dyDescent="0.45">
      <c r="A111" s="1" t="s">
        <v>236</v>
      </c>
      <c r="B111" t="str">
        <f>VLOOKUP(Table58[[#This Row],[Name]], Statcast_Era___Career[[Name]:[Team]], 2, FALSE)</f>
        <v>9 Tms</v>
      </c>
      <c r="C111" s="8">
        <f>_xlfn.NUMBERVALUE(VLOOKUP($A111, Statcast_Era___Career[[Name]:[FRVFRV - Statcast Fielding Run Value in runs above average (Throwing+Blocking+Framing+Arm+RAA)]], 7, FALSE))</f>
        <v>0</v>
      </c>
      <c r="D111" s="9">
        <f>_xlfn.NUMBERVALUE(VLOOKUP($A111, Statcast_Era___Career[[Name]:[FRVFRV - Statcast Fielding Run Value in runs above average (Throwing+Blocking+Framing+Arm+RAA)]], 8, FALSE))</f>
        <v>0</v>
      </c>
      <c r="E111" s="10">
        <f>_xlfn.NUMBERVALUE(VLOOKUP($A111, Statcast_Era___Career[[Name]:[FRVFRV - Statcast Fielding Run Value in runs above average (Throwing+Blocking+Framing+Arm+RAA)]], 9, FALSE))</f>
        <v>0</v>
      </c>
      <c r="F111" s="8">
        <f>_xlfn.RANK.EQ(_xlfn.NUMBERVALUE(VLOOKUP($A111,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11" s="9">
        <f>_xlfn.RANK.EQ(_xlfn.NUMBERVALUE(VLOOKUP($A111,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11" s="10">
        <f>_xlfn.RANK.EQ(_xlfn.NUMBERVALUE(VLOOKUP($A111,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11" s="11">
        <f>GEOMEAN(F111:H111)</f>
        <v>52.974830816587776</v>
      </c>
      <c r="J111" s="12">
        <f>_xlfn.RANK.EQ(Table58[[#This Row],[Geom Mean (Defense Only)]], Table58[Geom Mean (Defense Only)], 1)</f>
        <v>70</v>
      </c>
      <c r="K111" s="11">
        <f>GEOMEAN(F111:G111)</f>
        <v>52.962250707461443</v>
      </c>
      <c r="L111" s="13">
        <f>_xlfn.RANK.EQ(Table58[[#This Row],[Defensive Geom Mean (w/o Framing)]], Table58[Defensive Geom Mean (w/o Framing)], 1)</f>
        <v>58</v>
      </c>
      <c r="M111" s="19">
        <f>Table58[[#This Row],[Defense Only Rank]]-Table58[[#This Row],[Defensive Geom Mean (w/o Framing) Rank]]</f>
        <v>12</v>
      </c>
    </row>
    <row r="112" spans="1:13" x14ac:dyDescent="0.45">
      <c r="A112" s="1" t="s">
        <v>237</v>
      </c>
      <c r="B112" t="str">
        <f>VLOOKUP(Table58[[#This Row],[Name]], Statcast_Era___Career[[Name]:[Team]], 2, FALSE)</f>
        <v>5 Tms</v>
      </c>
      <c r="C112" s="8">
        <f>_xlfn.NUMBERVALUE(VLOOKUP($A112, Statcast_Era___Career[[Name]:[FRVFRV - Statcast Fielding Run Value in runs above average (Throwing+Blocking+Framing+Arm+RAA)]], 7, FALSE))</f>
        <v>0</v>
      </c>
      <c r="D112" s="9">
        <f>_xlfn.NUMBERVALUE(VLOOKUP($A112, Statcast_Era___Career[[Name]:[FRVFRV - Statcast Fielding Run Value in runs above average (Throwing+Blocking+Framing+Arm+RAA)]], 8, FALSE))</f>
        <v>0</v>
      </c>
      <c r="E112" s="10">
        <f>_xlfn.NUMBERVALUE(VLOOKUP($A112, Statcast_Era___Career[[Name]:[FRVFRV - Statcast Fielding Run Value in runs above average (Throwing+Blocking+Framing+Arm+RAA)]], 9, FALSE))</f>
        <v>0</v>
      </c>
      <c r="F112" s="8">
        <f>_xlfn.RANK.EQ(_xlfn.NUMBERVALUE(VLOOKUP($A112,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12" s="9">
        <f>_xlfn.RANK.EQ(_xlfn.NUMBERVALUE(VLOOKUP($A112,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12" s="10">
        <f>_xlfn.RANK.EQ(_xlfn.NUMBERVALUE(VLOOKUP($A112,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12" s="11">
        <f>GEOMEAN(F112:H112)</f>
        <v>52.974830816587776</v>
      </c>
      <c r="J112" s="12">
        <f>_xlfn.RANK.EQ(Table58[[#This Row],[Geom Mean (Defense Only)]], Table58[Geom Mean (Defense Only)], 1)</f>
        <v>70</v>
      </c>
      <c r="K112" s="11">
        <f>GEOMEAN(F112:G112)</f>
        <v>52.962250707461443</v>
      </c>
      <c r="L112" s="13">
        <f>_xlfn.RANK.EQ(Table58[[#This Row],[Defensive Geom Mean (w/o Framing)]], Table58[Defensive Geom Mean (w/o Framing)], 1)</f>
        <v>58</v>
      </c>
      <c r="M112" s="19">
        <f>Table58[[#This Row],[Defense Only Rank]]-Table58[[#This Row],[Defensive Geom Mean (w/o Framing) Rank]]</f>
        <v>12</v>
      </c>
    </row>
    <row r="113" spans="1:13" x14ac:dyDescent="0.45">
      <c r="A113" s="1" t="s">
        <v>238</v>
      </c>
      <c r="B113" t="str">
        <f>VLOOKUP(Table58[[#This Row],[Name]], Statcast_Era___Career[[Name]:[Team]], 2, FALSE)</f>
        <v>4 Tms</v>
      </c>
      <c r="C113" s="8">
        <f>_xlfn.NUMBERVALUE(VLOOKUP($A113, Statcast_Era___Career[[Name]:[FRVFRV - Statcast Fielding Run Value in runs above average (Throwing+Blocking+Framing+Arm+RAA)]], 7, FALSE))</f>
        <v>0</v>
      </c>
      <c r="D113" s="9">
        <f>_xlfn.NUMBERVALUE(VLOOKUP($A113, Statcast_Era___Career[[Name]:[FRVFRV - Statcast Fielding Run Value in runs above average (Throwing+Blocking+Framing+Arm+RAA)]], 8, FALSE))</f>
        <v>0</v>
      </c>
      <c r="E113" s="10">
        <f>_xlfn.NUMBERVALUE(VLOOKUP($A113, Statcast_Era___Career[[Name]:[FRVFRV - Statcast Fielding Run Value in runs above average (Throwing+Blocking+Framing+Arm+RAA)]], 9, FALSE))</f>
        <v>0</v>
      </c>
      <c r="F113" s="8">
        <f>_xlfn.RANK.EQ(_xlfn.NUMBERVALUE(VLOOKUP($A113,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13" s="9">
        <f>_xlfn.RANK.EQ(_xlfn.NUMBERVALUE(VLOOKUP($A113,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13" s="10">
        <f>_xlfn.RANK.EQ(_xlfn.NUMBERVALUE(VLOOKUP($A113,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13" s="11">
        <f>GEOMEAN(F113:H113)</f>
        <v>52.974830816587776</v>
      </c>
      <c r="J113" s="12">
        <f>_xlfn.RANK.EQ(Table58[[#This Row],[Geom Mean (Defense Only)]], Table58[Geom Mean (Defense Only)], 1)</f>
        <v>70</v>
      </c>
      <c r="K113" s="11">
        <f>GEOMEAN(F113:G113)</f>
        <v>52.962250707461443</v>
      </c>
      <c r="L113" s="13">
        <f>_xlfn.RANK.EQ(Table58[[#This Row],[Defensive Geom Mean (w/o Framing)]], Table58[Defensive Geom Mean (w/o Framing)], 1)</f>
        <v>58</v>
      </c>
      <c r="M113" s="19">
        <f>Table58[[#This Row],[Defense Only Rank]]-Table58[[#This Row],[Defensive Geom Mean (w/o Framing) Rank]]</f>
        <v>12</v>
      </c>
    </row>
    <row r="114" spans="1:13" x14ac:dyDescent="0.45">
      <c r="A114" s="1" t="s">
        <v>239</v>
      </c>
      <c r="B114" t="str">
        <f>VLOOKUP(Table58[[#This Row],[Name]], Statcast_Era___Career[[Name]:[Team]], 2, FALSE)</f>
        <v>7 Tms</v>
      </c>
      <c r="C114" s="8">
        <f>_xlfn.NUMBERVALUE(VLOOKUP($A114, Statcast_Era___Career[[Name]:[FRVFRV - Statcast Fielding Run Value in runs above average (Throwing+Blocking+Framing+Arm+RAA)]], 7, FALSE))</f>
        <v>0</v>
      </c>
      <c r="D114" s="9">
        <f>_xlfn.NUMBERVALUE(VLOOKUP($A114, Statcast_Era___Career[[Name]:[FRVFRV - Statcast Fielding Run Value in runs above average (Throwing+Blocking+Framing+Arm+RAA)]], 8, FALSE))</f>
        <v>0</v>
      </c>
      <c r="E114" s="10">
        <f>_xlfn.NUMBERVALUE(VLOOKUP($A114, Statcast_Era___Career[[Name]:[FRVFRV - Statcast Fielding Run Value in runs above average (Throwing+Blocking+Framing+Arm+RAA)]], 9, FALSE))</f>
        <v>0</v>
      </c>
      <c r="F114" s="8">
        <f>_xlfn.RANK.EQ(_xlfn.NUMBERVALUE(VLOOKUP($A114,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14" s="9">
        <f>_xlfn.RANK.EQ(_xlfn.NUMBERVALUE(VLOOKUP($A114,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14" s="10">
        <f>_xlfn.RANK.EQ(_xlfn.NUMBERVALUE(VLOOKUP($A114,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14" s="11">
        <f>GEOMEAN(F114:H114)</f>
        <v>52.974830816587776</v>
      </c>
      <c r="J114" s="12">
        <f>_xlfn.RANK.EQ(Table58[[#This Row],[Geom Mean (Defense Only)]], Table58[Geom Mean (Defense Only)], 1)</f>
        <v>70</v>
      </c>
      <c r="K114" s="11">
        <f>GEOMEAN(F114:G114)</f>
        <v>52.962250707461443</v>
      </c>
      <c r="L114" s="13">
        <f>_xlfn.RANK.EQ(Table58[[#This Row],[Defensive Geom Mean (w/o Framing)]], Table58[Defensive Geom Mean (w/o Framing)], 1)</f>
        <v>58</v>
      </c>
      <c r="M114" s="19">
        <f>Table58[[#This Row],[Defense Only Rank]]-Table58[[#This Row],[Defensive Geom Mean (w/o Framing) Rank]]</f>
        <v>12</v>
      </c>
    </row>
    <row r="115" spans="1:13" x14ac:dyDescent="0.45">
      <c r="A115" s="1" t="s">
        <v>240</v>
      </c>
      <c r="B115" t="str">
        <f>VLOOKUP(Table58[[#This Row],[Name]], Statcast_Era___Career[[Name]:[Team]], 2, FALSE)</f>
        <v>KCR</v>
      </c>
      <c r="C115" s="8">
        <f>_xlfn.NUMBERVALUE(VLOOKUP($A115, Statcast_Era___Career[[Name]:[FRVFRV - Statcast Fielding Run Value in runs above average (Throwing+Blocking+Framing+Arm+RAA)]], 7, FALSE))</f>
        <v>0</v>
      </c>
      <c r="D115" s="9">
        <f>_xlfn.NUMBERVALUE(VLOOKUP($A115, Statcast_Era___Career[[Name]:[FRVFRV - Statcast Fielding Run Value in runs above average (Throwing+Blocking+Framing+Arm+RAA)]], 8, FALSE))</f>
        <v>0</v>
      </c>
      <c r="E115" s="10">
        <f>_xlfn.NUMBERVALUE(VLOOKUP($A115, Statcast_Era___Career[[Name]:[FRVFRV - Statcast Fielding Run Value in runs above average (Throwing+Blocking+Framing+Arm+RAA)]], 9, FALSE))</f>
        <v>0</v>
      </c>
      <c r="F115" s="8">
        <f>_xlfn.RANK.EQ(_xlfn.NUMBERVALUE(VLOOKUP($A115,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15" s="9">
        <f>_xlfn.RANK.EQ(_xlfn.NUMBERVALUE(VLOOKUP($A115,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15" s="10">
        <f>_xlfn.RANK.EQ(_xlfn.NUMBERVALUE(VLOOKUP($A115,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15" s="11">
        <f>GEOMEAN(F115:H115)</f>
        <v>52.974830816587776</v>
      </c>
      <c r="J115" s="12">
        <f>_xlfn.RANK.EQ(Table58[[#This Row],[Geom Mean (Defense Only)]], Table58[Geom Mean (Defense Only)], 1)</f>
        <v>70</v>
      </c>
      <c r="K115" s="11">
        <f>GEOMEAN(F115:G115)</f>
        <v>52.962250707461443</v>
      </c>
      <c r="L115" s="13">
        <f>_xlfn.RANK.EQ(Table58[[#This Row],[Defensive Geom Mean (w/o Framing)]], Table58[Defensive Geom Mean (w/o Framing)], 1)</f>
        <v>58</v>
      </c>
      <c r="M115" s="19">
        <f>Table58[[#This Row],[Defense Only Rank]]-Table58[[#This Row],[Defensive Geom Mean (w/o Framing) Rank]]</f>
        <v>12</v>
      </c>
    </row>
    <row r="116" spans="1:13" x14ac:dyDescent="0.45">
      <c r="A116" s="1" t="s">
        <v>241</v>
      </c>
      <c r="B116" t="str">
        <f>VLOOKUP(Table58[[#This Row],[Name]], Statcast_Era___Career[[Name]:[Team]], 2, FALSE)</f>
        <v>7 Tms</v>
      </c>
      <c r="C116" s="8">
        <f>_xlfn.NUMBERVALUE(VLOOKUP($A116, Statcast_Era___Career[[Name]:[FRVFRV - Statcast Fielding Run Value in runs above average (Throwing+Blocking+Framing+Arm+RAA)]], 7, FALSE))</f>
        <v>0</v>
      </c>
      <c r="D116" s="9">
        <f>_xlfn.NUMBERVALUE(VLOOKUP($A116, Statcast_Era___Career[[Name]:[FRVFRV - Statcast Fielding Run Value in runs above average (Throwing+Blocking+Framing+Arm+RAA)]], 8, FALSE))</f>
        <v>0</v>
      </c>
      <c r="E116" s="10">
        <f>_xlfn.NUMBERVALUE(VLOOKUP($A116, Statcast_Era___Career[[Name]:[FRVFRV - Statcast Fielding Run Value in runs above average (Throwing+Blocking+Framing+Arm+RAA)]], 9, FALSE))</f>
        <v>0</v>
      </c>
      <c r="F116" s="8">
        <f>_xlfn.RANK.EQ(_xlfn.NUMBERVALUE(VLOOKUP($A116,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16" s="9">
        <f>_xlfn.RANK.EQ(_xlfn.NUMBERVALUE(VLOOKUP($A116,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16" s="10">
        <f>_xlfn.RANK.EQ(_xlfn.NUMBERVALUE(VLOOKUP($A116,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16" s="11">
        <f>GEOMEAN(F116:H116)</f>
        <v>52.974830816587776</v>
      </c>
      <c r="J116" s="12">
        <f>_xlfn.RANK.EQ(Table58[[#This Row],[Geom Mean (Defense Only)]], Table58[Geom Mean (Defense Only)], 1)</f>
        <v>70</v>
      </c>
      <c r="K116" s="11">
        <f>GEOMEAN(F116:G116)</f>
        <v>52.962250707461443</v>
      </c>
      <c r="L116" s="13">
        <f>_xlfn.RANK.EQ(Table58[[#This Row],[Defensive Geom Mean (w/o Framing)]], Table58[Defensive Geom Mean (w/o Framing)], 1)</f>
        <v>58</v>
      </c>
      <c r="M116" s="19">
        <f>Table58[[#This Row],[Defense Only Rank]]-Table58[[#This Row],[Defensive Geom Mean (w/o Framing) Rank]]</f>
        <v>12</v>
      </c>
    </row>
    <row r="117" spans="1:13" x14ac:dyDescent="0.45">
      <c r="A117" s="1" t="s">
        <v>242</v>
      </c>
      <c r="B117" t="str">
        <f>VLOOKUP(Table58[[#This Row],[Name]], Statcast_Era___Career[[Name]:[Team]], 2, FALSE)</f>
        <v>4 Tms</v>
      </c>
      <c r="C117" s="8">
        <f>_xlfn.NUMBERVALUE(VLOOKUP($A117, Statcast_Era___Career[[Name]:[FRVFRV - Statcast Fielding Run Value in runs above average (Throwing+Blocking+Framing+Arm+RAA)]], 7, FALSE))</f>
        <v>0</v>
      </c>
      <c r="D117" s="9">
        <f>_xlfn.NUMBERVALUE(VLOOKUP($A117, Statcast_Era___Career[[Name]:[FRVFRV - Statcast Fielding Run Value in runs above average (Throwing+Blocking+Framing+Arm+RAA)]], 8, FALSE))</f>
        <v>0</v>
      </c>
      <c r="E117" s="10">
        <f>_xlfn.NUMBERVALUE(VLOOKUP($A117, Statcast_Era___Career[[Name]:[FRVFRV - Statcast Fielding Run Value in runs above average (Throwing+Blocking+Framing+Arm+RAA)]], 9, FALSE))</f>
        <v>0</v>
      </c>
      <c r="F117" s="8">
        <f>_xlfn.RANK.EQ(_xlfn.NUMBERVALUE(VLOOKUP($A117,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17" s="9">
        <f>_xlfn.RANK.EQ(_xlfn.NUMBERVALUE(VLOOKUP($A117,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17" s="10">
        <f>_xlfn.RANK.EQ(_xlfn.NUMBERVALUE(VLOOKUP($A117,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17" s="11">
        <f>GEOMEAN(F117:H117)</f>
        <v>52.974830816587776</v>
      </c>
      <c r="J117" s="12">
        <f>_xlfn.RANK.EQ(Table58[[#This Row],[Geom Mean (Defense Only)]], Table58[Geom Mean (Defense Only)], 1)</f>
        <v>70</v>
      </c>
      <c r="K117" s="11">
        <f>GEOMEAN(F117:G117)</f>
        <v>52.962250707461443</v>
      </c>
      <c r="L117" s="13">
        <f>_xlfn.RANK.EQ(Table58[[#This Row],[Defensive Geom Mean (w/o Framing)]], Table58[Defensive Geom Mean (w/o Framing)], 1)</f>
        <v>58</v>
      </c>
      <c r="M117" s="19">
        <f>Table58[[#This Row],[Defense Only Rank]]-Table58[[#This Row],[Defensive Geom Mean (w/o Framing) Rank]]</f>
        <v>12</v>
      </c>
    </row>
    <row r="118" spans="1:13" x14ac:dyDescent="0.45">
      <c r="A118" s="1" t="s">
        <v>243</v>
      </c>
      <c r="B118" t="str">
        <f>VLOOKUP(Table58[[#This Row],[Name]], Statcast_Era___Career[[Name]:[Team]], 2, FALSE)</f>
        <v>11 Tms</v>
      </c>
      <c r="C118" s="8">
        <f>_xlfn.NUMBERVALUE(VLOOKUP($A118, Statcast_Era___Career[[Name]:[FRVFRV - Statcast Fielding Run Value in runs above average (Throwing+Blocking+Framing+Arm+RAA)]], 7, FALSE))</f>
        <v>0</v>
      </c>
      <c r="D118" s="9">
        <f>_xlfn.NUMBERVALUE(VLOOKUP($A118, Statcast_Era___Career[[Name]:[FRVFRV - Statcast Fielding Run Value in runs above average (Throwing+Blocking+Framing+Arm+RAA)]], 8, FALSE))</f>
        <v>0</v>
      </c>
      <c r="E118" s="10">
        <f>_xlfn.NUMBERVALUE(VLOOKUP($A118, Statcast_Era___Career[[Name]:[FRVFRV - Statcast Fielding Run Value in runs above average (Throwing+Blocking+Framing+Arm+RAA)]], 9, FALSE))</f>
        <v>0</v>
      </c>
      <c r="F118" s="8">
        <f>_xlfn.RANK.EQ(_xlfn.NUMBERVALUE(VLOOKUP($A118,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18" s="9">
        <f>_xlfn.RANK.EQ(_xlfn.NUMBERVALUE(VLOOKUP($A118,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18" s="10">
        <f>_xlfn.RANK.EQ(_xlfn.NUMBERVALUE(VLOOKUP($A118,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18" s="11">
        <f>GEOMEAN(F118:H118)</f>
        <v>52.974830816587776</v>
      </c>
      <c r="J118" s="12">
        <f>_xlfn.RANK.EQ(Table58[[#This Row],[Geom Mean (Defense Only)]], Table58[Geom Mean (Defense Only)], 1)</f>
        <v>70</v>
      </c>
      <c r="K118" s="11">
        <f>GEOMEAN(F118:G118)</f>
        <v>52.962250707461443</v>
      </c>
      <c r="L118" s="13">
        <f>_xlfn.RANK.EQ(Table58[[#This Row],[Defensive Geom Mean (w/o Framing)]], Table58[Defensive Geom Mean (w/o Framing)], 1)</f>
        <v>58</v>
      </c>
      <c r="M118" s="19">
        <f>Table58[[#This Row],[Defense Only Rank]]-Table58[[#This Row],[Defensive Geom Mean (w/o Framing) Rank]]</f>
        <v>12</v>
      </c>
    </row>
    <row r="119" spans="1:13" x14ac:dyDescent="0.45">
      <c r="A119" s="1" t="s">
        <v>245</v>
      </c>
      <c r="B119" t="str">
        <f>VLOOKUP(Table58[[#This Row],[Name]], Statcast_Era___Career[[Name]:[Team]], 2, FALSE)</f>
        <v>6 Tms</v>
      </c>
      <c r="C119" s="8">
        <f>_xlfn.NUMBERVALUE(VLOOKUP($A119, Statcast_Era___Career[[Name]:[FRVFRV - Statcast Fielding Run Value in runs above average (Throwing+Blocking+Framing+Arm+RAA)]], 7, FALSE))</f>
        <v>0</v>
      </c>
      <c r="D119" s="9">
        <f>_xlfn.NUMBERVALUE(VLOOKUP($A119, Statcast_Era___Career[[Name]:[FRVFRV - Statcast Fielding Run Value in runs above average (Throwing+Blocking+Framing+Arm+RAA)]], 8, FALSE))</f>
        <v>0</v>
      </c>
      <c r="E119" s="10">
        <f>_xlfn.NUMBERVALUE(VLOOKUP($A119, Statcast_Era___Career[[Name]:[FRVFRV - Statcast Fielding Run Value in runs above average (Throwing+Blocking+Framing+Arm+RAA)]], 9, FALSE))</f>
        <v>0</v>
      </c>
      <c r="F119" s="8">
        <f>_xlfn.RANK.EQ(_xlfn.NUMBERVALUE(VLOOKUP($A119,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19" s="9">
        <f>_xlfn.RANK.EQ(_xlfn.NUMBERVALUE(VLOOKUP($A119,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19" s="10">
        <f>_xlfn.RANK.EQ(_xlfn.NUMBERVALUE(VLOOKUP($A119,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19" s="11">
        <f>GEOMEAN(F119:H119)</f>
        <v>52.974830816587776</v>
      </c>
      <c r="J119" s="12">
        <f>_xlfn.RANK.EQ(Table58[[#This Row],[Geom Mean (Defense Only)]], Table58[Geom Mean (Defense Only)], 1)</f>
        <v>70</v>
      </c>
      <c r="K119" s="11">
        <f>GEOMEAN(F119:G119)</f>
        <v>52.962250707461443</v>
      </c>
      <c r="L119" s="13">
        <f>_xlfn.RANK.EQ(Table58[[#This Row],[Defensive Geom Mean (w/o Framing)]], Table58[Defensive Geom Mean (w/o Framing)], 1)</f>
        <v>58</v>
      </c>
      <c r="M119" s="19">
        <f>Table58[[#This Row],[Defense Only Rank]]-Table58[[#This Row],[Defensive Geom Mean (w/o Framing) Rank]]</f>
        <v>12</v>
      </c>
    </row>
    <row r="120" spans="1:13" x14ac:dyDescent="0.45">
      <c r="A120" s="1" t="s">
        <v>246</v>
      </c>
      <c r="B120" t="str">
        <f>VLOOKUP(Table58[[#This Row],[Name]], Statcast_Era___Career[[Name]:[Team]], 2, FALSE)</f>
        <v>3 Tms</v>
      </c>
      <c r="C120" s="8">
        <f>_xlfn.NUMBERVALUE(VLOOKUP($A120, Statcast_Era___Career[[Name]:[FRVFRV - Statcast Fielding Run Value in runs above average (Throwing+Blocking+Framing+Arm+RAA)]], 7, FALSE))</f>
        <v>0</v>
      </c>
      <c r="D120" s="9">
        <f>_xlfn.NUMBERVALUE(VLOOKUP($A120, Statcast_Era___Career[[Name]:[FRVFRV - Statcast Fielding Run Value in runs above average (Throwing+Blocking+Framing+Arm+RAA)]], 8, FALSE))</f>
        <v>0</v>
      </c>
      <c r="E120" s="10">
        <f>_xlfn.NUMBERVALUE(VLOOKUP($A120, Statcast_Era___Career[[Name]:[FRVFRV - Statcast Fielding Run Value in runs above average (Throwing+Blocking+Framing+Arm+RAA)]], 9, FALSE))</f>
        <v>0</v>
      </c>
      <c r="F120" s="8">
        <f>_xlfn.RANK.EQ(_xlfn.NUMBERVALUE(VLOOKUP($A120,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20" s="9">
        <f>_xlfn.RANK.EQ(_xlfn.NUMBERVALUE(VLOOKUP($A120,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20" s="10">
        <f>_xlfn.RANK.EQ(_xlfn.NUMBERVALUE(VLOOKUP($A120,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20" s="11">
        <f>GEOMEAN(F120:H120)</f>
        <v>52.974830816587776</v>
      </c>
      <c r="J120" s="12">
        <f>_xlfn.RANK.EQ(Table58[[#This Row],[Geom Mean (Defense Only)]], Table58[Geom Mean (Defense Only)], 1)</f>
        <v>70</v>
      </c>
      <c r="K120" s="11">
        <f>GEOMEAN(F120:G120)</f>
        <v>52.962250707461443</v>
      </c>
      <c r="L120" s="13">
        <f>_xlfn.RANK.EQ(Table58[[#This Row],[Defensive Geom Mean (w/o Framing)]], Table58[Defensive Geom Mean (w/o Framing)], 1)</f>
        <v>58</v>
      </c>
      <c r="M120" s="19">
        <f>Table58[[#This Row],[Defense Only Rank]]-Table58[[#This Row],[Defensive Geom Mean (w/o Framing) Rank]]</f>
        <v>12</v>
      </c>
    </row>
    <row r="121" spans="1:13" x14ac:dyDescent="0.45">
      <c r="A121" s="1" t="s">
        <v>247</v>
      </c>
      <c r="B121" t="str">
        <f>VLOOKUP(Table58[[#This Row],[Name]], Statcast_Era___Career[[Name]:[Team]], 2, FALSE)</f>
        <v>3 Tms</v>
      </c>
      <c r="C121" s="8">
        <f>_xlfn.NUMBERVALUE(VLOOKUP($A121, Statcast_Era___Career[[Name]:[FRVFRV - Statcast Fielding Run Value in runs above average (Throwing+Blocking+Framing+Arm+RAA)]], 7, FALSE))</f>
        <v>0</v>
      </c>
      <c r="D121" s="9">
        <f>_xlfn.NUMBERVALUE(VLOOKUP($A121, Statcast_Era___Career[[Name]:[FRVFRV - Statcast Fielding Run Value in runs above average (Throwing+Blocking+Framing+Arm+RAA)]], 8, FALSE))</f>
        <v>0</v>
      </c>
      <c r="E121" s="10">
        <f>_xlfn.NUMBERVALUE(VLOOKUP($A121, Statcast_Era___Career[[Name]:[FRVFRV - Statcast Fielding Run Value in runs above average (Throwing+Blocking+Framing+Arm+RAA)]], 9, FALSE))</f>
        <v>0</v>
      </c>
      <c r="F121" s="8">
        <f>_xlfn.RANK.EQ(_xlfn.NUMBERVALUE(VLOOKUP($A121,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21" s="9">
        <f>_xlfn.RANK.EQ(_xlfn.NUMBERVALUE(VLOOKUP($A121,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21" s="10">
        <f>_xlfn.RANK.EQ(_xlfn.NUMBERVALUE(VLOOKUP($A121,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21" s="11">
        <f>GEOMEAN(F121:H121)</f>
        <v>52.974830816587776</v>
      </c>
      <c r="J121" s="12">
        <f>_xlfn.RANK.EQ(Table58[[#This Row],[Geom Mean (Defense Only)]], Table58[Geom Mean (Defense Only)], 1)</f>
        <v>70</v>
      </c>
      <c r="K121" s="11">
        <f>GEOMEAN(F121:G121)</f>
        <v>52.962250707461443</v>
      </c>
      <c r="L121" s="13">
        <f>_xlfn.RANK.EQ(Table58[[#This Row],[Defensive Geom Mean (w/o Framing)]], Table58[Defensive Geom Mean (w/o Framing)], 1)</f>
        <v>58</v>
      </c>
      <c r="M121" s="19">
        <f>Table58[[#This Row],[Defense Only Rank]]-Table58[[#This Row],[Defensive Geom Mean (w/o Framing) Rank]]</f>
        <v>12</v>
      </c>
    </row>
    <row r="122" spans="1:13" x14ac:dyDescent="0.45">
      <c r="A122" s="1" t="s">
        <v>248</v>
      </c>
      <c r="B122" t="str">
        <f>VLOOKUP(Table58[[#This Row],[Name]], Statcast_Era___Career[[Name]:[Team]], 2, FALSE)</f>
        <v>5 Tms</v>
      </c>
      <c r="C122" s="8">
        <f>_xlfn.NUMBERVALUE(VLOOKUP($A122, Statcast_Era___Career[[Name]:[FRVFRV - Statcast Fielding Run Value in runs above average (Throwing+Blocking+Framing+Arm+RAA)]], 7, FALSE))</f>
        <v>0</v>
      </c>
      <c r="D122" s="9">
        <f>_xlfn.NUMBERVALUE(VLOOKUP($A122, Statcast_Era___Career[[Name]:[FRVFRV - Statcast Fielding Run Value in runs above average (Throwing+Blocking+Framing+Arm+RAA)]], 8, FALSE))</f>
        <v>0</v>
      </c>
      <c r="E122" s="10">
        <f>_xlfn.NUMBERVALUE(VLOOKUP($A122, Statcast_Era___Career[[Name]:[FRVFRV - Statcast Fielding Run Value in runs above average (Throwing+Blocking+Framing+Arm+RAA)]], 9, FALSE))</f>
        <v>0</v>
      </c>
      <c r="F122" s="8">
        <f>_xlfn.RANK.EQ(_xlfn.NUMBERVALUE(VLOOKUP($A122,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22" s="9">
        <f>_xlfn.RANK.EQ(_xlfn.NUMBERVALUE(VLOOKUP($A122,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22" s="10">
        <f>_xlfn.RANK.EQ(_xlfn.NUMBERVALUE(VLOOKUP($A122,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22" s="11">
        <f>GEOMEAN(F122:H122)</f>
        <v>52.974830816587776</v>
      </c>
      <c r="J122" s="12">
        <f>_xlfn.RANK.EQ(Table58[[#This Row],[Geom Mean (Defense Only)]], Table58[Geom Mean (Defense Only)], 1)</f>
        <v>70</v>
      </c>
      <c r="K122" s="11">
        <f>GEOMEAN(F122:G122)</f>
        <v>52.962250707461443</v>
      </c>
      <c r="L122" s="13">
        <f>_xlfn.RANK.EQ(Table58[[#This Row],[Defensive Geom Mean (w/o Framing)]], Table58[Defensive Geom Mean (w/o Framing)], 1)</f>
        <v>58</v>
      </c>
      <c r="M122" s="19">
        <f>Table58[[#This Row],[Defense Only Rank]]-Table58[[#This Row],[Defensive Geom Mean (w/o Framing) Rank]]</f>
        <v>12</v>
      </c>
    </row>
    <row r="123" spans="1:13" x14ac:dyDescent="0.45">
      <c r="A123" s="1" t="s">
        <v>249</v>
      </c>
      <c r="B123" t="str">
        <f>VLOOKUP(Table58[[#This Row],[Name]], Statcast_Era___Career[[Name]:[Team]], 2, FALSE)</f>
        <v>3 Tms</v>
      </c>
      <c r="C123" s="8">
        <f>_xlfn.NUMBERVALUE(VLOOKUP($A123, Statcast_Era___Career[[Name]:[FRVFRV - Statcast Fielding Run Value in runs above average (Throwing+Blocking+Framing+Arm+RAA)]], 7, FALSE))</f>
        <v>0</v>
      </c>
      <c r="D123" s="9">
        <f>_xlfn.NUMBERVALUE(VLOOKUP($A123, Statcast_Era___Career[[Name]:[FRVFRV - Statcast Fielding Run Value in runs above average (Throwing+Blocking+Framing+Arm+RAA)]], 8, FALSE))</f>
        <v>0</v>
      </c>
      <c r="E123" s="10">
        <f>_xlfn.NUMBERVALUE(VLOOKUP($A123, Statcast_Era___Career[[Name]:[FRVFRV - Statcast Fielding Run Value in runs above average (Throwing+Blocking+Framing+Arm+RAA)]], 9, FALSE))</f>
        <v>0</v>
      </c>
      <c r="F123" s="8">
        <f>_xlfn.RANK.EQ(_xlfn.NUMBERVALUE(VLOOKUP($A123,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23" s="9">
        <f>_xlfn.RANK.EQ(_xlfn.NUMBERVALUE(VLOOKUP($A123,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23" s="10">
        <f>_xlfn.RANK.EQ(_xlfn.NUMBERVALUE(VLOOKUP($A123,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23" s="11">
        <f>GEOMEAN(F123:H123)</f>
        <v>52.974830816587776</v>
      </c>
      <c r="J123" s="12">
        <f>_xlfn.RANK.EQ(Table58[[#This Row],[Geom Mean (Defense Only)]], Table58[Geom Mean (Defense Only)], 1)</f>
        <v>70</v>
      </c>
      <c r="K123" s="11">
        <f>GEOMEAN(F123:G123)</f>
        <v>52.962250707461443</v>
      </c>
      <c r="L123" s="13">
        <f>_xlfn.RANK.EQ(Table58[[#This Row],[Defensive Geom Mean (w/o Framing)]], Table58[Defensive Geom Mean (w/o Framing)], 1)</f>
        <v>58</v>
      </c>
      <c r="M123" s="19">
        <f>Table58[[#This Row],[Defense Only Rank]]-Table58[[#This Row],[Defensive Geom Mean (w/o Framing) Rank]]</f>
        <v>12</v>
      </c>
    </row>
    <row r="124" spans="1:13" x14ac:dyDescent="0.45">
      <c r="A124" s="1" t="s">
        <v>250</v>
      </c>
      <c r="B124" t="str">
        <f>VLOOKUP(Table58[[#This Row],[Name]], Statcast_Era___Career[[Name]:[Team]], 2, FALSE)</f>
        <v>4 Tms</v>
      </c>
      <c r="C124" s="8">
        <f>_xlfn.NUMBERVALUE(VLOOKUP($A124, Statcast_Era___Career[[Name]:[FRVFRV - Statcast Fielding Run Value in runs above average (Throwing+Blocking+Framing+Arm+RAA)]], 7, FALSE))</f>
        <v>0</v>
      </c>
      <c r="D124" s="9">
        <f>_xlfn.NUMBERVALUE(VLOOKUP($A124, Statcast_Era___Career[[Name]:[FRVFRV - Statcast Fielding Run Value in runs above average (Throwing+Blocking+Framing+Arm+RAA)]], 8, FALSE))</f>
        <v>0</v>
      </c>
      <c r="E124" s="10">
        <f>_xlfn.NUMBERVALUE(VLOOKUP($A124, Statcast_Era___Career[[Name]:[FRVFRV - Statcast Fielding Run Value in runs above average (Throwing+Blocking+Framing+Arm+RAA)]], 9, FALSE))</f>
        <v>0</v>
      </c>
      <c r="F124" s="8">
        <f>_xlfn.RANK.EQ(_xlfn.NUMBERVALUE(VLOOKUP($A124,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24" s="9">
        <f>_xlfn.RANK.EQ(_xlfn.NUMBERVALUE(VLOOKUP($A124,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24" s="10">
        <f>_xlfn.RANK.EQ(_xlfn.NUMBERVALUE(VLOOKUP($A124,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24" s="11">
        <f>GEOMEAN(F124:H124)</f>
        <v>52.974830816587776</v>
      </c>
      <c r="J124" s="12">
        <f>_xlfn.RANK.EQ(Table58[[#This Row],[Geom Mean (Defense Only)]], Table58[Geom Mean (Defense Only)], 1)</f>
        <v>70</v>
      </c>
      <c r="K124" s="11">
        <f>GEOMEAN(F124:G124)</f>
        <v>52.962250707461443</v>
      </c>
      <c r="L124" s="13">
        <f>_xlfn.RANK.EQ(Table58[[#This Row],[Defensive Geom Mean (w/o Framing)]], Table58[Defensive Geom Mean (w/o Framing)], 1)</f>
        <v>58</v>
      </c>
      <c r="M124" s="19">
        <f>Table58[[#This Row],[Defense Only Rank]]-Table58[[#This Row],[Defensive Geom Mean (w/o Framing) Rank]]</f>
        <v>12</v>
      </c>
    </row>
    <row r="125" spans="1:13" x14ac:dyDescent="0.45">
      <c r="A125" s="1" t="s">
        <v>251</v>
      </c>
      <c r="B125" t="str">
        <f>VLOOKUP(Table58[[#This Row],[Name]], Statcast_Era___Career[[Name]:[Team]], 2, FALSE)</f>
        <v>6 Tms</v>
      </c>
      <c r="C125" s="8">
        <f>_xlfn.NUMBERVALUE(VLOOKUP($A125, Statcast_Era___Career[[Name]:[FRVFRV - Statcast Fielding Run Value in runs above average (Throwing+Blocking+Framing+Arm+RAA)]], 7, FALSE))</f>
        <v>0</v>
      </c>
      <c r="D125" s="9">
        <f>_xlfn.NUMBERVALUE(VLOOKUP($A125, Statcast_Era___Career[[Name]:[FRVFRV - Statcast Fielding Run Value in runs above average (Throwing+Blocking+Framing+Arm+RAA)]], 8, FALSE))</f>
        <v>0</v>
      </c>
      <c r="E125" s="10">
        <f>_xlfn.NUMBERVALUE(VLOOKUP($A125, Statcast_Era___Career[[Name]:[FRVFRV - Statcast Fielding Run Value in runs above average (Throwing+Blocking+Framing+Arm+RAA)]], 9, FALSE))</f>
        <v>0</v>
      </c>
      <c r="F125" s="8">
        <f>_xlfn.RANK.EQ(_xlfn.NUMBERVALUE(VLOOKUP($A125,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25" s="9">
        <f>_xlfn.RANK.EQ(_xlfn.NUMBERVALUE(VLOOKUP($A125,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25" s="10">
        <f>_xlfn.RANK.EQ(_xlfn.NUMBERVALUE(VLOOKUP($A125,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25" s="11">
        <f>GEOMEAN(F125:H125)</f>
        <v>52.974830816587776</v>
      </c>
      <c r="J125" s="12">
        <f>_xlfn.RANK.EQ(Table58[[#This Row],[Geom Mean (Defense Only)]], Table58[Geom Mean (Defense Only)], 1)</f>
        <v>70</v>
      </c>
      <c r="K125" s="11">
        <f>GEOMEAN(F125:G125)</f>
        <v>52.962250707461443</v>
      </c>
      <c r="L125" s="13">
        <f>_xlfn.RANK.EQ(Table58[[#This Row],[Defensive Geom Mean (w/o Framing)]], Table58[Defensive Geom Mean (w/o Framing)], 1)</f>
        <v>58</v>
      </c>
      <c r="M125" s="19">
        <f>Table58[[#This Row],[Defense Only Rank]]-Table58[[#This Row],[Defensive Geom Mean (w/o Framing) Rank]]</f>
        <v>12</v>
      </c>
    </row>
    <row r="126" spans="1:13" x14ac:dyDescent="0.45">
      <c r="A126" s="1" t="s">
        <v>252</v>
      </c>
      <c r="B126" t="str">
        <f>VLOOKUP(Table58[[#This Row],[Name]], Statcast_Era___Career[[Name]:[Team]], 2, FALSE)</f>
        <v>3 Tms</v>
      </c>
      <c r="C126" s="8">
        <f>_xlfn.NUMBERVALUE(VLOOKUP($A126, Statcast_Era___Career[[Name]:[FRVFRV - Statcast Fielding Run Value in runs above average (Throwing+Blocking+Framing+Arm+RAA)]], 7, FALSE))</f>
        <v>0</v>
      </c>
      <c r="D126" s="9">
        <f>_xlfn.NUMBERVALUE(VLOOKUP($A126, Statcast_Era___Career[[Name]:[FRVFRV - Statcast Fielding Run Value in runs above average (Throwing+Blocking+Framing+Arm+RAA)]], 8, FALSE))</f>
        <v>0</v>
      </c>
      <c r="E126" s="10">
        <f>_xlfn.NUMBERVALUE(VLOOKUP($A126, Statcast_Era___Career[[Name]:[FRVFRV - Statcast Fielding Run Value in runs above average (Throwing+Blocking+Framing+Arm+RAA)]], 9, FALSE))</f>
        <v>0</v>
      </c>
      <c r="F126" s="8">
        <f>_xlfn.RANK.EQ(_xlfn.NUMBERVALUE(VLOOKUP($A126,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26" s="9">
        <f>_xlfn.RANK.EQ(_xlfn.NUMBERVALUE(VLOOKUP($A126,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26" s="10">
        <f>_xlfn.RANK.EQ(_xlfn.NUMBERVALUE(VLOOKUP($A126,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26" s="11">
        <f>GEOMEAN(F126:H126)</f>
        <v>52.974830816587776</v>
      </c>
      <c r="J126" s="12">
        <f>_xlfn.RANK.EQ(Table58[[#This Row],[Geom Mean (Defense Only)]], Table58[Geom Mean (Defense Only)], 1)</f>
        <v>70</v>
      </c>
      <c r="K126" s="11">
        <f>GEOMEAN(F126:G126)</f>
        <v>52.962250707461443</v>
      </c>
      <c r="L126" s="13">
        <f>_xlfn.RANK.EQ(Table58[[#This Row],[Defensive Geom Mean (w/o Framing)]], Table58[Defensive Geom Mean (w/o Framing)], 1)</f>
        <v>58</v>
      </c>
      <c r="M126" s="19">
        <f>Table58[[#This Row],[Defense Only Rank]]-Table58[[#This Row],[Defensive Geom Mean (w/o Framing) Rank]]</f>
        <v>12</v>
      </c>
    </row>
    <row r="127" spans="1:13" x14ac:dyDescent="0.45">
      <c r="A127" s="1" t="s">
        <v>253</v>
      </c>
      <c r="B127" t="str">
        <f>VLOOKUP(Table58[[#This Row],[Name]], Statcast_Era___Career[[Name]:[Team]], 2, FALSE)</f>
        <v>8 Tms</v>
      </c>
      <c r="C127" s="8">
        <f>_xlfn.NUMBERVALUE(VLOOKUP($A127, Statcast_Era___Career[[Name]:[FRVFRV - Statcast Fielding Run Value in runs above average (Throwing+Blocking+Framing+Arm+RAA)]], 7, FALSE))</f>
        <v>0</v>
      </c>
      <c r="D127" s="9">
        <f>_xlfn.NUMBERVALUE(VLOOKUP($A127, Statcast_Era___Career[[Name]:[FRVFRV - Statcast Fielding Run Value in runs above average (Throwing+Blocking+Framing+Arm+RAA)]], 8, FALSE))</f>
        <v>0</v>
      </c>
      <c r="E127" s="10">
        <f>_xlfn.NUMBERVALUE(VLOOKUP($A127, Statcast_Era___Career[[Name]:[FRVFRV - Statcast Fielding Run Value in runs above average (Throwing+Blocking+Framing+Arm+RAA)]], 9, FALSE))</f>
        <v>0</v>
      </c>
      <c r="F127" s="8">
        <f>_xlfn.RANK.EQ(_xlfn.NUMBERVALUE(VLOOKUP($A127,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27" s="9">
        <f>_xlfn.RANK.EQ(_xlfn.NUMBERVALUE(VLOOKUP($A127,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27" s="10">
        <f>_xlfn.RANK.EQ(_xlfn.NUMBERVALUE(VLOOKUP($A127,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27" s="11">
        <f>GEOMEAN(F127:H127)</f>
        <v>52.974830816587776</v>
      </c>
      <c r="J127" s="12">
        <f>_xlfn.RANK.EQ(Table58[[#This Row],[Geom Mean (Defense Only)]], Table58[Geom Mean (Defense Only)], 1)</f>
        <v>70</v>
      </c>
      <c r="K127" s="11">
        <f>GEOMEAN(F127:G127)</f>
        <v>52.962250707461443</v>
      </c>
      <c r="L127" s="13">
        <f>_xlfn.RANK.EQ(Table58[[#This Row],[Defensive Geom Mean (w/o Framing)]], Table58[Defensive Geom Mean (w/o Framing)], 1)</f>
        <v>58</v>
      </c>
      <c r="M127" s="19">
        <f>Table58[[#This Row],[Defense Only Rank]]-Table58[[#This Row],[Defensive Geom Mean (w/o Framing) Rank]]</f>
        <v>12</v>
      </c>
    </row>
    <row r="128" spans="1:13" x14ac:dyDescent="0.45">
      <c r="A128" s="1" t="s">
        <v>254</v>
      </c>
      <c r="B128" t="str">
        <f>VLOOKUP(Table58[[#This Row],[Name]], Statcast_Era___Career[[Name]:[Team]], 2, FALSE)</f>
        <v>NYY</v>
      </c>
      <c r="C128" s="8">
        <f>_xlfn.NUMBERVALUE(VLOOKUP($A128, Statcast_Era___Career[[Name]:[FRVFRV - Statcast Fielding Run Value in runs above average (Throwing+Blocking+Framing+Arm+RAA)]], 7, FALSE))</f>
        <v>0</v>
      </c>
      <c r="D128" s="9">
        <f>_xlfn.NUMBERVALUE(VLOOKUP($A128, Statcast_Era___Career[[Name]:[FRVFRV - Statcast Fielding Run Value in runs above average (Throwing+Blocking+Framing+Arm+RAA)]], 8, FALSE))</f>
        <v>0</v>
      </c>
      <c r="E128" s="10">
        <f>_xlfn.NUMBERVALUE(VLOOKUP($A128, Statcast_Era___Career[[Name]:[FRVFRV - Statcast Fielding Run Value in runs above average (Throwing+Blocking+Framing+Arm+RAA)]], 9, FALSE))</f>
        <v>0</v>
      </c>
      <c r="F128" s="8">
        <f>_xlfn.RANK.EQ(_xlfn.NUMBERVALUE(VLOOKUP($A128,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28" s="9">
        <f>_xlfn.RANK.EQ(_xlfn.NUMBERVALUE(VLOOKUP($A128,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28" s="10">
        <f>_xlfn.RANK.EQ(_xlfn.NUMBERVALUE(VLOOKUP($A128,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28" s="11">
        <f>GEOMEAN(F128:H128)</f>
        <v>52.974830816587776</v>
      </c>
      <c r="J128" s="12">
        <f>_xlfn.RANK.EQ(Table58[[#This Row],[Geom Mean (Defense Only)]], Table58[Geom Mean (Defense Only)], 1)</f>
        <v>70</v>
      </c>
      <c r="K128" s="11">
        <f>GEOMEAN(F128:G128)</f>
        <v>52.962250707461443</v>
      </c>
      <c r="L128" s="13">
        <f>_xlfn.RANK.EQ(Table58[[#This Row],[Defensive Geom Mean (w/o Framing)]], Table58[Defensive Geom Mean (w/o Framing)], 1)</f>
        <v>58</v>
      </c>
      <c r="M128" s="19">
        <f>Table58[[#This Row],[Defense Only Rank]]-Table58[[#This Row],[Defensive Geom Mean (w/o Framing) Rank]]</f>
        <v>12</v>
      </c>
    </row>
    <row r="129" spans="1:13" x14ac:dyDescent="0.45">
      <c r="A129" s="1" t="s">
        <v>255</v>
      </c>
      <c r="B129" t="str">
        <f>VLOOKUP(Table58[[#This Row],[Name]], Statcast_Era___Career[[Name]:[Team]], 2, FALSE)</f>
        <v>3 Tms</v>
      </c>
      <c r="C129" s="8">
        <f>_xlfn.NUMBERVALUE(VLOOKUP($A129, Statcast_Era___Career[[Name]:[FRVFRV - Statcast Fielding Run Value in runs above average (Throwing+Blocking+Framing+Arm+RAA)]], 7, FALSE))</f>
        <v>0</v>
      </c>
      <c r="D129" s="9">
        <f>_xlfn.NUMBERVALUE(VLOOKUP($A129, Statcast_Era___Career[[Name]:[FRVFRV - Statcast Fielding Run Value in runs above average (Throwing+Blocking+Framing+Arm+RAA)]], 8, FALSE))</f>
        <v>0</v>
      </c>
      <c r="E129" s="10">
        <f>_xlfn.NUMBERVALUE(VLOOKUP($A129, Statcast_Era___Career[[Name]:[FRVFRV - Statcast Fielding Run Value in runs above average (Throwing+Blocking+Framing+Arm+RAA)]], 9, FALSE))</f>
        <v>0</v>
      </c>
      <c r="F129" s="8">
        <f>_xlfn.RANK.EQ(_xlfn.NUMBERVALUE(VLOOKUP($A129,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29" s="9">
        <f>_xlfn.RANK.EQ(_xlfn.NUMBERVALUE(VLOOKUP($A129,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29" s="10">
        <f>_xlfn.RANK.EQ(_xlfn.NUMBERVALUE(VLOOKUP($A129,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29" s="11">
        <f>GEOMEAN(F129:H129)</f>
        <v>52.974830816587776</v>
      </c>
      <c r="J129" s="12">
        <f>_xlfn.RANK.EQ(Table58[[#This Row],[Geom Mean (Defense Only)]], Table58[Geom Mean (Defense Only)], 1)</f>
        <v>70</v>
      </c>
      <c r="K129" s="11">
        <f>GEOMEAN(F129:G129)</f>
        <v>52.962250707461443</v>
      </c>
      <c r="L129" s="13">
        <f>_xlfn.RANK.EQ(Table58[[#This Row],[Defensive Geom Mean (w/o Framing)]], Table58[Defensive Geom Mean (w/o Framing)], 1)</f>
        <v>58</v>
      </c>
      <c r="M129" s="19">
        <f>Table58[[#This Row],[Defense Only Rank]]-Table58[[#This Row],[Defensive Geom Mean (w/o Framing) Rank]]</f>
        <v>12</v>
      </c>
    </row>
    <row r="130" spans="1:13" x14ac:dyDescent="0.45">
      <c r="A130" s="1" t="s">
        <v>256</v>
      </c>
      <c r="B130" t="str">
        <f>VLOOKUP(Table58[[#This Row],[Name]], Statcast_Era___Career[[Name]:[Team]], 2, FALSE)</f>
        <v>4 Tms</v>
      </c>
      <c r="C130" s="8">
        <f>_xlfn.NUMBERVALUE(VLOOKUP($A130, Statcast_Era___Career[[Name]:[FRVFRV - Statcast Fielding Run Value in runs above average (Throwing+Blocking+Framing+Arm+RAA)]], 7, FALSE))</f>
        <v>0</v>
      </c>
      <c r="D130" s="9">
        <f>_xlfn.NUMBERVALUE(VLOOKUP($A130, Statcast_Era___Career[[Name]:[FRVFRV - Statcast Fielding Run Value in runs above average (Throwing+Blocking+Framing+Arm+RAA)]], 8, FALSE))</f>
        <v>0</v>
      </c>
      <c r="E130" s="10">
        <f>_xlfn.NUMBERVALUE(VLOOKUP($A130, Statcast_Era___Career[[Name]:[FRVFRV - Statcast Fielding Run Value in runs above average (Throwing+Blocking+Framing+Arm+RAA)]], 9, FALSE))</f>
        <v>0</v>
      </c>
      <c r="F130" s="8">
        <f>_xlfn.RANK.EQ(_xlfn.NUMBERVALUE(VLOOKUP($A130,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30" s="9">
        <f>_xlfn.RANK.EQ(_xlfn.NUMBERVALUE(VLOOKUP($A130,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30" s="10">
        <f>_xlfn.RANK.EQ(_xlfn.NUMBERVALUE(VLOOKUP($A130,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30" s="11">
        <f>GEOMEAN(F130:H130)</f>
        <v>52.974830816587776</v>
      </c>
      <c r="J130" s="12">
        <f>_xlfn.RANK.EQ(Table58[[#This Row],[Geom Mean (Defense Only)]], Table58[Geom Mean (Defense Only)], 1)</f>
        <v>70</v>
      </c>
      <c r="K130" s="11">
        <f>GEOMEAN(F130:G130)</f>
        <v>52.962250707461443</v>
      </c>
      <c r="L130" s="13">
        <f>_xlfn.RANK.EQ(Table58[[#This Row],[Defensive Geom Mean (w/o Framing)]], Table58[Defensive Geom Mean (w/o Framing)], 1)</f>
        <v>58</v>
      </c>
      <c r="M130" s="19">
        <f>Table58[[#This Row],[Defense Only Rank]]-Table58[[#This Row],[Defensive Geom Mean (w/o Framing) Rank]]</f>
        <v>12</v>
      </c>
    </row>
    <row r="131" spans="1:13" x14ac:dyDescent="0.45">
      <c r="A131" s="1" t="s">
        <v>257</v>
      </c>
      <c r="B131" t="str">
        <f>VLOOKUP(Table58[[#This Row],[Name]], Statcast_Era___Career[[Name]:[Team]], 2, FALSE)</f>
        <v>2 Tms</v>
      </c>
      <c r="C131" s="8">
        <f>_xlfn.NUMBERVALUE(VLOOKUP($A131, Statcast_Era___Career[[Name]:[FRVFRV - Statcast Fielding Run Value in runs above average (Throwing+Blocking+Framing+Arm+RAA)]], 7, FALSE))</f>
        <v>0</v>
      </c>
      <c r="D131" s="9">
        <f>_xlfn.NUMBERVALUE(VLOOKUP($A131, Statcast_Era___Career[[Name]:[FRVFRV - Statcast Fielding Run Value in runs above average (Throwing+Blocking+Framing+Arm+RAA)]], 8, FALSE))</f>
        <v>0</v>
      </c>
      <c r="E131" s="10">
        <f>_xlfn.NUMBERVALUE(VLOOKUP($A131, Statcast_Era___Career[[Name]:[FRVFRV - Statcast Fielding Run Value in runs above average (Throwing+Blocking+Framing+Arm+RAA)]], 9, FALSE))</f>
        <v>0</v>
      </c>
      <c r="F131" s="8">
        <f>_xlfn.RANK.EQ(_xlfn.NUMBERVALUE(VLOOKUP($A131,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31" s="9">
        <f>_xlfn.RANK.EQ(_xlfn.NUMBERVALUE(VLOOKUP($A131,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31" s="10">
        <f>_xlfn.RANK.EQ(_xlfn.NUMBERVALUE(VLOOKUP($A131,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31" s="11">
        <f>GEOMEAN(F131:H131)</f>
        <v>52.974830816587776</v>
      </c>
      <c r="J131" s="12">
        <f>_xlfn.RANK.EQ(Table58[[#This Row],[Geom Mean (Defense Only)]], Table58[Geom Mean (Defense Only)], 1)</f>
        <v>70</v>
      </c>
      <c r="K131" s="11">
        <f>GEOMEAN(F131:G131)</f>
        <v>52.962250707461443</v>
      </c>
      <c r="L131" s="13">
        <f>_xlfn.RANK.EQ(Table58[[#This Row],[Defensive Geom Mean (w/o Framing)]], Table58[Defensive Geom Mean (w/o Framing)], 1)</f>
        <v>58</v>
      </c>
      <c r="M131" s="19">
        <f>Table58[[#This Row],[Defense Only Rank]]-Table58[[#This Row],[Defensive Geom Mean (w/o Framing) Rank]]</f>
        <v>12</v>
      </c>
    </row>
    <row r="132" spans="1:13" x14ac:dyDescent="0.45">
      <c r="A132" s="1" t="s">
        <v>258</v>
      </c>
      <c r="B132" t="str">
        <f>VLOOKUP(Table58[[#This Row],[Name]], Statcast_Era___Career[[Name]:[Team]], 2, FALSE)</f>
        <v>BOS</v>
      </c>
      <c r="C132" s="8">
        <f>_xlfn.NUMBERVALUE(VLOOKUP($A132, Statcast_Era___Career[[Name]:[FRVFRV - Statcast Fielding Run Value in runs above average (Throwing+Blocking+Framing+Arm+RAA)]], 7, FALSE))</f>
        <v>0</v>
      </c>
      <c r="D132" s="9">
        <f>_xlfn.NUMBERVALUE(VLOOKUP($A132, Statcast_Era___Career[[Name]:[FRVFRV - Statcast Fielding Run Value in runs above average (Throwing+Blocking+Framing+Arm+RAA)]], 8, FALSE))</f>
        <v>0</v>
      </c>
      <c r="E132" s="10">
        <f>_xlfn.NUMBERVALUE(VLOOKUP($A132, Statcast_Era___Career[[Name]:[FRVFRV - Statcast Fielding Run Value in runs above average (Throwing+Blocking+Framing+Arm+RAA)]], 9, FALSE))</f>
        <v>0</v>
      </c>
      <c r="F132" s="8">
        <f>_xlfn.RANK.EQ(_xlfn.NUMBERVALUE(VLOOKUP($A132,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32" s="9">
        <f>_xlfn.RANK.EQ(_xlfn.NUMBERVALUE(VLOOKUP($A132,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32" s="10">
        <f>_xlfn.RANK.EQ(_xlfn.NUMBERVALUE(VLOOKUP($A132,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32" s="11">
        <f>GEOMEAN(F132:H132)</f>
        <v>52.974830816587776</v>
      </c>
      <c r="J132" s="12">
        <f>_xlfn.RANK.EQ(Table58[[#This Row],[Geom Mean (Defense Only)]], Table58[Geom Mean (Defense Only)], 1)</f>
        <v>70</v>
      </c>
      <c r="K132" s="11">
        <f>GEOMEAN(F132:G132)</f>
        <v>52.962250707461443</v>
      </c>
      <c r="L132" s="13">
        <f>_xlfn.RANK.EQ(Table58[[#This Row],[Defensive Geom Mean (w/o Framing)]], Table58[Defensive Geom Mean (w/o Framing)], 1)</f>
        <v>58</v>
      </c>
      <c r="M132" s="19">
        <f>Table58[[#This Row],[Defense Only Rank]]-Table58[[#This Row],[Defensive Geom Mean (w/o Framing) Rank]]</f>
        <v>12</v>
      </c>
    </row>
    <row r="133" spans="1:13" x14ac:dyDescent="0.45">
      <c r="A133" s="1" t="s">
        <v>259</v>
      </c>
      <c r="B133" t="str">
        <f>VLOOKUP(Table58[[#This Row],[Name]], Statcast_Era___Career[[Name]:[Team]], 2, FALSE)</f>
        <v>6 Tms</v>
      </c>
      <c r="C133" s="8">
        <f>_xlfn.NUMBERVALUE(VLOOKUP($A133, Statcast_Era___Career[[Name]:[FRVFRV - Statcast Fielding Run Value in runs above average (Throwing+Blocking+Framing+Arm+RAA)]], 7, FALSE))</f>
        <v>0</v>
      </c>
      <c r="D133" s="9">
        <f>_xlfn.NUMBERVALUE(VLOOKUP($A133, Statcast_Era___Career[[Name]:[FRVFRV - Statcast Fielding Run Value in runs above average (Throwing+Blocking+Framing+Arm+RAA)]], 8, FALSE))</f>
        <v>0</v>
      </c>
      <c r="E133" s="10">
        <f>_xlfn.NUMBERVALUE(VLOOKUP($A133, Statcast_Era___Career[[Name]:[FRVFRV - Statcast Fielding Run Value in runs above average (Throwing+Blocking+Framing+Arm+RAA)]], 9, FALSE))</f>
        <v>0</v>
      </c>
      <c r="F133" s="8">
        <f>_xlfn.RANK.EQ(_xlfn.NUMBERVALUE(VLOOKUP($A133,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33" s="9">
        <f>_xlfn.RANK.EQ(_xlfn.NUMBERVALUE(VLOOKUP($A133,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33" s="10">
        <f>_xlfn.RANK.EQ(_xlfn.NUMBERVALUE(VLOOKUP($A133,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33" s="11">
        <f>GEOMEAN(F133:H133)</f>
        <v>52.974830816587776</v>
      </c>
      <c r="J133" s="12">
        <f>_xlfn.RANK.EQ(Table58[[#This Row],[Geom Mean (Defense Only)]], Table58[Geom Mean (Defense Only)], 1)</f>
        <v>70</v>
      </c>
      <c r="K133" s="11">
        <f>GEOMEAN(F133:G133)</f>
        <v>52.962250707461443</v>
      </c>
      <c r="L133" s="13">
        <f>_xlfn.RANK.EQ(Table58[[#This Row],[Defensive Geom Mean (w/o Framing)]], Table58[Defensive Geom Mean (w/o Framing)], 1)</f>
        <v>58</v>
      </c>
      <c r="M133" s="19">
        <f>Table58[[#This Row],[Defense Only Rank]]-Table58[[#This Row],[Defensive Geom Mean (w/o Framing) Rank]]</f>
        <v>12</v>
      </c>
    </row>
    <row r="134" spans="1:13" x14ac:dyDescent="0.45">
      <c r="A134" s="1" t="s">
        <v>260</v>
      </c>
      <c r="B134" t="str">
        <f>VLOOKUP(Table58[[#This Row],[Name]], Statcast_Era___Career[[Name]:[Team]], 2, FALSE)</f>
        <v>7 Tms</v>
      </c>
      <c r="C134" s="8">
        <f>_xlfn.NUMBERVALUE(VLOOKUP($A134, Statcast_Era___Career[[Name]:[FRVFRV - Statcast Fielding Run Value in runs above average (Throwing+Blocking+Framing+Arm+RAA)]], 7, FALSE))</f>
        <v>0</v>
      </c>
      <c r="D134" s="9">
        <f>_xlfn.NUMBERVALUE(VLOOKUP($A134, Statcast_Era___Career[[Name]:[FRVFRV - Statcast Fielding Run Value in runs above average (Throwing+Blocking+Framing+Arm+RAA)]], 8, FALSE))</f>
        <v>0</v>
      </c>
      <c r="E134" s="10">
        <f>_xlfn.NUMBERVALUE(VLOOKUP($A134, Statcast_Era___Career[[Name]:[FRVFRV - Statcast Fielding Run Value in runs above average (Throwing+Blocking+Framing+Arm+RAA)]], 9, FALSE))</f>
        <v>0</v>
      </c>
      <c r="F134" s="8">
        <f>_xlfn.RANK.EQ(_xlfn.NUMBERVALUE(VLOOKUP($A134,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34" s="9">
        <f>_xlfn.RANK.EQ(_xlfn.NUMBERVALUE(VLOOKUP($A134,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34" s="10">
        <f>_xlfn.RANK.EQ(_xlfn.NUMBERVALUE(VLOOKUP($A134,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34" s="11">
        <f>GEOMEAN(F134:H134)</f>
        <v>52.974830816587776</v>
      </c>
      <c r="J134" s="12">
        <f>_xlfn.RANK.EQ(Table58[[#This Row],[Geom Mean (Defense Only)]], Table58[Geom Mean (Defense Only)], 1)</f>
        <v>70</v>
      </c>
      <c r="K134" s="11">
        <f>GEOMEAN(F134:G134)</f>
        <v>52.962250707461443</v>
      </c>
      <c r="L134" s="13">
        <f>_xlfn.RANK.EQ(Table58[[#This Row],[Defensive Geom Mean (w/o Framing)]], Table58[Defensive Geom Mean (w/o Framing)], 1)</f>
        <v>58</v>
      </c>
      <c r="M134" s="19">
        <f>Table58[[#This Row],[Defense Only Rank]]-Table58[[#This Row],[Defensive Geom Mean (w/o Framing) Rank]]</f>
        <v>12</v>
      </c>
    </row>
    <row r="135" spans="1:13" x14ac:dyDescent="0.45">
      <c r="A135" s="1" t="s">
        <v>261</v>
      </c>
      <c r="B135" t="str">
        <f>VLOOKUP(Table58[[#This Row],[Name]], Statcast_Era___Career[[Name]:[Team]], 2, FALSE)</f>
        <v>5 Tms</v>
      </c>
      <c r="C135" s="8">
        <f>_xlfn.NUMBERVALUE(VLOOKUP($A135, Statcast_Era___Career[[Name]:[FRVFRV - Statcast Fielding Run Value in runs above average (Throwing+Blocking+Framing+Arm+RAA)]], 7, FALSE))</f>
        <v>0</v>
      </c>
      <c r="D135" s="9">
        <f>_xlfn.NUMBERVALUE(VLOOKUP($A135, Statcast_Era___Career[[Name]:[FRVFRV - Statcast Fielding Run Value in runs above average (Throwing+Blocking+Framing+Arm+RAA)]], 8, FALSE))</f>
        <v>0</v>
      </c>
      <c r="E135" s="10">
        <f>_xlfn.NUMBERVALUE(VLOOKUP($A135, Statcast_Era___Career[[Name]:[FRVFRV - Statcast Fielding Run Value in runs above average (Throwing+Blocking+Framing+Arm+RAA)]], 9, FALSE))</f>
        <v>0</v>
      </c>
      <c r="F135" s="8">
        <f>_xlfn.RANK.EQ(_xlfn.NUMBERVALUE(VLOOKUP($A135,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35" s="9">
        <f>_xlfn.RANK.EQ(_xlfn.NUMBERVALUE(VLOOKUP($A135,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35" s="10">
        <f>_xlfn.RANK.EQ(_xlfn.NUMBERVALUE(VLOOKUP($A135,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35" s="11">
        <f>GEOMEAN(F135:H135)</f>
        <v>52.974830816587776</v>
      </c>
      <c r="J135" s="12">
        <f>_xlfn.RANK.EQ(Table58[[#This Row],[Geom Mean (Defense Only)]], Table58[Geom Mean (Defense Only)], 1)</f>
        <v>70</v>
      </c>
      <c r="K135" s="11">
        <f>GEOMEAN(F135:G135)</f>
        <v>52.962250707461443</v>
      </c>
      <c r="L135" s="13">
        <f>_xlfn.RANK.EQ(Table58[[#This Row],[Defensive Geom Mean (w/o Framing)]], Table58[Defensive Geom Mean (w/o Framing)], 1)</f>
        <v>58</v>
      </c>
      <c r="M135" s="19">
        <f>Table58[[#This Row],[Defense Only Rank]]-Table58[[#This Row],[Defensive Geom Mean (w/o Framing) Rank]]</f>
        <v>12</v>
      </c>
    </row>
    <row r="136" spans="1:13" x14ac:dyDescent="0.45">
      <c r="A136" s="1" t="s">
        <v>262</v>
      </c>
      <c r="B136" t="str">
        <f>VLOOKUP(Table58[[#This Row],[Name]], Statcast_Era___Career[[Name]:[Team]], 2, FALSE)</f>
        <v>2 Tms</v>
      </c>
      <c r="C136" s="8">
        <f>_xlfn.NUMBERVALUE(VLOOKUP($A136, Statcast_Era___Career[[Name]:[FRVFRV - Statcast Fielding Run Value in runs above average (Throwing+Blocking+Framing+Arm+RAA)]], 7, FALSE))</f>
        <v>0</v>
      </c>
      <c r="D136" s="9">
        <f>_xlfn.NUMBERVALUE(VLOOKUP($A136, Statcast_Era___Career[[Name]:[FRVFRV - Statcast Fielding Run Value in runs above average (Throwing+Blocking+Framing+Arm+RAA)]], 8, FALSE))</f>
        <v>0</v>
      </c>
      <c r="E136" s="10">
        <f>_xlfn.NUMBERVALUE(VLOOKUP($A136, Statcast_Era___Career[[Name]:[FRVFRV - Statcast Fielding Run Value in runs above average (Throwing+Blocking+Framing+Arm+RAA)]], 9, FALSE))</f>
        <v>0</v>
      </c>
      <c r="F136" s="8">
        <f>_xlfn.RANK.EQ(_xlfn.NUMBERVALUE(VLOOKUP($A136,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36" s="9">
        <f>_xlfn.RANK.EQ(_xlfn.NUMBERVALUE(VLOOKUP($A136,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36" s="10">
        <f>_xlfn.RANK.EQ(_xlfn.NUMBERVALUE(VLOOKUP($A136,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36" s="11">
        <f>GEOMEAN(F136:H136)</f>
        <v>52.974830816587776</v>
      </c>
      <c r="J136" s="12">
        <f>_xlfn.RANK.EQ(Table58[[#This Row],[Geom Mean (Defense Only)]], Table58[Geom Mean (Defense Only)], 1)</f>
        <v>70</v>
      </c>
      <c r="K136" s="11">
        <f>GEOMEAN(F136:G136)</f>
        <v>52.962250707461443</v>
      </c>
      <c r="L136" s="13">
        <f>_xlfn.RANK.EQ(Table58[[#This Row],[Defensive Geom Mean (w/o Framing)]], Table58[Defensive Geom Mean (w/o Framing)], 1)</f>
        <v>58</v>
      </c>
      <c r="M136" s="19">
        <f>Table58[[#This Row],[Defense Only Rank]]-Table58[[#This Row],[Defensive Geom Mean (w/o Framing) Rank]]</f>
        <v>12</v>
      </c>
    </row>
    <row r="137" spans="1:13" x14ac:dyDescent="0.45">
      <c r="A137" s="1" t="s">
        <v>263</v>
      </c>
      <c r="B137" t="str">
        <f>VLOOKUP(Table58[[#This Row],[Name]], Statcast_Era___Career[[Name]:[Team]], 2, FALSE)</f>
        <v>4 Tms</v>
      </c>
      <c r="C137" s="8">
        <f>_xlfn.NUMBERVALUE(VLOOKUP($A137, Statcast_Era___Career[[Name]:[FRVFRV - Statcast Fielding Run Value in runs above average (Throwing+Blocking+Framing+Arm+RAA)]], 7, FALSE))</f>
        <v>0</v>
      </c>
      <c r="D137" s="9">
        <f>_xlfn.NUMBERVALUE(VLOOKUP($A137, Statcast_Era___Career[[Name]:[FRVFRV - Statcast Fielding Run Value in runs above average (Throwing+Blocking+Framing+Arm+RAA)]], 8, FALSE))</f>
        <v>0</v>
      </c>
      <c r="E137" s="10">
        <f>_xlfn.NUMBERVALUE(VLOOKUP($A137, Statcast_Era___Career[[Name]:[FRVFRV - Statcast Fielding Run Value in runs above average (Throwing+Blocking+Framing+Arm+RAA)]], 9, FALSE))</f>
        <v>0</v>
      </c>
      <c r="F137" s="8">
        <f>_xlfn.RANK.EQ(_xlfn.NUMBERVALUE(VLOOKUP($A137,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37" s="9">
        <f>_xlfn.RANK.EQ(_xlfn.NUMBERVALUE(VLOOKUP($A137,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37" s="10">
        <f>_xlfn.RANK.EQ(_xlfn.NUMBERVALUE(VLOOKUP($A137,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37" s="11">
        <f>GEOMEAN(F137:H137)</f>
        <v>52.974830816587776</v>
      </c>
      <c r="J137" s="12">
        <f>_xlfn.RANK.EQ(Table58[[#This Row],[Geom Mean (Defense Only)]], Table58[Geom Mean (Defense Only)], 1)</f>
        <v>70</v>
      </c>
      <c r="K137" s="11">
        <f>GEOMEAN(F137:G137)</f>
        <v>52.962250707461443</v>
      </c>
      <c r="L137" s="13">
        <f>_xlfn.RANK.EQ(Table58[[#This Row],[Defensive Geom Mean (w/o Framing)]], Table58[Defensive Geom Mean (w/o Framing)], 1)</f>
        <v>58</v>
      </c>
      <c r="M137" s="19">
        <f>Table58[[#This Row],[Defense Only Rank]]-Table58[[#This Row],[Defensive Geom Mean (w/o Framing) Rank]]</f>
        <v>12</v>
      </c>
    </row>
    <row r="138" spans="1:13" x14ac:dyDescent="0.45">
      <c r="A138" s="1" t="s">
        <v>264</v>
      </c>
      <c r="B138" t="str">
        <f>VLOOKUP(Table58[[#This Row],[Name]], Statcast_Era___Career[[Name]:[Team]], 2, FALSE)</f>
        <v>5 Tms</v>
      </c>
      <c r="C138" s="8">
        <f>_xlfn.NUMBERVALUE(VLOOKUP($A138, Statcast_Era___Career[[Name]:[FRVFRV - Statcast Fielding Run Value in runs above average (Throwing+Blocking+Framing+Arm+RAA)]], 7, FALSE))</f>
        <v>0</v>
      </c>
      <c r="D138" s="9">
        <f>_xlfn.NUMBERVALUE(VLOOKUP($A138, Statcast_Era___Career[[Name]:[FRVFRV - Statcast Fielding Run Value in runs above average (Throwing+Blocking+Framing+Arm+RAA)]], 8, FALSE))</f>
        <v>0</v>
      </c>
      <c r="E138" s="10">
        <f>_xlfn.NUMBERVALUE(VLOOKUP($A138, Statcast_Era___Career[[Name]:[FRVFRV - Statcast Fielding Run Value in runs above average (Throwing+Blocking+Framing+Arm+RAA)]], 9, FALSE))</f>
        <v>0</v>
      </c>
      <c r="F138" s="8">
        <f>_xlfn.RANK.EQ(_xlfn.NUMBERVALUE(VLOOKUP($A138,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38" s="9">
        <f>_xlfn.RANK.EQ(_xlfn.NUMBERVALUE(VLOOKUP($A138,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38" s="10">
        <f>_xlfn.RANK.EQ(_xlfn.NUMBERVALUE(VLOOKUP($A138,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38" s="11">
        <f>GEOMEAN(F138:H138)</f>
        <v>52.974830816587776</v>
      </c>
      <c r="J138" s="12">
        <f>_xlfn.RANK.EQ(Table58[[#This Row],[Geom Mean (Defense Only)]], Table58[Geom Mean (Defense Only)], 1)</f>
        <v>70</v>
      </c>
      <c r="K138" s="11">
        <f>GEOMEAN(F138:G138)</f>
        <v>52.962250707461443</v>
      </c>
      <c r="L138" s="13">
        <f>_xlfn.RANK.EQ(Table58[[#This Row],[Defensive Geom Mean (w/o Framing)]], Table58[Defensive Geom Mean (w/o Framing)], 1)</f>
        <v>58</v>
      </c>
      <c r="M138" s="19">
        <f>Table58[[#This Row],[Defense Only Rank]]-Table58[[#This Row],[Defensive Geom Mean (w/o Framing) Rank]]</f>
        <v>12</v>
      </c>
    </row>
    <row r="139" spans="1:13" x14ac:dyDescent="0.45">
      <c r="A139" s="1" t="s">
        <v>265</v>
      </c>
      <c r="B139" t="str">
        <f>VLOOKUP(Table58[[#This Row],[Name]], Statcast_Era___Career[[Name]:[Team]], 2, FALSE)</f>
        <v>4 Tms</v>
      </c>
      <c r="C139" s="8">
        <f>_xlfn.NUMBERVALUE(VLOOKUP($A139, Statcast_Era___Career[[Name]:[FRVFRV - Statcast Fielding Run Value in runs above average (Throwing+Blocking+Framing+Arm+RAA)]], 7, FALSE))</f>
        <v>0</v>
      </c>
      <c r="D139" s="9">
        <f>_xlfn.NUMBERVALUE(VLOOKUP($A139, Statcast_Era___Career[[Name]:[FRVFRV - Statcast Fielding Run Value in runs above average (Throwing+Blocking+Framing+Arm+RAA)]], 8, FALSE))</f>
        <v>0</v>
      </c>
      <c r="E139" s="10">
        <f>_xlfn.NUMBERVALUE(VLOOKUP($A139, Statcast_Era___Career[[Name]:[FRVFRV - Statcast Fielding Run Value in runs above average (Throwing+Blocking+Framing+Arm+RAA)]], 9, FALSE))</f>
        <v>0</v>
      </c>
      <c r="F139" s="8">
        <f>_xlfn.RANK.EQ(_xlfn.NUMBERVALUE(VLOOKUP($A139,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39" s="9">
        <f>_xlfn.RANK.EQ(_xlfn.NUMBERVALUE(VLOOKUP($A139,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39" s="10">
        <f>_xlfn.RANK.EQ(_xlfn.NUMBERVALUE(VLOOKUP($A139,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39" s="11">
        <f>GEOMEAN(F139:H139)</f>
        <v>52.974830816587776</v>
      </c>
      <c r="J139" s="12">
        <f>_xlfn.RANK.EQ(Table58[[#This Row],[Geom Mean (Defense Only)]], Table58[Geom Mean (Defense Only)], 1)</f>
        <v>70</v>
      </c>
      <c r="K139" s="11">
        <f>GEOMEAN(F139:G139)</f>
        <v>52.962250707461443</v>
      </c>
      <c r="L139" s="13">
        <f>_xlfn.RANK.EQ(Table58[[#This Row],[Defensive Geom Mean (w/o Framing)]], Table58[Defensive Geom Mean (w/o Framing)], 1)</f>
        <v>58</v>
      </c>
      <c r="M139" s="19">
        <f>Table58[[#This Row],[Defense Only Rank]]-Table58[[#This Row],[Defensive Geom Mean (w/o Framing) Rank]]</f>
        <v>12</v>
      </c>
    </row>
    <row r="140" spans="1:13" x14ac:dyDescent="0.45">
      <c r="A140" s="1" t="s">
        <v>266</v>
      </c>
      <c r="B140" t="str">
        <f>VLOOKUP(Table58[[#This Row],[Name]], Statcast_Era___Career[[Name]:[Team]], 2, FALSE)</f>
        <v>3 Tms</v>
      </c>
      <c r="C140" s="8">
        <f>_xlfn.NUMBERVALUE(VLOOKUP($A140, Statcast_Era___Career[[Name]:[FRVFRV - Statcast Fielding Run Value in runs above average (Throwing+Blocking+Framing+Arm+RAA)]], 7, FALSE))</f>
        <v>0</v>
      </c>
      <c r="D140" s="9">
        <f>_xlfn.NUMBERVALUE(VLOOKUP($A140, Statcast_Era___Career[[Name]:[FRVFRV - Statcast Fielding Run Value in runs above average (Throwing+Blocking+Framing+Arm+RAA)]], 8, FALSE))</f>
        <v>0</v>
      </c>
      <c r="E140" s="10">
        <f>_xlfn.NUMBERVALUE(VLOOKUP($A140, Statcast_Era___Career[[Name]:[FRVFRV - Statcast Fielding Run Value in runs above average (Throwing+Blocking+Framing+Arm+RAA)]], 9, FALSE))</f>
        <v>0</v>
      </c>
      <c r="F140" s="8">
        <f>_xlfn.RANK.EQ(_xlfn.NUMBERVALUE(VLOOKUP($A140,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40" s="9">
        <f>_xlfn.RANK.EQ(_xlfn.NUMBERVALUE(VLOOKUP($A140,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40" s="10">
        <f>_xlfn.RANK.EQ(_xlfn.NUMBERVALUE(VLOOKUP($A140,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40" s="11">
        <f>GEOMEAN(F140:H140)</f>
        <v>52.974830816587776</v>
      </c>
      <c r="J140" s="12">
        <f>_xlfn.RANK.EQ(Table58[[#This Row],[Geom Mean (Defense Only)]], Table58[Geom Mean (Defense Only)], 1)</f>
        <v>70</v>
      </c>
      <c r="K140" s="11">
        <f>GEOMEAN(F140:G140)</f>
        <v>52.962250707461443</v>
      </c>
      <c r="L140" s="13">
        <f>_xlfn.RANK.EQ(Table58[[#This Row],[Defensive Geom Mean (w/o Framing)]], Table58[Defensive Geom Mean (w/o Framing)], 1)</f>
        <v>58</v>
      </c>
      <c r="M140" s="19">
        <f>Table58[[#This Row],[Defense Only Rank]]-Table58[[#This Row],[Defensive Geom Mean (w/o Framing) Rank]]</f>
        <v>12</v>
      </c>
    </row>
    <row r="141" spans="1:13" x14ac:dyDescent="0.45">
      <c r="A141" s="1" t="s">
        <v>267</v>
      </c>
      <c r="B141" t="str">
        <f>VLOOKUP(Table58[[#This Row],[Name]], Statcast_Era___Career[[Name]:[Team]], 2, FALSE)</f>
        <v>6 Tms</v>
      </c>
      <c r="C141" s="8">
        <f>_xlfn.NUMBERVALUE(VLOOKUP($A141, Statcast_Era___Career[[Name]:[FRVFRV - Statcast Fielding Run Value in runs above average (Throwing+Blocking+Framing+Arm+RAA)]], 7, FALSE))</f>
        <v>0</v>
      </c>
      <c r="D141" s="9">
        <f>_xlfn.NUMBERVALUE(VLOOKUP($A141, Statcast_Era___Career[[Name]:[FRVFRV - Statcast Fielding Run Value in runs above average (Throwing+Blocking+Framing+Arm+RAA)]], 8, FALSE))</f>
        <v>0</v>
      </c>
      <c r="E141" s="10">
        <f>_xlfn.NUMBERVALUE(VLOOKUP($A141, Statcast_Era___Career[[Name]:[FRVFRV - Statcast Fielding Run Value in runs above average (Throwing+Blocking+Framing+Arm+RAA)]], 9, FALSE))</f>
        <v>0</v>
      </c>
      <c r="F141" s="8">
        <f>_xlfn.RANK.EQ(_xlfn.NUMBERVALUE(VLOOKUP($A141,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41" s="9">
        <f>_xlfn.RANK.EQ(_xlfn.NUMBERVALUE(VLOOKUP($A141,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41" s="10">
        <f>_xlfn.RANK.EQ(_xlfn.NUMBERVALUE(VLOOKUP($A141,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41" s="11">
        <f>GEOMEAN(F141:H141)</f>
        <v>52.974830816587776</v>
      </c>
      <c r="J141" s="12">
        <f>_xlfn.RANK.EQ(Table58[[#This Row],[Geom Mean (Defense Only)]], Table58[Geom Mean (Defense Only)], 1)</f>
        <v>70</v>
      </c>
      <c r="K141" s="11">
        <f>GEOMEAN(F141:G141)</f>
        <v>52.962250707461443</v>
      </c>
      <c r="L141" s="13">
        <f>_xlfn.RANK.EQ(Table58[[#This Row],[Defensive Geom Mean (w/o Framing)]], Table58[Defensive Geom Mean (w/o Framing)], 1)</f>
        <v>58</v>
      </c>
      <c r="M141" s="19">
        <f>Table58[[#This Row],[Defense Only Rank]]-Table58[[#This Row],[Defensive Geom Mean (w/o Framing) Rank]]</f>
        <v>12</v>
      </c>
    </row>
    <row r="142" spans="1:13" x14ac:dyDescent="0.45">
      <c r="A142" s="1" t="s">
        <v>268</v>
      </c>
      <c r="B142" t="str">
        <f>VLOOKUP(Table58[[#This Row],[Name]], Statcast_Era___Career[[Name]:[Team]], 2, FALSE)</f>
        <v>9 Tms</v>
      </c>
      <c r="C142" s="8">
        <f>_xlfn.NUMBERVALUE(VLOOKUP($A142, Statcast_Era___Career[[Name]:[FRVFRV - Statcast Fielding Run Value in runs above average (Throwing+Blocking+Framing+Arm+RAA)]], 7, FALSE))</f>
        <v>0</v>
      </c>
      <c r="D142" s="9">
        <f>_xlfn.NUMBERVALUE(VLOOKUP($A142, Statcast_Era___Career[[Name]:[FRVFRV - Statcast Fielding Run Value in runs above average (Throwing+Blocking+Framing+Arm+RAA)]], 8, FALSE))</f>
        <v>0</v>
      </c>
      <c r="E142" s="10">
        <f>_xlfn.NUMBERVALUE(VLOOKUP($A142, Statcast_Era___Career[[Name]:[FRVFRV - Statcast Fielding Run Value in runs above average (Throwing+Blocking+Framing+Arm+RAA)]], 9, FALSE))</f>
        <v>0</v>
      </c>
      <c r="F142" s="8">
        <f>_xlfn.RANK.EQ(_xlfn.NUMBERVALUE(VLOOKUP($A142,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42" s="9">
        <f>_xlfn.RANK.EQ(_xlfn.NUMBERVALUE(VLOOKUP($A142,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42" s="10">
        <f>_xlfn.RANK.EQ(_xlfn.NUMBERVALUE(VLOOKUP($A142,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42" s="11">
        <f>GEOMEAN(F142:H142)</f>
        <v>52.974830816587776</v>
      </c>
      <c r="J142" s="12">
        <f>_xlfn.RANK.EQ(Table58[[#This Row],[Geom Mean (Defense Only)]], Table58[Geom Mean (Defense Only)], 1)</f>
        <v>70</v>
      </c>
      <c r="K142" s="11">
        <f>GEOMEAN(F142:G142)</f>
        <v>52.962250707461443</v>
      </c>
      <c r="L142" s="13">
        <f>_xlfn.RANK.EQ(Table58[[#This Row],[Defensive Geom Mean (w/o Framing)]], Table58[Defensive Geom Mean (w/o Framing)], 1)</f>
        <v>58</v>
      </c>
      <c r="M142" s="19">
        <f>Table58[[#This Row],[Defense Only Rank]]-Table58[[#This Row],[Defensive Geom Mean (w/o Framing) Rank]]</f>
        <v>12</v>
      </c>
    </row>
    <row r="143" spans="1:13" x14ac:dyDescent="0.45">
      <c r="A143" s="1" t="s">
        <v>269</v>
      </c>
      <c r="B143" t="str">
        <f>VLOOKUP(Table58[[#This Row],[Name]], Statcast_Era___Career[[Name]:[Team]], 2, FALSE)</f>
        <v>3 Tms</v>
      </c>
      <c r="C143" s="8">
        <f>_xlfn.NUMBERVALUE(VLOOKUP($A143, Statcast_Era___Career[[Name]:[FRVFRV - Statcast Fielding Run Value in runs above average (Throwing+Blocking+Framing+Arm+RAA)]], 7, FALSE))</f>
        <v>0</v>
      </c>
      <c r="D143" s="9">
        <f>_xlfn.NUMBERVALUE(VLOOKUP($A143, Statcast_Era___Career[[Name]:[FRVFRV - Statcast Fielding Run Value in runs above average (Throwing+Blocking+Framing+Arm+RAA)]], 8, FALSE))</f>
        <v>0</v>
      </c>
      <c r="E143" s="10">
        <f>_xlfn.NUMBERVALUE(VLOOKUP($A143, Statcast_Era___Career[[Name]:[FRVFRV - Statcast Fielding Run Value in runs above average (Throwing+Blocking+Framing+Arm+RAA)]], 9, FALSE))</f>
        <v>0</v>
      </c>
      <c r="F143" s="8">
        <f>_xlfn.RANK.EQ(_xlfn.NUMBERVALUE(VLOOKUP($A143,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43" s="9">
        <f>_xlfn.RANK.EQ(_xlfn.NUMBERVALUE(VLOOKUP($A143,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43" s="10">
        <f>_xlfn.RANK.EQ(_xlfn.NUMBERVALUE(VLOOKUP($A143,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43" s="11">
        <f>GEOMEAN(F143:H143)</f>
        <v>52.974830816587776</v>
      </c>
      <c r="J143" s="12">
        <f>_xlfn.RANK.EQ(Table58[[#This Row],[Geom Mean (Defense Only)]], Table58[Geom Mean (Defense Only)], 1)</f>
        <v>70</v>
      </c>
      <c r="K143" s="11">
        <f>GEOMEAN(F143:G143)</f>
        <v>52.962250707461443</v>
      </c>
      <c r="L143" s="13">
        <f>_xlfn.RANK.EQ(Table58[[#This Row],[Defensive Geom Mean (w/o Framing)]], Table58[Defensive Geom Mean (w/o Framing)], 1)</f>
        <v>58</v>
      </c>
      <c r="M143" s="19">
        <f>Table58[[#This Row],[Defense Only Rank]]-Table58[[#This Row],[Defensive Geom Mean (w/o Framing) Rank]]</f>
        <v>12</v>
      </c>
    </row>
    <row r="144" spans="1:13" x14ac:dyDescent="0.45">
      <c r="A144" s="1" t="s">
        <v>270</v>
      </c>
      <c r="B144" t="str">
        <f>VLOOKUP(Table58[[#This Row],[Name]], Statcast_Era___Career[[Name]:[Team]], 2, FALSE)</f>
        <v>2 Tms</v>
      </c>
      <c r="C144" s="8">
        <f>_xlfn.NUMBERVALUE(VLOOKUP($A144, Statcast_Era___Career[[Name]:[FRVFRV - Statcast Fielding Run Value in runs above average (Throwing+Blocking+Framing+Arm+RAA)]], 7, FALSE))</f>
        <v>0</v>
      </c>
      <c r="D144" s="9">
        <f>_xlfn.NUMBERVALUE(VLOOKUP($A144, Statcast_Era___Career[[Name]:[FRVFRV - Statcast Fielding Run Value in runs above average (Throwing+Blocking+Framing+Arm+RAA)]], 8, FALSE))</f>
        <v>0</v>
      </c>
      <c r="E144" s="10">
        <f>_xlfn.NUMBERVALUE(VLOOKUP($A144, Statcast_Era___Career[[Name]:[FRVFRV - Statcast Fielding Run Value in runs above average (Throwing+Blocking+Framing+Arm+RAA)]], 9, FALSE))</f>
        <v>0</v>
      </c>
      <c r="F144" s="8">
        <f>_xlfn.RANK.EQ(_xlfn.NUMBERVALUE(VLOOKUP($A144,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44" s="9">
        <f>_xlfn.RANK.EQ(_xlfn.NUMBERVALUE(VLOOKUP($A144,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44" s="10">
        <f>_xlfn.RANK.EQ(_xlfn.NUMBERVALUE(VLOOKUP($A144,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44" s="11">
        <f>GEOMEAN(F144:H144)</f>
        <v>52.974830816587776</v>
      </c>
      <c r="J144" s="12">
        <f>_xlfn.RANK.EQ(Table58[[#This Row],[Geom Mean (Defense Only)]], Table58[Geom Mean (Defense Only)], 1)</f>
        <v>70</v>
      </c>
      <c r="K144" s="11">
        <f>GEOMEAN(F144:G144)</f>
        <v>52.962250707461443</v>
      </c>
      <c r="L144" s="13">
        <f>_xlfn.RANK.EQ(Table58[[#This Row],[Defensive Geom Mean (w/o Framing)]], Table58[Defensive Geom Mean (w/o Framing)], 1)</f>
        <v>58</v>
      </c>
      <c r="M144" s="19">
        <f>Table58[[#This Row],[Defense Only Rank]]-Table58[[#This Row],[Defensive Geom Mean (w/o Framing) Rank]]</f>
        <v>12</v>
      </c>
    </row>
    <row r="145" spans="1:13" x14ac:dyDescent="0.45">
      <c r="A145" s="1" t="s">
        <v>271</v>
      </c>
      <c r="B145" t="str">
        <f>VLOOKUP(Table58[[#This Row],[Name]], Statcast_Era___Career[[Name]:[Team]], 2, FALSE)</f>
        <v>9 Tms</v>
      </c>
      <c r="C145" s="8">
        <f>_xlfn.NUMBERVALUE(VLOOKUP($A145, Statcast_Era___Career[[Name]:[FRVFRV - Statcast Fielding Run Value in runs above average (Throwing+Blocking+Framing+Arm+RAA)]], 7, FALSE))</f>
        <v>0</v>
      </c>
      <c r="D145" s="9">
        <f>_xlfn.NUMBERVALUE(VLOOKUP($A145, Statcast_Era___Career[[Name]:[FRVFRV - Statcast Fielding Run Value in runs above average (Throwing+Blocking+Framing+Arm+RAA)]], 8, FALSE))</f>
        <v>0</v>
      </c>
      <c r="E145" s="10">
        <f>_xlfn.NUMBERVALUE(VLOOKUP($A145, Statcast_Era___Career[[Name]:[FRVFRV - Statcast Fielding Run Value in runs above average (Throwing+Blocking+Framing+Arm+RAA)]], 9, FALSE))</f>
        <v>0</v>
      </c>
      <c r="F145" s="8">
        <f>_xlfn.RANK.EQ(_xlfn.NUMBERVALUE(VLOOKUP($A145,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45" s="9">
        <f>_xlfn.RANK.EQ(_xlfn.NUMBERVALUE(VLOOKUP($A145,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45" s="10">
        <f>_xlfn.RANK.EQ(_xlfn.NUMBERVALUE(VLOOKUP($A145,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45" s="11">
        <f>GEOMEAN(F145:H145)</f>
        <v>52.974830816587776</v>
      </c>
      <c r="J145" s="12">
        <f>_xlfn.RANK.EQ(Table58[[#This Row],[Geom Mean (Defense Only)]], Table58[Geom Mean (Defense Only)], 1)</f>
        <v>70</v>
      </c>
      <c r="K145" s="11">
        <f>GEOMEAN(F145:G145)</f>
        <v>52.962250707461443</v>
      </c>
      <c r="L145" s="13">
        <f>_xlfn.RANK.EQ(Table58[[#This Row],[Defensive Geom Mean (w/o Framing)]], Table58[Defensive Geom Mean (w/o Framing)], 1)</f>
        <v>58</v>
      </c>
      <c r="M145" s="19">
        <f>Table58[[#This Row],[Defense Only Rank]]-Table58[[#This Row],[Defensive Geom Mean (w/o Framing) Rank]]</f>
        <v>12</v>
      </c>
    </row>
    <row r="146" spans="1:13" x14ac:dyDescent="0.45">
      <c r="A146" s="1" t="s">
        <v>272</v>
      </c>
      <c r="B146" t="str">
        <f>VLOOKUP(Table58[[#This Row],[Name]], Statcast_Era___Career[[Name]:[Team]], 2, FALSE)</f>
        <v>7 Tms</v>
      </c>
      <c r="C146" s="8">
        <f>_xlfn.NUMBERVALUE(VLOOKUP($A146, Statcast_Era___Career[[Name]:[FRVFRV - Statcast Fielding Run Value in runs above average (Throwing+Blocking+Framing+Arm+RAA)]], 7, FALSE))</f>
        <v>0</v>
      </c>
      <c r="D146" s="9">
        <f>_xlfn.NUMBERVALUE(VLOOKUP($A146, Statcast_Era___Career[[Name]:[FRVFRV - Statcast Fielding Run Value in runs above average (Throwing+Blocking+Framing+Arm+RAA)]], 8, FALSE))</f>
        <v>0</v>
      </c>
      <c r="E146" s="10">
        <f>_xlfn.NUMBERVALUE(VLOOKUP($A146, Statcast_Era___Career[[Name]:[FRVFRV - Statcast Fielding Run Value in runs above average (Throwing+Blocking+Framing+Arm+RAA)]], 9, FALSE))</f>
        <v>0</v>
      </c>
      <c r="F146" s="8">
        <f>_xlfn.RANK.EQ(_xlfn.NUMBERVALUE(VLOOKUP($A146,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46" s="9">
        <f>_xlfn.RANK.EQ(_xlfn.NUMBERVALUE(VLOOKUP($A146,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46" s="10">
        <f>_xlfn.RANK.EQ(_xlfn.NUMBERVALUE(VLOOKUP($A146,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46" s="11">
        <f>GEOMEAN(F146:H146)</f>
        <v>52.974830816587776</v>
      </c>
      <c r="J146" s="12">
        <f>_xlfn.RANK.EQ(Table58[[#This Row],[Geom Mean (Defense Only)]], Table58[Geom Mean (Defense Only)], 1)</f>
        <v>70</v>
      </c>
      <c r="K146" s="11">
        <f>GEOMEAN(F146:G146)</f>
        <v>52.962250707461443</v>
      </c>
      <c r="L146" s="13">
        <f>_xlfn.RANK.EQ(Table58[[#This Row],[Defensive Geom Mean (w/o Framing)]], Table58[Defensive Geom Mean (w/o Framing)], 1)</f>
        <v>58</v>
      </c>
      <c r="M146" s="19">
        <f>Table58[[#This Row],[Defense Only Rank]]-Table58[[#This Row],[Defensive Geom Mean (w/o Framing) Rank]]</f>
        <v>12</v>
      </c>
    </row>
    <row r="147" spans="1:13" x14ac:dyDescent="0.45">
      <c r="A147" s="1" t="s">
        <v>273</v>
      </c>
      <c r="B147" t="str">
        <f>VLOOKUP(Table58[[#This Row],[Name]], Statcast_Era___Career[[Name]:[Team]], 2, FALSE)</f>
        <v>7 Tms</v>
      </c>
      <c r="C147" s="8">
        <f>_xlfn.NUMBERVALUE(VLOOKUP($A147, Statcast_Era___Career[[Name]:[FRVFRV - Statcast Fielding Run Value in runs above average (Throwing+Blocking+Framing+Arm+RAA)]], 7, FALSE))</f>
        <v>0</v>
      </c>
      <c r="D147" s="9">
        <f>_xlfn.NUMBERVALUE(VLOOKUP($A147, Statcast_Era___Career[[Name]:[FRVFRV - Statcast Fielding Run Value in runs above average (Throwing+Blocking+Framing+Arm+RAA)]], 8, FALSE))</f>
        <v>0</v>
      </c>
      <c r="E147" s="10">
        <f>_xlfn.NUMBERVALUE(VLOOKUP($A147, Statcast_Era___Career[[Name]:[FRVFRV - Statcast Fielding Run Value in runs above average (Throwing+Blocking+Framing+Arm+RAA)]], 9, FALSE))</f>
        <v>0</v>
      </c>
      <c r="F147" s="8">
        <f>_xlfn.RANK.EQ(_xlfn.NUMBERVALUE(VLOOKUP($A147,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47" s="9">
        <f>_xlfn.RANK.EQ(_xlfn.NUMBERVALUE(VLOOKUP($A147,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47" s="10">
        <f>_xlfn.RANK.EQ(_xlfn.NUMBERVALUE(VLOOKUP($A147,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47" s="11">
        <f>GEOMEAN(F147:H147)</f>
        <v>52.974830816587776</v>
      </c>
      <c r="J147" s="12">
        <f>_xlfn.RANK.EQ(Table58[[#This Row],[Geom Mean (Defense Only)]], Table58[Geom Mean (Defense Only)], 1)</f>
        <v>70</v>
      </c>
      <c r="K147" s="11">
        <f>GEOMEAN(F147:G147)</f>
        <v>52.962250707461443</v>
      </c>
      <c r="L147" s="13">
        <f>_xlfn.RANK.EQ(Table58[[#This Row],[Defensive Geom Mean (w/o Framing)]], Table58[Defensive Geom Mean (w/o Framing)], 1)</f>
        <v>58</v>
      </c>
      <c r="M147" s="19">
        <f>Table58[[#This Row],[Defense Only Rank]]-Table58[[#This Row],[Defensive Geom Mean (w/o Framing) Rank]]</f>
        <v>12</v>
      </c>
    </row>
    <row r="148" spans="1:13" x14ac:dyDescent="0.45">
      <c r="A148" s="1" t="s">
        <v>274</v>
      </c>
      <c r="B148" t="str">
        <f>VLOOKUP(Table58[[#This Row],[Name]], Statcast_Era___Career[[Name]:[Team]], 2, FALSE)</f>
        <v>3 Tms</v>
      </c>
      <c r="C148" s="8">
        <f>_xlfn.NUMBERVALUE(VLOOKUP($A148, Statcast_Era___Career[[Name]:[FRVFRV - Statcast Fielding Run Value in runs above average (Throwing+Blocking+Framing+Arm+RAA)]], 7, FALSE))</f>
        <v>0</v>
      </c>
      <c r="D148" s="9">
        <f>_xlfn.NUMBERVALUE(VLOOKUP($A148, Statcast_Era___Career[[Name]:[FRVFRV - Statcast Fielding Run Value in runs above average (Throwing+Blocking+Framing+Arm+RAA)]], 8, FALSE))</f>
        <v>0</v>
      </c>
      <c r="E148" s="10">
        <f>_xlfn.NUMBERVALUE(VLOOKUP($A148, Statcast_Era___Career[[Name]:[FRVFRV - Statcast Fielding Run Value in runs above average (Throwing+Blocking+Framing+Arm+RAA)]], 9, FALSE))</f>
        <v>0</v>
      </c>
      <c r="F148" s="8">
        <f>_xlfn.RANK.EQ(_xlfn.NUMBERVALUE(VLOOKUP($A148,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48" s="9">
        <f>_xlfn.RANK.EQ(_xlfn.NUMBERVALUE(VLOOKUP($A148,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48" s="10">
        <f>_xlfn.RANK.EQ(_xlfn.NUMBERVALUE(VLOOKUP($A148,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48" s="11">
        <f>GEOMEAN(F148:H148)</f>
        <v>52.974830816587776</v>
      </c>
      <c r="J148" s="12">
        <f>_xlfn.RANK.EQ(Table58[[#This Row],[Geom Mean (Defense Only)]], Table58[Geom Mean (Defense Only)], 1)</f>
        <v>70</v>
      </c>
      <c r="K148" s="11">
        <f>GEOMEAN(F148:G148)</f>
        <v>52.962250707461443</v>
      </c>
      <c r="L148" s="13">
        <f>_xlfn.RANK.EQ(Table58[[#This Row],[Defensive Geom Mean (w/o Framing)]], Table58[Defensive Geom Mean (w/o Framing)], 1)</f>
        <v>58</v>
      </c>
      <c r="M148" s="19">
        <f>Table58[[#This Row],[Defense Only Rank]]-Table58[[#This Row],[Defensive Geom Mean (w/o Framing) Rank]]</f>
        <v>12</v>
      </c>
    </row>
    <row r="149" spans="1:13" x14ac:dyDescent="0.45">
      <c r="A149" s="1" t="s">
        <v>275</v>
      </c>
      <c r="B149" t="str">
        <f>VLOOKUP(Table58[[#This Row],[Name]], Statcast_Era___Career[[Name]:[Team]], 2, FALSE)</f>
        <v>4 Tms</v>
      </c>
      <c r="C149" s="8">
        <f>_xlfn.NUMBERVALUE(VLOOKUP($A149, Statcast_Era___Career[[Name]:[FRVFRV - Statcast Fielding Run Value in runs above average (Throwing+Blocking+Framing+Arm+RAA)]], 7, FALSE))</f>
        <v>0</v>
      </c>
      <c r="D149" s="9">
        <f>_xlfn.NUMBERVALUE(VLOOKUP($A149, Statcast_Era___Career[[Name]:[FRVFRV - Statcast Fielding Run Value in runs above average (Throwing+Blocking+Framing+Arm+RAA)]], 8, FALSE))</f>
        <v>0</v>
      </c>
      <c r="E149" s="10">
        <f>_xlfn.NUMBERVALUE(VLOOKUP($A149, Statcast_Era___Career[[Name]:[FRVFRV - Statcast Fielding Run Value in runs above average (Throwing+Blocking+Framing+Arm+RAA)]], 9, FALSE))</f>
        <v>0</v>
      </c>
      <c r="F149" s="8">
        <f>_xlfn.RANK.EQ(_xlfn.NUMBERVALUE(VLOOKUP($A149,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49" s="9">
        <f>_xlfn.RANK.EQ(_xlfn.NUMBERVALUE(VLOOKUP($A149,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49" s="10">
        <f>_xlfn.RANK.EQ(_xlfn.NUMBERVALUE(VLOOKUP($A149,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49" s="11">
        <f>GEOMEAN(F149:H149)</f>
        <v>52.974830816587776</v>
      </c>
      <c r="J149" s="12">
        <f>_xlfn.RANK.EQ(Table58[[#This Row],[Geom Mean (Defense Only)]], Table58[Geom Mean (Defense Only)], 1)</f>
        <v>70</v>
      </c>
      <c r="K149" s="11">
        <f>GEOMEAN(F149:G149)</f>
        <v>52.962250707461443</v>
      </c>
      <c r="L149" s="13">
        <f>_xlfn.RANK.EQ(Table58[[#This Row],[Defensive Geom Mean (w/o Framing)]], Table58[Defensive Geom Mean (w/o Framing)], 1)</f>
        <v>58</v>
      </c>
      <c r="M149" s="19">
        <f>Table58[[#This Row],[Defense Only Rank]]-Table58[[#This Row],[Defensive Geom Mean (w/o Framing) Rank]]</f>
        <v>12</v>
      </c>
    </row>
    <row r="150" spans="1:13" x14ac:dyDescent="0.45">
      <c r="A150" s="1" t="s">
        <v>276</v>
      </c>
      <c r="B150" t="str">
        <f>VLOOKUP(Table58[[#This Row],[Name]], Statcast_Era___Career[[Name]:[Team]], 2, FALSE)</f>
        <v>9 Tms</v>
      </c>
      <c r="C150" s="8">
        <f>_xlfn.NUMBERVALUE(VLOOKUP($A150, Statcast_Era___Career[[Name]:[FRVFRV - Statcast Fielding Run Value in runs above average (Throwing+Blocking+Framing+Arm+RAA)]], 7, FALSE))</f>
        <v>0</v>
      </c>
      <c r="D150" s="9">
        <f>_xlfn.NUMBERVALUE(VLOOKUP($A150, Statcast_Era___Career[[Name]:[FRVFRV - Statcast Fielding Run Value in runs above average (Throwing+Blocking+Framing+Arm+RAA)]], 8, FALSE))</f>
        <v>0</v>
      </c>
      <c r="E150" s="10">
        <f>_xlfn.NUMBERVALUE(VLOOKUP($A150, Statcast_Era___Career[[Name]:[FRVFRV - Statcast Fielding Run Value in runs above average (Throwing+Blocking+Framing+Arm+RAA)]], 9, FALSE))</f>
        <v>0</v>
      </c>
      <c r="F150" s="8">
        <f>_xlfn.RANK.EQ(_xlfn.NUMBERVALUE(VLOOKUP($A150,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50" s="9">
        <f>_xlfn.RANK.EQ(_xlfn.NUMBERVALUE(VLOOKUP($A150,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50" s="10">
        <f>_xlfn.RANK.EQ(_xlfn.NUMBERVALUE(VLOOKUP($A150,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50" s="11">
        <f>GEOMEAN(F150:H150)</f>
        <v>52.974830816587776</v>
      </c>
      <c r="J150" s="12">
        <f>_xlfn.RANK.EQ(Table58[[#This Row],[Geom Mean (Defense Only)]], Table58[Geom Mean (Defense Only)], 1)</f>
        <v>70</v>
      </c>
      <c r="K150" s="11">
        <f>GEOMEAN(F150:G150)</f>
        <v>52.962250707461443</v>
      </c>
      <c r="L150" s="13">
        <f>_xlfn.RANK.EQ(Table58[[#This Row],[Defensive Geom Mean (w/o Framing)]], Table58[Defensive Geom Mean (w/o Framing)], 1)</f>
        <v>58</v>
      </c>
      <c r="M150" s="19">
        <f>Table58[[#This Row],[Defense Only Rank]]-Table58[[#This Row],[Defensive Geom Mean (w/o Framing) Rank]]</f>
        <v>12</v>
      </c>
    </row>
    <row r="151" spans="1:13" x14ac:dyDescent="0.45">
      <c r="A151" s="1" t="s">
        <v>277</v>
      </c>
      <c r="B151" t="str">
        <f>VLOOKUP(Table58[[#This Row],[Name]], Statcast_Era___Career[[Name]:[Team]], 2, FALSE)</f>
        <v>5 Tms</v>
      </c>
      <c r="C151" s="8">
        <f>_xlfn.NUMBERVALUE(VLOOKUP($A151, Statcast_Era___Career[[Name]:[FRVFRV - Statcast Fielding Run Value in runs above average (Throwing+Blocking+Framing+Arm+RAA)]], 7, FALSE))</f>
        <v>0</v>
      </c>
      <c r="D151" s="9">
        <f>_xlfn.NUMBERVALUE(VLOOKUP($A151, Statcast_Era___Career[[Name]:[FRVFRV - Statcast Fielding Run Value in runs above average (Throwing+Blocking+Framing+Arm+RAA)]], 8, FALSE))</f>
        <v>0</v>
      </c>
      <c r="E151" s="10">
        <f>_xlfn.NUMBERVALUE(VLOOKUP($A151, Statcast_Era___Career[[Name]:[FRVFRV - Statcast Fielding Run Value in runs above average (Throwing+Blocking+Framing+Arm+RAA)]], 9, FALSE))</f>
        <v>0</v>
      </c>
      <c r="F151" s="8">
        <f>_xlfn.RANK.EQ(_xlfn.NUMBERVALUE(VLOOKUP($A151,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51" s="9">
        <f>_xlfn.RANK.EQ(_xlfn.NUMBERVALUE(VLOOKUP($A151,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51" s="10">
        <f>_xlfn.RANK.EQ(_xlfn.NUMBERVALUE(VLOOKUP($A151,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51" s="11">
        <f>GEOMEAN(F151:H151)</f>
        <v>52.974830816587776</v>
      </c>
      <c r="J151" s="12">
        <f>_xlfn.RANK.EQ(Table58[[#This Row],[Geom Mean (Defense Only)]], Table58[Geom Mean (Defense Only)], 1)</f>
        <v>70</v>
      </c>
      <c r="K151" s="11">
        <f>GEOMEAN(F151:G151)</f>
        <v>52.962250707461443</v>
      </c>
      <c r="L151" s="13">
        <f>_xlfn.RANK.EQ(Table58[[#This Row],[Defensive Geom Mean (w/o Framing)]], Table58[Defensive Geom Mean (w/o Framing)], 1)</f>
        <v>58</v>
      </c>
      <c r="M151" s="19">
        <f>Table58[[#This Row],[Defense Only Rank]]-Table58[[#This Row],[Defensive Geom Mean (w/o Framing) Rank]]</f>
        <v>12</v>
      </c>
    </row>
    <row r="152" spans="1:13" x14ac:dyDescent="0.45">
      <c r="A152" s="1" t="s">
        <v>278</v>
      </c>
      <c r="B152" t="str">
        <f>VLOOKUP(Table58[[#This Row],[Name]], Statcast_Era___Career[[Name]:[Team]], 2, FALSE)</f>
        <v>3 Tms</v>
      </c>
      <c r="C152" s="8">
        <f>_xlfn.NUMBERVALUE(VLOOKUP($A152, Statcast_Era___Career[[Name]:[FRVFRV - Statcast Fielding Run Value in runs above average (Throwing+Blocking+Framing+Arm+RAA)]], 7, FALSE))</f>
        <v>0</v>
      </c>
      <c r="D152" s="9">
        <f>_xlfn.NUMBERVALUE(VLOOKUP($A152, Statcast_Era___Career[[Name]:[FRVFRV - Statcast Fielding Run Value in runs above average (Throwing+Blocking+Framing+Arm+RAA)]], 8, FALSE))</f>
        <v>0</v>
      </c>
      <c r="E152" s="10">
        <f>_xlfn.NUMBERVALUE(VLOOKUP($A152, Statcast_Era___Career[[Name]:[FRVFRV - Statcast Fielding Run Value in runs above average (Throwing+Blocking+Framing+Arm+RAA)]], 9, FALSE))</f>
        <v>0</v>
      </c>
      <c r="F152" s="8">
        <f>_xlfn.RANK.EQ(_xlfn.NUMBERVALUE(VLOOKUP($A152,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52" s="9">
        <f>_xlfn.RANK.EQ(_xlfn.NUMBERVALUE(VLOOKUP($A152,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52" s="10">
        <f>_xlfn.RANK.EQ(_xlfn.NUMBERVALUE(VLOOKUP($A152,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52" s="11">
        <f>GEOMEAN(F152:H152)</f>
        <v>52.974830816587776</v>
      </c>
      <c r="J152" s="12">
        <f>_xlfn.RANK.EQ(Table58[[#This Row],[Geom Mean (Defense Only)]], Table58[Geom Mean (Defense Only)], 1)</f>
        <v>70</v>
      </c>
      <c r="K152" s="11">
        <f>GEOMEAN(F152:G152)</f>
        <v>52.962250707461443</v>
      </c>
      <c r="L152" s="13">
        <f>_xlfn.RANK.EQ(Table58[[#This Row],[Defensive Geom Mean (w/o Framing)]], Table58[Defensive Geom Mean (w/o Framing)], 1)</f>
        <v>58</v>
      </c>
      <c r="M152" s="19">
        <f>Table58[[#This Row],[Defense Only Rank]]-Table58[[#This Row],[Defensive Geom Mean (w/o Framing) Rank]]</f>
        <v>12</v>
      </c>
    </row>
    <row r="153" spans="1:13" x14ac:dyDescent="0.45">
      <c r="A153" s="1" t="s">
        <v>279</v>
      </c>
      <c r="B153" t="str">
        <f>VLOOKUP(Table58[[#This Row],[Name]], Statcast_Era___Career[[Name]:[Team]], 2, FALSE)</f>
        <v>4 Tms</v>
      </c>
      <c r="C153" s="8">
        <f>_xlfn.NUMBERVALUE(VLOOKUP($A153, Statcast_Era___Career[[Name]:[FRVFRV - Statcast Fielding Run Value in runs above average (Throwing+Blocking+Framing+Arm+RAA)]], 7, FALSE))</f>
        <v>0</v>
      </c>
      <c r="D153" s="9">
        <f>_xlfn.NUMBERVALUE(VLOOKUP($A153, Statcast_Era___Career[[Name]:[FRVFRV - Statcast Fielding Run Value in runs above average (Throwing+Blocking+Framing+Arm+RAA)]], 8, FALSE))</f>
        <v>0</v>
      </c>
      <c r="E153" s="10">
        <f>_xlfn.NUMBERVALUE(VLOOKUP($A153, Statcast_Era___Career[[Name]:[FRVFRV - Statcast Fielding Run Value in runs above average (Throwing+Blocking+Framing+Arm+RAA)]], 9, FALSE))</f>
        <v>0</v>
      </c>
      <c r="F153" s="8">
        <f>_xlfn.RANK.EQ(_xlfn.NUMBERVALUE(VLOOKUP($A153,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53" s="9">
        <f>_xlfn.RANK.EQ(_xlfn.NUMBERVALUE(VLOOKUP($A153,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53" s="10">
        <f>_xlfn.RANK.EQ(_xlfn.NUMBERVALUE(VLOOKUP($A153,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53" s="11">
        <f>GEOMEAN(F153:H153)</f>
        <v>52.974830816587776</v>
      </c>
      <c r="J153" s="12">
        <f>_xlfn.RANK.EQ(Table58[[#This Row],[Geom Mean (Defense Only)]], Table58[Geom Mean (Defense Only)], 1)</f>
        <v>70</v>
      </c>
      <c r="K153" s="11">
        <f>GEOMEAN(F153:G153)</f>
        <v>52.962250707461443</v>
      </c>
      <c r="L153" s="13">
        <f>_xlfn.RANK.EQ(Table58[[#This Row],[Defensive Geom Mean (w/o Framing)]], Table58[Defensive Geom Mean (w/o Framing)], 1)</f>
        <v>58</v>
      </c>
      <c r="M153" s="19">
        <f>Table58[[#This Row],[Defense Only Rank]]-Table58[[#This Row],[Defensive Geom Mean (w/o Framing) Rank]]</f>
        <v>12</v>
      </c>
    </row>
    <row r="154" spans="1:13" x14ac:dyDescent="0.45">
      <c r="A154" s="1" t="s">
        <v>280</v>
      </c>
      <c r="B154" t="str">
        <f>VLOOKUP(Table58[[#This Row],[Name]], Statcast_Era___Career[[Name]:[Team]], 2, FALSE)</f>
        <v>6 Tms</v>
      </c>
      <c r="C154" s="8">
        <f>_xlfn.NUMBERVALUE(VLOOKUP($A154, Statcast_Era___Career[[Name]:[FRVFRV - Statcast Fielding Run Value in runs above average (Throwing+Blocking+Framing+Arm+RAA)]], 7, FALSE))</f>
        <v>0</v>
      </c>
      <c r="D154" s="9">
        <f>_xlfn.NUMBERVALUE(VLOOKUP($A154, Statcast_Era___Career[[Name]:[FRVFRV - Statcast Fielding Run Value in runs above average (Throwing+Blocking+Framing+Arm+RAA)]], 8, FALSE))</f>
        <v>0</v>
      </c>
      <c r="E154" s="10">
        <f>_xlfn.NUMBERVALUE(VLOOKUP($A154, Statcast_Era___Career[[Name]:[FRVFRV - Statcast Fielding Run Value in runs above average (Throwing+Blocking+Framing+Arm+RAA)]], 9, FALSE))</f>
        <v>0</v>
      </c>
      <c r="F154" s="8">
        <f>_xlfn.RANK.EQ(_xlfn.NUMBERVALUE(VLOOKUP($A154,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54" s="9">
        <f>_xlfn.RANK.EQ(_xlfn.NUMBERVALUE(VLOOKUP($A154,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54" s="10">
        <f>_xlfn.RANK.EQ(_xlfn.NUMBERVALUE(VLOOKUP($A154,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54" s="11">
        <f>GEOMEAN(F154:H154)</f>
        <v>52.974830816587776</v>
      </c>
      <c r="J154" s="12">
        <f>_xlfn.RANK.EQ(Table58[[#This Row],[Geom Mean (Defense Only)]], Table58[Geom Mean (Defense Only)], 1)</f>
        <v>70</v>
      </c>
      <c r="K154" s="11">
        <f>GEOMEAN(F154:G154)</f>
        <v>52.962250707461443</v>
      </c>
      <c r="L154" s="13">
        <f>_xlfn.RANK.EQ(Table58[[#This Row],[Defensive Geom Mean (w/o Framing)]], Table58[Defensive Geom Mean (w/o Framing)], 1)</f>
        <v>58</v>
      </c>
      <c r="M154" s="19">
        <f>Table58[[#This Row],[Defense Only Rank]]-Table58[[#This Row],[Defensive Geom Mean (w/o Framing) Rank]]</f>
        <v>12</v>
      </c>
    </row>
    <row r="155" spans="1:13" x14ac:dyDescent="0.45">
      <c r="A155" s="1" t="s">
        <v>281</v>
      </c>
      <c r="B155" t="str">
        <f>VLOOKUP(Table58[[#This Row],[Name]], Statcast_Era___Career[[Name]:[Team]], 2, FALSE)</f>
        <v>4 Tms</v>
      </c>
      <c r="C155" s="8">
        <f>_xlfn.NUMBERVALUE(VLOOKUP($A155, Statcast_Era___Career[[Name]:[FRVFRV - Statcast Fielding Run Value in runs above average (Throwing+Blocking+Framing+Arm+RAA)]], 7, FALSE))</f>
        <v>0</v>
      </c>
      <c r="D155" s="9">
        <f>_xlfn.NUMBERVALUE(VLOOKUP($A155, Statcast_Era___Career[[Name]:[FRVFRV - Statcast Fielding Run Value in runs above average (Throwing+Blocking+Framing+Arm+RAA)]], 8, FALSE))</f>
        <v>0</v>
      </c>
      <c r="E155" s="10">
        <f>_xlfn.NUMBERVALUE(VLOOKUP($A155, Statcast_Era___Career[[Name]:[FRVFRV - Statcast Fielding Run Value in runs above average (Throwing+Blocking+Framing+Arm+RAA)]], 9, FALSE))</f>
        <v>0</v>
      </c>
      <c r="F155" s="8">
        <f>_xlfn.RANK.EQ(_xlfn.NUMBERVALUE(VLOOKUP($A155,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55" s="9">
        <f>_xlfn.RANK.EQ(_xlfn.NUMBERVALUE(VLOOKUP($A155,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55" s="10">
        <f>_xlfn.RANK.EQ(_xlfn.NUMBERVALUE(VLOOKUP($A155,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55" s="11">
        <f>GEOMEAN(F155:H155)</f>
        <v>52.974830816587776</v>
      </c>
      <c r="J155" s="12">
        <f>_xlfn.RANK.EQ(Table58[[#This Row],[Geom Mean (Defense Only)]], Table58[Geom Mean (Defense Only)], 1)</f>
        <v>70</v>
      </c>
      <c r="K155" s="11">
        <f>GEOMEAN(F155:G155)</f>
        <v>52.962250707461443</v>
      </c>
      <c r="L155" s="13">
        <f>_xlfn.RANK.EQ(Table58[[#This Row],[Defensive Geom Mean (w/o Framing)]], Table58[Defensive Geom Mean (w/o Framing)], 1)</f>
        <v>58</v>
      </c>
      <c r="M155" s="19">
        <f>Table58[[#This Row],[Defense Only Rank]]-Table58[[#This Row],[Defensive Geom Mean (w/o Framing) Rank]]</f>
        <v>12</v>
      </c>
    </row>
    <row r="156" spans="1:13" x14ac:dyDescent="0.45">
      <c r="A156" s="1" t="s">
        <v>282</v>
      </c>
      <c r="B156" t="str">
        <f>VLOOKUP(Table58[[#This Row],[Name]], Statcast_Era___Career[[Name]:[Team]], 2, FALSE)</f>
        <v>5 Tms</v>
      </c>
      <c r="C156" s="8">
        <f>_xlfn.NUMBERVALUE(VLOOKUP($A156, Statcast_Era___Career[[Name]:[FRVFRV - Statcast Fielding Run Value in runs above average (Throwing+Blocking+Framing+Arm+RAA)]], 7, FALSE))</f>
        <v>0</v>
      </c>
      <c r="D156" s="9">
        <f>_xlfn.NUMBERVALUE(VLOOKUP($A156, Statcast_Era___Career[[Name]:[FRVFRV - Statcast Fielding Run Value in runs above average (Throwing+Blocking+Framing+Arm+RAA)]], 8, FALSE))</f>
        <v>0</v>
      </c>
      <c r="E156" s="10">
        <f>_xlfn.NUMBERVALUE(VLOOKUP($A156, Statcast_Era___Career[[Name]:[FRVFRV - Statcast Fielding Run Value in runs above average (Throwing+Blocking+Framing+Arm+RAA)]], 9, FALSE))</f>
        <v>0</v>
      </c>
      <c r="F156" s="8">
        <f>_xlfn.RANK.EQ(_xlfn.NUMBERVALUE(VLOOKUP($A156,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56" s="9">
        <f>_xlfn.RANK.EQ(_xlfn.NUMBERVALUE(VLOOKUP($A156,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56" s="10">
        <f>_xlfn.RANK.EQ(_xlfn.NUMBERVALUE(VLOOKUP($A156,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56" s="11">
        <f>GEOMEAN(F156:H156)</f>
        <v>52.974830816587776</v>
      </c>
      <c r="J156" s="12">
        <f>_xlfn.RANK.EQ(Table58[[#This Row],[Geom Mean (Defense Only)]], Table58[Geom Mean (Defense Only)], 1)</f>
        <v>70</v>
      </c>
      <c r="K156" s="11">
        <f>GEOMEAN(F156:G156)</f>
        <v>52.962250707461443</v>
      </c>
      <c r="L156" s="13">
        <f>_xlfn.RANK.EQ(Table58[[#This Row],[Defensive Geom Mean (w/o Framing)]], Table58[Defensive Geom Mean (w/o Framing)], 1)</f>
        <v>58</v>
      </c>
      <c r="M156" s="19">
        <f>Table58[[#This Row],[Defense Only Rank]]-Table58[[#This Row],[Defensive Geom Mean (w/o Framing) Rank]]</f>
        <v>12</v>
      </c>
    </row>
    <row r="157" spans="1:13" x14ac:dyDescent="0.45">
      <c r="A157" s="1" t="s">
        <v>283</v>
      </c>
      <c r="B157" t="str">
        <f>VLOOKUP(Table58[[#This Row],[Name]], Statcast_Era___Career[[Name]:[Team]], 2, FALSE)</f>
        <v>4 Tms</v>
      </c>
      <c r="C157" s="8">
        <f>_xlfn.NUMBERVALUE(VLOOKUP($A157, Statcast_Era___Career[[Name]:[FRVFRV - Statcast Fielding Run Value in runs above average (Throwing+Blocking+Framing+Arm+RAA)]], 7, FALSE))</f>
        <v>0</v>
      </c>
      <c r="D157" s="9">
        <f>_xlfn.NUMBERVALUE(VLOOKUP($A157, Statcast_Era___Career[[Name]:[FRVFRV - Statcast Fielding Run Value in runs above average (Throwing+Blocking+Framing+Arm+RAA)]], 8, FALSE))</f>
        <v>0</v>
      </c>
      <c r="E157" s="10">
        <f>_xlfn.NUMBERVALUE(VLOOKUP($A157, Statcast_Era___Career[[Name]:[FRVFRV - Statcast Fielding Run Value in runs above average (Throwing+Blocking+Framing+Arm+RAA)]], 9, FALSE))</f>
        <v>0</v>
      </c>
      <c r="F157" s="8">
        <f>_xlfn.RANK.EQ(_xlfn.NUMBERVALUE(VLOOKUP($A157,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57" s="9">
        <f>_xlfn.RANK.EQ(_xlfn.NUMBERVALUE(VLOOKUP($A157,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57" s="10">
        <f>_xlfn.RANK.EQ(_xlfn.NUMBERVALUE(VLOOKUP($A157,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57" s="11">
        <f>GEOMEAN(F157:H157)</f>
        <v>52.974830816587776</v>
      </c>
      <c r="J157" s="12">
        <f>_xlfn.RANK.EQ(Table58[[#This Row],[Geom Mean (Defense Only)]], Table58[Geom Mean (Defense Only)], 1)</f>
        <v>70</v>
      </c>
      <c r="K157" s="11">
        <f>GEOMEAN(F157:G157)</f>
        <v>52.962250707461443</v>
      </c>
      <c r="L157" s="13">
        <f>_xlfn.RANK.EQ(Table58[[#This Row],[Defensive Geom Mean (w/o Framing)]], Table58[Defensive Geom Mean (w/o Framing)], 1)</f>
        <v>58</v>
      </c>
      <c r="M157" s="19">
        <f>Table58[[#This Row],[Defense Only Rank]]-Table58[[#This Row],[Defensive Geom Mean (w/o Framing) Rank]]</f>
        <v>12</v>
      </c>
    </row>
    <row r="158" spans="1:13" x14ac:dyDescent="0.45">
      <c r="A158" s="1" t="s">
        <v>284</v>
      </c>
      <c r="B158" t="str">
        <f>VLOOKUP(Table58[[#This Row],[Name]], Statcast_Era___Career[[Name]:[Team]], 2, FALSE)</f>
        <v>6 Tms</v>
      </c>
      <c r="C158" s="8">
        <f>_xlfn.NUMBERVALUE(VLOOKUP($A158, Statcast_Era___Career[[Name]:[FRVFRV - Statcast Fielding Run Value in runs above average (Throwing+Blocking+Framing+Arm+RAA)]], 7, FALSE))</f>
        <v>0</v>
      </c>
      <c r="D158" s="9">
        <f>_xlfn.NUMBERVALUE(VLOOKUP($A158, Statcast_Era___Career[[Name]:[FRVFRV - Statcast Fielding Run Value in runs above average (Throwing+Blocking+Framing+Arm+RAA)]], 8, FALSE))</f>
        <v>0</v>
      </c>
      <c r="E158" s="10">
        <f>_xlfn.NUMBERVALUE(VLOOKUP($A158, Statcast_Era___Career[[Name]:[FRVFRV - Statcast Fielding Run Value in runs above average (Throwing+Blocking+Framing+Arm+RAA)]], 9, FALSE))</f>
        <v>0</v>
      </c>
      <c r="F158" s="8">
        <f>_xlfn.RANK.EQ(_xlfn.NUMBERVALUE(VLOOKUP($A158,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58" s="9">
        <f>_xlfn.RANK.EQ(_xlfn.NUMBERVALUE(VLOOKUP($A158,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58" s="10">
        <f>_xlfn.RANK.EQ(_xlfn.NUMBERVALUE(VLOOKUP($A158,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58" s="11">
        <f>GEOMEAN(F158:H158)</f>
        <v>52.974830816587776</v>
      </c>
      <c r="J158" s="12">
        <f>_xlfn.RANK.EQ(Table58[[#This Row],[Geom Mean (Defense Only)]], Table58[Geom Mean (Defense Only)], 1)</f>
        <v>70</v>
      </c>
      <c r="K158" s="11">
        <f>GEOMEAN(F158:G158)</f>
        <v>52.962250707461443</v>
      </c>
      <c r="L158" s="13">
        <f>_xlfn.RANK.EQ(Table58[[#This Row],[Defensive Geom Mean (w/o Framing)]], Table58[Defensive Geom Mean (w/o Framing)], 1)</f>
        <v>58</v>
      </c>
      <c r="M158" s="19">
        <f>Table58[[#This Row],[Defense Only Rank]]-Table58[[#This Row],[Defensive Geom Mean (w/o Framing) Rank]]</f>
        <v>12</v>
      </c>
    </row>
    <row r="159" spans="1:13" x14ac:dyDescent="0.45">
      <c r="A159" s="1" t="s">
        <v>285</v>
      </c>
      <c r="B159" t="str">
        <f>VLOOKUP(Table58[[#This Row],[Name]], Statcast_Era___Career[[Name]:[Team]], 2, FALSE)</f>
        <v>2 Tms</v>
      </c>
      <c r="C159" s="8">
        <f>_xlfn.NUMBERVALUE(VLOOKUP($A159, Statcast_Era___Career[[Name]:[FRVFRV - Statcast Fielding Run Value in runs above average (Throwing+Blocking+Framing+Arm+RAA)]], 7, FALSE))</f>
        <v>0</v>
      </c>
      <c r="D159" s="9">
        <f>_xlfn.NUMBERVALUE(VLOOKUP($A159, Statcast_Era___Career[[Name]:[FRVFRV - Statcast Fielding Run Value in runs above average (Throwing+Blocking+Framing+Arm+RAA)]], 8, FALSE))</f>
        <v>0</v>
      </c>
      <c r="E159" s="10">
        <f>_xlfn.NUMBERVALUE(VLOOKUP($A159, Statcast_Era___Career[[Name]:[FRVFRV - Statcast Fielding Run Value in runs above average (Throwing+Blocking+Framing+Arm+RAA)]], 9, FALSE))</f>
        <v>0</v>
      </c>
      <c r="F159" s="8">
        <f>_xlfn.RANK.EQ(_xlfn.NUMBERVALUE(VLOOKUP($A159,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59" s="9">
        <f>_xlfn.RANK.EQ(_xlfn.NUMBERVALUE(VLOOKUP($A159,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59" s="10">
        <f>_xlfn.RANK.EQ(_xlfn.NUMBERVALUE(VLOOKUP($A159,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59" s="11">
        <f>GEOMEAN(F159:H159)</f>
        <v>52.974830816587776</v>
      </c>
      <c r="J159" s="12">
        <f>_xlfn.RANK.EQ(Table58[[#This Row],[Geom Mean (Defense Only)]], Table58[Geom Mean (Defense Only)], 1)</f>
        <v>70</v>
      </c>
      <c r="K159" s="11">
        <f>GEOMEAN(F159:G159)</f>
        <v>52.962250707461443</v>
      </c>
      <c r="L159" s="13">
        <f>_xlfn.RANK.EQ(Table58[[#This Row],[Defensive Geom Mean (w/o Framing)]], Table58[Defensive Geom Mean (w/o Framing)], 1)</f>
        <v>58</v>
      </c>
      <c r="M159" s="19">
        <f>Table58[[#This Row],[Defense Only Rank]]-Table58[[#This Row],[Defensive Geom Mean (w/o Framing) Rank]]</f>
        <v>12</v>
      </c>
    </row>
    <row r="160" spans="1:13" x14ac:dyDescent="0.45">
      <c r="A160" s="1" t="s">
        <v>286</v>
      </c>
      <c r="B160" t="str">
        <f>VLOOKUP(Table58[[#This Row],[Name]], Statcast_Era___Career[[Name]:[Team]], 2, FALSE)</f>
        <v>6 Tms</v>
      </c>
      <c r="C160" s="8">
        <f>_xlfn.NUMBERVALUE(VLOOKUP($A160, Statcast_Era___Career[[Name]:[FRVFRV - Statcast Fielding Run Value in runs above average (Throwing+Blocking+Framing+Arm+RAA)]], 7, FALSE))</f>
        <v>0</v>
      </c>
      <c r="D160" s="9">
        <f>_xlfn.NUMBERVALUE(VLOOKUP($A160, Statcast_Era___Career[[Name]:[FRVFRV - Statcast Fielding Run Value in runs above average (Throwing+Blocking+Framing+Arm+RAA)]], 8, FALSE))</f>
        <v>0</v>
      </c>
      <c r="E160" s="10">
        <f>_xlfn.NUMBERVALUE(VLOOKUP($A160, Statcast_Era___Career[[Name]:[FRVFRV - Statcast Fielding Run Value in runs above average (Throwing+Blocking+Framing+Arm+RAA)]], 9, FALSE))</f>
        <v>0</v>
      </c>
      <c r="F160" s="8">
        <f>_xlfn.RANK.EQ(_xlfn.NUMBERVALUE(VLOOKUP($A160,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60" s="9">
        <f>_xlfn.RANK.EQ(_xlfn.NUMBERVALUE(VLOOKUP($A160,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60" s="10">
        <f>_xlfn.RANK.EQ(_xlfn.NUMBERVALUE(VLOOKUP($A160,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60" s="11">
        <f>GEOMEAN(F160:H160)</f>
        <v>52.974830816587776</v>
      </c>
      <c r="J160" s="12">
        <f>_xlfn.RANK.EQ(Table58[[#This Row],[Geom Mean (Defense Only)]], Table58[Geom Mean (Defense Only)], 1)</f>
        <v>70</v>
      </c>
      <c r="K160" s="11">
        <f>GEOMEAN(F160:G160)</f>
        <v>52.962250707461443</v>
      </c>
      <c r="L160" s="13">
        <f>_xlfn.RANK.EQ(Table58[[#This Row],[Defensive Geom Mean (w/o Framing)]], Table58[Defensive Geom Mean (w/o Framing)], 1)</f>
        <v>58</v>
      </c>
      <c r="M160" s="19">
        <f>Table58[[#This Row],[Defense Only Rank]]-Table58[[#This Row],[Defensive Geom Mean (w/o Framing) Rank]]</f>
        <v>12</v>
      </c>
    </row>
    <row r="161" spans="1:13" x14ac:dyDescent="0.45">
      <c r="A161" s="1" t="s">
        <v>287</v>
      </c>
      <c r="B161" t="str">
        <f>VLOOKUP(Table58[[#This Row],[Name]], Statcast_Era___Career[[Name]:[Team]], 2, FALSE)</f>
        <v>7 Tms</v>
      </c>
      <c r="C161" s="8">
        <f>_xlfn.NUMBERVALUE(VLOOKUP($A161, Statcast_Era___Career[[Name]:[FRVFRV - Statcast Fielding Run Value in runs above average (Throwing+Blocking+Framing+Arm+RAA)]], 7, FALSE))</f>
        <v>0</v>
      </c>
      <c r="D161" s="9">
        <f>_xlfn.NUMBERVALUE(VLOOKUP($A161, Statcast_Era___Career[[Name]:[FRVFRV - Statcast Fielding Run Value in runs above average (Throwing+Blocking+Framing+Arm+RAA)]], 8, FALSE))</f>
        <v>0</v>
      </c>
      <c r="E161" s="10">
        <f>_xlfn.NUMBERVALUE(VLOOKUP($A161, Statcast_Era___Career[[Name]:[FRVFRV - Statcast Fielding Run Value in runs above average (Throwing+Blocking+Framing+Arm+RAA)]], 9, FALSE))</f>
        <v>0</v>
      </c>
      <c r="F161" s="8">
        <f>_xlfn.RANK.EQ(_xlfn.NUMBERVALUE(VLOOKUP($A161,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61" s="9">
        <f>_xlfn.RANK.EQ(_xlfn.NUMBERVALUE(VLOOKUP($A161,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61" s="10">
        <f>_xlfn.RANK.EQ(_xlfn.NUMBERVALUE(VLOOKUP($A161,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61" s="11">
        <f>GEOMEAN(F161:H161)</f>
        <v>52.974830816587776</v>
      </c>
      <c r="J161" s="12">
        <f>_xlfn.RANK.EQ(Table58[[#This Row],[Geom Mean (Defense Only)]], Table58[Geom Mean (Defense Only)], 1)</f>
        <v>70</v>
      </c>
      <c r="K161" s="11">
        <f>GEOMEAN(F161:G161)</f>
        <v>52.962250707461443</v>
      </c>
      <c r="L161" s="13">
        <f>_xlfn.RANK.EQ(Table58[[#This Row],[Defensive Geom Mean (w/o Framing)]], Table58[Defensive Geom Mean (w/o Framing)], 1)</f>
        <v>58</v>
      </c>
      <c r="M161" s="19">
        <f>Table58[[#This Row],[Defense Only Rank]]-Table58[[#This Row],[Defensive Geom Mean (w/o Framing) Rank]]</f>
        <v>12</v>
      </c>
    </row>
    <row r="162" spans="1:13" x14ac:dyDescent="0.45">
      <c r="A162" s="1" t="s">
        <v>288</v>
      </c>
      <c r="B162" t="str">
        <f>VLOOKUP(Table58[[#This Row],[Name]], Statcast_Era___Career[[Name]:[Team]], 2, FALSE)</f>
        <v>5 Tms</v>
      </c>
      <c r="C162" s="8">
        <f>_xlfn.NUMBERVALUE(VLOOKUP($A162, Statcast_Era___Career[[Name]:[FRVFRV - Statcast Fielding Run Value in runs above average (Throwing+Blocking+Framing+Arm+RAA)]], 7, FALSE))</f>
        <v>0</v>
      </c>
      <c r="D162" s="9">
        <f>_xlfn.NUMBERVALUE(VLOOKUP($A162, Statcast_Era___Career[[Name]:[FRVFRV - Statcast Fielding Run Value in runs above average (Throwing+Blocking+Framing+Arm+RAA)]], 8, FALSE))</f>
        <v>0</v>
      </c>
      <c r="E162" s="10">
        <f>_xlfn.NUMBERVALUE(VLOOKUP($A162, Statcast_Era___Career[[Name]:[FRVFRV - Statcast Fielding Run Value in runs above average (Throwing+Blocking+Framing+Arm+RAA)]], 9, FALSE))</f>
        <v>0</v>
      </c>
      <c r="F162" s="8">
        <f>_xlfn.RANK.EQ(_xlfn.NUMBERVALUE(VLOOKUP($A162,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62" s="9">
        <f>_xlfn.RANK.EQ(_xlfn.NUMBERVALUE(VLOOKUP($A162,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62" s="10">
        <f>_xlfn.RANK.EQ(_xlfn.NUMBERVALUE(VLOOKUP($A162,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62" s="11">
        <f>GEOMEAN(F162:H162)</f>
        <v>52.974830816587776</v>
      </c>
      <c r="J162" s="12">
        <f>_xlfn.RANK.EQ(Table58[[#This Row],[Geom Mean (Defense Only)]], Table58[Geom Mean (Defense Only)], 1)</f>
        <v>70</v>
      </c>
      <c r="K162" s="11">
        <f>GEOMEAN(F162:G162)</f>
        <v>52.962250707461443</v>
      </c>
      <c r="L162" s="13">
        <f>_xlfn.RANK.EQ(Table58[[#This Row],[Defensive Geom Mean (w/o Framing)]], Table58[Defensive Geom Mean (w/o Framing)], 1)</f>
        <v>58</v>
      </c>
      <c r="M162" s="19">
        <f>Table58[[#This Row],[Defense Only Rank]]-Table58[[#This Row],[Defensive Geom Mean (w/o Framing) Rank]]</f>
        <v>12</v>
      </c>
    </row>
    <row r="163" spans="1:13" x14ac:dyDescent="0.45">
      <c r="A163" s="1" t="s">
        <v>289</v>
      </c>
      <c r="B163" t="str">
        <f>VLOOKUP(Table58[[#This Row],[Name]], Statcast_Era___Career[[Name]:[Team]], 2, FALSE)</f>
        <v>5 Tms</v>
      </c>
      <c r="C163" s="8">
        <f>_xlfn.NUMBERVALUE(VLOOKUP($A163, Statcast_Era___Career[[Name]:[FRVFRV - Statcast Fielding Run Value in runs above average (Throwing+Blocking+Framing+Arm+RAA)]], 7, FALSE))</f>
        <v>0</v>
      </c>
      <c r="D163" s="9">
        <f>_xlfn.NUMBERVALUE(VLOOKUP($A163, Statcast_Era___Career[[Name]:[FRVFRV - Statcast Fielding Run Value in runs above average (Throwing+Blocking+Framing+Arm+RAA)]], 8, FALSE))</f>
        <v>0</v>
      </c>
      <c r="E163" s="10">
        <f>_xlfn.NUMBERVALUE(VLOOKUP($A163, Statcast_Era___Career[[Name]:[FRVFRV - Statcast Fielding Run Value in runs above average (Throwing+Blocking+Framing+Arm+RAA)]], 9, FALSE))</f>
        <v>0</v>
      </c>
      <c r="F163" s="8">
        <f>_xlfn.RANK.EQ(_xlfn.NUMBERVALUE(VLOOKUP($A163,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63" s="9">
        <f>_xlfn.RANK.EQ(_xlfn.NUMBERVALUE(VLOOKUP($A163,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63" s="10">
        <f>_xlfn.RANK.EQ(_xlfn.NUMBERVALUE(VLOOKUP($A163,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63" s="11">
        <f>GEOMEAN(F163:H163)</f>
        <v>52.974830816587776</v>
      </c>
      <c r="J163" s="12">
        <f>_xlfn.RANK.EQ(Table58[[#This Row],[Geom Mean (Defense Only)]], Table58[Geom Mean (Defense Only)], 1)</f>
        <v>70</v>
      </c>
      <c r="K163" s="11">
        <f>GEOMEAN(F163:G163)</f>
        <v>52.962250707461443</v>
      </c>
      <c r="L163" s="13">
        <f>_xlfn.RANK.EQ(Table58[[#This Row],[Defensive Geom Mean (w/o Framing)]], Table58[Defensive Geom Mean (w/o Framing)], 1)</f>
        <v>58</v>
      </c>
      <c r="M163" s="19">
        <f>Table58[[#This Row],[Defense Only Rank]]-Table58[[#This Row],[Defensive Geom Mean (w/o Framing) Rank]]</f>
        <v>12</v>
      </c>
    </row>
    <row r="164" spans="1:13" x14ac:dyDescent="0.45">
      <c r="A164" s="1" t="s">
        <v>290</v>
      </c>
      <c r="B164" t="str">
        <f>VLOOKUP(Table58[[#This Row],[Name]], Statcast_Era___Career[[Name]:[Team]], 2, FALSE)</f>
        <v>PIT</v>
      </c>
      <c r="C164" s="8">
        <f>_xlfn.NUMBERVALUE(VLOOKUP($A164, Statcast_Era___Career[[Name]:[FRVFRV - Statcast Fielding Run Value in runs above average (Throwing+Blocking+Framing+Arm+RAA)]], 7, FALSE))</f>
        <v>0</v>
      </c>
      <c r="D164" s="9">
        <f>_xlfn.NUMBERVALUE(VLOOKUP($A164, Statcast_Era___Career[[Name]:[FRVFRV - Statcast Fielding Run Value in runs above average (Throwing+Blocking+Framing+Arm+RAA)]], 8, FALSE))</f>
        <v>0</v>
      </c>
      <c r="E164" s="10">
        <f>_xlfn.NUMBERVALUE(VLOOKUP($A164, Statcast_Era___Career[[Name]:[FRVFRV - Statcast Fielding Run Value in runs above average (Throwing+Blocking+Framing+Arm+RAA)]], 9, FALSE))</f>
        <v>0</v>
      </c>
      <c r="F164" s="8">
        <f>_xlfn.RANK.EQ(_xlfn.NUMBERVALUE(VLOOKUP($A164,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64" s="9">
        <f>_xlfn.RANK.EQ(_xlfn.NUMBERVALUE(VLOOKUP($A164,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64" s="10">
        <f>_xlfn.RANK.EQ(_xlfn.NUMBERVALUE(VLOOKUP($A164,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64" s="11">
        <f>GEOMEAN(F164:H164)</f>
        <v>52.974830816587776</v>
      </c>
      <c r="J164" s="12">
        <f>_xlfn.RANK.EQ(Table58[[#This Row],[Geom Mean (Defense Only)]], Table58[Geom Mean (Defense Only)], 1)</f>
        <v>70</v>
      </c>
      <c r="K164" s="11">
        <f>GEOMEAN(F164:G164)</f>
        <v>52.962250707461443</v>
      </c>
      <c r="L164" s="13">
        <f>_xlfn.RANK.EQ(Table58[[#This Row],[Defensive Geom Mean (w/o Framing)]], Table58[Defensive Geom Mean (w/o Framing)], 1)</f>
        <v>58</v>
      </c>
      <c r="M164" s="19">
        <f>Table58[[#This Row],[Defense Only Rank]]-Table58[[#This Row],[Defensive Geom Mean (w/o Framing) Rank]]</f>
        <v>12</v>
      </c>
    </row>
    <row r="165" spans="1:13" x14ac:dyDescent="0.45">
      <c r="A165" s="1" t="s">
        <v>291</v>
      </c>
      <c r="B165" t="str">
        <f>VLOOKUP(Table58[[#This Row],[Name]], Statcast_Era___Career[[Name]:[Team]], 2, FALSE)</f>
        <v>7 Tms</v>
      </c>
      <c r="C165" s="8">
        <f>_xlfn.NUMBERVALUE(VLOOKUP($A165, Statcast_Era___Career[[Name]:[FRVFRV - Statcast Fielding Run Value in runs above average (Throwing+Blocking+Framing+Arm+RAA)]], 7, FALSE))</f>
        <v>0</v>
      </c>
      <c r="D165" s="9">
        <f>_xlfn.NUMBERVALUE(VLOOKUP($A165, Statcast_Era___Career[[Name]:[FRVFRV - Statcast Fielding Run Value in runs above average (Throwing+Blocking+Framing+Arm+RAA)]], 8, FALSE))</f>
        <v>0</v>
      </c>
      <c r="E165" s="10">
        <f>_xlfn.NUMBERVALUE(VLOOKUP($A165, Statcast_Era___Career[[Name]:[FRVFRV - Statcast Fielding Run Value in runs above average (Throwing+Blocking+Framing+Arm+RAA)]], 9, FALSE))</f>
        <v>0</v>
      </c>
      <c r="F165" s="8">
        <f>_xlfn.RANK.EQ(_xlfn.NUMBERVALUE(VLOOKUP($A165,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65" s="9">
        <f>_xlfn.RANK.EQ(_xlfn.NUMBERVALUE(VLOOKUP($A165,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65" s="10">
        <f>_xlfn.RANK.EQ(_xlfn.NUMBERVALUE(VLOOKUP($A165,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65" s="11">
        <f>GEOMEAN(F165:H165)</f>
        <v>52.974830816587776</v>
      </c>
      <c r="J165" s="12">
        <f>_xlfn.RANK.EQ(Table58[[#This Row],[Geom Mean (Defense Only)]], Table58[Geom Mean (Defense Only)], 1)</f>
        <v>70</v>
      </c>
      <c r="K165" s="11">
        <f>GEOMEAN(F165:G165)</f>
        <v>52.962250707461443</v>
      </c>
      <c r="L165" s="13">
        <f>_xlfn.RANK.EQ(Table58[[#This Row],[Defensive Geom Mean (w/o Framing)]], Table58[Defensive Geom Mean (w/o Framing)], 1)</f>
        <v>58</v>
      </c>
      <c r="M165" s="19">
        <f>Table58[[#This Row],[Defense Only Rank]]-Table58[[#This Row],[Defensive Geom Mean (w/o Framing) Rank]]</f>
        <v>12</v>
      </c>
    </row>
    <row r="166" spans="1:13" x14ac:dyDescent="0.45">
      <c r="A166" s="1" t="s">
        <v>292</v>
      </c>
      <c r="B166" t="str">
        <f>VLOOKUP(Table58[[#This Row],[Name]], Statcast_Era___Career[[Name]:[Team]], 2, FALSE)</f>
        <v>5 Tms</v>
      </c>
      <c r="C166" s="8">
        <f>_xlfn.NUMBERVALUE(VLOOKUP($A166, Statcast_Era___Career[[Name]:[FRVFRV - Statcast Fielding Run Value in runs above average (Throwing+Blocking+Framing+Arm+RAA)]], 7, FALSE))</f>
        <v>0</v>
      </c>
      <c r="D166" s="9">
        <f>_xlfn.NUMBERVALUE(VLOOKUP($A166, Statcast_Era___Career[[Name]:[FRVFRV - Statcast Fielding Run Value in runs above average (Throwing+Blocking+Framing+Arm+RAA)]], 8, FALSE))</f>
        <v>0</v>
      </c>
      <c r="E166" s="10">
        <f>_xlfn.NUMBERVALUE(VLOOKUP($A166, Statcast_Era___Career[[Name]:[FRVFRV - Statcast Fielding Run Value in runs above average (Throwing+Blocking+Framing+Arm+RAA)]], 9, FALSE))</f>
        <v>0</v>
      </c>
      <c r="F166" s="8">
        <f>_xlfn.RANK.EQ(_xlfn.NUMBERVALUE(VLOOKUP($A166,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66" s="9">
        <f>_xlfn.RANK.EQ(_xlfn.NUMBERVALUE(VLOOKUP($A166,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66" s="10">
        <f>_xlfn.RANK.EQ(_xlfn.NUMBERVALUE(VLOOKUP($A166,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66" s="11">
        <f>GEOMEAN(F166:H166)</f>
        <v>52.974830816587776</v>
      </c>
      <c r="J166" s="12">
        <f>_xlfn.RANK.EQ(Table58[[#This Row],[Geom Mean (Defense Only)]], Table58[Geom Mean (Defense Only)], 1)</f>
        <v>70</v>
      </c>
      <c r="K166" s="11">
        <f>GEOMEAN(F166:G166)</f>
        <v>52.962250707461443</v>
      </c>
      <c r="L166" s="13">
        <f>_xlfn.RANK.EQ(Table58[[#This Row],[Defensive Geom Mean (w/o Framing)]], Table58[Defensive Geom Mean (w/o Framing)], 1)</f>
        <v>58</v>
      </c>
      <c r="M166" s="19">
        <f>Table58[[#This Row],[Defense Only Rank]]-Table58[[#This Row],[Defensive Geom Mean (w/o Framing) Rank]]</f>
        <v>12</v>
      </c>
    </row>
    <row r="167" spans="1:13" x14ac:dyDescent="0.45">
      <c r="A167" s="1" t="s">
        <v>293</v>
      </c>
      <c r="B167" t="str">
        <f>VLOOKUP(Table58[[#This Row],[Name]], Statcast_Era___Career[[Name]:[Team]], 2, FALSE)</f>
        <v>5 Tms</v>
      </c>
      <c r="C167" s="8">
        <f>_xlfn.NUMBERVALUE(VLOOKUP($A167, Statcast_Era___Career[[Name]:[FRVFRV - Statcast Fielding Run Value in runs above average (Throwing+Blocking+Framing+Arm+RAA)]], 7, FALSE))</f>
        <v>0</v>
      </c>
      <c r="D167" s="9">
        <f>_xlfn.NUMBERVALUE(VLOOKUP($A167, Statcast_Era___Career[[Name]:[FRVFRV - Statcast Fielding Run Value in runs above average (Throwing+Blocking+Framing+Arm+RAA)]], 8, FALSE))</f>
        <v>0</v>
      </c>
      <c r="E167" s="10">
        <f>_xlfn.NUMBERVALUE(VLOOKUP($A167, Statcast_Era___Career[[Name]:[FRVFRV - Statcast Fielding Run Value in runs above average (Throwing+Blocking+Framing+Arm+RAA)]], 9, FALSE))</f>
        <v>0</v>
      </c>
      <c r="F167" s="8">
        <f>_xlfn.RANK.EQ(_xlfn.NUMBERVALUE(VLOOKUP($A167,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67" s="9">
        <f>_xlfn.RANK.EQ(_xlfn.NUMBERVALUE(VLOOKUP($A167,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67" s="10">
        <f>_xlfn.RANK.EQ(_xlfn.NUMBERVALUE(VLOOKUP($A167,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67" s="11">
        <f>GEOMEAN(F167:H167)</f>
        <v>52.974830816587776</v>
      </c>
      <c r="J167" s="12">
        <f>_xlfn.RANK.EQ(Table58[[#This Row],[Geom Mean (Defense Only)]], Table58[Geom Mean (Defense Only)], 1)</f>
        <v>70</v>
      </c>
      <c r="K167" s="11">
        <f>GEOMEAN(F167:G167)</f>
        <v>52.962250707461443</v>
      </c>
      <c r="L167" s="13">
        <f>_xlfn.RANK.EQ(Table58[[#This Row],[Defensive Geom Mean (w/o Framing)]], Table58[Defensive Geom Mean (w/o Framing)], 1)</f>
        <v>58</v>
      </c>
      <c r="M167" s="19">
        <f>Table58[[#This Row],[Defense Only Rank]]-Table58[[#This Row],[Defensive Geom Mean (w/o Framing) Rank]]</f>
        <v>12</v>
      </c>
    </row>
    <row r="168" spans="1:13" x14ac:dyDescent="0.45">
      <c r="A168" s="1" t="s">
        <v>294</v>
      </c>
      <c r="B168" t="str">
        <f>VLOOKUP(Table58[[#This Row],[Name]], Statcast_Era___Career[[Name]:[Team]], 2, FALSE)</f>
        <v>4 Tms</v>
      </c>
      <c r="C168" s="8">
        <f>_xlfn.NUMBERVALUE(VLOOKUP($A168, Statcast_Era___Career[[Name]:[FRVFRV - Statcast Fielding Run Value in runs above average (Throwing+Blocking+Framing+Arm+RAA)]], 7, FALSE))</f>
        <v>0</v>
      </c>
      <c r="D168" s="9">
        <f>_xlfn.NUMBERVALUE(VLOOKUP($A168, Statcast_Era___Career[[Name]:[FRVFRV - Statcast Fielding Run Value in runs above average (Throwing+Blocking+Framing+Arm+RAA)]], 8, FALSE))</f>
        <v>0</v>
      </c>
      <c r="E168" s="10">
        <f>_xlfn.NUMBERVALUE(VLOOKUP($A168, Statcast_Era___Career[[Name]:[FRVFRV - Statcast Fielding Run Value in runs above average (Throwing+Blocking+Framing+Arm+RAA)]], 9, FALSE))</f>
        <v>0</v>
      </c>
      <c r="F168" s="8">
        <f>_xlfn.RANK.EQ(_xlfn.NUMBERVALUE(VLOOKUP($A168,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68" s="9">
        <f>_xlfn.RANK.EQ(_xlfn.NUMBERVALUE(VLOOKUP($A168,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68" s="10">
        <f>_xlfn.RANK.EQ(_xlfn.NUMBERVALUE(VLOOKUP($A168,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68" s="11">
        <f>GEOMEAN(F168:H168)</f>
        <v>52.974830816587776</v>
      </c>
      <c r="J168" s="12">
        <f>_xlfn.RANK.EQ(Table58[[#This Row],[Geom Mean (Defense Only)]], Table58[Geom Mean (Defense Only)], 1)</f>
        <v>70</v>
      </c>
      <c r="K168" s="11">
        <f>GEOMEAN(F168:G168)</f>
        <v>52.962250707461443</v>
      </c>
      <c r="L168" s="13">
        <f>_xlfn.RANK.EQ(Table58[[#This Row],[Defensive Geom Mean (w/o Framing)]], Table58[Defensive Geom Mean (w/o Framing)], 1)</f>
        <v>58</v>
      </c>
      <c r="M168" s="19">
        <f>Table58[[#This Row],[Defense Only Rank]]-Table58[[#This Row],[Defensive Geom Mean (w/o Framing) Rank]]</f>
        <v>12</v>
      </c>
    </row>
    <row r="169" spans="1:13" x14ac:dyDescent="0.45">
      <c r="A169" s="1" t="s">
        <v>295</v>
      </c>
      <c r="B169" t="str">
        <f>VLOOKUP(Table58[[#This Row],[Name]], Statcast_Era___Career[[Name]:[Team]], 2, FALSE)</f>
        <v>5 Tms</v>
      </c>
      <c r="C169" s="8">
        <f>_xlfn.NUMBERVALUE(VLOOKUP($A169, Statcast_Era___Career[[Name]:[FRVFRV - Statcast Fielding Run Value in runs above average (Throwing+Blocking+Framing+Arm+RAA)]], 7, FALSE))</f>
        <v>0</v>
      </c>
      <c r="D169" s="9">
        <f>_xlfn.NUMBERVALUE(VLOOKUP($A169, Statcast_Era___Career[[Name]:[FRVFRV - Statcast Fielding Run Value in runs above average (Throwing+Blocking+Framing+Arm+RAA)]], 8, FALSE))</f>
        <v>0</v>
      </c>
      <c r="E169" s="10">
        <f>_xlfn.NUMBERVALUE(VLOOKUP($A169, Statcast_Era___Career[[Name]:[FRVFRV - Statcast Fielding Run Value in runs above average (Throwing+Blocking+Framing+Arm+RAA)]], 9, FALSE))</f>
        <v>0</v>
      </c>
      <c r="F169" s="8">
        <f>_xlfn.RANK.EQ(_xlfn.NUMBERVALUE(VLOOKUP($A169,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69" s="9">
        <f>_xlfn.RANK.EQ(_xlfn.NUMBERVALUE(VLOOKUP($A169,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69" s="10">
        <f>_xlfn.RANK.EQ(_xlfn.NUMBERVALUE(VLOOKUP($A169,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69" s="11">
        <f>GEOMEAN(F169:H169)</f>
        <v>52.974830816587776</v>
      </c>
      <c r="J169" s="12">
        <f>_xlfn.RANK.EQ(Table58[[#This Row],[Geom Mean (Defense Only)]], Table58[Geom Mean (Defense Only)], 1)</f>
        <v>70</v>
      </c>
      <c r="K169" s="11">
        <f>GEOMEAN(F169:G169)</f>
        <v>52.962250707461443</v>
      </c>
      <c r="L169" s="13">
        <f>_xlfn.RANK.EQ(Table58[[#This Row],[Defensive Geom Mean (w/o Framing)]], Table58[Defensive Geom Mean (w/o Framing)], 1)</f>
        <v>58</v>
      </c>
      <c r="M169" s="19">
        <f>Table58[[#This Row],[Defense Only Rank]]-Table58[[#This Row],[Defensive Geom Mean (w/o Framing) Rank]]</f>
        <v>12</v>
      </c>
    </row>
    <row r="170" spans="1:13" x14ac:dyDescent="0.45">
      <c r="A170" s="1" t="s">
        <v>296</v>
      </c>
      <c r="B170" t="str">
        <f>VLOOKUP(Table58[[#This Row],[Name]], Statcast_Era___Career[[Name]:[Team]], 2, FALSE)</f>
        <v>4 Tms</v>
      </c>
      <c r="C170" s="8">
        <f>_xlfn.NUMBERVALUE(VLOOKUP($A170, Statcast_Era___Career[[Name]:[FRVFRV - Statcast Fielding Run Value in runs above average (Throwing+Blocking+Framing+Arm+RAA)]], 7, FALSE))</f>
        <v>0</v>
      </c>
      <c r="D170" s="9">
        <f>_xlfn.NUMBERVALUE(VLOOKUP($A170, Statcast_Era___Career[[Name]:[FRVFRV - Statcast Fielding Run Value in runs above average (Throwing+Blocking+Framing+Arm+RAA)]], 8, FALSE))</f>
        <v>0</v>
      </c>
      <c r="E170" s="10">
        <f>_xlfn.NUMBERVALUE(VLOOKUP($A170, Statcast_Era___Career[[Name]:[FRVFRV - Statcast Fielding Run Value in runs above average (Throwing+Blocking+Framing+Arm+RAA)]], 9, FALSE))</f>
        <v>0</v>
      </c>
      <c r="F170" s="8">
        <f>_xlfn.RANK.EQ(_xlfn.NUMBERVALUE(VLOOKUP($A170,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70" s="9">
        <f>_xlfn.RANK.EQ(_xlfn.NUMBERVALUE(VLOOKUP($A170,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70" s="10">
        <f>_xlfn.RANK.EQ(_xlfn.NUMBERVALUE(VLOOKUP($A170,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70" s="11">
        <f>GEOMEAN(F170:H170)</f>
        <v>52.974830816587776</v>
      </c>
      <c r="J170" s="12">
        <f>_xlfn.RANK.EQ(Table58[[#This Row],[Geom Mean (Defense Only)]], Table58[Geom Mean (Defense Only)], 1)</f>
        <v>70</v>
      </c>
      <c r="K170" s="11">
        <f>GEOMEAN(F170:G170)</f>
        <v>52.962250707461443</v>
      </c>
      <c r="L170" s="13">
        <f>_xlfn.RANK.EQ(Table58[[#This Row],[Defensive Geom Mean (w/o Framing)]], Table58[Defensive Geom Mean (w/o Framing)], 1)</f>
        <v>58</v>
      </c>
      <c r="M170" s="19">
        <f>Table58[[#This Row],[Defense Only Rank]]-Table58[[#This Row],[Defensive Geom Mean (w/o Framing) Rank]]</f>
        <v>12</v>
      </c>
    </row>
    <row r="171" spans="1:13" x14ac:dyDescent="0.45">
      <c r="A171" s="1" t="s">
        <v>297</v>
      </c>
      <c r="B171" t="str">
        <f>VLOOKUP(Table58[[#This Row],[Name]], Statcast_Era___Career[[Name]:[Team]], 2, FALSE)</f>
        <v>MIN</v>
      </c>
      <c r="C171" s="8">
        <f>_xlfn.NUMBERVALUE(VLOOKUP($A171, Statcast_Era___Career[[Name]:[FRVFRV - Statcast Fielding Run Value in runs above average (Throwing+Blocking+Framing+Arm+RAA)]], 7, FALSE))</f>
        <v>0</v>
      </c>
      <c r="D171" s="9">
        <f>_xlfn.NUMBERVALUE(VLOOKUP($A171, Statcast_Era___Career[[Name]:[FRVFRV - Statcast Fielding Run Value in runs above average (Throwing+Blocking+Framing+Arm+RAA)]], 8, FALSE))</f>
        <v>0</v>
      </c>
      <c r="E171" s="10">
        <f>_xlfn.NUMBERVALUE(VLOOKUP($A171, Statcast_Era___Career[[Name]:[FRVFRV - Statcast Fielding Run Value in runs above average (Throwing+Blocking+Framing+Arm+RAA)]], 9, FALSE))</f>
        <v>0</v>
      </c>
      <c r="F171" s="8">
        <f>_xlfn.RANK.EQ(_xlfn.NUMBERVALUE(VLOOKUP($A171,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71" s="9">
        <f>_xlfn.RANK.EQ(_xlfn.NUMBERVALUE(VLOOKUP($A171,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71" s="10">
        <f>_xlfn.RANK.EQ(_xlfn.NUMBERVALUE(VLOOKUP($A171,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71" s="11">
        <f>GEOMEAN(F171:H171)</f>
        <v>52.974830816587776</v>
      </c>
      <c r="J171" s="12">
        <f>_xlfn.RANK.EQ(Table58[[#This Row],[Geom Mean (Defense Only)]], Table58[Geom Mean (Defense Only)], 1)</f>
        <v>70</v>
      </c>
      <c r="K171" s="11">
        <f>GEOMEAN(F171:G171)</f>
        <v>52.962250707461443</v>
      </c>
      <c r="L171" s="13">
        <f>_xlfn.RANK.EQ(Table58[[#This Row],[Defensive Geom Mean (w/o Framing)]], Table58[Defensive Geom Mean (w/o Framing)], 1)</f>
        <v>58</v>
      </c>
      <c r="M171" s="19">
        <f>Table58[[#This Row],[Defense Only Rank]]-Table58[[#This Row],[Defensive Geom Mean (w/o Framing) Rank]]</f>
        <v>12</v>
      </c>
    </row>
    <row r="172" spans="1:13" x14ac:dyDescent="0.45">
      <c r="A172" s="1" t="s">
        <v>298</v>
      </c>
      <c r="B172" t="str">
        <f>VLOOKUP(Table58[[#This Row],[Name]], Statcast_Era___Career[[Name]:[Team]], 2, FALSE)</f>
        <v>7 Tms</v>
      </c>
      <c r="C172" s="8">
        <f>_xlfn.NUMBERVALUE(VLOOKUP($A172, Statcast_Era___Career[[Name]:[FRVFRV - Statcast Fielding Run Value in runs above average (Throwing+Blocking+Framing+Arm+RAA)]], 7, FALSE))</f>
        <v>0</v>
      </c>
      <c r="D172" s="9">
        <f>_xlfn.NUMBERVALUE(VLOOKUP($A172, Statcast_Era___Career[[Name]:[FRVFRV - Statcast Fielding Run Value in runs above average (Throwing+Blocking+Framing+Arm+RAA)]], 8, FALSE))</f>
        <v>0</v>
      </c>
      <c r="E172" s="10">
        <f>_xlfn.NUMBERVALUE(VLOOKUP($A172, Statcast_Era___Career[[Name]:[FRVFRV - Statcast Fielding Run Value in runs above average (Throwing+Blocking+Framing+Arm+RAA)]], 9, FALSE))</f>
        <v>0</v>
      </c>
      <c r="F172" s="8">
        <f>_xlfn.RANK.EQ(_xlfn.NUMBERVALUE(VLOOKUP($A172,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72" s="9">
        <f>_xlfn.RANK.EQ(_xlfn.NUMBERVALUE(VLOOKUP($A172,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72" s="10">
        <f>_xlfn.RANK.EQ(_xlfn.NUMBERVALUE(VLOOKUP($A172,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72" s="11">
        <f>GEOMEAN(F172:H172)</f>
        <v>52.974830816587776</v>
      </c>
      <c r="J172" s="12">
        <f>_xlfn.RANK.EQ(Table58[[#This Row],[Geom Mean (Defense Only)]], Table58[Geom Mean (Defense Only)], 1)</f>
        <v>70</v>
      </c>
      <c r="K172" s="11">
        <f>GEOMEAN(F172:G172)</f>
        <v>52.962250707461443</v>
      </c>
      <c r="L172" s="13">
        <f>_xlfn.RANK.EQ(Table58[[#This Row],[Defensive Geom Mean (w/o Framing)]], Table58[Defensive Geom Mean (w/o Framing)], 1)</f>
        <v>58</v>
      </c>
      <c r="M172" s="19">
        <f>Table58[[#This Row],[Defense Only Rank]]-Table58[[#This Row],[Defensive Geom Mean (w/o Framing) Rank]]</f>
        <v>12</v>
      </c>
    </row>
    <row r="173" spans="1:13" x14ac:dyDescent="0.45">
      <c r="A173" s="1" t="s">
        <v>299</v>
      </c>
      <c r="B173" t="str">
        <f>VLOOKUP(Table58[[#This Row],[Name]], Statcast_Era___Career[[Name]:[Team]], 2, FALSE)</f>
        <v>COL</v>
      </c>
      <c r="C173" s="8">
        <f>_xlfn.NUMBERVALUE(VLOOKUP($A173, Statcast_Era___Career[[Name]:[FRVFRV - Statcast Fielding Run Value in runs above average (Throwing+Blocking+Framing+Arm+RAA)]], 7, FALSE))</f>
        <v>0</v>
      </c>
      <c r="D173" s="9">
        <f>_xlfn.NUMBERVALUE(VLOOKUP($A173, Statcast_Era___Career[[Name]:[FRVFRV - Statcast Fielding Run Value in runs above average (Throwing+Blocking+Framing+Arm+RAA)]], 8, FALSE))</f>
        <v>0</v>
      </c>
      <c r="E173" s="10">
        <f>_xlfn.NUMBERVALUE(VLOOKUP($A173, Statcast_Era___Career[[Name]:[FRVFRV - Statcast Fielding Run Value in runs above average (Throwing+Blocking+Framing+Arm+RAA)]], 9, FALSE))</f>
        <v>0</v>
      </c>
      <c r="F173" s="8">
        <f>_xlfn.RANK.EQ(_xlfn.NUMBERVALUE(VLOOKUP($A173,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73" s="9">
        <f>_xlfn.RANK.EQ(_xlfn.NUMBERVALUE(VLOOKUP($A173,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73" s="10">
        <f>_xlfn.RANK.EQ(_xlfn.NUMBERVALUE(VLOOKUP($A173,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73" s="11">
        <f>GEOMEAN(F173:H173)</f>
        <v>52.974830816587776</v>
      </c>
      <c r="J173" s="12">
        <f>_xlfn.RANK.EQ(Table58[[#This Row],[Geom Mean (Defense Only)]], Table58[Geom Mean (Defense Only)], 1)</f>
        <v>70</v>
      </c>
      <c r="K173" s="11">
        <f>GEOMEAN(F173:G173)</f>
        <v>52.962250707461443</v>
      </c>
      <c r="L173" s="13">
        <f>_xlfn.RANK.EQ(Table58[[#This Row],[Defensive Geom Mean (w/o Framing)]], Table58[Defensive Geom Mean (w/o Framing)], 1)</f>
        <v>58</v>
      </c>
      <c r="M173" s="19">
        <f>Table58[[#This Row],[Defense Only Rank]]-Table58[[#This Row],[Defensive Geom Mean (w/o Framing) Rank]]</f>
        <v>12</v>
      </c>
    </row>
    <row r="174" spans="1:13" x14ac:dyDescent="0.45">
      <c r="A174" s="1" t="s">
        <v>300</v>
      </c>
      <c r="B174" t="str">
        <f>VLOOKUP(Table58[[#This Row],[Name]], Statcast_Era___Career[[Name]:[Team]], 2, FALSE)</f>
        <v>3 Tms</v>
      </c>
      <c r="C174" s="8">
        <f>_xlfn.NUMBERVALUE(VLOOKUP($A174, Statcast_Era___Career[[Name]:[FRVFRV - Statcast Fielding Run Value in runs above average (Throwing+Blocking+Framing+Arm+RAA)]], 7, FALSE))</f>
        <v>0</v>
      </c>
      <c r="D174" s="9">
        <f>_xlfn.NUMBERVALUE(VLOOKUP($A174, Statcast_Era___Career[[Name]:[FRVFRV - Statcast Fielding Run Value in runs above average (Throwing+Blocking+Framing+Arm+RAA)]], 8, FALSE))</f>
        <v>0</v>
      </c>
      <c r="E174" s="10">
        <f>_xlfn.NUMBERVALUE(VLOOKUP($A174, Statcast_Era___Career[[Name]:[FRVFRV - Statcast Fielding Run Value in runs above average (Throwing+Blocking+Framing+Arm+RAA)]], 9, FALSE))</f>
        <v>0</v>
      </c>
      <c r="F174" s="8">
        <f>_xlfn.RANK.EQ(_xlfn.NUMBERVALUE(VLOOKUP($A174,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74" s="9">
        <f>_xlfn.RANK.EQ(_xlfn.NUMBERVALUE(VLOOKUP($A174,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74" s="10">
        <f>_xlfn.RANK.EQ(_xlfn.NUMBERVALUE(VLOOKUP($A174,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74" s="11">
        <f>GEOMEAN(F174:H174)</f>
        <v>52.974830816587776</v>
      </c>
      <c r="J174" s="12">
        <f>_xlfn.RANK.EQ(Table58[[#This Row],[Geom Mean (Defense Only)]], Table58[Geom Mean (Defense Only)], 1)</f>
        <v>70</v>
      </c>
      <c r="K174" s="11">
        <f>GEOMEAN(F174:G174)</f>
        <v>52.962250707461443</v>
      </c>
      <c r="L174" s="13">
        <f>_xlfn.RANK.EQ(Table58[[#This Row],[Defensive Geom Mean (w/o Framing)]], Table58[Defensive Geom Mean (w/o Framing)], 1)</f>
        <v>58</v>
      </c>
      <c r="M174" s="19">
        <f>Table58[[#This Row],[Defense Only Rank]]-Table58[[#This Row],[Defensive Geom Mean (w/o Framing) Rank]]</f>
        <v>12</v>
      </c>
    </row>
    <row r="175" spans="1:13" x14ac:dyDescent="0.45">
      <c r="A175" s="1" t="s">
        <v>301</v>
      </c>
      <c r="B175" t="str">
        <f>VLOOKUP(Table58[[#This Row],[Name]], Statcast_Era___Career[[Name]:[Team]], 2, FALSE)</f>
        <v>4 Tms</v>
      </c>
      <c r="C175" s="8">
        <f>_xlfn.NUMBERVALUE(VLOOKUP($A175, Statcast_Era___Career[[Name]:[FRVFRV - Statcast Fielding Run Value in runs above average (Throwing+Blocking+Framing+Arm+RAA)]], 7, FALSE))</f>
        <v>0</v>
      </c>
      <c r="D175" s="9">
        <f>_xlfn.NUMBERVALUE(VLOOKUP($A175, Statcast_Era___Career[[Name]:[FRVFRV - Statcast Fielding Run Value in runs above average (Throwing+Blocking+Framing+Arm+RAA)]], 8, FALSE))</f>
        <v>0</v>
      </c>
      <c r="E175" s="10">
        <f>_xlfn.NUMBERVALUE(VLOOKUP($A175, Statcast_Era___Career[[Name]:[FRVFRV - Statcast Fielding Run Value in runs above average (Throwing+Blocking+Framing+Arm+RAA)]], 9, FALSE))</f>
        <v>0</v>
      </c>
      <c r="F175" s="8">
        <f>_xlfn.RANK.EQ(_xlfn.NUMBERVALUE(VLOOKUP($A175,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75" s="9">
        <f>_xlfn.RANK.EQ(_xlfn.NUMBERVALUE(VLOOKUP($A175,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75" s="10">
        <f>_xlfn.RANK.EQ(_xlfn.NUMBERVALUE(VLOOKUP($A175,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75" s="11">
        <f>GEOMEAN(F175:H175)</f>
        <v>52.974830816587776</v>
      </c>
      <c r="J175" s="12">
        <f>_xlfn.RANK.EQ(Table58[[#This Row],[Geom Mean (Defense Only)]], Table58[Geom Mean (Defense Only)], 1)</f>
        <v>70</v>
      </c>
      <c r="K175" s="11">
        <f>GEOMEAN(F175:G175)</f>
        <v>52.962250707461443</v>
      </c>
      <c r="L175" s="13">
        <f>_xlfn.RANK.EQ(Table58[[#This Row],[Defensive Geom Mean (w/o Framing)]], Table58[Defensive Geom Mean (w/o Framing)], 1)</f>
        <v>58</v>
      </c>
      <c r="M175" s="19">
        <f>Table58[[#This Row],[Defense Only Rank]]-Table58[[#This Row],[Defensive Geom Mean (w/o Framing) Rank]]</f>
        <v>12</v>
      </c>
    </row>
    <row r="176" spans="1:13" x14ac:dyDescent="0.45">
      <c r="A176" s="1" t="s">
        <v>302</v>
      </c>
      <c r="B176" t="str">
        <f>VLOOKUP(Table58[[#This Row],[Name]], Statcast_Era___Career[[Name]:[Team]], 2, FALSE)</f>
        <v>5 Tms</v>
      </c>
      <c r="C176" s="8">
        <f>_xlfn.NUMBERVALUE(VLOOKUP($A176, Statcast_Era___Career[[Name]:[FRVFRV - Statcast Fielding Run Value in runs above average (Throwing+Blocking+Framing+Arm+RAA)]], 7, FALSE))</f>
        <v>0</v>
      </c>
      <c r="D176" s="9">
        <f>_xlfn.NUMBERVALUE(VLOOKUP($A176, Statcast_Era___Career[[Name]:[FRVFRV - Statcast Fielding Run Value in runs above average (Throwing+Blocking+Framing+Arm+RAA)]], 8, FALSE))</f>
        <v>0</v>
      </c>
      <c r="E176" s="10">
        <f>_xlfn.NUMBERVALUE(VLOOKUP($A176, Statcast_Era___Career[[Name]:[FRVFRV - Statcast Fielding Run Value in runs above average (Throwing+Blocking+Framing+Arm+RAA)]], 9, FALSE))</f>
        <v>0</v>
      </c>
      <c r="F176" s="8">
        <f>_xlfn.RANK.EQ(_xlfn.NUMBERVALUE(VLOOKUP($A176,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76" s="9">
        <f>_xlfn.RANK.EQ(_xlfn.NUMBERVALUE(VLOOKUP($A176,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76" s="10">
        <f>_xlfn.RANK.EQ(_xlfn.NUMBERVALUE(VLOOKUP($A176,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76" s="11">
        <f>GEOMEAN(F176:H176)</f>
        <v>52.974830816587776</v>
      </c>
      <c r="J176" s="12">
        <f>_xlfn.RANK.EQ(Table58[[#This Row],[Geom Mean (Defense Only)]], Table58[Geom Mean (Defense Only)], 1)</f>
        <v>70</v>
      </c>
      <c r="K176" s="11">
        <f>GEOMEAN(F176:G176)</f>
        <v>52.962250707461443</v>
      </c>
      <c r="L176" s="13">
        <f>_xlfn.RANK.EQ(Table58[[#This Row],[Defensive Geom Mean (w/o Framing)]], Table58[Defensive Geom Mean (w/o Framing)], 1)</f>
        <v>58</v>
      </c>
      <c r="M176" s="19">
        <f>Table58[[#This Row],[Defense Only Rank]]-Table58[[#This Row],[Defensive Geom Mean (w/o Framing) Rank]]</f>
        <v>12</v>
      </c>
    </row>
    <row r="177" spans="1:13" x14ac:dyDescent="0.45">
      <c r="A177" s="1" t="s">
        <v>303</v>
      </c>
      <c r="B177" t="str">
        <f>VLOOKUP(Table58[[#This Row],[Name]], Statcast_Era___Career[[Name]:[Team]], 2, FALSE)</f>
        <v>4 Tms</v>
      </c>
      <c r="C177" s="8">
        <f>_xlfn.NUMBERVALUE(VLOOKUP($A177, Statcast_Era___Career[[Name]:[FRVFRV - Statcast Fielding Run Value in runs above average (Throwing+Blocking+Framing+Arm+RAA)]], 7, FALSE))</f>
        <v>0</v>
      </c>
      <c r="D177" s="9">
        <f>_xlfn.NUMBERVALUE(VLOOKUP($A177, Statcast_Era___Career[[Name]:[FRVFRV - Statcast Fielding Run Value in runs above average (Throwing+Blocking+Framing+Arm+RAA)]], 8, FALSE))</f>
        <v>0</v>
      </c>
      <c r="E177" s="10">
        <f>_xlfn.NUMBERVALUE(VLOOKUP($A177, Statcast_Era___Career[[Name]:[FRVFRV - Statcast Fielding Run Value in runs above average (Throwing+Blocking+Framing+Arm+RAA)]], 9, FALSE))</f>
        <v>0</v>
      </c>
      <c r="F177" s="8">
        <f>_xlfn.RANK.EQ(_xlfn.NUMBERVALUE(VLOOKUP($A177,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77" s="9">
        <f>_xlfn.RANK.EQ(_xlfn.NUMBERVALUE(VLOOKUP($A177,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77" s="10">
        <f>_xlfn.RANK.EQ(_xlfn.NUMBERVALUE(VLOOKUP($A177,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77" s="11">
        <f>GEOMEAN(F177:H177)</f>
        <v>52.974830816587776</v>
      </c>
      <c r="J177" s="12">
        <f>_xlfn.RANK.EQ(Table58[[#This Row],[Geom Mean (Defense Only)]], Table58[Geom Mean (Defense Only)], 1)</f>
        <v>70</v>
      </c>
      <c r="K177" s="11">
        <f>GEOMEAN(F177:G177)</f>
        <v>52.962250707461443</v>
      </c>
      <c r="L177" s="13">
        <f>_xlfn.RANK.EQ(Table58[[#This Row],[Defensive Geom Mean (w/o Framing)]], Table58[Defensive Geom Mean (w/o Framing)], 1)</f>
        <v>58</v>
      </c>
      <c r="M177" s="19">
        <f>Table58[[#This Row],[Defense Only Rank]]-Table58[[#This Row],[Defensive Geom Mean (w/o Framing) Rank]]</f>
        <v>12</v>
      </c>
    </row>
    <row r="178" spans="1:13" x14ac:dyDescent="0.45">
      <c r="A178" s="1" t="s">
        <v>304</v>
      </c>
      <c r="B178" t="str">
        <f>VLOOKUP(Table58[[#This Row],[Name]], Statcast_Era___Career[[Name]:[Team]], 2, FALSE)</f>
        <v>CLE</v>
      </c>
      <c r="C178" s="8">
        <f>_xlfn.NUMBERVALUE(VLOOKUP($A178, Statcast_Era___Career[[Name]:[FRVFRV - Statcast Fielding Run Value in runs above average (Throwing+Blocking+Framing+Arm+RAA)]], 7, FALSE))</f>
        <v>0</v>
      </c>
      <c r="D178" s="9">
        <f>_xlfn.NUMBERVALUE(VLOOKUP($A178, Statcast_Era___Career[[Name]:[FRVFRV - Statcast Fielding Run Value in runs above average (Throwing+Blocking+Framing+Arm+RAA)]], 8, FALSE))</f>
        <v>0</v>
      </c>
      <c r="E178" s="10">
        <f>_xlfn.NUMBERVALUE(VLOOKUP($A178, Statcast_Era___Career[[Name]:[FRVFRV - Statcast Fielding Run Value in runs above average (Throwing+Blocking+Framing+Arm+RAA)]], 9, FALSE))</f>
        <v>0</v>
      </c>
      <c r="F178" s="8">
        <f>_xlfn.RANK.EQ(_xlfn.NUMBERVALUE(VLOOKUP($A178,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78" s="9">
        <f>_xlfn.RANK.EQ(_xlfn.NUMBERVALUE(VLOOKUP($A178,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78" s="10">
        <f>_xlfn.RANK.EQ(_xlfn.NUMBERVALUE(VLOOKUP($A178,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78" s="11">
        <f>GEOMEAN(F178:H178)</f>
        <v>52.974830816587776</v>
      </c>
      <c r="J178" s="12">
        <f>_xlfn.RANK.EQ(Table58[[#This Row],[Geom Mean (Defense Only)]], Table58[Geom Mean (Defense Only)], 1)</f>
        <v>70</v>
      </c>
      <c r="K178" s="11">
        <f>GEOMEAN(F178:G178)</f>
        <v>52.962250707461443</v>
      </c>
      <c r="L178" s="13">
        <f>_xlfn.RANK.EQ(Table58[[#This Row],[Defensive Geom Mean (w/o Framing)]], Table58[Defensive Geom Mean (w/o Framing)], 1)</f>
        <v>58</v>
      </c>
      <c r="M178" s="19">
        <f>Table58[[#This Row],[Defense Only Rank]]-Table58[[#This Row],[Defensive Geom Mean (w/o Framing) Rank]]</f>
        <v>12</v>
      </c>
    </row>
    <row r="179" spans="1:13" x14ac:dyDescent="0.45">
      <c r="A179" s="1" t="s">
        <v>305</v>
      </c>
      <c r="B179" t="str">
        <f>VLOOKUP(Table58[[#This Row],[Name]], Statcast_Era___Career[[Name]:[Team]], 2, FALSE)</f>
        <v>2 Tms</v>
      </c>
      <c r="C179" s="8">
        <f>_xlfn.NUMBERVALUE(VLOOKUP($A179, Statcast_Era___Career[[Name]:[FRVFRV - Statcast Fielding Run Value in runs above average (Throwing+Blocking+Framing+Arm+RAA)]], 7, FALSE))</f>
        <v>0</v>
      </c>
      <c r="D179" s="9">
        <f>_xlfn.NUMBERVALUE(VLOOKUP($A179, Statcast_Era___Career[[Name]:[FRVFRV - Statcast Fielding Run Value in runs above average (Throwing+Blocking+Framing+Arm+RAA)]], 8, FALSE))</f>
        <v>0</v>
      </c>
      <c r="E179" s="10">
        <f>_xlfn.NUMBERVALUE(VLOOKUP($A179, Statcast_Era___Career[[Name]:[FRVFRV - Statcast Fielding Run Value in runs above average (Throwing+Blocking+Framing+Arm+RAA)]], 9, FALSE))</f>
        <v>0</v>
      </c>
      <c r="F179" s="8">
        <f>_xlfn.RANK.EQ(_xlfn.NUMBERVALUE(VLOOKUP($A179,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79" s="9">
        <f>_xlfn.RANK.EQ(_xlfn.NUMBERVALUE(VLOOKUP($A179,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79" s="10">
        <f>_xlfn.RANK.EQ(_xlfn.NUMBERVALUE(VLOOKUP($A179,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79" s="11">
        <f>GEOMEAN(F179:H179)</f>
        <v>52.974830816587776</v>
      </c>
      <c r="J179" s="12">
        <f>_xlfn.RANK.EQ(Table58[[#This Row],[Geom Mean (Defense Only)]], Table58[Geom Mean (Defense Only)], 1)</f>
        <v>70</v>
      </c>
      <c r="K179" s="11">
        <f>GEOMEAN(F179:G179)</f>
        <v>52.962250707461443</v>
      </c>
      <c r="L179" s="13">
        <f>_xlfn.RANK.EQ(Table58[[#This Row],[Defensive Geom Mean (w/o Framing)]], Table58[Defensive Geom Mean (w/o Framing)], 1)</f>
        <v>58</v>
      </c>
      <c r="M179" s="19">
        <f>Table58[[#This Row],[Defense Only Rank]]-Table58[[#This Row],[Defensive Geom Mean (w/o Framing) Rank]]</f>
        <v>12</v>
      </c>
    </row>
    <row r="180" spans="1:13" x14ac:dyDescent="0.45">
      <c r="A180" s="1" t="s">
        <v>306</v>
      </c>
      <c r="B180" t="str">
        <f>VLOOKUP(Table58[[#This Row],[Name]], Statcast_Era___Career[[Name]:[Team]], 2, FALSE)</f>
        <v>3 Tms</v>
      </c>
      <c r="C180" s="8">
        <f>_xlfn.NUMBERVALUE(VLOOKUP($A180, Statcast_Era___Career[[Name]:[FRVFRV - Statcast Fielding Run Value in runs above average (Throwing+Blocking+Framing+Arm+RAA)]], 7, FALSE))</f>
        <v>0</v>
      </c>
      <c r="D180" s="9">
        <f>_xlfn.NUMBERVALUE(VLOOKUP($A180, Statcast_Era___Career[[Name]:[FRVFRV - Statcast Fielding Run Value in runs above average (Throwing+Blocking+Framing+Arm+RAA)]], 8, FALSE))</f>
        <v>0</v>
      </c>
      <c r="E180" s="10">
        <f>_xlfn.NUMBERVALUE(VLOOKUP($A180, Statcast_Era___Career[[Name]:[FRVFRV - Statcast Fielding Run Value in runs above average (Throwing+Blocking+Framing+Arm+RAA)]], 9, FALSE))</f>
        <v>0</v>
      </c>
      <c r="F180" s="8">
        <f>_xlfn.RANK.EQ(_xlfn.NUMBERVALUE(VLOOKUP($A180,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80" s="9">
        <f>_xlfn.RANK.EQ(_xlfn.NUMBERVALUE(VLOOKUP($A180,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80" s="10">
        <f>_xlfn.RANK.EQ(_xlfn.NUMBERVALUE(VLOOKUP($A180,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80" s="11">
        <f>GEOMEAN(F180:H180)</f>
        <v>52.974830816587776</v>
      </c>
      <c r="J180" s="12">
        <f>_xlfn.RANK.EQ(Table58[[#This Row],[Geom Mean (Defense Only)]], Table58[Geom Mean (Defense Only)], 1)</f>
        <v>70</v>
      </c>
      <c r="K180" s="11">
        <f>GEOMEAN(F180:G180)</f>
        <v>52.962250707461443</v>
      </c>
      <c r="L180" s="13">
        <f>_xlfn.RANK.EQ(Table58[[#This Row],[Defensive Geom Mean (w/o Framing)]], Table58[Defensive Geom Mean (w/o Framing)], 1)</f>
        <v>58</v>
      </c>
      <c r="M180" s="19">
        <f>Table58[[#This Row],[Defense Only Rank]]-Table58[[#This Row],[Defensive Geom Mean (w/o Framing) Rank]]</f>
        <v>12</v>
      </c>
    </row>
    <row r="181" spans="1:13" x14ac:dyDescent="0.45">
      <c r="A181" s="1" t="s">
        <v>307</v>
      </c>
      <c r="B181" t="str">
        <f>VLOOKUP(Table58[[#This Row],[Name]], Statcast_Era___Career[[Name]:[Team]], 2, FALSE)</f>
        <v>5 Tms</v>
      </c>
      <c r="C181" s="8">
        <f>_xlfn.NUMBERVALUE(VLOOKUP($A181, Statcast_Era___Career[[Name]:[FRVFRV - Statcast Fielding Run Value in runs above average (Throwing+Blocking+Framing+Arm+RAA)]], 7, FALSE))</f>
        <v>0</v>
      </c>
      <c r="D181" s="9">
        <f>_xlfn.NUMBERVALUE(VLOOKUP($A181, Statcast_Era___Career[[Name]:[FRVFRV - Statcast Fielding Run Value in runs above average (Throwing+Blocking+Framing+Arm+RAA)]], 8, FALSE))</f>
        <v>0</v>
      </c>
      <c r="E181" s="10">
        <f>_xlfn.NUMBERVALUE(VLOOKUP($A181, Statcast_Era___Career[[Name]:[FRVFRV - Statcast Fielding Run Value in runs above average (Throwing+Blocking+Framing+Arm+RAA)]], 9, FALSE))</f>
        <v>0</v>
      </c>
      <c r="F181" s="8">
        <f>_xlfn.RANK.EQ(_xlfn.NUMBERVALUE(VLOOKUP($A181,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81" s="9">
        <f>_xlfn.RANK.EQ(_xlfn.NUMBERVALUE(VLOOKUP($A181,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81" s="10">
        <f>_xlfn.RANK.EQ(_xlfn.NUMBERVALUE(VLOOKUP($A181,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81" s="11">
        <f>GEOMEAN(F181:H181)</f>
        <v>52.974830816587776</v>
      </c>
      <c r="J181" s="12">
        <f>_xlfn.RANK.EQ(Table58[[#This Row],[Geom Mean (Defense Only)]], Table58[Geom Mean (Defense Only)], 1)</f>
        <v>70</v>
      </c>
      <c r="K181" s="11">
        <f>GEOMEAN(F181:G181)</f>
        <v>52.962250707461443</v>
      </c>
      <c r="L181" s="13">
        <f>_xlfn.RANK.EQ(Table58[[#This Row],[Defensive Geom Mean (w/o Framing)]], Table58[Defensive Geom Mean (w/o Framing)], 1)</f>
        <v>58</v>
      </c>
      <c r="M181" s="19">
        <f>Table58[[#This Row],[Defense Only Rank]]-Table58[[#This Row],[Defensive Geom Mean (w/o Framing) Rank]]</f>
        <v>12</v>
      </c>
    </row>
    <row r="182" spans="1:13" x14ac:dyDescent="0.45">
      <c r="A182" s="1" t="s">
        <v>308</v>
      </c>
      <c r="B182" t="str">
        <f>VLOOKUP(Table58[[#This Row],[Name]], Statcast_Era___Career[[Name]:[Team]], 2, FALSE)</f>
        <v>WSN</v>
      </c>
      <c r="C182" s="8">
        <f>_xlfn.NUMBERVALUE(VLOOKUP($A182, Statcast_Era___Career[[Name]:[FRVFRV - Statcast Fielding Run Value in runs above average (Throwing+Blocking+Framing+Arm+RAA)]], 7, FALSE))</f>
        <v>0</v>
      </c>
      <c r="D182" s="9">
        <f>_xlfn.NUMBERVALUE(VLOOKUP($A182, Statcast_Era___Career[[Name]:[FRVFRV - Statcast Fielding Run Value in runs above average (Throwing+Blocking+Framing+Arm+RAA)]], 8, FALSE))</f>
        <v>0</v>
      </c>
      <c r="E182" s="10">
        <f>_xlfn.NUMBERVALUE(VLOOKUP($A182, Statcast_Era___Career[[Name]:[FRVFRV - Statcast Fielding Run Value in runs above average (Throwing+Blocking+Framing+Arm+RAA)]], 9, FALSE))</f>
        <v>0</v>
      </c>
      <c r="F182" s="8">
        <f>_xlfn.RANK.EQ(_xlfn.NUMBERVALUE(VLOOKUP($A182,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82" s="9">
        <f>_xlfn.RANK.EQ(_xlfn.NUMBERVALUE(VLOOKUP($A182,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82" s="10">
        <f>_xlfn.RANK.EQ(_xlfn.NUMBERVALUE(VLOOKUP($A182,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82" s="11">
        <f>GEOMEAN(F182:H182)</f>
        <v>52.974830816587776</v>
      </c>
      <c r="J182" s="12">
        <f>_xlfn.RANK.EQ(Table58[[#This Row],[Geom Mean (Defense Only)]], Table58[Geom Mean (Defense Only)], 1)</f>
        <v>70</v>
      </c>
      <c r="K182" s="11">
        <f>GEOMEAN(F182:G182)</f>
        <v>52.962250707461443</v>
      </c>
      <c r="L182" s="13">
        <f>_xlfn.RANK.EQ(Table58[[#This Row],[Defensive Geom Mean (w/o Framing)]], Table58[Defensive Geom Mean (w/o Framing)], 1)</f>
        <v>58</v>
      </c>
      <c r="M182" s="19">
        <f>Table58[[#This Row],[Defense Only Rank]]-Table58[[#This Row],[Defensive Geom Mean (w/o Framing) Rank]]</f>
        <v>12</v>
      </c>
    </row>
    <row r="183" spans="1:13" x14ac:dyDescent="0.45">
      <c r="A183" s="1" t="s">
        <v>309</v>
      </c>
      <c r="B183" t="str">
        <f>VLOOKUP(Table58[[#This Row],[Name]], Statcast_Era___Career[[Name]:[Team]], 2, FALSE)</f>
        <v>3 Tms</v>
      </c>
      <c r="C183" s="8">
        <f>_xlfn.NUMBERVALUE(VLOOKUP($A183, Statcast_Era___Career[[Name]:[FRVFRV - Statcast Fielding Run Value in runs above average (Throwing+Blocking+Framing+Arm+RAA)]], 7, FALSE))</f>
        <v>0</v>
      </c>
      <c r="D183" s="9">
        <f>_xlfn.NUMBERVALUE(VLOOKUP($A183, Statcast_Era___Career[[Name]:[FRVFRV - Statcast Fielding Run Value in runs above average (Throwing+Blocking+Framing+Arm+RAA)]], 8, FALSE))</f>
        <v>0</v>
      </c>
      <c r="E183" s="10">
        <f>_xlfn.NUMBERVALUE(VLOOKUP($A183, Statcast_Era___Career[[Name]:[FRVFRV - Statcast Fielding Run Value in runs above average (Throwing+Blocking+Framing+Arm+RAA)]], 9, FALSE))</f>
        <v>0</v>
      </c>
      <c r="F183" s="8">
        <f>_xlfn.RANK.EQ(_xlfn.NUMBERVALUE(VLOOKUP($A183,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83" s="9">
        <f>_xlfn.RANK.EQ(_xlfn.NUMBERVALUE(VLOOKUP($A183,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83" s="10">
        <f>_xlfn.RANK.EQ(_xlfn.NUMBERVALUE(VLOOKUP($A183,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83" s="11">
        <f>GEOMEAN(F183:H183)</f>
        <v>52.974830816587776</v>
      </c>
      <c r="J183" s="12">
        <f>_xlfn.RANK.EQ(Table58[[#This Row],[Geom Mean (Defense Only)]], Table58[Geom Mean (Defense Only)], 1)</f>
        <v>70</v>
      </c>
      <c r="K183" s="11">
        <f>GEOMEAN(F183:G183)</f>
        <v>52.962250707461443</v>
      </c>
      <c r="L183" s="13">
        <f>_xlfn.RANK.EQ(Table58[[#This Row],[Defensive Geom Mean (w/o Framing)]], Table58[Defensive Geom Mean (w/o Framing)], 1)</f>
        <v>58</v>
      </c>
      <c r="M183" s="19">
        <f>Table58[[#This Row],[Defense Only Rank]]-Table58[[#This Row],[Defensive Geom Mean (w/o Framing) Rank]]</f>
        <v>12</v>
      </c>
    </row>
    <row r="184" spans="1:13" x14ac:dyDescent="0.45">
      <c r="A184" s="1" t="s">
        <v>310</v>
      </c>
      <c r="B184" t="str">
        <f>VLOOKUP(Table58[[#This Row],[Name]], Statcast_Era___Career[[Name]:[Team]], 2, FALSE)</f>
        <v>4 Tms</v>
      </c>
      <c r="C184" s="8">
        <f>_xlfn.NUMBERVALUE(VLOOKUP($A184, Statcast_Era___Career[[Name]:[FRVFRV - Statcast Fielding Run Value in runs above average (Throwing+Blocking+Framing+Arm+RAA)]], 7, FALSE))</f>
        <v>0</v>
      </c>
      <c r="D184" s="9">
        <f>_xlfn.NUMBERVALUE(VLOOKUP($A184, Statcast_Era___Career[[Name]:[FRVFRV - Statcast Fielding Run Value in runs above average (Throwing+Blocking+Framing+Arm+RAA)]], 8, FALSE))</f>
        <v>0</v>
      </c>
      <c r="E184" s="10">
        <f>_xlfn.NUMBERVALUE(VLOOKUP($A184, Statcast_Era___Career[[Name]:[FRVFRV - Statcast Fielding Run Value in runs above average (Throwing+Blocking+Framing+Arm+RAA)]], 9, FALSE))</f>
        <v>0</v>
      </c>
      <c r="F184" s="8">
        <f>_xlfn.RANK.EQ(_xlfn.NUMBERVALUE(VLOOKUP($A184,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84" s="9">
        <f>_xlfn.RANK.EQ(_xlfn.NUMBERVALUE(VLOOKUP($A184,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84" s="10">
        <f>_xlfn.RANK.EQ(_xlfn.NUMBERVALUE(VLOOKUP($A184,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84" s="11">
        <f>GEOMEAN(F184:H184)</f>
        <v>52.974830816587776</v>
      </c>
      <c r="J184" s="12">
        <f>_xlfn.RANK.EQ(Table58[[#This Row],[Geom Mean (Defense Only)]], Table58[Geom Mean (Defense Only)], 1)</f>
        <v>70</v>
      </c>
      <c r="K184" s="11">
        <f>GEOMEAN(F184:G184)</f>
        <v>52.962250707461443</v>
      </c>
      <c r="L184" s="13">
        <f>_xlfn.RANK.EQ(Table58[[#This Row],[Defensive Geom Mean (w/o Framing)]], Table58[Defensive Geom Mean (w/o Framing)], 1)</f>
        <v>58</v>
      </c>
      <c r="M184" s="19">
        <f>Table58[[#This Row],[Defense Only Rank]]-Table58[[#This Row],[Defensive Geom Mean (w/o Framing) Rank]]</f>
        <v>12</v>
      </c>
    </row>
    <row r="185" spans="1:13" x14ac:dyDescent="0.45">
      <c r="A185" s="1" t="s">
        <v>311</v>
      </c>
      <c r="B185" t="str">
        <f>VLOOKUP(Table58[[#This Row],[Name]], Statcast_Era___Career[[Name]:[Team]], 2, FALSE)</f>
        <v>3 Tms</v>
      </c>
      <c r="C185" s="8">
        <f>_xlfn.NUMBERVALUE(VLOOKUP($A185, Statcast_Era___Career[[Name]:[FRVFRV - Statcast Fielding Run Value in runs above average (Throwing+Blocking+Framing+Arm+RAA)]], 7, FALSE))</f>
        <v>0</v>
      </c>
      <c r="D185" s="9">
        <f>_xlfn.NUMBERVALUE(VLOOKUP($A185, Statcast_Era___Career[[Name]:[FRVFRV - Statcast Fielding Run Value in runs above average (Throwing+Blocking+Framing+Arm+RAA)]], 8, FALSE))</f>
        <v>0</v>
      </c>
      <c r="E185" s="10">
        <f>_xlfn.NUMBERVALUE(VLOOKUP($A185, Statcast_Era___Career[[Name]:[FRVFRV - Statcast Fielding Run Value in runs above average (Throwing+Blocking+Framing+Arm+RAA)]], 9, FALSE))</f>
        <v>0</v>
      </c>
      <c r="F185" s="8">
        <f>_xlfn.RANK.EQ(_xlfn.NUMBERVALUE(VLOOKUP($A185,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85" s="9">
        <f>_xlfn.RANK.EQ(_xlfn.NUMBERVALUE(VLOOKUP($A185,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85" s="10">
        <f>_xlfn.RANK.EQ(_xlfn.NUMBERVALUE(VLOOKUP($A185,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85" s="11">
        <f>GEOMEAN(F185:H185)</f>
        <v>52.974830816587776</v>
      </c>
      <c r="J185" s="12">
        <f>_xlfn.RANK.EQ(Table58[[#This Row],[Geom Mean (Defense Only)]], Table58[Geom Mean (Defense Only)], 1)</f>
        <v>70</v>
      </c>
      <c r="K185" s="11">
        <f>GEOMEAN(F185:G185)</f>
        <v>52.962250707461443</v>
      </c>
      <c r="L185" s="13">
        <f>_xlfn.RANK.EQ(Table58[[#This Row],[Defensive Geom Mean (w/o Framing)]], Table58[Defensive Geom Mean (w/o Framing)], 1)</f>
        <v>58</v>
      </c>
      <c r="M185" s="19">
        <f>Table58[[#This Row],[Defense Only Rank]]-Table58[[#This Row],[Defensive Geom Mean (w/o Framing) Rank]]</f>
        <v>12</v>
      </c>
    </row>
    <row r="186" spans="1:13" x14ac:dyDescent="0.45">
      <c r="A186" s="1" t="s">
        <v>312</v>
      </c>
      <c r="B186" t="str">
        <f>VLOOKUP(Table58[[#This Row],[Name]], Statcast_Era___Career[[Name]:[Team]], 2, FALSE)</f>
        <v>4 Tms</v>
      </c>
      <c r="C186" s="8">
        <f>_xlfn.NUMBERVALUE(VLOOKUP($A186, Statcast_Era___Career[[Name]:[FRVFRV - Statcast Fielding Run Value in runs above average (Throwing+Blocking+Framing+Arm+RAA)]], 7, FALSE))</f>
        <v>0</v>
      </c>
      <c r="D186" s="9">
        <f>_xlfn.NUMBERVALUE(VLOOKUP($A186, Statcast_Era___Career[[Name]:[FRVFRV - Statcast Fielding Run Value in runs above average (Throwing+Blocking+Framing+Arm+RAA)]], 8, FALSE))</f>
        <v>0</v>
      </c>
      <c r="E186" s="10">
        <f>_xlfn.NUMBERVALUE(VLOOKUP($A186, Statcast_Era___Career[[Name]:[FRVFRV - Statcast Fielding Run Value in runs above average (Throwing+Blocking+Framing+Arm+RAA)]], 9, FALSE))</f>
        <v>0</v>
      </c>
      <c r="F186" s="8">
        <f>_xlfn.RANK.EQ(_xlfn.NUMBERVALUE(VLOOKUP($A186,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86" s="9">
        <f>_xlfn.RANK.EQ(_xlfn.NUMBERVALUE(VLOOKUP($A186,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86" s="10">
        <f>_xlfn.RANK.EQ(_xlfn.NUMBERVALUE(VLOOKUP($A186,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86" s="11">
        <f>GEOMEAN(F186:H186)</f>
        <v>52.974830816587776</v>
      </c>
      <c r="J186" s="12">
        <f>_xlfn.RANK.EQ(Table58[[#This Row],[Geom Mean (Defense Only)]], Table58[Geom Mean (Defense Only)], 1)</f>
        <v>70</v>
      </c>
      <c r="K186" s="11">
        <f>GEOMEAN(F186:G186)</f>
        <v>52.962250707461443</v>
      </c>
      <c r="L186" s="13">
        <f>_xlfn.RANK.EQ(Table58[[#This Row],[Defensive Geom Mean (w/o Framing)]], Table58[Defensive Geom Mean (w/o Framing)], 1)</f>
        <v>58</v>
      </c>
      <c r="M186" s="19">
        <f>Table58[[#This Row],[Defense Only Rank]]-Table58[[#This Row],[Defensive Geom Mean (w/o Framing) Rank]]</f>
        <v>12</v>
      </c>
    </row>
    <row r="187" spans="1:13" x14ac:dyDescent="0.45">
      <c r="A187" s="1" t="s">
        <v>313</v>
      </c>
      <c r="B187" t="str">
        <f>VLOOKUP(Table58[[#This Row],[Name]], Statcast_Era___Career[[Name]:[Team]], 2, FALSE)</f>
        <v>7 Tms</v>
      </c>
      <c r="C187" s="8">
        <f>_xlfn.NUMBERVALUE(VLOOKUP($A187, Statcast_Era___Career[[Name]:[FRVFRV - Statcast Fielding Run Value in runs above average (Throwing+Blocking+Framing+Arm+RAA)]], 7, FALSE))</f>
        <v>0</v>
      </c>
      <c r="D187" s="9">
        <f>_xlfn.NUMBERVALUE(VLOOKUP($A187, Statcast_Era___Career[[Name]:[FRVFRV - Statcast Fielding Run Value in runs above average (Throwing+Blocking+Framing+Arm+RAA)]], 8, FALSE))</f>
        <v>0</v>
      </c>
      <c r="E187" s="10">
        <f>_xlfn.NUMBERVALUE(VLOOKUP($A187, Statcast_Era___Career[[Name]:[FRVFRV - Statcast Fielding Run Value in runs above average (Throwing+Blocking+Framing+Arm+RAA)]], 9, FALSE))</f>
        <v>0</v>
      </c>
      <c r="F187" s="8">
        <f>_xlfn.RANK.EQ(_xlfn.NUMBERVALUE(VLOOKUP($A187,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87" s="9">
        <f>_xlfn.RANK.EQ(_xlfn.NUMBERVALUE(VLOOKUP($A187,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87" s="10">
        <f>_xlfn.RANK.EQ(_xlfn.NUMBERVALUE(VLOOKUP($A187,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87" s="11">
        <f>GEOMEAN(F187:H187)</f>
        <v>52.974830816587776</v>
      </c>
      <c r="J187" s="12">
        <f>_xlfn.RANK.EQ(Table58[[#This Row],[Geom Mean (Defense Only)]], Table58[Geom Mean (Defense Only)], 1)</f>
        <v>70</v>
      </c>
      <c r="K187" s="11">
        <f>GEOMEAN(F187:G187)</f>
        <v>52.962250707461443</v>
      </c>
      <c r="L187" s="13">
        <f>_xlfn.RANK.EQ(Table58[[#This Row],[Defensive Geom Mean (w/o Framing)]], Table58[Defensive Geom Mean (w/o Framing)], 1)</f>
        <v>58</v>
      </c>
      <c r="M187" s="19">
        <f>Table58[[#This Row],[Defense Only Rank]]-Table58[[#This Row],[Defensive Geom Mean (w/o Framing) Rank]]</f>
        <v>12</v>
      </c>
    </row>
    <row r="188" spans="1:13" x14ac:dyDescent="0.45">
      <c r="A188" s="1" t="s">
        <v>314</v>
      </c>
      <c r="B188" t="str">
        <f>VLOOKUP(Table58[[#This Row],[Name]], Statcast_Era___Career[[Name]:[Team]], 2, FALSE)</f>
        <v>3 Tms</v>
      </c>
      <c r="C188" s="8">
        <f>_xlfn.NUMBERVALUE(VLOOKUP($A188, Statcast_Era___Career[[Name]:[FRVFRV - Statcast Fielding Run Value in runs above average (Throwing+Blocking+Framing+Arm+RAA)]], 7, FALSE))</f>
        <v>0</v>
      </c>
      <c r="D188" s="9">
        <f>_xlfn.NUMBERVALUE(VLOOKUP($A188, Statcast_Era___Career[[Name]:[FRVFRV - Statcast Fielding Run Value in runs above average (Throwing+Blocking+Framing+Arm+RAA)]], 8, FALSE))</f>
        <v>0</v>
      </c>
      <c r="E188" s="10">
        <f>_xlfn.NUMBERVALUE(VLOOKUP($A188, Statcast_Era___Career[[Name]:[FRVFRV - Statcast Fielding Run Value in runs above average (Throwing+Blocking+Framing+Arm+RAA)]], 9, FALSE))</f>
        <v>0</v>
      </c>
      <c r="F188" s="8">
        <f>_xlfn.RANK.EQ(_xlfn.NUMBERVALUE(VLOOKUP($A188,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88" s="9">
        <f>_xlfn.RANK.EQ(_xlfn.NUMBERVALUE(VLOOKUP($A188,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88" s="10">
        <f>_xlfn.RANK.EQ(_xlfn.NUMBERVALUE(VLOOKUP($A188,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88" s="11">
        <f>GEOMEAN(F188:H188)</f>
        <v>52.974830816587776</v>
      </c>
      <c r="J188" s="12">
        <f>_xlfn.RANK.EQ(Table58[[#This Row],[Geom Mean (Defense Only)]], Table58[Geom Mean (Defense Only)], 1)</f>
        <v>70</v>
      </c>
      <c r="K188" s="11">
        <f>GEOMEAN(F188:G188)</f>
        <v>52.962250707461443</v>
      </c>
      <c r="L188" s="13">
        <f>_xlfn.RANK.EQ(Table58[[#This Row],[Defensive Geom Mean (w/o Framing)]], Table58[Defensive Geom Mean (w/o Framing)], 1)</f>
        <v>58</v>
      </c>
      <c r="M188" s="19">
        <f>Table58[[#This Row],[Defense Only Rank]]-Table58[[#This Row],[Defensive Geom Mean (w/o Framing) Rank]]</f>
        <v>12</v>
      </c>
    </row>
    <row r="189" spans="1:13" x14ac:dyDescent="0.45">
      <c r="A189" s="1" t="s">
        <v>315</v>
      </c>
      <c r="B189" t="str">
        <f>VLOOKUP(Table58[[#This Row],[Name]], Statcast_Era___Career[[Name]:[Team]], 2, FALSE)</f>
        <v>SEA</v>
      </c>
      <c r="C189" s="8">
        <f>_xlfn.NUMBERVALUE(VLOOKUP($A189, Statcast_Era___Career[[Name]:[FRVFRV - Statcast Fielding Run Value in runs above average (Throwing+Blocking+Framing+Arm+RAA)]], 7, FALSE))</f>
        <v>0</v>
      </c>
      <c r="D189" s="9">
        <f>_xlfn.NUMBERVALUE(VLOOKUP($A189, Statcast_Era___Career[[Name]:[FRVFRV - Statcast Fielding Run Value in runs above average (Throwing+Blocking+Framing+Arm+RAA)]], 8, FALSE))</f>
        <v>0</v>
      </c>
      <c r="E189" s="10">
        <f>_xlfn.NUMBERVALUE(VLOOKUP($A189, Statcast_Era___Career[[Name]:[FRVFRV - Statcast Fielding Run Value in runs above average (Throwing+Blocking+Framing+Arm+RAA)]], 9, FALSE))</f>
        <v>0</v>
      </c>
      <c r="F189" s="8">
        <f>_xlfn.RANK.EQ(_xlfn.NUMBERVALUE(VLOOKUP($A189,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89" s="9">
        <f>_xlfn.RANK.EQ(_xlfn.NUMBERVALUE(VLOOKUP($A189,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89" s="10">
        <f>_xlfn.RANK.EQ(_xlfn.NUMBERVALUE(VLOOKUP($A189,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89" s="11">
        <f>GEOMEAN(F189:H189)</f>
        <v>52.974830816587776</v>
      </c>
      <c r="J189" s="12">
        <f>_xlfn.RANK.EQ(Table58[[#This Row],[Geom Mean (Defense Only)]], Table58[Geom Mean (Defense Only)], 1)</f>
        <v>70</v>
      </c>
      <c r="K189" s="11">
        <f>GEOMEAN(F189:G189)</f>
        <v>52.962250707461443</v>
      </c>
      <c r="L189" s="13">
        <f>_xlfn.RANK.EQ(Table58[[#This Row],[Defensive Geom Mean (w/o Framing)]], Table58[Defensive Geom Mean (w/o Framing)], 1)</f>
        <v>58</v>
      </c>
      <c r="M189" s="19">
        <f>Table58[[#This Row],[Defense Only Rank]]-Table58[[#This Row],[Defensive Geom Mean (w/o Framing) Rank]]</f>
        <v>12</v>
      </c>
    </row>
    <row r="190" spans="1:13" x14ac:dyDescent="0.45">
      <c r="A190" s="1" t="s">
        <v>316</v>
      </c>
      <c r="B190" t="str">
        <f>VLOOKUP(Table58[[#This Row],[Name]], Statcast_Era___Career[[Name]:[Team]], 2, FALSE)</f>
        <v>3 Tms</v>
      </c>
      <c r="C190" s="8">
        <f>_xlfn.NUMBERVALUE(VLOOKUP($A190, Statcast_Era___Career[[Name]:[FRVFRV - Statcast Fielding Run Value in runs above average (Throwing+Blocking+Framing+Arm+RAA)]], 7, FALSE))</f>
        <v>0</v>
      </c>
      <c r="D190" s="9">
        <f>_xlfn.NUMBERVALUE(VLOOKUP($A190, Statcast_Era___Career[[Name]:[FRVFRV - Statcast Fielding Run Value in runs above average (Throwing+Blocking+Framing+Arm+RAA)]], 8, FALSE))</f>
        <v>0</v>
      </c>
      <c r="E190" s="10">
        <f>_xlfn.NUMBERVALUE(VLOOKUP($A190, Statcast_Era___Career[[Name]:[FRVFRV - Statcast Fielding Run Value in runs above average (Throwing+Blocking+Framing+Arm+RAA)]], 9, FALSE))</f>
        <v>0</v>
      </c>
      <c r="F190" s="8">
        <f>_xlfn.RANK.EQ(_xlfn.NUMBERVALUE(VLOOKUP($A190,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90" s="9">
        <f>_xlfn.RANK.EQ(_xlfn.NUMBERVALUE(VLOOKUP($A190,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90" s="10">
        <f>_xlfn.RANK.EQ(_xlfn.NUMBERVALUE(VLOOKUP($A190,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90" s="11">
        <f>GEOMEAN(F190:H190)</f>
        <v>52.974830816587776</v>
      </c>
      <c r="J190" s="12">
        <f>_xlfn.RANK.EQ(Table58[[#This Row],[Geom Mean (Defense Only)]], Table58[Geom Mean (Defense Only)], 1)</f>
        <v>70</v>
      </c>
      <c r="K190" s="11">
        <f>GEOMEAN(F190:G190)</f>
        <v>52.962250707461443</v>
      </c>
      <c r="L190" s="13">
        <f>_xlfn.RANK.EQ(Table58[[#This Row],[Defensive Geom Mean (w/o Framing)]], Table58[Defensive Geom Mean (w/o Framing)], 1)</f>
        <v>58</v>
      </c>
      <c r="M190" s="19">
        <f>Table58[[#This Row],[Defense Only Rank]]-Table58[[#This Row],[Defensive Geom Mean (w/o Framing) Rank]]</f>
        <v>12</v>
      </c>
    </row>
    <row r="191" spans="1:13" x14ac:dyDescent="0.45">
      <c r="A191" s="1" t="s">
        <v>317</v>
      </c>
      <c r="B191" t="str">
        <f>VLOOKUP(Table58[[#This Row],[Name]], Statcast_Era___Career[[Name]:[Team]], 2, FALSE)</f>
        <v>2 Tms</v>
      </c>
      <c r="C191" s="8">
        <f>_xlfn.NUMBERVALUE(VLOOKUP($A191, Statcast_Era___Career[[Name]:[FRVFRV - Statcast Fielding Run Value in runs above average (Throwing+Blocking+Framing+Arm+RAA)]], 7, FALSE))</f>
        <v>0</v>
      </c>
      <c r="D191" s="9">
        <f>_xlfn.NUMBERVALUE(VLOOKUP($A191, Statcast_Era___Career[[Name]:[FRVFRV - Statcast Fielding Run Value in runs above average (Throwing+Blocking+Framing+Arm+RAA)]], 8, FALSE))</f>
        <v>0</v>
      </c>
      <c r="E191" s="10">
        <f>_xlfn.NUMBERVALUE(VLOOKUP($A191, Statcast_Era___Career[[Name]:[FRVFRV - Statcast Fielding Run Value in runs above average (Throwing+Blocking+Framing+Arm+RAA)]], 9, FALSE))</f>
        <v>0</v>
      </c>
      <c r="F191" s="8">
        <f>_xlfn.RANK.EQ(_xlfn.NUMBERVALUE(VLOOKUP($A191,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91" s="9">
        <f>_xlfn.RANK.EQ(_xlfn.NUMBERVALUE(VLOOKUP($A191,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91" s="10">
        <f>_xlfn.RANK.EQ(_xlfn.NUMBERVALUE(VLOOKUP($A191,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91" s="11">
        <f>GEOMEAN(F191:H191)</f>
        <v>52.974830816587776</v>
      </c>
      <c r="J191" s="12">
        <f>_xlfn.RANK.EQ(Table58[[#This Row],[Geom Mean (Defense Only)]], Table58[Geom Mean (Defense Only)], 1)</f>
        <v>70</v>
      </c>
      <c r="K191" s="11">
        <f>GEOMEAN(F191:G191)</f>
        <v>52.962250707461443</v>
      </c>
      <c r="L191" s="13">
        <f>_xlfn.RANK.EQ(Table58[[#This Row],[Defensive Geom Mean (w/o Framing)]], Table58[Defensive Geom Mean (w/o Framing)], 1)</f>
        <v>58</v>
      </c>
      <c r="M191" s="19">
        <f>Table58[[#This Row],[Defense Only Rank]]-Table58[[#This Row],[Defensive Geom Mean (w/o Framing) Rank]]</f>
        <v>12</v>
      </c>
    </row>
    <row r="192" spans="1:13" x14ac:dyDescent="0.45">
      <c r="A192" s="1" t="s">
        <v>318</v>
      </c>
      <c r="B192" t="str">
        <f>VLOOKUP(Table58[[#This Row],[Name]], Statcast_Era___Career[[Name]:[Team]], 2, FALSE)</f>
        <v>HOU</v>
      </c>
      <c r="C192" s="8">
        <f>_xlfn.NUMBERVALUE(VLOOKUP($A192, Statcast_Era___Career[[Name]:[FRVFRV - Statcast Fielding Run Value in runs above average (Throwing+Blocking+Framing+Arm+RAA)]], 7, FALSE))</f>
        <v>0</v>
      </c>
      <c r="D192" s="9">
        <f>_xlfn.NUMBERVALUE(VLOOKUP($A192, Statcast_Era___Career[[Name]:[FRVFRV - Statcast Fielding Run Value in runs above average (Throwing+Blocking+Framing+Arm+RAA)]], 8, FALSE))</f>
        <v>0</v>
      </c>
      <c r="E192" s="10">
        <f>_xlfn.NUMBERVALUE(VLOOKUP($A192, Statcast_Era___Career[[Name]:[FRVFRV - Statcast Fielding Run Value in runs above average (Throwing+Blocking+Framing+Arm+RAA)]], 9, FALSE))</f>
        <v>0</v>
      </c>
      <c r="F192" s="8">
        <f>_xlfn.RANK.EQ(_xlfn.NUMBERVALUE(VLOOKUP($A192,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92" s="9">
        <f>_xlfn.RANK.EQ(_xlfn.NUMBERVALUE(VLOOKUP($A192,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92" s="10">
        <f>_xlfn.RANK.EQ(_xlfn.NUMBERVALUE(VLOOKUP($A192,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92" s="11">
        <f>GEOMEAN(F192:H192)</f>
        <v>52.974830816587776</v>
      </c>
      <c r="J192" s="12">
        <f>_xlfn.RANK.EQ(Table58[[#This Row],[Geom Mean (Defense Only)]], Table58[Geom Mean (Defense Only)], 1)</f>
        <v>70</v>
      </c>
      <c r="K192" s="11">
        <f>GEOMEAN(F192:G192)</f>
        <v>52.962250707461443</v>
      </c>
      <c r="L192" s="13">
        <f>_xlfn.RANK.EQ(Table58[[#This Row],[Defensive Geom Mean (w/o Framing)]], Table58[Defensive Geom Mean (w/o Framing)], 1)</f>
        <v>58</v>
      </c>
      <c r="M192" s="19">
        <f>Table58[[#This Row],[Defense Only Rank]]-Table58[[#This Row],[Defensive Geom Mean (w/o Framing) Rank]]</f>
        <v>12</v>
      </c>
    </row>
    <row r="193" spans="1:13" x14ac:dyDescent="0.45">
      <c r="A193" s="1" t="s">
        <v>319</v>
      </c>
      <c r="B193" t="str">
        <f>VLOOKUP(Table58[[#This Row],[Name]], Statcast_Era___Career[[Name]:[Team]], 2, FALSE)</f>
        <v>2 Tms</v>
      </c>
      <c r="C193" s="8">
        <f>_xlfn.NUMBERVALUE(VLOOKUP($A193, Statcast_Era___Career[[Name]:[FRVFRV - Statcast Fielding Run Value in runs above average (Throwing+Blocking+Framing+Arm+RAA)]], 7, FALSE))</f>
        <v>0</v>
      </c>
      <c r="D193" s="9">
        <f>_xlfn.NUMBERVALUE(VLOOKUP($A193, Statcast_Era___Career[[Name]:[FRVFRV - Statcast Fielding Run Value in runs above average (Throwing+Blocking+Framing+Arm+RAA)]], 8, FALSE))</f>
        <v>0</v>
      </c>
      <c r="E193" s="10">
        <f>_xlfn.NUMBERVALUE(VLOOKUP($A193, Statcast_Era___Career[[Name]:[FRVFRV - Statcast Fielding Run Value in runs above average (Throwing+Blocking+Framing+Arm+RAA)]], 9, FALSE))</f>
        <v>0</v>
      </c>
      <c r="F193" s="8">
        <f>_xlfn.RANK.EQ(_xlfn.NUMBERVALUE(VLOOKUP($A193,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93" s="9">
        <f>_xlfn.RANK.EQ(_xlfn.NUMBERVALUE(VLOOKUP($A193,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93" s="10">
        <f>_xlfn.RANK.EQ(_xlfn.NUMBERVALUE(VLOOKUP($A193,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93" s="11">
        <f>GEOMEAN(F193:H193)</f>
        <v>52.974830816587776</v>
      </c>
      <c r="J193" s="12">
        <f>_xlfn.RANK.EQ(Table58[[#This Row],[Geom Mean (Defense Only)]], Table58[Geom Mean (Defense Only)], 1)</f>
        <v>70</v>
      </c>
      <c r="K193" s="11">
        <f>GEOMEAN(F193:G193)</f>
        <v>52.962250707461443</v>
      </c>
      <c r="L193" s="13">
        <f>_xlfn.RANK.EQ(Table58[[#This Row],[Defensive Geom Mean (w/o Framing)]], Table58[Defensive Geom Mean (w/o Framing)], 1)</f>
        <v>58</v>
      </c>
      <c r="M193" s="19">
        <f>Table58[[#This Row],[Defense Only Rank]]-Table58[[#This Row],[Defensive Geom Mean (w/o Framing) Rank]]</f>
        <v>12</v>
      </c>
    </row>
    <row r="194" spans="1:13" x14ac:dyDescent="0.45">
      <c r="A194" s="1" t="s">
        <v>320</v>
      </c>
      <c r="B194" t="str">
        <f>VLOOKUP(Table58[[#This Row],[Name]], Statcast_Era___Career[[Name]:[Team]], 2, FALSE)</f>
        <v>COL</v>
      </c>
      <c r="C194" s="8">
        <f>_xlfn.NUMBERVALUE(VLOOKUP($A194, Statcast_Era___Career[[Name]:[FRVFRV - Statcast Fielding Run Value in runs above average (Throwing+Blocking+Framing+Arm+RAA)]], 7, FALSE))</f>
        <v>0</v>
      </c>
      <c r="D194" s="9">
        <f>_xlfn.NUMBERVALUE(VLOOKUP($A194, Statcast_Era___Career[[Name]:[FRVFRV - Statcast Fielding Run Value in runs above average (Throwing+Blocking+Framing+Arm+RAA)]], 8, FALSE))</f>
        <v>0</v>
      </c>
      <c r="E194" s="10">
        <f>_xlfn.NUMBERVALUE(VLOOKUP($A194, Statcast_Era___Career[[Name]:[FRVFRV - Statcast Fielding Run Value in runs above average (Throwing+Blocking+Framing+Arm+RAA)]], 9, FALSE))</f>
        <v>0</v>
      </c>
      <c r="F194" s="8">
        <f>_xlfn.RANK.EQ(_xlfn.NUMBERVALUE(VLOOKUP($A194,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94" s="9">
        <f>_xlfn.RANK.EQ(_xlfn.NUMBERVALUE(VLOOKUP($A194,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94" s="10">
        <f>_xlfn.RANK.EQ(_xlfn.NUMBERVALUE(VLOOKUP($A194,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94" s="11">
        <f>GEOMEAN(F194:H194)</f>
        <v>52.974830816587776</v>
      </c>
      <c r="J194" s="12">
        <f>_xlfn.RANK.EQ(Table58[[#This Row],[Geom Mean (Defense Only)]], Table58[Geom Mean (Defense Only)], 1)</f>
        <v>70</v>
      </c>
      <c r="K194" s="11">
        <f>GEOMEAN(F194:G194)</f>
        <v>52.962250707461443</v>
      </c>
      <c r="L194" s="13">
        <f>_xlfn.RANK.EQ(Table58[[#This Row],[Defensive Geom Mean (w/o Framing)]], Table58[Defensive Geom Mean (w/o Framing)], 1)</f>
        <v>58</v>
      </c>
      <c r="M194" s="19">
        <f>Table58[[#This Row],[Defense Only Rank]]-Table58[[#This Row],[Defensive Geom Mean (w/o Framing) Rank]]</f>
        <v>12</v>
      </c>
    </row>
    <row r="195" spans="1:13" x14ac:dyDescent="0.45">
      <c r="A195" s="1" t="s">
        <v>321</v>
      </c>
      <c r="B195" t="str">
        <f>VLOOKUP(Table58[[#This Row],[Name]], Statcast_Era___Career[[Name]:[Team]], 2, FALSE)</f>
        <v>4 Tms</v>
      </c>
      <c r="C195" s="8">
        <f>_xlfn.NUMBERVALUE(VLOOKUP($A195, Statcast_Era___Career[[Name]:[FRVFRV - Statcast Fielding Run Value in runs above average (Throwing+Blocking+Framing+Arm+RAA)]], 7, FALSE))</f>
        <v>0</v>
      </c>
      <c r="D195" s="9">
        <f>_xlfn.NUMBERVALUE(VLOOKUP($A195, Statcast_Era___Career[[Name]:[FRVFRV - Statcast Fielding Run Value in runs above average (Throwing+Blocking+Framing+Arm+RAA)]], 8, FALSE))</f>
        <v>0</v>
      </c>
      <c r="E195" s="10">
        <f>_xlfn.NUMBERVALUE(VLOOKUP($A195, Statcast_Era___Career[[Name]:[FRVFRV - Statcast Fielding Run Value in runs above average (Throwing+Blocking+Framing+Arm+RAA)]], 9, FALSE))</f>
        <v>0</v>
      </c>
      <c r="F195" s="8">
        <f>_xlfn.RANK.EQ(_xlfn.NUMBERVALUE(VLOOKUP($A195,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95" s="9">
        <f>_xlfn.RANK.EQ(_xlfn.NUMBERVALUE(VLOOKUP($A195,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95" s="10">
        <f>_xlfn.RANK.EQ(_xlfn.NUMBERVALUE(VLOOKUP($A195,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95" s="11">
        <f>GEOMEAN(F195:H195)</f>
        <v>52.974830816587776</v>
      </c>
      <c r="J195" s="12">
        <f>_xlfn.RANK.EQ(Table58[[#This Row],[Geom Mean (Defense Only)]], Table58[Geom Mean (Defense Only)], 1)</f>
        <v>70</v>
      </c>
      <c r="K195" s="11">
        <f>GEOMEAN(F195:G195)</f>
        <v>52.962250707461443</v>
      </c>
      <c r="L195" s="13">
        <f>_xlfn.RANK.EQ(Table58[[#This Row],[Defensive Geom Mean (w/o Framing)]], Table58[Defensive Geom Mean (w/o Framing)], 1)</f>
        <v>58</v>
      </c>
      <c r="M195" s="19">
        <f>Table58[[#This Row],[Defense Only Rank]]-Table58[[#This Row],[Defensive Geom Mean (w/o Framing) Rank]]</f>
        <v>12</v>
      </c>
    </row>
    <row r="196" spans="1:13" x14ac:dyDescent="0.45">
      <c r="A196" s="1" t="s">
        <v>322</v>
      </c>
      <c r="B196" t="str">
        <f>VLOOKUP(Table58[[#This Row],[Name]], Statcast_Era___Career[[Name]:[Team]], 2, FALSE)</f>
        <v>2 Tms</v>
      </c>
      <c r="C196" s="8">
        <f>_xlfn.NUMBERVALUE(VLOOKUP($A196, Statcast_Era___Career[[Name]:[FRVFRV - Statcast Fielding Run Value in runs above average (Throwing+Blocking+Framing+Arm+RAA)]], 7, FALSE))</f>
        <v>0</v>
      </c>
      <c r="D196" s="9">
        <f>_xlfn.NUMBERVALUE(VLOOKUP($A196, Statcast_Era___Career[[Name]:[FRVFRV - Statcast Fielding Run Value in runs above average (Throwing+Blocking+Framing+Arm+RAA)]], 8, FALSE))</f>
        <v>0</v>
      </c>
      <c r="E196" s="10">
        <f>_xlfn.NUMBERVALUE(VLOOKUP($A196, Statcast_Era___Career[[Name]:[FRVFRV - Statcast Fielding Run Value in runs above average (Throwing+Blocking+Framing+Arm+RAA)]], 9, FALSE))</f>
        <v>0</v>
      </c>
      <c r="F196" s="8">
        <f>_xlfn.RANK.EQ(_xlfn.NUMBERVALUE(VLOOKUP($A196,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96" s="9">
        <f>_xlfn.RANK.EQ(_xlfn.NUMBERVALUE(VLOOKUP($A196,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96" s="10">
        <f>_xlfn.RANK.EQ(_xlfn.NUMBERVALUE(VLOOKUP($A196,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96" s="11">
        <f>GEOMEAN(F196:H196)</f>
        <v>52.974830816587776</v>
      </c>
      <c r="J196" s="12">
        <f>_xlfn.RANK.EQ(Table58[[#This Row],[Geom Mean (Defense Only)]], Table58[Geom Mean (Defense Only)], 1)</f>
        <v>70</v>
      </c>
      <c r="K196" s="11">
        <f>GEOMEAN(F196:G196)</f>
        <v>52.962250707461443</v>
      </c>
      <c r="L196" s="13">
        <f>_xlfn.RANK.EQ(Table58[[#This Row],[Defensive Geom Mean (w/o Framing)]], Table58[Defensive Geom Mean (w/o Framing)], 1)</f>
        <v>58</v>
      </c>
      <c r="M196" s="19">
        <f>Table58[[#This Row],[Defense Only Rank]]-Table58[[#This Row],[Defensive Geom Mean (w/o Framing) Rank]]</f>
        <v>12</v>
      </c>
    </row>
    <row r="197" spans="1:13" x14ac:dyDescent="0.45">
      <c r="A197" s="1" t="s">
        <v>323</v>
      </c>
      <c r="B197" t="str">
        <f>VLOOKUP(Table58[[#This Row],[Name]], Statcast_Era___Career[[Name]:[Team]], 2, FALSE)</f>
        <v>2 Tms</v>
      </c>
      <c r="C197" s="8">
        <f>_xlfn.NUMBERVALUE(VLOOKUP($A197, Statcast_Era___Career[[Name]:[FRVFRV - Statcast Fielding Run Value in runs above average (Throwing+Blocking+Framing+Arm+RAA)]], 7, FALSE))</f>
        <v>0</v>
      </c>
      <c r="D197" s="9">
        <f>_xlfn.NUMBERVALUE(VLOOKUP($A197, Statcast_Era___Career[[Name]:[FRVFRV - Statcast Fielding Run Value in runs above average (Throwing+Blocking+Framing+Arm+RAA)]], 8, FALSE))</f>
        <v>0</v>
      </c>
      <c r="E197" s="10">
        <f>_xlfn.NUMBERVALUE(VLOOKUP($A197, Statcast_Era___Career[[Name]:[FRVFRV - Statcast Fielding Run Value in runs above average (Throwing+Blocking+Framing+Arm+RAA)]], 9, FALSE))</f>
        <v>0</v>
      </c>
      <c r="F197" s="8">
        <f>_xlfn.RANK.EQ(_xlfn.NUMBERVALUE(VLOOKUP($A197,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97" s="9">
        <f>_xlfn.RANK.EQ(_xlfn.NUMBERVALUE(VLOOKUP($A197,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97" s="10">
        <f>_xlfn.RANK.EQ(_xlfn.NUMBERVALUE(VLOOKUP($A197,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97" s="11">
        <f>GEOMEAN(F197:H197)</f>
        <v>52.974830816587776</v>
      </c>
      <c r="J197" s="12">
        <f>_xlfn.RANK.EQ(Table58[[#This Row],[Geom Mean (Defense Only)]], Table58[Geom Mean (Defense Only)], 1)</f>
        <v>70</v>
      </c>
      <c r="K197" s="11">
        <f>GEOMEAN(F197:G197)</f>
        <v>52.962250707461443</v>
      </c>
      <c r="L197" s="13">
        <f>_xlfn.RANK.EQ(Table58[[#This Row],[Defensive Geom Mean (w/o Framing)]], Table58[Defensive Geom Mean (w/o Framing)], 1)</f>
        <v>58</v>
      </c>
      <c r="M197" s="19">
        <f>Table58[[#This Row],[Defense Only Rank]]-Table58[[#This Row],[Defensive Geom Mean (w/o Framing) Rank]]</f>
        <v>12</v>
      </c>
    </row>
    <row r="198" spans="1:13" x14ac:dyDescent="0.45">
      <c r="A198" s="1" t="s">
        <v>324</v>
      </c>
      <c r="B198" t="str">
        <f>VLOOKUP(Table58[[#This Row],[Name]], Statcast_Era___Career[[Name]:[Team]], 2, FALSE)</f>
        <v>2 Tms</v>
      </c>
      <c r="C198" s="8">
        <f>_xlfn.NUMBERVALUE(VLOOKUP($A198, Statcast_Era___Career[[Name]:[FRVFRV - Statcast Fielding Run Value in runs above average (Throwing+Blocking+Framing+Arm+RAA)]], 7, FALSE))</f>
        <v>0</v>
      </c>
      <c r="D198" s="9">
        <f>_xlfn.NUMBERVALUE(VLOOKUP($A198, Statcast_Era___Career[[Name]:[FRVFRV - Statcast Fielding Run Value in runs above average (Throwing+Blocking+Framing+Arm+RAA)]], 8, FALSE))</f>
        <v>0</v>
      </c>
      <c r="E198" s="10">
        <f>_xlfn.NUMBERVALUE(VLOOKUP($A198, Statcast_Era___Career[[Name]:[FRVFRV - Statcast Fielding Run Value in runs above average (Throwing+Blocking+Framing+Arm+RAA)]], 9, FALSE))</f>
        <v>0</v>
      </c>
      <c r="F198" s="8">
        <f>_xlfn.RANK.EQ(_xlfn.NUMBERVALUE(VLOOKUP($A198,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98" s="9">
        <f>_xlfn.RANK.EQ(_xlfn.NUMBERVALUE(VLOOKUP($A198,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98" s="10">
        <f>_xlfn.RANK.EQ(_xlfn.NUMBERVALUE(VLOOKUP($A198,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98" s="11">
        <f>GEOMEAN(F198:H198)</f>
        <v>52.974830816587776</v>
      </c>
      <c r="J198" s="12">
        <f>_xlfn.RANK.EQ(Table58[[#This Row],[Geom Mean (Defense Only)]], Table58[Geom Mean (Defense Only)], 1)</f>
        <v>70</v>
      </c>
      <c r="K198" s="11">
        <f>GEOMEAN(F198:G198)</f>
        <v>52.962250707461443</v>
      </c>
      <c r="L198" s="13">
        <f>_xlfn.RANK.EQ(Table58[[#This Row],[Defensive Geom Mean (w/o Framing)]], Table58[Defensive Geom Mean (w/o Framing)], 1)</f>
        <v>58</v>
      </c>
      <c r="M198" s="19">
        <f>Table58[[#This Row],[Defense Only Rank]]-Table58[[#This Row],[Defensive Geom Mean (w/o Framing) Rank]]</f>
        <v>12</v>
      </c>
    </row>
    <row r="199" spans="1:13" x14ac:dyDescent="0.45">
      <c r="A199" s="1" t="s">
        <v>325</v>
      </c>
      <c r="B199" t="str">
        <f>VLOOKUP(Table58[[#This Row],[Name]], Statcast_Era___Career[[Name]:[Team]], 2, FALSE)</f>
        <v>3 Tms</v>
      </c>
      <c r="C199" s="8">
        <f>_xlfn.NUMBERVALUE(VLOOKUP($A199, Statcast_Era___Career[[Name]:[FRVFRV - Statcast Fielding Run Value in runs above average (Throwing+Blocking+Framing+Arm+RAA)]], 7, FALSE))</f>
        <v>0</v>
      </c>
      <c r="D199" s="9">
        <f>_xlfn.NUMBERVALUE(VLOOKUP($A199, Statcast_Era___Career[[Name]:[FRVFRV - Statcast Fielding Run Value in runs above average (Throwing+Blocking+Framing+Arm+RAA)]], 8, FALSE))</f>
        <v>0</v>
      </c>
      <c r="E199" s="10">
        <f>_xlfn.NUMBERVALUE(VLOOKUP($A199, Statcast_Era___Career[[Name]:[FRVFRV - Statcast Fielding Run Value in runs above average (Throwing+Blocking+Framing+Arm+RAA)]], 9, FALSE))</f>
        <v>0</v>
      </c>
      <c r="F199" s="8">
        <f>_xlfn.RANK.EQ(_xlfn.NUMBERVALUE(VLOOKUP($A199,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199" s="9">
        <f>_xlfn.RANK.EQ(_xlfn.NUMBERVALUE(VLOOKUP($A199,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199" s="10">
        <f>_xlfn.RANK.EQ(_xlfn.NUMBERVALUE(VLOOKUP($A199,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199" s="11">
        <f>GEOMEAN(F199:H199)</f>
        <v>52.974830816587776</v>
      </c>
      <c r="J199" s="12">
        <f>_xlfn.RANK.EQ(Table58[[#This Row],[Geom Mean (Defense Only)]], Table58[Geom Mean (Defense Only)], 1)</f>
        <v>70</v>
      </c>
      <c r="K199" s="11">
        <f>GEOMEAN(F199:G199)</f>
        <v>52.962250707461443</v>
      </c>
      <c r="L199" s="13">
        <f>_xlfn.RANK.EQ(Table58[[#This Row],[Defensive Geom Mean (w/o Framing)]], Table58[Defensive Geom Mean (w/o Framing)], 1)</f>
        <v>58</v>
      </c>
      <c r="M199" s="19">
        <f>Table58[[#This Row],[Defense Only Rank]]-Table58[[#This Row],[Defensive Geom Mean (w/o Framing) Rank]]</f>
        <v>12</v>
      </c>
    </row>
    <row r="200" spans="1:13" x14ac:dyDescent="0.45">
      <c r="A200" s="1" t="s">
        <v>326</v>
      </c>
      <c r="B200" t="str">
        <f>VLOOKUP(Table58[[#This Row],[Name]], Statcast_Era___Career[[Name]:[Team]], 2, FALSE)</f>
        <v>5 Tms</v>
      </c>
      <c r="C200" s="8">
        <f>_xlfn.NUMBERVALUE(VLOOKUP($A200, Statcast_Era___Career[[Name]:[FRVFRV - Statcast Fielding Run Value in runs above average (Throwing+Blocking+Framing+Arm+RAA)]], 7, FALSE))</f>
        <v>0</v>
      </c>
      <c r="D200" s="9">
        <f>_xlfn.NUMBERVALUE(VLOOKUP($A200, Statcast_Era___Career[[Name]:[FRVFRV - Statcast Fielding Run Value in runs above average (Throwing+Blocking+Framing+Arm+RAA)]], 8, FALSE))</f>
        <v>0</v>
      </c>
      <c r="E200" s="10">
        <f>_xlfn.NUMBERVALUE(VLOOKUP($A200, Statcast_Era___Career[[Name]:[FRVFRV - Statcast Fielding Run Value in runs above average (Throwing+Blocking+Framing+Arm+RAA)]], 9, FALSE))</f>
        <v>0</v>
      </c>
      <c r="F200" s="8">
        <f>_xlfn.RANK.EQ(_xlfn.NUMBERVALUE(VLOOKUP($A200,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00" s="9">
        <f>_xlfn.RANK.EQ(_xlfn.NUMBERVALUE(VLOOKUP($A200,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00" s="10">
        <f>_xlfn.RANK.EQ(_xlfn.NUMBERVALUE(VLOOKUP($A200,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00" s="11">
        <f>GEOMEAN(F200:H200)</f>
        <v>52.974830816587776</v>
      </c>
      <c r="J200" s="12">
        <f>_xlfn.RANK.EQ(Table58[[#This Row],[Geom Mean (Defense Only)]], Table58[Geom Mean (Defense Only)], 1)</f>
        <v>70</v>
      </c>
      <c r="K200" s="11">
        <f>GEOMEAN(F200:G200)</f>
        <v>52.962250707461443</v>
      </c>
      <c r="L200" s="13">
        <f>_xlfn.RANK.EQ(Table58[[#This Row],[Defensive Geom Mean (w/o Framing)]], Table58[Defensive Geom Mean (w/o Framing)], 1)</f>
        <v>58</v>
      </c>
      <c r="M200" s="19">
        <f>Table58[[#This Row],[Defense Only Rank]]-Table58[[#This Row],[Defensive Geom Mean (w/o Framing) Rank]]</f>
        <v>12</v>
      </c>
    </row>
    <row r="201" spans="1:13" x14ac:dyDescent="0.45">
      <c r="A201" s="1" t="s">
        <v>327</v>
      </c>
      <c r="B201" t="str">
        <f>VLOOKUP(Table58[[#This Row],[Name]], Statcast_Era___Career[[Name]:[Team]], 2, FALSE)</f>
        <v>3 Tms</v>
      </c>
      <c r="C201" s="8">
        <f>_xlfn.NUMBERVALUE(VLOOKUP($A201, Statcast_Era___Career[[Name]:[FRVFRV - Statcast Fielding Run Value in runs above average (Throwing+Blocking+Framing+Arm+RAA)]], 7, FALSE))</f>
        <v>0</v>
      </c>
      <c r="D201" s="9">
        <f>_xlfn.NUMBERVALUE(VLOOKUP($A201, Statcast_Era___Career[[Name]:[FRVFRV - Statcast Fielding Run Value in runs above average (Throwing+Blocking+Framing+Arm+RAA)]], 8, FALSE))</f>
        <v>0</v>
      </c>
      <c r="E201" s="10">
        <f>_xlfn.NUMBERVALUE(VLOOKUP($A201, Statcast_Era___Career[[Name]:[FRVFRV - Statcast Fielding Run Value in runs above average (Throwing+Blocking+Framing+Arm+RAA)]], 9, FALSE))</f>
        <v>0</v>
      </c>
      <c r="F201" s="8">
        <f>_xlfn.RANK.EQ(_xlfn.NUMBERVALUE(VLOOKUP($A201,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01" s="9">
        <f>_xlfn.RANK.EQ(_xlfn.NUMBERVALUE(VLOOKUP($A201,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01" s="10">
        <f>_xlfn.RANK.EQ(_xlfn.NUMBERVALUE(VLOOKUP($A201,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01" s="11">
        <f>GEOMEAN(F201:H201)</f>
        <v>52.974830816587776</v>
      </c>
      <c r="J201" s="12">
        <f>_xlfn.RANK.EQ(Table58[[#This Row],[Geom Mean (Defense Only)]], Table58[Geom Mean (Defense Only)], 1)</f>
        <v>70</v>
      </c>
      <c r="K201" s="11">
        <f>GEOMEAN(F201:G201)</f>
        <v>52.962250707461443</v>
      </c>
      <c r="L201" s="13">
        <f>_xlfn.RANK.EQ(Table58[[#This Row],[Defensive Geom Mean (w/o Framing)]], Table58[Defensive Geom Mean (w/o Framing)], 1)</f>
        <v>58</v>
      </c>
      <c r="M201" s="19">
        <f>Table58[[#This Row],[Defense Only Rank]]-Table58[[#This Row],[Defensive Geom Mean (w/o Framing) Rank]]</f>
        <v>12</v>
      </c>
    </row>
    <row r="202" spans="1:13" x14ac:dyDescent="0.45">
      <c r="A202" s="1" t="s">
        <v>328</v>
      </c>
      <c r="B202" t="str">
        <f>VLOOKUP(Table58[[#This Row],[Name]], Statcast_Era___Career[[Name]:[Team]], 2, FALSE)</f>
        <v>2 Tms</v>
      </c>
      <c r="C202" s="8">
        <f>_xlfn.NUMBERVALUE(VLOOKUP($A202, Statcast_Era___Career[[Name]:[FRVFRV - Statcast Fielding Run Value in runs above average (Throwing+Blocking+Framing+Arm+RAA)]], 7, FALSE))</f>
        <v>0</v>
      </c>
      <c r="D202" s="9">
        <f>_xlfn.NUMBERVALUE(VLOOKUP($A202, Statcast_Era___Career[[Name]:[FRVFRV - Statcast Fielding Run Value in runs above average (Throwing+Blocking+Framing+Arm+RAA)]], 8, FALSE))</f>
        <v>0</v>
      </c>
      <c r="E202" s="10">
        <f>_xlfn.NUMBERVALUE(VLOOKUP($A202, Statcast_Era___Career[[Name]:[FRVFRV - Statcast Fielding Run Value in runs above average (Throwing+Blocking+Framing+Arm+RAA)]], 9, FALSE))</f>
        <v>0</v>
      </c>
      <c r="F202" s="8">
        <f>_xlfn.RANK.EQ(_xlfn.NUMBERVALUE(VLOOKUP($A202,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02" s="9">
        <f>_xlfn.RANK.EQ(_xlfn.NUMBERVALUE(VLOOKUP($A202,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02" s="10">
        <f>_xlfn.RANK.EQ(_xlfn.NUMBERVALUE(VLOOKUP($A202,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02" s="11">
        <f>GEOMEAN(F202:H202)</f>
        <v>52.974830816587776</v>
      </c>
      <c r="J202" s="12">
        <f>_xlfn.RANK.EQ(Table58[[#This Row],[Geom Mean (Defense Only)]], Table58[Geom Mean (Defense Only)], 1)</f>
        <v>70</v>
      </c>
      <c r="K202" s="11">
        <f>GEOMEAN(F202:G202)</f>
        <v>52.962250707461443</v>
      </c>
      <c r="L202" s="13">
        <f>_xlfn.RANK.EQ(Table58[[#This Row],[Defensive Geom Mean (w/o Framing)]], Table58[Defensive Geom Mean (w/o Framing)], 1)</f>
        <v>58</v>
      </c>
      <c r="M202" s="19">
        <f>Table58[[#This Row],[Defense Only Rank]]-Table58[[#This Row],[Defensive Geom Mean (w/o Framing) Rank]]</f>
        <v>12</v>
      </c>
    </row>
    <row r="203" spans="1:13" x14ac:dyDescent="0.45">
      <c r="A203" s="1" t="s">
        <v>329</v>
      </c>
      <c r="B203" t="str">
        <f>VLOOKUP(Table58[[#This Row],[Name]], Statcast_Era___Career[[Name]:[Team]], 2, FALSE)</f>
        <v>5 Tms</v>
      </c>
      <c r="C203" s="8">
        <f>_xlfn.NUMBERVALUE(VLOOKUP($A203, Statcast_Era___Career[[Name]:[FRVFRV - Statcast Fielding Run Value in runs above average (Throwing+Blocking+Framing+Arm+RAA)]], 7, FALSE))</f>
        <v>0</v>
      </c>
      <c r="D203" s="9">
        <f>_xlfn.NUMBERVALUE(VLOOKUP($A203, Statcast_Era___Career[[Name]:[FRVFRV - Statcast Fielding Run Value in runs above average (Throwing+Blocking+Framing+Arm+RAA)]], 8, FALSE))</f>
        <v>0</v>
      </c>
      <c r="E203" s="10">
        <f>_xlfn.NUMBERVALUE(VLOOKUP($A203, Statcast_Era___Career[[Name]:[FRVFRV - Statcast Fielding Run Value in runs above average (Throwing+Blocking+Framing+Arm+RAA)]], 9, FALSE))</f>
        <v>0</v>
      </c>
      <c r="F203" s="8">
        <f>_xlfn.RANK.EQ(_xlfn.NUMBERVALUE(VLOOKUP($A203,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03" s="9">
        <f>_xlfn.RANK.EQ(_xlfn.NUMBERVALUE(VLOOKUP($A203,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03" s="10">
        <f>_xlfn.RANK.EQ(_xlfn.NUMBERVALUE(VLOOKUP($A203,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03" s="11">
        <f>GEOMEAN(F203:H203)</f>
        <v>52.974830816587776</v>
      </c>
      <c r="J203" s="12">
        <f>_xlfn.RANK.EQ(Table58[[#This Row],[Geom Mean (Defense Only)]], Table58[Geom Mean (Defense Only)], 1)</f>
        <v>70</v>
      </c>
      <c r="K203" s="11">
        <f>GEOMEAN(F203:G203)</f>
        <v>52.962250707461443</v>
      </c>
      <c r="L203" s="13">
        <f>_xlfn.RANK.EQ(Table58[[#This Row],[Defensive Geom Mean (w/o Framing)]], Table58[Defensive Geom Mean (w/o Framing)], 1)</f>
        <v>58</v>
      </c>
      <c r="M203" s="19">
        <f>Table58[[#This Row],[Defense Only Rank]]-Table58[[#This Row],[Defensive Geom Mean (w/o Framing) Rank]]</f>
        <v>12</v>
      </c>
    </row>
    <row r="204" spans="1:13" x14ac:dyDescent="0.45">
      <c r="A204" s="1" t="s">
        <v>330</v>
      </c>
      <c r="B204" t="str">
        <f>VLOOKUP(Table58[[#This Row],[Name]], Statcast_Era___Career[[Name]:[Team]], 2, FALSE)</f>
        <v>2 Tms</v>
      </c>
      <c r="C204" s="8">
        <f>_xlfn.NUMBERVALUE(VLOOKUP($A204, Statcast_Era___Career[[Name]:[FRVFRV - Statcast Fielding Run Value in runs above average (Throwing+Blocking+Framing+Arm+RAA)]], 7, FALSE))</f>
        <v>0</v>
      </c>
      <c r="D204" s="9">
        <f>_xlfn.NUMBERVALUE(VLOOKUP($A204, Statcast_Era___Career[[Name]:[FRVFRV - Statcast Fielding Run Value in runs above average (Throwing+Blocking+Framing+Arm+RAA)]], 8, FALSE))</f>
        <v>0</v>
      </c>
      <c r="E204" s="10">
        <f>_xlfn.NUMBERVALUE(VLOOKUP($A204, Statcast_Era___Career[[Name]:[FRVFRV - Statcast Fielding Run Value in runs above average (Throwing+Blocking+Framing+Arm+RAA)]], 9, FALSE))</f>
        <v>0</v>
      </c>
      <c r="F204" s="8">
        <f>_xlfn.RANK.EQ(_xlfn.NUMBERVALUE(VLOOKUP($A204,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04" s="9">
        <f>_xlfn.RANK.EQ(_xlfn.NUMBERVALUE(VLOOKUP($A204,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04" s="10">
        <f>_xlfn.RANK.EQ(_xlfn.NUMBERVALUE(VLOOKUP($A204,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04" s="11">
        <f>GEOMEAN(F204:H204)</f>
        <v>52.974830816587776</v>
      </c>
      <c r="J204" s="12">
        <f>_xlfn.RANK.EQ(Table58[[#This Row],[Geom Mean (Defense Only)]], Table58[Geom Mean (Defense Only)], 1)</f>
        <v>70</v>
      </c>
      <c r="K204" s="11">
        <f>GEOMEAN(F204:G204)</f>
        <v>52.962250707461443</v>
      </c>
      <c r="L204" s="13">
        <f>_xlfn.RANK.EQ(Table58[[#This Row],[Defensive Geom Mean (w/o Framing)]], Table58[Defensive Geom Mean (w/o Framing)], 1)</f>
        <v>58</v>
      </c>
      <c r="M204" s="19">
        <f>Table58[[#This Row],[Defense Only Rank]]-Table58[[#This Row],[Defensive Geom Mean (w/o Framing) Rank]]</f>
        <v>12</v>
      </c>
    </row>
    <row r="205" spans="1:13" x14ac:dyDescent="0.45">
      <c r="A205" s="1" t="s">
        <v>331</v>
      </c>
      <c r="B205" t="str">
        <f>VLOOKUP(Table58[[#This Row],[Name]], Statcast_Era___Career[[Name]:[Team]], 2, FALSE)</f>
        <v>3 Tms</v>
      </c>
      <c r="C205" s="8">
        <f>_xlfn.NUMBERVALUE(VLOOKUP($A205, Statcast_Era___Career[[Name]:[FRVFRV - Statcast Fielding Run Value in runs above average (Throwing+Blocking+Framing+Arm+RAA)]], 7, FALSE))</f>
        <v>0</v>
      </c>
      <c r="D205" s="9">
        <f>_xlfn.NUMBERVALUE(VLOOKUP($A205, Statcast_Era___Career[[Name]:[FRVFRV - Statcast Fielding Run Value in runs above average (Throwing+Blocking+Framing+Arm+RAA)]], 8, FALSE))</f>
        <v>0</v>
      </c>
      <c r="E205" s="10">
        <f>_xlfn.NUMBERVALUE(VLOOKUP($A205, Statcast_Era___Career[[Name]:[FRVFRV - Statcast Fielding Run Value in runs above average (Throwing+Blocking+Framing+Arm+RAA)]], 9, FALSE))</f>
        <v>0</v>
      </c>
      <c r="F205" s="8">
        <f>_xlfn.RANK.EQ(_xlfn.NUMBERVALUE(VLOOKUP($A205,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05" s="9">
        <f>_xlfn.RANK.EQ(_xlfn.NUMBERVALUE(VLOOKUP($A205,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05" s="10">
        <f>_xlfn.RANK.EQ(_xlfn.NUMBERVALUE(VLOOKUP($A205,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05" s="11">
        <f>GEOMEAN(F205:H205)</f>
        <v>52.974830816587776</v>
      </c>
      <c r="J205" s="12">
        <f>_xlfn.RANK.EQ(Table58[[#This Row],[Geom Mean (Defense Only)]], Table58[Geom Mean (Defense Only)], 1)</f>
        <v>70</v>
      </c>
      <c r="K205" s="11">
        <f>GEOMEAN(F205:G205)</f>
        <v>52.962250707461443</v>
      </c>
      <c r="L205" s="13">
        <f>_xlfn.RANK.EQ(Table58[[#This Row],[Defensive Geom Mean (w/o Framing)]], Table58[Defensive Geom Mean (w/o Framing)], 1)</f>
        <v>58</v>
      </c>
      <c r="M205" s="19">
        <f>Table58[[#This Row],[Defense Only Rank]]-Table58[[#This Row],[Defensive Geom Mean (w/o Framing) Rank]]</f>
        <v>12</v>
      </c>
    </row>
    <row r="206" spans="1:13" x14ac:dyDescent="0.45">
      <c r="A206" s="1" t="s">
        <v>332</v>
      </c>
      <c r="B206" t="str">
        <f>VLOOKUP(Table58[[#This Row],[Name]], Statcast_Era___Career[[Name]:[Team]], 2, FALSE)</f>
        <v>5 Tms</v>
      </c>
      <c r="C206" s="8">
        <f>_xlfn.NUMBERVALUE(VLOOKUP($A206, Statcast_Era___Career[[Name]:[FRVFRV - Statcast Fielding Run Value in runs above average (Throwing+Blocking+Framing+Arm+RAA)]], 7, FALSE))</f>
        <v>0</v>
      </c>
      <c r="D206" s="9">
        <f>_xlfn.NUMBERVALUE(VLOOKUP($A206, Statcast_Era___Career[[Name]:[FRVFRV - Statcast Fielding Run Value in runs above average (Throwing+Blocking+Framing+Arm+RAA)]], 8, FALSE))</f>
        <v>0</v>
      </c>
      <c r="E206" s="10">
        <f>_xlfn.NUMBERVALUE(VLOOKUP($A206, Statcast_Era___Career[[Name]:[FRVFRV - Statcast Fielding Run Value in runs above average (Throwing+Blocking+Framing+Arm+RAA)]], 9, FALSE))</f>
        <v>0</v>
      </c>
      <c r="F206" s="8">
        <f>_xlfn.RANK.EQ(_xlfn.NUMBERVALUE(VLOOKUP($A206,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06" s="9">
        <f>_xlfn.RANK.EQ(_xlfn.NUMBERVALUE(VLOOKUP($A206,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06" s="10">
        <f>_xlfn.RANK.EQ(_xlfn.NUMBERVALUE(VLOOKUP($A206,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06" s="11">
        <f>GEOMEAN(F206:H206)</f>
        <v>52.974830816587776</v>
      </c>
      <c r="J206" s="12">
        <f>_xlfn.RANK.EQ(Table58[[#This Row],[Geom Mean (Defense Only)]], Table58[Geom Mean (Defense Only)], 1)</f>
        <v>70</v>
      </c>
      <c r="K206" s="11">
        <f>GEOMEAN(F206:G206)</f>
        <v>52.962250707461443</v>
      </c>
      <c r="L206" s="13">
        <f>_xlfn.RANK.EQ(Table58[[#This Row],[Defensive Geom Mean (w/o Framing)]], Table58[Defensive Geom Mean (w/o Framing)], 1)</f>
        <v>58</v>
      </c>
      <c r="M206" s="19">
        <f>Table58[[#This Row],[Defense Only Rank]]-Table58[[#This Row],[Defensive Geom Mean (w/o Framing) Rank]]</f>
        <v>12</v>
      </c>
    </row>
    <row r="207" spans="1:13" x14ac:dyDescent="0.45">
      <c r="A207" s="1" t="s">
        <v>333</v>
      </c>
      <c r="B207" t="str">
        <f>VLOOKUP(Table58[[#This Row],[Name]], Statcast_Era___Career[[Name]:[Team]], 2, FALSE)</f>
        <v>3 Tms</v>
      </c>
      <c r="C207" s="8">
        <f>_xlfn.NUMBERVALUE(VLOOKUP($A207, Statcast_Era___Career[[Name]:[FRVFRV - Statcast Fielding Run Value in runs above average (Throwing+Blocking+Framing+Arm+RAA)]], 7, FALSE))</f>
        <v>0</v>
      </c>
      <c r="D207" s="9">
        <f>_xlfn.NUMBERVALUE(VLOOKUP($A207, Statcast_Era___Career[[Name]:[FRVFRV - Statcast Fielding Run Value in runs above average (Throwing+Blocking+Framing+Arm+RAA)]], 8, FALSE))</f>
        <v>0</v>
      </c>
      <c r="E207" s="10">
        <f>_xlfn.NUMBERVALUE(VLOOKUP($A207, Statcast_Era___Career[[Name]:[FRVFRV - Statcast Fielding Run Value in runs above average (Throwing+Blocking+Framing+Arm+RAA)]], 9, FALSE))</f>
        <v>0</v>
      </c>
      <c r="F207" s="8">
        <f>_xlfn.RANK.EQ(_xlfn.NUMBERVALUE(VLOOKUP($A207,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07" s="9">
        <f>_xlfn.RANK.EQ(_xlfn.NUMBERVALUE(VLOOKUP($A207,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07" s="10">
        <f>_xlfn.RANK.EQ(_xlfn.NUMBERVALUE(VLOOKUP($A207,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07" s="11">
        <f>GEOMEAN(F207:H207)</f>
        <v>52.974830816587776</v>
      </c>
      <c r="J207" s="12">
        <f>_xlfn.RANK.EQ(Table58[[#This Row],[Geom Mean (Defense Only)]], Table58[Geom Mean (Defense Only)], 1)</f>
        <v>70</v>
      </c>
      <c r="K207" s="11">
        <f>GEOMEAN(F207:G207)</f>
        <v>52.962250707461443</v>
      </c>
      <c r="L207" s="13">
        <f>_xlfn.RANK.EQ(Table58[[#This Row],[Defensive Geom Mean (w/o Framing)]], Table58[Defensive Geom Mean (w/o Framing)], 1)</f>
        <v>58</v>
      </c>
      <c r="M207" s="19">
        <f>Table58[[#This Row],[Defense Only Rank]]-Table58[[#This Row],[Defensive Geom Mean (w/o Framing) Rank]]</f>
        <v>12</v>
      </c>
    </row>
    <row r="208" spans="1:13" x14ac:dyDescent="0.45">
      <c r="A208" s="1" t="s">
        <v>334</v>
      </c>
      <c r="B208" t="str">
        <f>VLOOKUP(Table58[[#This Row],[Name]], Statcast_Era___Career[[Name]:[Team]], 2, FALSE)</f>
        <v>PHI</v>
      </c>
      <c r="C208" s="8">
        <f>_xlfn.NUMBERVALUE(VLOOKUP($A208, Statcast_Era___Career[[Name]:[FRVFRV - Statcast Fielding Run Value in runs above average (Throwing+Blocking+Framing+Arm+RAA)]], 7, FALSE))</f>
        <v>0</v>
      </c>
      <c r="D208" s="9">
        <f>_xlfn.NUMBERVALUE(VLOOKUP($A208, Statcast_Era___Career[[Name]:[FRVFRV - Statcast Fielding Run Value in runs above average (Throwing+Blocking+Framing+Arm+RAA)]], 8, FALSE))</f>
        <v>0</v>
      </c>
      <c r="E208" s="10">
        <f>_xlfn.NUMBERVALUE(VLOOKUP($A208, Statcast_Era___Career[[Name]:[FRVFRV - Statcast Fielding Run Value in runs above average (Throwing+Blocking+Framing+Arm+RAA)]], 9, FALSE))</f>
        <v>0</v>
      </c>
      <c r="F208" s="8">
        <f>_xlfn.RANK.EQ(_xlfn.NUMBERVALUE(VLOOKUP($A208,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08" s="9">
        <f>_xlfn.RANK.EQ(_xlfn.NUMBERVALUE(VLOOKUP($A208,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08" s="10">
        <f>_xlfn.RANK.EQ(_xlfn.NUMBERVALUE(VLOOKUP($A208,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08" s="11">
        <f>GEOMEAN(F208:H208)</f>
        <v>52.974830816587776</v>
      </c>
      <c r="J208" s="12">
        <f>_xlfn.RANK.EQ(Table58[[#This Row],[Geom Mean (Defense Only)]], Table58[Geom Mean (Defense Only)], 1)</f>
        <v>70</v>
      </c>
      <c r="K208" s="11">
        <f>GEOMEAN(F208:G208)</f>
        <v>52.962250707461443</v>
      </c>
      <c r="L208" s="13">
        <f>_xlfn.RANK.EQ(Table58[[#This Row],[Defensive Geom Mean (w/o Framing)]], Table58[Defensive Geom Mean (w/o Framing)], 1)</f>
        <v>58</v>
      </c>
      <c r="M208" s="19">
        <f>Table58[[#This Row],[Defense Only Rank]]-Table58[[#This Row],[Defensive Geom Mean (w/o Framing) Rank]]</f>
        <v>12</v>
      </c>
    </row>
    <row r="209" spans="1:13" x14ac:dyDescent="0.45">
      <c r="A209" s="1" t="s">
        <v>335</v>
      </c>
      <c r="B209" t="str">
        <f>VLOOKUP(Table58[[#This Row],[Name]], Statcast_Era___Career[[Name]:[Team]], 2, FALSE)</f>
        <v>5 Tms</v>
      </c>
      <c r="C209" s="8">
        <f>_xlfn.NUMBERVALUE(VLOOKUP($A209, Statcast_Era___Career[[Name]:[FRVFRV - Statcast Fielding Run Value in runs above average (Throwing+Blocking+Framing+Arm+RAA)]], 7, FALSE))</f>
        <v>0</v>
      </c>
      <c r="D209" s="9">
        <f>_xlfn.NUMBERVALUE(VLOOKUP($A209, Statcast_Era___Career[[Name]:[FRVFRV - Statcast Fielding Run Value in runs above average (Throwing+Blocking+Framing+Arm+RAA)]], 8, FALSE))</f>
        <v>0</v>
      </c>
      <c r="E209" s="10">
        <f>_xlfn.NUMBERVALUE(VLOOKUP($A209, Statcast_Era___Career[[Name]:[FRVFRV - Statcast Fielding Run Value in runs above average (Throwing+Blocking+Framing+Arm+RAA)]], 9, FALSE))</f>
        <v>0</v>
      </c>
      <c r="F209" s="8">
        <f>_xlfn.RANK.EQ(_xlfn.NUMBERVALUE(VLOOKUP($A209,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09" s="9">
        <f>_xlfn.RANK.EQ(_xlfn.NUMBERVALUE(VLOOKUP($A209,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09" s="10">
        <f>_xlfn.RANK.EQ(_xlfn.NUMBERVALUE(VLOOKUP($A209,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09" s="11">
        <f>GEOMEAN(F209:H209)</f>
        <v>52.974830816587776</v>
      </c>
      <c r="J209" s="12">
        <f>_xlfn.RANK.EQ(Table58[[#This Row],[Geom Mean (Defense Only)]], Table58[Geom Mean (Defense Only)], 1)</f>
        <v>70</v>
      </c>
      <c r="K209" s="11">
        <f>GEOMEAN(F209:G209)</f>
        <v>52.962250707461443</v>
      </c>
      <c r="L209" s="13">
        <f>_xlfn.RANK.EQ(Table58[[#This Row],[Defensive Geom Mean (w/o Framing)]], Table58[Defensive Geom Mean (w/o Framing)], 1)</f>
        <v>58</v>
      </c>
      <c r="M209" s="19">
        <f>Table58[[#This Row],[Defense Only Rank]]-Table58[[#This Row],[Defensive Geom Mean (w/o Framing) Rank]]</f>
        <v>12</v>
      </c>
    </row>
    <row r="210" spans="1:13" x14ac:dyDescent="0.45">
      <c r="A210" s="1" t="s">
        <v>336</v>
      </c>
      <c r="B210" t="str">
        <f>VLOOKUP(Table58[[#This Row],[Name]], Statcast_Era___Career[[Name]:[Team]], 2, FALSE)</f>
        <v>6 Tms</v>
      </c>
      <c r="C210" s="8">
        <f>_xlfn.NUMBERVALUE(VLOOKUP($A210, Statcast_Era___Career[[Name]:[FRVFRV - Statcast Fielding Run Value in runs above average (Throwing+Blocking+Framing+Arm+RAA)]], 7, FALSE))</f>
        <v>0</v>
      </c>
      <c r="D210" s="9">
        <f>_xlfn.NUMBERVALUE(VLOOKUP($A210, Statcast_Era___Career[[Name]:[FRVFRV - Statcast Fielding Run Value in runs above average (Throwing+Blocking+Framing+Arm+RAA)]], 8, FALSE))</f>
        <v>0</v>
      </c>
      <c r="E210" s="10">
        <f>_xlfn.NUMBERVALUE(VLOOKUP($A210, Statcast_Era___Career[[Name]:[FRVFRV - Statcast Fielding Run Value in runs above average (Throwing+Blocking+Framing+Arm+RAA)]], 9, FALSE))</f>
        <v>0</v>
      </c>
      <c r="F210" s="8">
        <f>_xlfn.RANK.EQ(_xlfn.NUMBERVALUE(VLOOKUP($A210,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10" s="9">
        <f>_xlfn.RANK.EQ(_xlfn.NUMBERVALUE(VLOOKUP($A210,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10" s="10">
        <f>_xlfn.RANK.EQ(_xlfn.NUMBERVALUE(VLOOKUP($A210,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10" s="11">
        <f>GEOMEAN(F210:H210)</f>
        <v>52.974830816587776</v>
      </c>
      <c r="J210" s="12">
        <f>_xlfn.RANK.EQ(Table58[[#This Row],[Geom Mean (Defense Only)]], Table58[Geom Mean (Defense Only)], 1)</f>
        <v>70</v>
      </c>
      <c r="K210" s="11">
        <f>GEOMEAN(F210:G210)</f>
        <v>52.962250707461443</v>
      </c>
      <c r="L210" s="13">
        <f>_xlfn.RANK.EQ(Table58[[#This Row],[Defensive Geom Mean (w/o Framing)]], Table58[Defensive Geom Mean (w/o Framing)], 1)</f>
        <v>58</v>
      </c>
      <c r="M210" s="19">
        <f>Table58[[#This Row],[Defense Only Rank]]-Table58[[#This Row],[Defensive Geom Mean (w/o Framing) Rank]]</f>
        <v>12</v>
      </c>
    </row>
    <row r="211" spans="1:13" x14ac:dyDescent="0.45">
      <c r="A211" s="1" t="s">
        <v>337</v>
      </c>
      <c r="B211" t="str">
        <f>VLOOKUP(Table58[[#This Row],[Name]], Statcast_Era___Career[[Name]:[Team]], 2, FALSE)</f>
        <v>4 Tms</v>
      </c>
      <c r="C211" s="8">
        <f>_xlfn.NUMBERVALUE(VLOOKUP($A211, Statcast_Era___Career[[Name]:[FRVFRV - Statcast Fielding Run Value in runs above average (Throwing+Blocking+Framing+Arm+RAA)]], 7, FALSE))</f>
        <v>0</v>
      </c>
      <c r="D211" s="9">
        <f>_xlfn.NUMBERVALUE(VLOOKUP($A211, Statcast_Era___Career[[Name]:[FRVFRV - Statcast Fielding Run Value in runs above average (Throwing+Blocking+Framing+Arm+RAA)]], 8, FALSE))</f>
        <v>0</v>
      </c>
      <c r="E211" s="10">
        <f>_xlfn.NUMBERVALUE(VLOOKUP($A211, Statcast_Era___Career[[Name]:[FRVFRV - Statcast Fielding Run Value in runs above average (Throwing+Blocking+Framing+Arm+RAA)]], 9, FALSE))</f>
        <v>0</v>
      </c>
      <c r="F211" s="8">
        <f>_xlfn.RANK.EQ(_xlfn.NUMBERVALUE(VLOOKUP($A211,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11" s="9">
        <f>_xlfn.RANK.EQ(_xlfn.NUMBERVALUE(VLOOKUP($A211,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11" s="10">
        <f>_xlfn.RANK.EQ(_xlfn.NUMBERVALUE(VLOOKUP($A211,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11" s="11">
        <f>GEOMEAN(F211:H211)</f>
        <v>52.974830816587776</v>
      </c>
      <c r="J211" s="12">
        <f>_xlfn.RANK.EQ(Table58[[#This Row],[Geom Mean (Defense Only)]], Table58[Geom Mean (Defense Only)], 1)</f>
        <v>70</v>
      </c>
      <c r="K211" s="11">
        <f>GEOMEAN(F211:G211)</f>
        <v>52.962250707461443</v>
      </c>
      <c r="L211" s="13">
        <f>_xlfn.RANK.EQ(Table58[[#This Row],[Defensive Geom Mean (w/o Framing)]], Table58[Defensive Geom Mean (w/o Framing)], 1)</f>
        <v>58</v>
      </c>
      <c r="M211" s="19">
        <f>Table58[[#This Row],[Defense Only Rank]]-Table58[[#This Row],[Defensive Geom Mean (w/o Framing) Rank]]</f>
        <v>12</v>
      </c>
    </row>
    <row r="212" spans="1:13" x14ac:dyDescent="0.45">
      <c r="A212" s="1" t="s">
        <v>338</v>
      </c>
      <c r="B212" t="str">
        <f>VLOOKUP(Table58[[#This Row],[Name]], Statcast_Era___Career[[Name]:[Team]], 2, FALSE)</f>
        <v>2 Tms</v>
      </c>
      <c r="C212" s="8">
        <f>_xlfn.NUMBERVALUE(VLOOKUP($A212, Statcast_Era___Career[[Name]:[FRVFRV - Statcast Fielding Run Value in runs above average (Throwing+Blocking+Framing+Arm+RAA)]], 7, FALSE))</f>
        <v>0</v>
      </c>
      <c r="D212" s="9">
        <f>_xlfn.NUMBERVALUE(VLOOKUP($A212, Statcast_Era___Career[[Name]:[FRVFRV - Statcast Fielding Run Value in runs above average (Throwing+Blocking+Framing+Arm+RAA)]], 8, FALSE))</f>
        <v>0</v>
      </c>
      <c r="E212" s="10">
        <f>_xlfn.NUMBERVALUE(VLOOKUP($A212, Statcast_Era___Career[[Name]:[FRVFRV - Statcast Fielding Run Value in runs above average (Throwing+Blocking+Framing+Arm+RAA)]], 9, FALSE))</f>
        <v>0</v>
      </c>
      <c r="F212" s="8">
        <f>_xlfn.RANK.EQ(_xlfn.NUMBERVALUE(VLOOKUP($A212,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12" s="9">
        <f>_xlfn.RANK.EQ(_xlfn.NUMBERVALUE(VLOOKUP($A212,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12" s="10">
        <f>_xlfn.RANK.EQ(_xlfn.NUMBERVALUE(VLOOKUP($A212,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12" s="11">
        <f>GEOMEAN(F212:H212)</f>
        <v>52.974830816587776</v>
      </c>
      <c r="J212" s="12">
        <f>_xlfn.RANK.EQ(Table58[[#This Row],[Geom Mean (Defense Only)]], Table58[Geom Mean (Defense Only)], 1)</f>
        <v>70</v>
      </c>
      <c r="K212" s="11">
        <f>GEOMEAN(F212:G212)</f>
        <v>52.962250707461443</v>
      </c>
      <c r="L212" s="13">
        <f>_xlfn.RANK.EQ(Table58[[#This Row],[Defensive Geom Mean (w/o Framing)]], Table58[Defensive Geom Mean (w/o Framing)], 1)</f>
        <v>58</v>
      </c>
      <c r="M212" s="19">
        <f>Table58[[#This Row],[Defense Only Rank]]-Table58[[#This Row],[Defensive Geom Mean (w/o Framing) Rank]]</f>
        <v>12</v>
      </c>
    </row>
    <row r="213" spans="1:13" x14ac:dyDescent="0.45">
      <c r="A213" s="1" t="s">
        <v>339</v>
      </c>
      <c r="B213" t="str">
        <f>VLOOKUP(Table58[[#This Row],[Name]], Statcast_Era___Career[[Name]:[Team]], 2, FALSE)</f>
        <v>3 Tms</v>
      </c>
      <c r="C213" s="8">
        <f>_xlfn.NUMBERVALUE(VLOOKUP($A213, Statcast_Era___Career[[Name]:[FRVFRV - Statcast Fielding Run Value in runs above average (Throwing+Blocking+Framing+Arm+RAA)]], 7, FALSE))</f>
        <v>0</v>
      </c>
      <c r="D213" s="9">
        <f>_xlfn.NUMBERVALUE(VLOOKUP($A213, Statcast_Era___Career[[Name]:[FRVFRV - Statcast Fielding Run Value in runs above average (Throwing+Blocking+Framing+Arm+RAA)]], 8, FALSE))</f>
        <v>0</v>
      </c>
      <c r="E213" s="10">
        <f>_xlfn.NUMBERVALUE(VLOOKUP($A213, Statcast_Era___Career[[Name]:[FRVFRV - Statcast Fielding Run Value in runs above average (Throwing+Blocking+Framing+Arm+RAA)]], 9, FALSE))</f>
        <v>0</v>
      </c>
      <c r="F213" s="8">
        <f>_xlfn.RANK.EQ(_xlfn.NUMBERVALUE(VLOOKUP($A213,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13" s="9">
        <f>_xlfn.RANK.EQ(_xlfn.NUMBERVALUE(VLOOKUP($A213,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13" s="10">
        <f>_xlfn.RANK.EQ(_xlfn.NUMBERVALUE(VLOOKUP($A213,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13" s="11">
        <f>GEOMEAN(F213:H213)</f>
        <v>52.974830816587776</v>
      </c>
      <c r="J213" s="12">
        <f>_xlfn.RANK.EQ(Table58[[#This Row],[Geom Mean (Defense Only)]], Table58[Geom Mean (Defense Only)], 1)</f>
        <v>70</v>
      </c>
      <c r="K213" s="11">
        <f>GEOMEAN(F213:G213)</f>
        <v>52.962250707461443</v>
      </c>
      <c r="L213" s="13">
        <f>_xlfn.RANK.EQ(Table58[[#This Row],[Defensive Geom Mean (w/o Framing)]], Table58[Defensive Geom Mean (w/o Framing)], 1)</f>
        <v>58</v>
      </c>
      <c r="M213" s="19">
        <f>Table58[[#This Row],[Defense Only Rank]]-Table58[[#This Row],[Defensive Geom Mean (w/o Framing) Rank]]</f>
        <v>12</v>
      </c>
    </row>
    <row r="214" spans="1:13" x14ac:dyDescent="0.45">
      <c r="A214" s="1" t="s">
        <v>340</v>
      </c>
      <c r="B214" t="str">
        <f>VLOOKUP(Table58[[#This Row],[Name]], Statcast_Era___Career[[Name]:[Team]], 2, FALSE)</f>
        <v>DET</v>
      </c>
      <c r="C214" s="8">
        <f>_xlfn.NUMBERVALUE(VLOOKUP($A214, Statcast_Era___Career[[Name]:[FRVFRV - Statcast Fielding Run Value in runs above average (Throwing+Blocking+Framing+Arm+RAA)]], 7, FALSE))</f>
        <v>0</v>
      </c>
      <c r="D214" s="9">
        <f>_xlfn.NUMBERVALUE(VLOOKUP($A214, Statcast_Era___Career[[Name]:[FRVFRV - Statcast Fielding Run Value in runs above average (Throwing+Blocking+Framing+Arm+RAA)]], 8, FALSE))</f>
        <v>0</v>
      </c>
      <c r="E214" s="10">
        <f>_xlfn.NUMBERVALUE(VLOOKUP($A214, Statcast_Era___Career[[Name]:[FRVFRV - Statcast Fielding Run Value in runs above average (Throwing+Blocking+Framing+Arm+RAA)]], 9, FALSE))</f>
        <v>0</v>
      </c>
      <c r="F214" s="8">
        <f>_xlfn.RANK.EQ(_xlfn.NUMBERVALUE(VLOOKUP($A214,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14" s="9">
        <f>_xlfn.RANK.EQ(_xlfn.NUMBERVALUE(VLOOKUP($A214,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14" s="10">
        <f>_xlfn.RANK.EQ(_xlfn.NUMBERVALUE(VLOOKUP($A214,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14" s="11">
        <f>GEOMEAN(F214:H214)</f>
        <v>52.974830816587776</v>
      </c>
      <c r="J214" s="12">
        <f>_xlfn.RANK.EQ(Table58[[#This Row],[Geom Mean (Defense Only)]], Table58[Geom Mean (Defense Only)], 1)</f>
        <v>70</v>
      </c>
      <c r="K214" s="11">
        <f>GEOMEAN(F214:G214)</f>
        <v>52.962250707461443</v>
      </c>
      <c r="L214" s="13">
        <f>_xlfn.RANK.EQ(Table58[[#This Row],[Defensive Geom Mean (w/o Framing)]], Table58[Defensive Geom Mean (w/o Framing)], 1)</f>
        <v>58</v>
      </c>
      <c r="M214" s="19">
        <f>Table58[[#This Row],[Defense Only Rank]]-Table58[[#This Row],[Defensive Geom Mean (w/o Framing) Rank]]</f>
        <v>12</v>
      </c>
    </row>
    <row r="215" spans="1:13" x14ac:dyDescent="0.45">
      <c r="A215" s="1" t="s">
        <v>341</v>
      </c>
      <c r="B215" t="str">
        <f>VLOOKUP(Table58[[#This Row],[Name]], Statcast_Era___Career[[Name]:[Team]], 2, FALSE)</f>
        <v>3 Tms</v>
      </c>
      <c r="C215" s="8">
        <f>_xlfn.NUMBERVALUE(VLOOKUP($A215, Statcast_Era___Career[[Name]:[FRVFRV - Statcast Fielding Run Value in runs above average (Throwing+Blocking+Framing+Arm+RAA)]], 7, FALSE))</f>
        <v>0</v>
      </c>
      <c r="D215" s="9">
        <f>_xlfn.NUMBERVALUE(VLOOKUP($A215, Statcast_Era___Career[[Name]:[FRVFRV - Statcast Fielding Run Value in runs above average (Throwing+Blocking+Framing+Arm+RAA)]], 8, FALSE))</f>
        <v>0</v>
      </c>
      <c r="E215" s="10">
        <f>_xlfn.NUMBERVALUE(VLOOKUP($A215, Statcast_Era___Career[[Name]:[FRVFRV - Statcast Fielding Run Value in runs above average (Throwing+Blocking+Framing+Arm+RAA)]], 9, FALSE))</f>
        <v>0</v>
      </c>
      <c r="F215" s="8">
        <f>_xlfn.RANK.EQ(_xlfn.NUMBERVALUE(VLOOKUP($A215,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15" s="9">
        <f>_xlfn.RANK.EQ(_xlfn.NUMBERVALUE(VLOOKUP($A215,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15" s="10">
        <f>_xlfn.RANK.EQ(_xlfn.NUMBERVALUE(VLOOKUP($A215,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15" s="11">
        <f>GEOMEAN(F215:H215)</f>
        <v>52.974830816587776</v>
      </c>
      <c r="J215" s="12">
        <f>_xlfn.RANK.EQ(Table58[[#This Row],[Geom Mean (Defense Only)]], Table58[Geom Mean (Defense Only)], 1)</f>
        <v>70</v>
      </c>
      <c r="K215" s="11">
        <f>GEOMEAN(F215:G215)</f>
        <v>52.962250707461443</v>
      </c>
      <c r="L215" s="13">
        <f>_xlfn.RANK.EQ(Table58[[#This Row],[Defensive Geom Mean (w/o Framing)]], Table58[Defensive Geom Mean (w/o Framing)], 1)</f>
        <v>58</v>
      </c>
      <c r="M215" s="19">
        <f>Table58[[#This Row],[Defense Only Rank]]-Table58[[#This Row],[Defensive Geom Mean (w/o Framing) Rank]]</f>
        <v>12</v>
      </c>
    </row>
    <row r="216" spans="1:13" x14ac:dyDescent="0.45">
      <c r="A216" s="1" t="s">
        <v>342</v>
      </c>
      <c r="B216" t="str">
        <f>VLOOKUP(Table58[[#This Row],[Name]], Statcast_Era___Career[[Name]:[Team]], 2, FALSE)</f>
        <v>3 Tms</v>
      </c>
      <c r="C216" s="8">
        <f>_xlfn.NUMBERVALUE(VLOOKUP($A216, Statcast_Era___Career[[Name]:[FRVFRV - Statcast Fielding Run Value in runs above average (Throwing+Blocking+Framing+Arm+RAA)]], 7, FALSE))</f>
        <v>0</v>
      </c>
      <c r="D216" s="9">
        <f>_xlfn.NUMBERVALUE(VLOOKUP($A216, Statcast_Era___Career[[Name]:[FRVFRV - Statcast Fielding Run Value in runs above average (Throwing+Blocking+Framing+Arm+RAA)]], 8, FALSE))</f>
        <v>0</v>
      </c>
      <c r="E216" s="10">
        <f>_xlfn.NUMBERVALUE(VLOOKUP($A216, Statcast_Era___Career[[Name]:[FRVFRV - Statcast Fielding Run Value in runs above average (Throwing+Blocking+Framing+Arm+RAA)]], 9, FALSE))</f>
        <v>0</v>
      </c>
      <c r="F216" s="8">
        <f>_xlfn.RANK.EQ(_xlfn.NUMBERVALUE(VLOOKUP($A216,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16" s="9">
        <f>_xlfn.RANK.EQ(_xlfn.NUMBERVALUE(VLOOKUP($A216,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16" s="10">
        <f>_xlfn.RANK.EQ(_xlfn.NUMBERVALUE(VLOOKUP($A216,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16" s="11">
        <f>GEOMEAN(F216:H216)</f>
        <v>52.974830816587776</v>
      </c>
      <c r="J216" s="12">
        <f>_xlfn.RANK.EQ(Table58[[#This Row],[Geom Mean (Defense Only)]], Table58[Geom Mean (Defense Only)], 1)</f>
        <v>70</v>
      </c>
      <c r="K216" s="11">
        <f>GEOMEAN(F216:G216)</f>
        <v>52.962250707461443</v>
      </c>
      <c r="L216" s="13">
        <f>_xlfn.RANK.EQ(Table58[[#This Row],[Defensive Geom Mean (w/o Framing)]], Table58[Defensive Geom Mean (w/o Framing)], 1)</f>
        <v>58</v>
      </c>
      <c r="M216" s="19">
        <f>Table58[[#This Row],[Defense Only Rank]]-Table58[[#This Row],[Defensive Geom Mean (w/o Framing) Rank]]</f>
        <v>12</v>
      </c>
    </row>
    <row r="217" spans="1:13" x14ac:dyDescent="0.45">
      <c r="A217" s="1" t="s">
        <v>343</v>
      </c>
      <c r="B217" t="str">
        <f>VLOOKUP(Table58[[#This Row],[Name]], Statcast_Era___Career[[Name]:[Team]], 2, FALSE)</f>
        <v>2 Tms</v>
      </c>
      <c r="C217" s="8">
        <f>_xlfn.NUMBERVALUE(VLOOKUP($A217, Statcast_Era___Career[[Name]:[FRVFRV - Statcast Fielding Run Value in runs above average (Throwing+Blocking+Framing+Arm+RAA)]], 7, FALSE))</f>
        <v>0</v>
      </c>
      <c r="D217" s="9">
        <f>_xlfn.NUMBERVALUE(VLOOKUP($A217, Statcast_Era___Career[[Name]:[FRVFRV - Statcast Fielding Run Value in runs above average (Throwing+Blocking+Framing+Arm+RAA)]], 8, FALSE))</f>
        <v>0</v>
      </c>
      <c r="E217" s="10">
        <f>_xlfn.NUMBERVALUE(VLOOKUP($A217, Statcast_Era___Career[[Name]:[FRVFRV - Statcast Fielding Run Value in runs above average (Throwing+Blocking+Framing+Arm+RAA)]], 9, FALSE))</f>
        <v>0</v>
      </c>
      <c r="F217" s="8">
        <f>_xlfn.RANK.EQ(_xlfn.NUMBERVALUE(VLOOKUP($A217,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17" s="9">
        <f>_xlfn.RANK.EQ(_xlfn.NUMBERVALUE(VLOOKUP($A217,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17" s="10">
        <f>_xlfn.RANK.EQ(_xlfn.NUMBERVALUE(VLOOKUP($A217,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17" s="11">
        <f>GEOMEAN(F217:H217)</f>
        <v>52.974830816587776</v>
      </c>
      <c r="J217" s="12">
        <f>_xlfn.RANK.EQ(Table58[[#This Row],[Geom Mean (Defense Only)]], Table58[Geom Mean (Defense Only)], 1)</f>
        <v>70</v>
      </c>
      <c r="K217" s="11">
        <f>GEOMEAN(F217:G217)</f>
        <v>52.962250707461443</v>
      </c>
      <c r="L217" s="13">
        <f>_xlfn.RANK.EQ(Table58[[#This Row],[Defensive Geom Mean (w/o Framing)]], Table58[Defensive Geom Mean (w/o Framing)], 1)</f>
        <v>58</v>
      </c>
      <c r="M217" s="19">
        <f>Table58[[#This Row],[Defense Only Rank]]-Table58[[#This Row],[Defensive Geom Mean (w/o Framing) Rank]]</f>
        <v>12</v>
      </c>
    </row>
    <row r="218" spans="1:13" x14ac:dyDescent="0.45">
      <c r="A218" s="1" t="s">
        <v>344</v>
      </c>
      <c r="B218" t="str">
        <f>VLOOKUP(Table58[[#This Row],[Name]], Statcast_Era___Career[[Name]:[Team]], 2, FALSE)</f>
        <v>3 Tms</v>
      </c>
      <c r="C218" s="8">
        <f>_xlfn.NUMBERVALUE(VLOOKUP($A218, Statcast_Era___Career[[Name]:[FRVFRV - Statcast Fielding Run Value in runs above average (Throwing+Blocking+Framing+Arm+RAA)]], 7, FALSE))</f>
        <v>0</v>
      </c>
      <c r="D218" s="9">
        <f>_xlfn.NUMBERVALUE(VLOOKUP($A218, Statcast_Era___Career[[Name]:[FRVFRV - Statcast Fielding Run Value in runs above average (Throwing+Blocking+Framing+Arm+RAA)]], 8, FALSE))</f>
        <v>0</v>
      </c>
      <c r="E218" s="10">
        <f>_xlfn.NUMBERVALUE(VLOOKUP($A218, Statcast_Era___Career[[Name]:[FRVFRV - Statcast Fielding Run Value in runs above average (Throwing+Blocking+Framing+Arm+RAA)]], 9, FALSE))</f>
        <v>0</v>
      </c>
      <c r="F218" s="8">
        <f>_xlfn.RANK.EQ(_xlfn.NUMBERVALUE(VLOOKUP($A218,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18" s="9">
        <f>_xlfn.RANK.EQ(_xlfn.NUMBERVALUE(VLOOKUP($A218,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18" s="10">
        <f>_xlfn.RANK.EQ(_xlfn.NUMBERVALUE(VLOOKUP($A218,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18" s="11">
        <f>GEOMEAN(F218:H218)</f>
        <v>52.974830816587776</v>
      </c>
      <c r="J218" s="12">
        <f>_xlfn.RANK.EQ(Table58[[#This Row],[Geom Mean (Defense Only)]], Table58[Geom Mean (Defense Only)], 1)</f>
        <v>70</v>
      </c>
      <c r="K218" s="11">
        <f>GEOMEAN(F218:G218)</f>
        <v>52.962250707461443</v>
      </c>
      <c r="L218" s="13">
        <f>_xlfn.RANK.EQ(Table58[[#This Row],[Defensive Geom Mean (w/o Framing)]], Table58[Defensive Geom Mean (w/o Framing)], 1)</f>
        <v>58</v>
      </c>
      <c r="M218" s="19">
        <f>Table58[[#This Row],[Defense Only Rank]]-Table58[[#This Row],[Defensive Geom Mean (w/o Framing) Rank]]</f>
        <v>12</v>
      </c>
    </row>
    <row r="219" spans="1:13" x14ac:dyDescent="0.45">
      <c r="A219" s="1" t="s">
        <v>345</v>
      </c>
      <c r="B219" t="str">
        <f>VLOOKUP(Table58[[#This Row],[Name]], Statcast_Era___Career[[Name]:[Team]], 2, FALSE)</f>
        <v>2 Tms</v>
      </c>
      <c r="C219" s="8">
        <f>_xlfn.NUMBERVALUE(VLOOKUP($A219, Statcast_Era___Career[[Name]:[FRVFRV - Statcast Fielding Run Value in runs above average (Throwing+Blocking+Framing+Arm+RAA)]], 7, FALSE))</f>
        <v>0</v>
      </c>
      <c r="D219" s="9">
        <f>_xlfn.NUMBERVALUE(VLOOKUP($A219, Statcast_Era___Career[[Name]:[FRVFRV - Statcast Fielding Run Value in runs above average (Throwing+Blocking+Framing+Arm+RAA)]], 8, FALSE))</f>
        <v>0</v>
      </c>
      <c r="E219" s="10">
        <f>_xlfn.NUMBERVALUE(VLOOKUP($A219, Statcast_Era___Career[[Name]:[FRVFRV - Statcast Fielding Run Value in runs above average (Throwing+Blocking+Framing+Arm+RAA)]], 9, FALSE))</f>
        <v>0</v>
      </c>
      <c r="F219" s="8">
        <f>_xlfn.RANK.EQ(_xlfn.NUMBERVALUE(VLOOKUP($A219,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19" s="9">
        <f>_xlfn.RANK.EQ(_xlfn.NUMBERVALUE(VLOOKUP($A219,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19" s="10">
        <f>_xlfn.RANK.EQ(_xlfn.NUMBERVALUE(VLOOKUP($A219,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19" s="11">
        <f>GEOMEAN(F219:H219)</f>
        <v>52.974830816587776</v>
      </c>
      <c r="J219" s="12">
        <f>_xlfn.RANK.EQ(Table58[[#This Row],[Geom Mean (Defense Only)]], Table58[Geom Mean (Defense Only)], 1)</f>
        <v>70</v>
      </c>
      <c r="K219" s="11">
        <f>GEOMEAN(F219:G219)</f>
        <v>52.962250707461443</v>
      </c>
      <c r="L219" s="13">
        <f>_xlfn.RANK.EQ(Table58[[#This Row],[Defensive Geom Mean (w/o Framing)]], Table58[Defensive Geom Mean (w/o Framing)], 1)</f>
        <v>58</v>
      </c>
      <c r="M219" s="19">
        <f>Table58[[#This Row],[Defense Only Rank]]-Table58[[#This Row],[Defensive Geom Mean (w/o Framing) Rank]]</f>
        <v>12</v>
      </c>
    </row>
    <row r="220" spans="1:13" x14ac:dyDescent="0.45">
      <c r="A220" s="1" t="s">
        <v>346</v>
      </c>
      <c r="B220" t="str">
        <f>VLOOKUP(Table58[[#This Row],[Name]], Statcast_Era___Career[[Name]:[Team]], 2, FALSE)</f>
        <v>5 Tms</v>
      </c>
      <c r="C220" s="8">
        <f>_xlfn.NUMBERVALUE(VLOOKUP($A220, Statcast_Era___Career[[Name]:[FRVFRV - Statcast Fielding Run Value in runs above average (Throwing+Blocking+Framing+Arm+RAA)]], 7, FALSE))</f>
        <v>0</v>
      </c>
      <c r="D220" s="9">
        <f>_xlfn.NUMBERVALUE(VLOOKUP($A220, Statcast_Era___Career[[Name]:[FRVFRV - Statcast Fielding Run Value in runs above average (Throwing+Blocking+Framing+Arm+RAA)]], 8, FALSE))</f>
        <v>0</v>
      </c>
      <c r="E220" s="10">
        <f>_xlfn.NUMBERVALUE(VLOOKUP($A220, Statcast_Era___Career[[Name]:[FRVFRV - Statcast Fielding Run Value in runs above average (Throwing+Blocking+Framing+Arm+RAA)]], 9, FALSE))</f>
        <v>0</v>
      </c>
      <c r="F220" s="8">
        <f>_xlfn.RANK.EQ(_xlfn.NUMBERVALUE(VLOOKUP($A220,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20" s="9">
        <f>_xlfn.RANK.EQ(_xlfn.NUMBERVALUE(VLOOKUP($A220,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20" s="10">
        <f>_xlfn.RANK.EQ(_xlfn.NUMBERVALUE(VLOOKUP($A220,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20" s="11">
        <f>GEOMEAN(F220:H220)</f>
        <v>52.974830816587776</v>
      </c>
      <c r="J220" s="12">
        <f>_xlfn.RANK.EQ(Table58[[#This Row],[Geom Mean (Defense Only)]], Table58[Geom Mean (Defense Only)], 1)</f>
        <v>70</v>
      </c>
      <c r="K220" s="11">
        <f>GEOMEAN(F220:G220)</f>
        <v>52.962250707461443</v>
      </c>
      <c r="L220" s="13">
        <f>_xlfn.RANK.EQ(Table58[[#This Row],[Defensive Geom Mean (w/o Framing)]], Table58[Defensive Geom Mean (w/o Framing)], 1)</f>
        <v>58</v>
      </c>
      <c r="M220" s="19">
        <f>Table58[[#This Row],[Defense Only Rank]]-Table58[[#This Row],[Defensive Geom Mean (w/o Framing) Rank]]</f>
        <v>12</v>
      </c>
    </row>
    <row r="221" spans="1:13" x14ac:dyDescent="0.45">
      <c r="A221" s="1" t="s">
        <v>347</v>
      </c>
      <c r="B221" t="str">
        <f>VLOOKUP(Table58[[#This Row],[Name]], Statcast_Era___Career[[Name]:[Team]], 2, FALSE)</f>
        <v>CLE</v>
      </c>
      <c r="C221" s="8">
        <f>_xlfn.NUMBERVALUE(VLOOKUP($A221, Statcast_Era___Career[[Name]:[FRVFRV - Statcast Fielding Run Value in runs above average (Throwing+Blocking+Framing+Arm+RAA)]], 7, FALSE))</f>
        <v>0</v>
      </c>
      <c r="D221" s="9">
        <f>_xlfn.NUMBERVALUE(VLOOKUP($A221, Statcast_Era___Career[[Name]:[FRVFRV - Statcast Fielding Run Value in runs above average (Throwing+Blocking+Framing+Arm+RAA)]], 8, FALSE))</f>
        <v>0</v>
      </c>
      <c r="E221" s="10">
        <f>_xlfn.NUMBERVALUE(VLOOKUP($A221, Statcast_Era___Career[[Name]:[FRVFRV - Statcast Fielding Run Value in runs above average (Throwing+Blocking+Framing+Arm+RAA)]], 9, FALSE))</f>
        <v>0</v>
      </c>
      <c r="F221" s="8">
        <f>_xlfn.RANK.EQ(_xlfn.NUMBERVALUE(VLOOKUP($A221,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21" s="9">
        <f>_xlfn.RANK.EQ(_xlfn.NUMBERVALUE(VLOOKUP($A221,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21" s="10">
        <f>_xlfn.RANK.EQ(_xlfn.NUMBERVALUE(VLOOKUP($A221,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21" s="11">
        <f>GEOMEAN(F221:H221)</f>
        <v>52.974830816587776</v>
      </c>
      <c r="J221" s="12">
        <f>_xlfn.RANK.EQ(Table58[[#This Row],[Geom Mean (Defense Only)]], Table58[Geom Mean (Defense Only)], 1)</f>
        <v>70</v>
      </c>
      <c r="K221" s="11">
        <f>GEOMEAN(F221:G221)</f>
        <v>52.962250707461443</v>
      </c>
      <c r="L221" s="13">
        <f>_xlfn.RANK.EQ(Table58[[#This Row],[Defensive Geom Mean (w/o Framing)]], Table58[Defensive Geom Mean (w/o Framing)], 1)</f>
        <v>58</v>
      </c>
      <c r="M221" s="19">
        <f>Table58[[#This Row],[Defense Only Rank]]-Table58[[#This Row],[Defensive Geom Mean (w/o Framing) Rank]]</f>
        <v>12</v>
      </c>
    </row>
    <row r="222" spans="1:13" x14ac:dyDescent="0.45">
      <c r="A222" s="1" t="s">
        <v>348</v>
      </c>
      <c r="B222" t="str">
        <f>VLOOKUP(Table58[[#This Row],[Name]], Statcast_Era___Career[[Name]:[Team]], 2, FALSE)</f>
        <v>CIN</v>
      </c>
      <c r="C222" s="8">
        <f>_xlfn.NUMBERVALUE(VLOOKUP($A222, Statcast_Era___Career[[Name]:[FRVFRV - Statcast Fielding Run Value in runs above average (Throwing+Blocking+Framing+Arm+RAA)]], 7, FALSE))</f>
        <v>0</v>
      </c>
      <c r="D222" s="9">
        <f>_xlfn.NUMBERVALUE(VLOOKUP($A222, Statcast_Era___Career[[Name]:[FRVFRV - Statcast Fielding Run Value in runs above average (Throwing+Blocking+Framing+Arm+RAA)]], 8, FALSE))</f>
        <v>0</v>
      </c>
      <c r="E222" s="10">
        <f>_xlfn.NUMBERVALUE(VLOOKUP($A222, Statcast_Era___Career[[Name]:[FRVFRV - Statcast Fielding Run Value in runs above average (Throwing+Blocking+Framing+Arm+RAA)]], 9, FALSE))</f>
        <v>0</v>
      </c>
      <c r="F222" s="8">
        <f>_xlfn.RANK.EQ(_xlfn.NUMBERVALUE(VLOOKUP($A222,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22" s="9">
        <f>_xlfn.RANK.EQ(_xlfn.NUMBERVALUE(VLOOKUP($A222,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22" s="10">
        <f>_xlfn.RANK.EQ(_xlfn.NUMBERVALUE(VLOOKUP($A222,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22" s="11">
        <f>GEOMEAN(F222:H222)</f>
        <v>52.974830816587776</v>
      </c>
      <c r="J222" s="12">
        <f>_xlfn.RANK.EQ(Table58[[#This Row],[Geom Mean (Defense Only)]], Table58[Geom Mean (Defense Only)], 1)</f>
        <v>70</v>
      </c>
      <c r="K222" s="11">
        <f>GEOMEAN(F222:G222)</f>
        <v>52.962250707461443</v>
      </c>
      <c r="L222" s="13">
        <f>_xlfn.RANK.EQ(Table58[[#This Row],[Defensive Geom Mean (w/o Framing)]], Table58[Defensive Geom Mean (w/o Framing)], 1)</f>
        <v>58</v>
      </c>
      <c r="M222" s="19">
        <f>Table58[[#This Row],[Defense Only Rank]]-Table58[[#This Row],[Defensive Geom Mean (w/o Framing) Rank]]</f>
        <v>12</v>
      </c>
    </row>
    <row r="223" spans="1:13" x14ac:dyDescent="0.45">
      <c r="A223" s="1" t="s">
        <v>349</v>
      </c>
      <c r="B223" t="str">
        <f>VLOOKUP(Table58[[#This Row],[Name]], Statcast_Era___Career[[Name]:[Team]], 2, FALSE)</f>
        <v>ATL</v>
      </c>
      <c r="C223" s="8">
        <f>_xlfn.NUMBERVALUE(VLOOKUP($A223, Statcast_Era___Career[[Name]:[FRVFRV - Statcast Fielding Run Value in runs above average (Throwing+Blocking+Framing+Arm+RAA)]], 7, FALSE))</f>
        <v>0</v>
      </c>
      <c r="D223" s="9">
        <f>_xlfn.NUMBERVALUE(VLOOKUP($A223, Statcast_Era___Career[[Name]:[FRVFRV - Statcast Fielding Run Value in runs above average (Throwing+Blocking+Framing+Arm+RAA)]], 8, FALSE))</f>
        <v>0</v>
      </c>
      <c r="E223" s="10">
        <f>_xlfn.NUMBERVALUE(VLOOKUP($A223, Statcast_Era___Career[[Name]:[FRVFRV - Statcast Fielding Run Value in runs above average (Throwing+Blocking+Framing+Arm+RAA)]], 9, FALSE))</f>
        <v>0</v>
      </c>
      <c r="F223" s="8">
        <f>_xlfn.RANK.EQ(_xlfn.NUMBERVALUE(VLOOKUP($A223,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23" s="9">
        <f>_xlfn.RANK.EQ(_xlfn.NUMBERVALUE(VLOOKUP($A223,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23" s="10">
        <f>_xlfn.RANK.EQ(_xlfn.NUMBERVALUE(VLOOKUP($A223,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23" s="11">
        <f>GEOMEAN(F223:H223)</f>
        <v>52.974830816587776</v>
      </c>
      <c r="J223" s="12">
        <f>_xlfn.RANK.EQ(Table58[[#This Row],[Geom Mean (Defense Only)]], Table58[Geom Mean (Defense Only)], 1)</f>
        <v>70</v>
      </c>
      <c r="K223" s="11">
        <f>GEOMEAN(F223:G223)</f>
        <v>52.962250707461443</v>
      </c>
      <c r="L223" s="13">
        <f>_xlfn.RANK.EQ(Table58[[#This Row],[Defensive Geom Mean (w/o Framing)]], Table58[Defensive Geom Mean (w/o Framing)], 1)</f>
        <v>58</v>
      </c>
      <c r="M223" s="19">
        <f>Table58[[#This Row],[Defense Only Rank]]-Table58[[#This Row],[Defensive Geom Mean (w/o Framing) Rank]]</f>
        <v>12</v>
      </c>
    </row>
    <row r="224" spans="1:13" x14ac:dyDescent="0.45">
      <c r="A224" s="1" t="s">
        <v>350</v>
      </c>
      <c r="B224" t="str">
        <f>VLOOKUP(Table58[[#This Row],[Name]], Statcast_Era___Career[[Name]:[Team]], 2, FALSE)</f>
        <v>2 Tms</v>
      </c>
      <c r="C224" s="8">
        <f>_xlfn.NUMBERVALUE(VLOOKUP($A224, Statcast_Era___Career[[Name]:[FRVFRV - Statcast Fielding Run Value in runs above average (Throwing+Blocking+Framing+Arm+RAA)]], 7, FALSE))</f>
        <v>0</v>
      </c>
      <c r="D224" s="9">
        <f>_xlfn.NUMBERVALUE(VLOOKUP($A224, Statcast_Era___Career[[Name]:[FRVFRV - Statcast Fielding Run Value in runs above average (Throwing+Blocking+Framing+Arm+RAA)]], 8, FALSE))</f>
        <v>0</v>
      </c>
      <c r="E224" s="10">
        <f>_xlfn.NUMBERVALUE(VLOOKUP($A224, Statcast_Era___Career[[Name]:[FRVFRV - Statcast Fielding Run Value in runs above average (Throwing+Blocking+Framing+Arm+RAA)]], 9, FALSE))</f>
        <v>0</v>
      </c>
      <c r="F224" s="8">
        <f>_xlfn.RANK.EQ(_xlfn.NUMBERVALUE(VLOOKUP($A224,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24" s="9">
        <f>_xlfn.RANK.EQ(_xlfn.NUMBERVALUE(VLOOKUP($A224,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24" s="10">
        <f>_xlfn.RANK.EQ(_xlfn.NUMBERVALUE(VLOOKUP($A224,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24" s="11">
        <f>GEOMEAN(F224:H224)</f>
        <v>52.974830816587776</v>
      </c>
      <c r="J224" s="12">
        <f>_xlfn.RANK.EQ(Table58[[#This Row],[Geom Mean (Defense Only)]], Table58[Geom Mean (Defense Only)], 1)</f>
        <v>70</v>
      </c>
      <c r="K224" s="11">
        <f>GEOMEAN(F224:G224)</f>
        <v>52.962250707461443</v>
      </c>
      <c r="L224" s="13">
        <f>_xlfn.RANK.EQ(Table58[[#This Row],[Defensive Geom Mean (w/o Framing)]], Table58[Defensive Geom Mean (w/o Framing)], 1)</f>
        <v>58</v>
      </c>
      <c r="M224" s="19">
        <f>Table58[[#This Row],[Defense Only Rank]]-Table58[[#This Row],[Defensive Geom Mean (w/o Framing) Rank]]</f>
        <v>12</v>
      </c>
    </row>
    <row r="225" spans="1:13" x14ac:dyDescent="0.45">
      <c r="A225" s="1" t="s">
        <v>351</v>
      </c>
      <c r="B225" t="str">
        <f>VLOOKUP(Table58[[#This Row],[Name]], Statcast_Era___Career[[Name]:[Team]], 2, FALSE)</f>
        <v>4 Tms</v>
      </c>
      <c r="C225" s="8">
        <f>_xlfn.NUMBERVALUE(VLOOKUP($A225, Statcast_Era___Career[[Name]:[FRVFRV - Statcast Fielding Run Value in runs above average (Throwing+Blocking+Framing+Arm+RAA)]], 7, FALSE))</f>
        <v>0</v>
      </c>
      <c r="D225" s="9">
        <f>_xlfn.NUMBERVALUE(VLOOKUP($A225, Statcast_Era___Career[[Name]:[FRVFRV - Statcast Fielding Run Value in runs above average (Throwing+Blocking+Framing+Arm+RAA)]], 8, FALSE))</f>
        <v>0</v>
      </c>
      <c r="E225" s="10">
        <f>_xlfn.NUMBERVALUE(VLOOKUP($A225, Statcast_Era___Career[[Name]:[FRVFRV - Statcast Fielding Run Value in runs above average (Throwing+Blocking+Framing+Arm+RAA)]], 9, FALSE))</f>
        <v>0</v>
      </c>
      <c r="F225" s="8">
        <f>_xlfn.RANK.EQ(_xlfn.NUMBERVALUE(VLOOKUP($A225,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25" s="9">
        <f>_xlfn.RANK.EQ(_xlfn.NUMBERVALUE(VLOOKUP($A225,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25" s="10">
        <f>_xlfn.RANK.EQ(_xlfn.NUMBERVALUE(VLOOKUP($A225,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25" s="11">
        <f>GEOMEAN(F225:H225)</f>
        <v>52.974830816587776</v>
      </c>
      <c r="J225" s="12">
        <f>_xlfn.RANK.EQ(Table58[[#This Row],[Geom Mean (Defense Only)]], Table58[Geom Mean (Defense Only)], 1)</f>
        <v>70</v>
      </c>
      <c r="K225" s="11">
        <f>GEOMEAN(F225:G225)</f>
        <v>52.962250707461443</v>
      </c>
      <c r="L225" s="13">
        <f>_xlfn.RANK.EQ(Table58[[#This Row],[Defensive Geom Mean (w/o Framing)]], Table58[Defensive Geom Mean (w/o Framing)], 1)</f>
        <v>58</v>
      </c>
      <c r="M225" s="19">
        <f>Table58[[#This Row],[Defense Only Rank]]-Table58[[#This Row],[Defensive Geom Mean (w/o Framing) Rank]]</f>
        <v>12</v>
      </c>
    </row>
    <row r="226" spans="1:13" x14ac:dyDescent="0.45">
      <c r="A226" s="1" t="s">
        <v>352</v>
      </c>
      <c r="B226" t="str">
        <f>VLOOKUP(Table58[[#This Row],[Name]], Statcast_Era___Career[[Name]:[Team]], 2, FALSE)</f>
        <v>2 Tms</v>
      </c>
      <c r="C226" s="8">
        <f>_xlfn.NUMBERVALUE(VLOOKUP($A226, Statcast_Era___Career[[Name]:[FRVFRV - Statcast Fielding Run Value in runs above average (Throwing+Blocking+Framing+Arm+RAA)]], 7, FALSE))</f>
        <v>0</v>
      </c>
      <c r="D226" s="9">
        <f>_xlfn.NUMBERVALUE(VLOOKUP($A226, Statcast_Era___Career[[Name]:[FRVFRV - Statcast Fielding Run Value in runs above average (Throwing+Blocking+Framing+Arm+RAA)]], 8, FALSE))</f>
        <v>0</v>
      </c>
      <c r="E226" s="10">
        <f>_xlfn.NUMBERVALUE(VLOOKUP($A226, Statcast_Era___Career[[Name]:[FRVFRV - Statcast Fielding Run Value in runs above average (Throwing+Blocking+Framing+Arm+RAA)]], 9, FALSE))</f>
        <v>0</v>
      </c>
      <c r="F226" s="8">
        <f>_xlfn.RANK.EQ(_xlfn.NUMBERVALUE(VLOOKUP($A226,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26" s="9">
        <f>_xlfn.RANK.EQ(_xlfn.NUMBERVALUE(VLOOKUP($A226,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26" s="10">
        <f>_xlfn.RANK.EQ(_xlfn.NUMBERVALUE(VLOOKUP($A226,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26" s="11">
        <f>GEOMEAN(F226:H226)</f>
        <v>52.974830816587776</v>
      </c>
      <c r="J226" s="12">
        <f>_xlfn.RANK.EQ(Table58[[#This Row],[Geom Mean (Defense Only)]], Table58[Geom Mean (Defense Only)], 1)</f>
        <v>70</v>
      </c>
      <c r="K226" s="11">
        <f>GEOMEAN(F226:G226)</f>
        <v>52.962250707461443</v>
      </c>
      <c r="L226" s="13">
        <f>_xlfn.RANK.EQ(Table58[[#This Row],[Defensive Geom Mean (w/o Framing)]], Table58[Defensive Geom Mean (w/o Framing)], 1)</f>
        <v>58</v>
      </c>
      <c r="M226" s="19">
        <f>Table58[[#This Row],[Defense Only Rank]]-Table58[[#This Row],[Defensive Geom Mean (w/o Framing) Rank]]</f>
        <v>12</v>
      </c>
    </row>
    <row r="227" spans="1:13" x14ac:dyDescent="0.45">
      <c r="A227" s="1" t="s">
        <v>353</v>
      </c>
      <c r="B227" t="str">
        <f>VLOOKUP(Table58[[#This Row],[Name]], Statcast_Era___Career[[Name]:[Team]], 2, FALSE)</f>
        <v>4 Tms</v>
      </c>
      <c r="C227" s="8">
        <f>_xlfn.NUMBERVALUE(VLOOKUP($A227, Statcast_Era___Career[[Name]:[FRVFRV - Statcast Fielding Run Value in runs above average (Throwing+Blocking+Framing+Arm+RAA)]], 7, FALSE))</f>
        <v>0</v>
      </c>
      <c r="D227" s="9">
        <f>_xlfn.NUMBERVALUE(VLOOKUP($A227, Statcast_Era___Career[[Name]:[FRVFRV - Statcast Fielding Run Value in runs above average (Throwing+Blocking+Framing+Arm+RAA)]], 8, FALSE))</f>
        <v>0</v>
      </c>
      <c r="E227" s="10">
        <f>_xlfn.NUMBERVALUE(VLOOKUP($A227, Statcast_Era___Career[[Name]:[FRVFRV - Statcast Fielding Run Value in runs above average (Throwing+Blocking+Framing+Arm+RAA)]], 9, FALSE))</f>
        <v>0</v>
      </c>
      <c r="F227" s="8">
        <f>_xlfn.RANK.EQ(_xlfn.NUMBERVALUE(VLOOKUP($A227,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27" s="9">
        <f>_xlfn.RANK.EQ(_xlfn.NUMBERVALUE(VLOOKUP($A227,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27" s="10">
        <f>_xlfn.RANK.EQ(_xlfn.NUMBERVALUE(VLOOKUP($A227,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27" s="11">
        <f>GEOMEAN(F227:H227)</f>
        <v>52.974830816587776</v>
      </c>
      <c r="J227" s="12">
        <f>_xlfn.RANK.EQ(Table58[[#This Row],[Geom Mean (Defense Only)]], Table58[Geom Mean (Defense Only)], 1)</f>
        <v>70</v>
      </c>
      <c r="K227" s="11">
        <f>GEOMEAN(F227:G227)</f>
        <v>52.962250707461443</v>
      </c>
      <c r="L227" s="13">
        <f>_xlfn.RANK.EQ(Table58[[#This Row],[Defensive Geom Mean (w/o Framing)]], Table58[Defensive Geom Mean (w/o Framing)], 1)</f>
        <v>58</v>
      </c>
      <c r="M227" s="19">
        <f>Table58[[#This Row],[Defense Only Rank]]-Table58[[#This Row],[Defensive Geom Mean (w/o Framing) Rank]]</f>
        <v>12</v>
      </c>
    </row>
    <row r="228" spans="1:13" x14ac:dyDescent="0.45">
      <c r="A228" s="1" t="s">
        <v>354</v>
      </c>
      <c r="B228" t="str">
        <f>VLOOKUP(Table58[[#This Row],[Name]], Statcast_Era___Career[[Name]:[Team]], 2, FALSE)</f>
        <v>2 Tms</v>
      </c>
      <c r="C228" s="8">
        <f>_xlfn.NUMBERVALUE(VLOOKUP($A228, Statcast_Era___Career[[Name]:[FRVFRV - Statcast Fielding Run Value in runs above average (Throwing+Blocking+Framing+Arm+RAA)]], 7, FALSE))</f>
        <v>0</v>
      </c>
      <c r="D228" s="9">
        <f>_xlfn.NUMBERVALUE(VLOOKUP($A228, Statcast_Era___Career[[Name]:[FRVFRV - Statcast Fielding Run Value in runs above average (Throwing+Blocking+Framing+Arm+RAA)]], 8, FALSE))</f>
        <v>0</v>
      </c>
      <c r="E228" s="10">
        <f>_xlfn.NUMBERVALUE(VLOOKUP($A228, Statcast_Era___Career[[Name]:[FRVFRV - Statcast Fielding Run Value in runs above average (Throwing+Blocking+Framing+Arm+RAA)]], 9, FALSE))</f>
        <v>0</v>
      </c>
      <c r="F228" s="8">
        <f>_xlfn.RANK.EQ(_xlfn.NUMBERVALUE(VLOOKUP($A228,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28" s="9">
        <f>_xlfn.RANK.EQ(_xlfn.NUMBERVALUE(VLOOKUP($A228,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28" s="10">
        <f>_xlfn.RANK.EQ(_xlfn.NUMBERVALUE(VLOOKUP($A228,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28" s="11">
        <f>GEOMEAN(F228:H228)</f>
        <v>52.974830816587776</v>
      </c>
      <c r="J228" s="12">
        <f>_xlfn.RANK.EQ(Table58[[#This Row],[Geom Mean (Defense Only)]], Table58[Geom Mean (Defense Only)], 1)</f>
        <v>70</v>
      </c>
      <c r="K228" s="11">
        <f>GEOMEAN(F228:G228)</f>
        <v>52.962250707461443</v>
      </c>
      <c r="L228" s="13">
        <f>_xlfn.RANK.EQ(Table58[[#This Row],[Defensive Geom Mean (w/o Framing)]], Table58[Defensive Geom Mean (w/o Framing)], 1)</f>
        <v>58</v>
      </c>
      <c r="M228" s="19">
        <f>Table58[[#This Row],[Defense Only Rank]]-Table58[[#This Row],[Defensive Geom Mean (w/o Framing) Rank]]</f>
        <v>12</v>
      </c>
    </row>
    <row r="229" spans="1:13" x14ac:dyDescent="0.45">
      <c r="A229" s="1" t="s">
        <v>355</v>
      </c>
      <c r="B229" t="str">
        <f>VLOOKUP(Table58[[#This Row],[Name]], Statcast_Era___Career[[Name]:[Team]], 2, FALSE)</f>
        <v>4 Tms</v>
      </c>
      <c r="C229" s="8">
        <f>_xlfn.NUMBERVALUE(VLOOKUP($A229, Statcast_Era___Career[[Name]:[FRVFRV - Statcast Fielding Run Value in runs above average (Throwing+Blocking+Framing+Arm+RAA)]], 7, FALSE))</f>
        <v>0</v>
      </c>
      <c r="D229" s="9">
        <f>_xlfn.NUMBERVALUE(VLOOKUP($A229, Statcast_Era___Career[[Name]:[FRVFRV - Statcast Fielding Run Value in runs above average (Throwing+Blocking+Framing+Arm+RAA)]], 8, FALSE))</f>
        <v>0</v>
      </c>
      <c r="E229" s="10">
        <f>_xlfn.NUMBERVALUE(VLOOKUP($A229, Statcast_Era___Career[[Name]:[FRVFRV - Statcast Fielding Run Value in runs above average (Throwing+Blocking+Framing+Arm+RAA)]], 9, FALSE))</f>
        <v>0</v>
      </c>
      <c r="F229" s="8">
        <f>_xlfn.RANK.EQ(_xlfn.NUMBERVALUE(VLOOKUP($A229,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29" s="9">
        <f>_xlfn.RANK.EQ(_xlfn.NUMBERVALUE(VLOOKUP($A229,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29" s="10">
        <f>_xlfn.RANK.EQ(_xlfn.NUMBERVALUE(VLOOKUP($A229,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29" s="11">
        <f>GEOMEAN(F229:H229)</f>
        <v>52.974830816587776</v>
      </c>
      <c r="J229" s="12">
        <f>_xlfn.RANK.EQ(Table58[[#This Row],[Geom Mean (Defense Only)]], Table58[Geom Mean (Defense Only)], 1)</f>
        <v>70</v>
      </c>
      <c r="K229" s="11">
        <f>GEOMEAN(F229:G229)</f>
        <v>52.962250707461443</v>
      </c>
      <c r="L229" s="13">
        <f>_xlfn.RANK.EQ(Table58[[#This Row],[Defensive Geom Mean (w/o Framing)]], Table58[Defensive Geom Mean (w/o Framing)], 1)</f>
        <v>58</v>
      </c>
      <c r="M229" s="19">
        <f>Table58[[#This Row],[Defense Only Rank]]-Table58[[#This Row],[Defensive Geom Mean (w/o Framing) Rank]]</f>
        <v>12</v>
      </c>
    </row>
    <row r="230" spans="1:13" x14ac:dyDescent="0.45">
      <c r="A230" s="1" t="s">
        <v>356</v>
      </c>
      <c r="B230" t="str">
        <f>VLOOKUP(Table58[[#This Row],[Name]], Statcast_Era___Career[[Name]:[Team]], 2, FALSE)</f>
        <v>3 Tms</v>
      </c>
      <c r="C230" s="8">
        <f>_xlfn.NUMBERVALUE(VLOOKUP($A230, Statcast_Era___Career[[Name]:[FRVFRV - Statcast Fielding Run Value in runs above average (Throwing+Blocking+Framing+Arm+RAA)]], 7, FALSE))</f>
        <v>0</v>
      </c>
      <c r="D230" s="9">
        <f>_xlfn.NUMBERVALUE(VLOOKUP($A230, Statcast_Era___Career[[Name]:[FRVFRV - Statcast Fielding Run Value in runs above average (Throwing+Blocking+Framing+Arm+RAA)]], 8, FALSE))</f>
        <v>0</v>
      </c>
      <c r="E230" s="10">
        <f>_xlfn.NUMBERVALUE(VLOOKUP($A230, Statcast_Era___Career[[Name]:[FRVFRV - Statcast Fielding Run Value in runs above average (Throwing+Blocking+Framing+Arm+RAA)]], 9, FALSE))</f>
        <v>0</v>
      </c>
      <c r="F230" s="8">
        <f>_xlfn.RANK.EQ(_xlfn.NUMBERVALUE(VLOOKUP($A230,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30" s="9">
        <f>_xlfn.RANK.EQ(_xlfn.NUMBERVALUE(VLOOKUP($A230,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30" s="10">
        <f>_xlfn.RANK.EQ(_xlfn.NUMBERVALUE(VLOOKUP($A230,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30" s="11">
        <f>GEOMEAN(F230:H230)</f>
        <v>52.974830816587776</v>
      </c>
      <c r="J230" s="12">
        <f>_xlfn.RANK.EQ(Table58[[#This Row],[Geom Mean (Defense Only)]], Table58[Geom Mean (Defense Only)], 1)</f>
        <v>70</v>
      </c>
      <c r="K230" s="11">
        <f>GEOMEAN(F230:G230)</f>
        <v>52.962250707461443</v>
      </c>
      <c r="L230" s="13">
        <f>_xlfn.RANK.EQ(Table58[[#This Row],[Defensive Geom Mean (w/o Framing)]], Table58[Defensive Geom Mean (w/o Framing)], 1)</f>
        <v>58</v>
      </c>
      <c r="M230" s="19">
        <f>Table58[[#This Row],[Defense Only Rank]]-Table58[[#This Row],[Defensive Geom Mean (w/o Framing) Rank]]</f>
        <v>12</v>
      </c>
    </row>
    <row r="231" spans="1:13" x14ac:dyDescent="0.45">
      <c r="A231" s="1" t="s">
        <v>357</v>
      </c>
      <c r="B231" t="str">
        <f>VLOOKUP(Table58[[#This Row],[Name]], Statcast_Era___Career[[Name]:[Team]], 2, FALSE)</f>
        <v>3 Tms</v>
      </c>
      <c r="C231" s="8">
        <f>_xlfn.NUMBERVALUE(VLOOKUP($A231, Statcast_Era___Career[[Name]:[FRVFRV - Statcast Fielding Run Value in runs above average (Throwing+Blocking+Framing+Arm+RAA)]], 7, FALSE))</f>
        <v>0</v>
      </c>
      <c r="D231" s="9">
        <f>_xlfn.NUMBERVALUE(VLOOKUP($A231, Statcast_Era___Career[[Name]:[FRVFRV - Statcast Fielding Run Value in runs above average (Throwing+Blocking+Framing+Arm+RAA)]], 8, FALSE))</f>
        <v>0</v>
      </c>
      <c r="E231" s="10">
        <f>_xlfn.NUMBERVALUE(VLOOKUP($A231, Statcast_Era___Career[[Name]:[FRVFRV - Statcast Fielding Run Value in runs above average (Throwing+Blocking+Framing+Arm+RAA)]], 9, FALSE))</f>
        <v>0</v>
      </c>
      <c r="F231" s="8">
        <f>_xlfn.RANK.EQ(_xlfn.NUMBERVALUE(VLOOKUP($A231,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31" s="9">
        <f>_xlfn.RANK.EQ(_xlfn.NUMBERVALUE(VLOOKUP($A231,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31" s="10">
        <f>_xlfn.RANK.EQ(_xlfn.NUMBERVALUE(VLOOKUP($A231,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31" s="11">
        <f>GEOMEAN(F231:H231)</f>
        <v>52.974830816587776</v>
      </c>
      <c r="J231" s="12">
        <f>_xlfn.RANK.EQ(Table58[[#This Row],[Geom Mean (Defense Only)]], Table58[Geom Mean (Defense Only)], 1)</f>
        <v>70</v>
      </c>
      <c r="K231" s="11">
        <f>GEOMEAN(F231:G231)</f>
        <v>52.962250707461443</v>
      </c>
      <c r="L231" s="13">
        <f>_xlfn.RANK.EQ(Table58[[#This Row],[Defensive Geom Mean (w/o Framing)]], Table58[Defensive Geom Mean (w/o Framing)], 1)</f>
        <v>58</v>
      </c>
      <c r="M231" s="19">
        <f>Table58[[#This Row],[Defense Only Rank]]-Table58[[#This Row],[Defensive Geom Mean (w/o Framing) Rank]]</f>
        <v>12</v>
      </c>
    </row>
    <row r="232" spans="1:13" x14ac:dyDescent="0.45">
      <c r="A232" s="1" t="s">
        <v>358</v>
      </c>
      <c r="B232" t="str">
        <f>VLOOKUP(Table58[[#This Row],[Name]], Statcast_Era___Career[[Name]:[Team]], 2, FALSE)</f>
        <v>5 Tms</v>
      </c>
      <c r="C232" s="8">
        <f>_xlfn.NUMBERVALUE(VLOOKUP($A232, Statcast_Era___Career[[Name]:[FRVFRV - Statcast Fielding Run Value in runs above average (Throwing+Blocking+Framing+Arm+RAA)]], 7, FALSE))</f>
        <v>0</v>
      </c>
      <c r="D232" s="9">
        <f>_xlfn.NUMBERVALUE(VLOOKUP($A232, Statcast_Era___Career[[Name]:[FRVFRV - Statcast Fielding Run Value in runs above average (Throwing+Blocking+Framing+Arm+RAA)]], 8, FALSE))</f>
        <v>0</v>
      </c>
      <c r="E232" s="10">
        <f>_xlfn.NUMBERVALUE(VLOOKUP($A232, Statcast_Era___Career[[Name]:[FRVFRV - Statcast Fielding Run Value in runs above average (Throwing+Blocking+Framing+Arm+RAA)]], 9, FALSE))</f>
        <v>0</v>
      </c>
      <c r="F232" s="8">
        <f>_xlfn.RANK.EQ(_xlfn.NUMBERVALUE(VLOOKUP($A232,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32" s="9">
        <f>_xlfn.RANK.EQ(_xlfn.NUMBERVALUE(VLOOKUP($A232,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32" s="10">
        <f>_xlfn.RANK.EQ(_xlfn.NUMBERVALUE(VLOOKUP($A232,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32" s="11">
        <f>GEOMEAN(F232:H232)</f>
        <v>52.974830816587776</v>
      </c>
      <c r="J232" s="12">
        <f>_xlfn.RANK.EQ(Table58[[#This Row],[Geom Mean (Defense Only)]], Table58[Geom Mean (Defense Only)], 1)</f>
        <v>70</v>
      </c>
      <c r="K232" s="11">
        <f>GEOMEAN(F232:G232)</f>
        <v>52.962250707461443</v>
      </c>
      <c r="L232" s="13">
        <f>_xlfn.RANK.EQ(Table58[[#This Row],[Defensive Geom Mean (w/o Framing)]], Table58[Defensive Geom Mean (w/o Framing)], 1)</f>
        <v>58</v>
      </c>
      <c r="M232" s="19">
        <f>Table58[[#This Row],[Defense Only Rank]]-Table58[[#This Row],[Defensive Geom Mean (w/o Framing) Rank]]</f>
        <v>12</v>
      </c>
    </row>
    <row r="233" spans="1:13" x14ac:dyDescent="0.45">
      <c r="A233" s="1" t="s">
        <v>359</v>
      </c>
      <c r="B233" t="str">
        <f>VLOOKUP(Table58[[#This Row],[Name]], Statcast_Era___Career[[Name]:[Team]], 2, FALSE)</f>
        <v>2 Tms</v>
      </c>
      <c r="C233" s="8">
        <f>_xlfn.NUMBERVALUE(VLOOKUP($A233, Statcast_Era___Career[[Name]:[FRVFRV - Statcast Fielding Run Value in runs above average (Throwing+Blocking+Framing+Arm+RAA)]], 7, FALSE))</f>
        <v>0</v>
      </c>
      <c r="D233" s="9">
        <f>_xlfn.NUMBERVALUE(VLOOKUP($A233, Statcast_Era___Career[[Name]:[FRVFRV - Statcast Fielding Run Value in runs above average (Throwing+Blocking+Framing+Arm+RAA)]], 8, FALSE))</f>
        <v>0</v>
      </c>
      <c r="E233" s="10">
        <f>_xlfn.NUMBERVALUE(VLOOKUP($A233, Statcast_Era___Career[[Name]:[FRVFRV - Statcast Fielding Run Value in runs above average (Throwing+Blocking+Framing+Arm+RAA)]], 9, FALSE))</f>
        <v>0</v>
      </c>
      <c r="F233" s="8">
        <f>_xlfn.RANK.EQ(_xlfn.NUMBERVALUE(VLOOKUP($A233,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33" s="9">
        <f>_xlfn.RANK.EQ(_xlfn.NUMBERVALUE(VLOOKUP($A233,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33" s="10">
        <f>_xlfn.RANK.EQ(_xlfn.NUMBERVALUE(VLOOKUP($A233,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33" s="11">
        <f>GEOMEAN(F233:H233)</f>
        <v>52.974830816587776</v>
      </c>
      <c r="J233" s="12">
        <f>_xlfn.RANK.EQ(Table58[[#This Row],[Geom Mean (Defense Only)]], Table58[Geom Mean (Defense Only)], 1)</f>
        <v>70</v>
      </c>
      <c r="K233" s="11">
        <f>GEOMEAN(F233:G233)</f>
        <v>52.962250707461443</v>
      </c>
      <c r="L233" s="13">
        <f>_xlfn.RANK.EQ(Table58[[#This Row],[Defensive Geom Mean (w/o Framing)]], Table58[Defensive Geom Mean (w/o Framing)], 1)</f>
        <v>58</v>
      </c>
      <c r="M233" s="19">
        <f>Table58[[#This Row],[Defense Only Rank]]-Table58[[#This Row],[Defensive Geom Mean (w/o Framing) Rank]]</f>
        <v>12</v>
      </c>
    </row>
    <row r="234" spans="1:13" x14ac:dyDescent="0.45">
      <c r="A234" s="1" t="s">
        <v>360</v>
      </c>
      <c r="B234" t="str">
        <f>VLOOKUP(Table58[[#This Row],[Name]], Statcast_Era___Career[[Name]:[Team]], 2, FALSE)</f>
        <v>4 Tms</v>
      </c>
      <c r="C234" s="8">
        <f>_xlfn.NUMBERVALUE(VLOOKUP($A234, Statcast_Era___Career[[Name]:[FRVFRV - Statcast Fielding Run Value in runs above average (Throwing+Blocking+Framing+Arm+RAA)]], 7, FALSE))</f>
        <v>0</v>
      </c>
      <c r="D234" s="9">
        <f>_xlfn.NUMBERVALUE(VLOOKUP($A234, Statcast_Era___Career[[Name]:[FRVFRV - Statcast Fielding Run Value in runs above average (Throwing+Blocking+Framing+Arm+RAA)]], 8, FALSE))</f>
        <v>0</v>
      </c>
      <c r="E234" s="10">
        <f>_xlfn.NUMBERVALUE(VLOOKUP($A234, Statcast_Era___Career[[Name]:[FRVFRV - Statcast Fielding Run Value in runs above average (Throwing+Blocking+Framing+Arm+RAA)]], 9, FALSE))</f>
        <v>0</v>
      </c>
      <c r="F234" s="8">
        <f>_xlfn.RANK.EQ(_xlfn.NUMBERVALUE(VLOOKUP($A234,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34" s="9">
        <f>_xlfn.RANK.EQ(_xlfn.NUMBERVALUE(VLOOKUP($A234,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34" s="10">
        <f>_xlfn.RANK.EQ(_xlfn.NUMBERVALUE(VLOOKUP($A234,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34" s="11">
        <f>GEOMEAN(F234:H234)</f>
        <v>52.974830816587776</v>
      </c>
      <c r="J234" s="12">
        <f>_xlfn.RANK.EQ(Table58[[#This Row],[Geom Mean (Defense Only)]], Table58[Geom Mean (Defense Only)], 1)</f>
        <v>70</v>
      </c>
      <c r="K234" s="11">
        <f>GEOMEAN(F234:G234)</f>
        <v>52.962250707461443</v>
      </c>
      <c r="L234" s="13">
        <f>_xlfn.RANK.EQ(Table58[[#This Row],[Defensive Geom Mean (w/o Framing)]], Table58[Defensive Geom Mean (w/o Framing)], 1)</f>
        <v>58</v>
      </c>
      <c r="M234" s="19">
        <f>Table58[[#This Row],[Defense Only Rank]]-Table58[[#This Row],[Defensive Geom Mean (w/o Framing) Rank]]</f>
        <v>12</v>
      </c>
    </row>
    <row r="235" spans="1:13" x14ac:dyDescent="0.45">
      <c r="A235" s="1" t="s">
        <v>361</v>
      </c>
      <c r="B235" t="str">
        <f>VLOOKUP(Table58[[#This Row],[Name]], Statcast_Era___Career[[Name]:[Team]], 2, FALSE)</f>
        <v>2 Tms</v>
      </c>
      <c r="C235" s="8">
        <f>_xlfn.NUMBERVALUE(VLOOKUP($A235, Statcast_Era___Career[[Name]:[FRVFRV - Statcast Fielding Run Value in runs above average (Throwing+Blocking+Framing+Arm+RAA)]], 7, FALSE))</f>
        <v>0</v>
      </c>
      <c r="D235" s="9">
        <f>_xlfn.NUMBERVALUE(VLOOKUP($A235, Statcast_Era___Career[[Name]:[FRVFRV - Statcast Fielding Run Value in runs above average (Throwing+Blocking+Framing+Arm+RAA)]], 8, FALSE))</f>
        <v>0</v>
      </c>
      <c r="E235" s="10">
        <f>_xlfn.NUMBERVALUE(VLOOKUP($A235, Statcast_Era___Career[[Name]:[FRVFRV - Statcast Fielding Run Value in runs above average (Throwing+Blocking+Framing+Arm+RAA)]], 9, FALSE))</f>
        <v>0</v>
      </c>
      <c r="F235" s="8">
        <f>_xlfn.RANK.EQ(_xlfn.NUMBERVALUE(VLOOKUP($A235,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35" s="9">
        <f>_xlfn.RANK.EQ(_xlfn.NUMBERVALUE(VLOOKUP($A235,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35" s="10">
        <f>_xlfn.RANK.EQ(_xlfn.NUMBERVALUE(VLOOKUP($A235,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35" s="11">
        <f>GEOMEAN(F235:H235)</f>
        <v>52.974830816587776</v>
      </c>
      <c r="J235" s="12">
        <f>_xlfn.RANK.EQ(Table58[[#This Row],[Geom Mean (Defense Only)]], Table58[Geom Mean (Defense Only)], 1)</f>
        <v>70</v>
      </c>
      <c r="K235" s="11">
        <f>GEOMEAN(F235:G235)</f>
        <v>52.962250707461443</v>
      </c>
      <c r="L235" s="13">
        <f>_xlfn.RANK.EQ(Table58[[#This Row],[Defensive Geom Mean (w/o Framing)]], Table58[Defensive Geom Mean (w/o Framing)], 1)</f>
        <v>58</v>
      </c>
      <c r="M235" s="19">
        <f>Table58[[#This Row],[Defense Only Rank]]-Table58[[#This Row],[Defensive Geom Mean (w/o Framing) Rank]]</f>
        <v>12</v>
      </c>
    </row>
    <row r="236" spans="1:13" x14ac:dyDescent="0.45">
      <c r="A236" s="1" t="s">
        <v>362</v>
      </c>
      <c r="B236" t="str">
        <f>VLOOKUP(Table58[[#This Row],[Name]], Statcast_Era___Career[[Name]:[Team]], 2, FALSE)</f>
        <v>2 Tms</v>
      </c>
      <c r="C236" s="8">
        <f>_xlfn.NUMBERVALUE(VLOOKUP($A236, Statcast_Era___Career[[Name]:[FRVFRV - Statcast Fielding Run Value in runs above average (Throwing+Blocking+Framing+Arm+RAA)]], 7, FALSE))</f>
        <v>0</v>
      </c>
      <c r="D236" s="9">
        <f>_xlfn.NUMBERVALUE(VLOOKUP($A236, Statcast_Era___Career[[Name]:[FRVFRV - Statcast Fielding Run Value in runs above average (Throwing+Blocking+Framing+Arm+RAA)]], 8, FALSE))</f>
        <v>0</v>
      </c>
      <c r="E236" s="10">
        <f>_xlfn.NUMBERVALUE(VLOOKUP($A236, Statcast_Era___Career[[Name]:[FRVFRV - Statcast Fielding Run Value in runs above average (Throwing+Blocking+Framing+Arm+RAA)]], 9, FALSE))</f>
        <v>0</v>
      </c>
      <c r="F236" s="8">
        <f>_xlfn.RANK.EQ(_xlfn.NUMBERVALUE(VLOOKUP($A236,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36" s="9">
        <f>_xlfn.RANK.EQ(_xlfn.NUMBERVALUE(VLOOKUP($A236,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36" s="10">
        <f>_xlfn.RANK.EQ(_xlfn.NUMBERVALUE(VLOOKUP($A236,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36" s="11">
        <f>GEOMEAN(F236:H236)</f>
        <v>52.974830816587776</v>
      </c>
      <c r="J236" s="12">
        <f>_xlfn.RANK.EQ(Table58[[#This Row],[Geom Mean (Defense Only)]], Table58[Geom Mean (Defense Only)], 1)</f>
        <v>70</v>
      </c>
      <c r="K236" s="11">
        <f>GEOMEAN(F236:G236)</f>
        <v>52.962250707461443</v>
      </c>
      <c r="L236" s="13">
        <f>_xlfn.RANK.EQ(Table58[[#This Row],[Defensive Geom Mean (w/o Framing)]], Table58[Defensive Geom Mean (w/o Framing)], 1)</f>
        <v>58</v>
      </c>
      <c r="M236" s="19">
        <f>Table58[[#This Row],[Defense Only Rank]]-Table58[[#This Row],[Defensive Geom Mean (w/o Framing) Rank]]</f>
        <v>12</v>
      </c>
    </row>
    <row r="237" spans="1:13" x14ac:dyDescent="0.45">
      <c r="A237" s="1" t="s">
        <v>363</v>
      </c>
      <c r="B237" t="str">
        <f>VLOOKUP(Table58[[#This Row],[Name]], Statcast_Era___Career[[Name]:[Team]], 2, FALSE)</f>
        <v>4 Tms</v>
      </c>
      <c r="C237" s="8">
        <f>_xlfn.NUMBERVALUE(VLOOKUP($A237, Statcast_Era___Career[[Name]:[FRVFRV - Statcast Fielding Run Value in runs above average (Throwing+Blocking+Framing+Arm+RAA)]], 7, FALSE))</f>
        <v>0</v>
      </c>
      <c r="D237" s="9">
        <f>_xlfn.NUMBERVALUE(VLOOKUP($A237, Statcast_Era___Career[[Name]:[FRVFRV - Statcast Fielding Run Value in runs above average (Throwing+Blocking+Framing+Arm+RAA)]], 8, FALSE))</f>
        <v>0</v>
      </c>
      <c r="E237" s="10">
        <f>_xlfn.NUMBERVALUE(VLOOKUP($A237, Statcast_Era___Career[[Name]:[FRVFRV - Statcast Fielding Run Value in runs above average (Throwing+Blocking+Framing+Arm+RAA)]], 9, FALSE))</f>
        <v>0</v>
      </c>
      <c r="F237" s="8">
        <f>_xlfn.RANK.EQ(_xlfn.NUMBERVALUE(VLOOKUP($A237,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37" s="9">
        <f>_xlfn.RANK.EQ(_xlfn.NUMBERVALUE(VLOOKUP($A237,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37" s="10">
        <f>_xlfn.RANK.EQ(_xlfn.NUMBERVALUE(VLOOKUP($A237,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37" s="11">
        <f>GEOMEAN(F237:H237)</f>
        <v>52.974830816587776</v>
      </c>
      <c r="J237" s="12">
        <f>_xlfn.RANK.EQ(Table58[[#This Row],[Geom Mean (Defense Only)]], Table58[Geom Mean (Defense Only)], 1)</f>
        <v>70</v>
      </c>
      <c r="K237" s="11">
        <f>GEOMEAN(F237:G237)</f>
        <v>52.962250707461443</v>
      </c>
      <c r="L237" s="13">
        <f>_xlfn.RANK.EQ(Table58[[#This Row],[Defensive Geom Mean (w/o Framing)]], Table58[Defensive Geom Mean (w/o Framing)], 1)</f>
        <v>58</v>
      </c>
      <c r="M237" s="19">
        <f>Table58[[#This Row],[Defense Only Rank]]-Table58[[#This Row],[Defensive Geom Mean (w/o Framing) Rank]]</f>
        <v>12</v>
      </c>
    </row>
    <row r="238" spans="1:13" x14ac:dyDescent="0.45">
      <c r="A238" s="1" t="s">
        <v>364</v>
      </c>
      <c r="B238" t="str">
        <f>VLOOKUP(Table58[[#This Row],[Name]], Statcast_Era___Career[[Name]:[Team]], 2, FALSE)</f>
        <v>2 Tms</v>
      </c>
      <c r="C238" s="8">
        <f>_xlfn.NUMBERVALUE(VLOOKUP($A238, Statcast_Era___Career[[Name]:[FRVFRV - Statcast Fielding Run Value in runs above average (Throwing+Blocking+Framing+Arm+RAA)]], 7, FALSE))</f>
        <v>0</v>
      </c>
      <c r="D238" s="9">
        <f>_xlfn.NUMBERVALUE(VLOOKUP($A238, Statcast_Era___Career[[Name]:[FRVFRV - Statcast Fielding Run Value in runs above average (Throwing+Blocking+Framing+Arm+RAA)]], 8, FALSE))</f>
        <v>0</v>
      </c>
      <c r="E238" s="10">
        <f>_xlfn.NUMBERVALUE(VLOOKUP($A238, Statcast_Era___Career[[Name]:[FRVFRV - Statcast Fielding Run Value in runs above average (Throwing+Blocking+Framing+Arm+RAA)]], 9, FALSE))</f>
        <v>0</v>
      </c>
      <c r="F238" s="8">
        <f>_xlfn.RANK.EQ(_xlfn.NUMBERVALUE(VLOOKUP($A238,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38" s="9">
        <f>_xlfn.RANK.EQ(_xlfn.NUMBERVALUE(VLOOKUP($A238,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38" s="10">
        <f>_xlfn.RANK.EQ(_xlfn.NUMBERVALUE(VLOOKUP($A238,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38" s="11">
        <f>GEOMEAN(F238:H238)</f>
        <v>52.974830816587776</v>
      </c>
      <c r="J238" s="12">
        <f>_xlfn.RANK.EQ(Table58[[#This Row],[Geom Mean (Defense Only)]], Table58[Geom Mean (Defense Only)], 1)</f>
        <v>70</v>
      </c>
      <c r="K238" s="11">
        <f>GEOMEAN(F238:G238)</f>
        <v>52.962250707461443</v>
      </c>
      <c r="L238" s="13">
        <f>_xlfn.RANK.EQ(Table58[[#This Row],[Defensive Geom Mean (w/o Framing)]], Table58[Defensive Geom Mean (w/o Framing)], 1)</f>
        <v>58</v>
      </c>
      <c r="M238" s="19">
        <f>Table58[[#This Row],[Defense Only Rank]]-Table58[[#This Row],[Defensive Geom Mean (w/o Framing) Rank]]</f>
        <v>12</v>
      </c>
    </row>
    <row r="239" spans="1:13" x14ac:dyDescent="0.45">
      <c r="A239" s="1" t="s">
        <v>365</v>
      </c>
      <c r="B239" t="str">
        <f>VLOOKUP(Table58[[#This Row],[Name]], Statcast_Era___Career[[Name]:[Team]], 2, FALSE)</f>
        <v>2 Tms</v>
      </c>
      <c r="C239" s="8">
        <f>_xlfn.NUMBERVALUE(VLOOKUP($A239, Statcast_Era___Career[[Name]:[FRVFRV - Statcast Fielding Run Value in runs above average (Throwing+Blocking+Framing+Arm+RAA)]], 7, FALSE))</f>
        <v>0</v>
      </c>
      <c r="D239" s="9">
        <f>_xlfn.NUMBERVALUE(VLOOKUP($A239, Statcast_Era___Career[[Name]:[FRVFRV - Statcast Fielding Run Value in runs above average (Throwing+Blocking+Framing+Arm+RAA)]], 8, FALSE))</f>
        <v>0</v>
      </c>
      <c r="E239" s="10">
        <f>_xlfn.NUMBERVALUE(VLOOKUP($A239, Statcast_Era___Career[[Name]:[FRVFRV - Statcast Fielding Run Value in runs above average (Throwing+Blocking+Framing+Arm+RAA)]], 9, FALSE))</f>
        <v>0</v>
      </c>
      <c r="F239" s="8">
        <f>_xlfn.RANK.EQ(_xlfn.NUMBERVALUE(VLOOKUP($A239,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39" s="9">
        <f>_xlfn.RANK.EQ(_xlfn.NUMBERVALUE(VLOOKUP($A239,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39" s="10">
        <f>_xlfn.RANK.EQ(_xlfn.NUMBERVALUE(VLOOKUP($A239,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39" s="11">
        <f>GEOMEAN(F239:H239)</f>
        <v>52.974830816587776</v>
      </c>
      <c r="J239" s="12">
        <f>_xlfn.RANK.EQ(Table58[[#This Row],[Geom Mean (Defense Only)]], Table58[Geom Mean (Defense Only)], 1)</f>
        <v>70</v>
      </c>
      <c r="K239" s="11">
        <f>GEOMEAN(F239:G239)</f>
        <v>52.962250707461443</v>
      </c>
      <c r="L239" s="13">
        <f>_xlfn.RANK.EQ(Table58[[#This Row],[Defensive Geom Mean (w/o Framing)]], Table58[Defensive Geom Mean (w/o Framing)], 1)</f>
        <v>58</v>
      </c>
      <c r="M239" s="19">
        <f>Table58[[#This Row],[Defense Only Rank]]-Table58[[#This Row],[Defensive Geom Mean (w/o Framing) Rank]]</f>
        <v>12</v>
      </c>
    </row>
    <row r="240" spans="1:13" x14ac:dyDescent="0.45">
      <c r="A240" s="1" t="s">
        <v>366</v>
      </c>
      <c r="B240" t="str">
        <f>VLOOKUP(Table58[[#This Row],[Name]], Statcast_Era___Career[[Name]:[Team]], 2, FALSE)</f>
        <v>STL</v>
      </c>
      <c r="C240" s="8">
        <f>_xlfn.NUMBERVALUE(VLOOKUP($A240, Statcast_Era___Career[[Name]:[FRVFRV - Statcast Fielding Run Value in runs above average (Throwing+Blocking+Framing+Arm+RAA)]], 7, FALSE))</f>
        <v>0</v>
      </c>
      <c r="D240" s="9">
        <f>_xlfn.NUMBERVALUE(VLOOKUP($A240, Statcast_Era___Career[[Name]:[FRVFRV - Statcast Fielding Run Value in runs above average (Throwing+Blocking+Framing+Arm+RAA)]], 8, FALSE))</f>
        <v>0</v>
      </c>
      <c r="E240" s="10">
        <f>_xlfn.NUMBERVALUE(VLOOKUP($A240, Statcast_Era___Career[[Name]:[FRVFRV - Statcast Fielding Run Value in runs above average (Throwing+Blocking+Framing+Arm+RAA)]], 9, FALSE))</f>
        <v>0</v>
      </c>
      <c r="F240" s="8">
        <f>_xlfn.RANK.EQ(_xlfn.NUMBERVALUE(VLOOKUP($A240,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40" s="9">
        <f>_xlfn.RANK.EQ(_xlfn.NUMBERVALUE(VLOOKUP($A240,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40" s="10">
        <f>_xlfn.RANK.EQ(_xlfn.NUMBERVALUE(VLOOKUP($A240,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40" s="11">
        <f>GEOMEAN(F240:H240)</f>
        <v>52.974830816587776</v>
      </c>
      <c r="J240" s="12">
        <f>_xlfn.RANK.EQ(Table58[[#This Row],[Geom Mean (Defense Only)]], Table58[Geom Mean (Defense Only)], 1)</f>
        <v>70</v>
      </c>
      <c r="K240" s="11">
        <f>GEOMEAN(F240:G240)</f>
        <v>52.962250707461443</v>
      </c>
      <c r="L240" s="13">
        <f>_xlfn.RANK.EQ(Table58[[#This Row],[Defensive Geom Mean (w/o Framing)]], Table58[Defensive Geom Mean (w/o Framing)], 1)</f>
        <v>58</v>
      </c>
      <c r="M240" s="19">
        <f>Table58[[#This Row],[Defense Only Rank]]-Table58[[#This Row],[Defensive Geom Mean (w/o Framing) Rank]]</f>
        <v>12</v>
      </c>
    </row>
    <row r="241" spans="1:13" x14ac:dyDescent="0.45">
      <c r="A241" s="1" t="s">
        <v>367</v>
      </c>
      <c r="B241" t="str">
        <f>VLOOKUP(Table58[[#This Row],[Name]], Statcast_Era___Career[[Name]:[Team]], 2, FALSE)</f>
        <v>3 Tms</v>
      </c>
      <c r="C241" s="8">
        <f>_xlfn.NUMBERVALUE(VLOOKUP($A241, Statcast_Era___Career[[Name]:[FRVFRV - Statcast Fielding Run Value in runs above average (Throwing+Blocking+Framing+Arm+RAA)]], 7, FALSE))</f>
        <v>0</v>
      </c>
      <c r="D241" s="9">
        <f>_xlfn.NUMBERVALUE(VLOOKUP($A241, Statcast_Era___Career[[Name]:[FRVFRV - Statcast Fielding Run Value in runs above average (Throwing+Blocking+Framing+Arm+RAA)]], 8, FALSE))</f>
        <v>0</v>
      </c>
      <c r="E241" s="10">
        <f>_xlfn.NUMBERVALUE(VLOOKUP($A241, Statcast_Era___Career[[Name]:[FRVFRV - Statcast Fielding Run Value in runs above average (Throwing+Blocking+Framing+Arm+RAA)]], 9, FALSE))</f>
        <v>0</v>
      </c>
      <c r="F241" s="8">
        <f>_xlfn.RANK.EQ(_xlfn.NUMBERVALUE(VLOOKUP($A241,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41" s="9">
        <f>_xlfn.RANK.EQ(_xlfn.NUMBERVALUE(VLOOKUP($A241,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41" s="10">
        <f>_xlfn.RANK.EQ(_xlfn.NUMBERVALUE(VLOOKUP($A241,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41" s="11">
        <f>GEOMEAN(F241:H241)</f>
        <v>52.974830816587776</v>
      </c>
      <c r="J241" s="12">
        <f>_xlfn.RANK.EQ(Table58[[#This Row],[Geom Mean (Defense Only)]], Table58[Geom Mean (Defense Only)], 1)</f>
        <v>70</v>
      </c>
      <c r="K241" s="11">
        <f>GEOMEAN(F241:G241)</f>
        <v>52.962250707461443</v>
      </c>
      <c r="L241" s="13">
        <f>_xlfn.RANK.EQ(Table58[[#This Row],[Defensive Geom Mean (w/o Framing)]], Table58[Defensive Geom Mean (w/o Framing)], 1)</f>
        <v>58</v>
      </c>
      <c r="M241" s="19">
        <f>Table58[[#This Row],[Defense Only Rank]]-Table58[[#This Row],[Defensive Geom Mean (w/o Framing) Rank]]</f>
        <v>12</v>
      </c>
    </row>
    <row r="242" spans="1:13" x14ac:dyDescent="0.45">
      <c r="A242" s="1" t="s">
        <v>368</v>
      </c>
      <c r="B242" t="str">
        <f>VLOOKUP(Table58[[#This Row],[Name]], Statcast_Era___Career[[Name]:[Team]], 2, FALSE)</f>
        <v>3 Tms</v>
      </c>
      <c r="C242" s="8">
        <f>_xlfn.NUMBERVALUE(VLOOKUP($A242, Statcast_Era___Career[[Name]:[FRVFRV - Statcast Fielding Run Value in runs above average (Throwing+Blocking+Framing+Arm+RAA)]], 7, FALSE))</f>
        <v>0</v>
      </c>
      <c r="D242" s="9">
        <f>_xlfn.NUMBERVALUE(VLOOKUP($A242, Statcast_Era___Career[[Name]:[FRVFRV - Statcast Fielding Run Value in runs above average (Throwing+Blocking+Framing+Arm+RAA)]], 8, FALSE))</f>
        <v>0</v>
      </c>
      <c r="E242" s="10">
        <f>_xlfn.NUMBERVALUE(VLOOKUP($A242, Statcast_Era___Career[[Name]:[FRVFRV - Statcast Fielding Run Value in runs above average (Throwing+Blocking+Framing+Arm+RAA)]], 9, FALSE))</f>
        <v>0</v>
      </c>
      <c r="F242" s="8">
        <f>_xlfn.RANK.EQ(_xlfn.NUMBERVALUE(VLOOKUP($A242,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42" s="9">
        <f>_xlfn.RANK.EQ(_xlfn.NUMBERVALUE(VLOOKUP($A242,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42" s="10">
        <f>_xlfn.RANK.EQ(_xlfn.NUMBERVALUE(VLOOKUP($A242,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42" s="11">
        <f>GEOMEAN(F242:H242)</f>
        <v>52.974830816587776</v>
      </c>
      <c r="J242" s="12">
        <f>_xlfn.RANK.EQ(Table58[[#This Row],[Geom Mean (Defense Only)]], Table58[Geom Mean (Defense Only)], 1)</f>
        <v>70</v>
      </c>
      <c r="K242" s="11">
        <f>GEOMEAN(F242:G242)</f>
        <v>52.962250707461443</v>
      </c>
      <c r="L242" s="13">
        <f>_xlfn.RANK.EQ(Table58[[#This Row],[Defensive Geom Mean (w/o Framing)]], Table58[Defensive Geom Mean (w/o Framing)], 1)</f>
        <v>58</v>
      </c>
      <c r="M242" s="19">
        <f>Table58[[#This Row],[Defense Only Rank]]-Table58[[#This Row],[Defensive Geom Mean (w/o Framing) Rank]]</f>
        <v>12</v>
      </c>
    </row>
    <row r="243" spans="1:13" x14ac:dyDescent="0.45">
      <c r="A243" s="1" t="s">
        <v>369</v>
      </c>
      <c r="B243" t="str">
        <f>VLOOKUP(Table58[[#This Row],[Name]], Statcast_Era___Career[[Name]:[Team]], 2, FALSE)</f>
        <v>3 Tms</v>
      </c>
      <c r="C243" s="8">
        <f>_xlfn.NUMBERVALUE(VLOOKUP($A243, Statcast_Era___Career[[Name]:[FRVFRV - Statcast Fielding Run Value in runs above average (Throwing+Blocking+Framing+Arm+RAA)]], 7, FALSE))</f>
        <v>0</v>
      </c>
      <c r="D243" s="9">
        <f>_xlfn.NUMBERVALUE(VLOOKUP($A243, Statcast_Era___Career[[Name]:[FRVFRV - Statcast Fielding Run Value in runs above average (Throwing+Blocking+Framing+Arm+RAA)]], 8, FALSE))</f>
        <v>0</v>
      </c>
      <c r="E243" s="10">
        <f>_xlfn.NUMBERVALUE(VLOOKUP($A243, Statcast_Era___Career[[Name]:[FRVFRV - Statcast Fielding Run Value in runs above average (Throwing+Blocking+Framing+Arm+RAA)]], 9, FALSE))</f>
        <v>0</v>
      </c>
      <c r="F243" s="8">
        <f>_xlfn.RANK.EQ(_xlfn.NUMBERVALUE(VLOOKUP($A243,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43" s="9">
        <f>_xlfn.RANK.EQ(_xlfn.NUMBERVALUE(VLOOKUP($A243,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43" s="10">
        <f>_xlfn.RANK.EQ(_xlfn.NUMBERVALUE(VLOOKUP($A243,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43" s="11">
        <f>GEOMEAN(F243:H243)</f>
        <v>52.974830816587776</v>
      </c>
      <c r="J243" s="12">
        <f>_xlfn.RANK.EQ(Table58[[#This Row],[Geom Mean (Defense Only)]], Table58[Geom Mean (Defense Only)], 1)</f>
        <v>70</v>
      </c>
      <c r="K243" s="11">
        <f>GEOMEAN(F243:G243)</f>
        <v>52.962250707461443</v>
      </c>
      <c r="L243" s="13">
        <f>_xlfn.RANK.EQ(Table58[[#This Row],[Defensive Geom Mean (w/o Framing)]], Table58[Defensive Geom Mean (w/o Framing)], 1)</f>
        <v>58</v>
      </c>
      <c r="M243" s="19">
        <f>Table58[[#This Row],[Defense Only Rank]]-Table58[[#This Row],[Defensive Geom Mean (w/o Framing) Rank]]</f>
        <v>12</v>
      </c>
    </row>
    <row r="244" spans="1:13" x14ac:dyDescent="0.45">
      <c r="A244" s="1" t="s">
        <v>370</v>
      </c>
      <c r="B244" t="str">
        <f>VLOOKUP(Table58[[#This Row],[Name]], Statcast_Era___Career[[Name]:[Team]], 2, FALSE)</f>
        <v>2 Tms</v>
      </c>
      <c r="C244" s="8">
        <f>_xlfn.NUMBERVALUE(VLOOKUP($A244, Statcast_Era___Career[[Name]:[FRVFRV - Statcast Fielding Run Value in runs above average (Throwing+Blocking+Framing+Arm+RAA)]], 7, FALSE))</f>
        <v>0</v>
      </c>
      <c r="D244" s="9">
        <f>_xlfn.NUMBERVALUE(VLOOKUP($A244, Statcast_Era___Career[[Name]:[FRVFRV - Statcast Fielding Run Value in runs above average (Throwing+Blocking+Framing+Arm+RAA)]], 8, FALSE))</f>
        <v>0</v>
      </c>
      <c r="E244" s="10">
        <f>_xlfn.NUMBERVALUE(VLOOKUP($A244, Statcast_Era___Career[[Name]:[FRVFRV - Statcast Fielding Run Value in runs above average (Throwing+Blocking+Framing+Arm+RAA)]], 9, FALSE))</f>
        <v>0</v>
      </c>
      <c r="F244" s="8">
        <f>_xlfn.RANK.EQ(_xlfn.NUMBERVALUE(VLOOKUP($A244,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44" s="9">
        <f>_xlfn.RANK.EQ(_xlfn.NUMBERVALUE(VLOOKUP($A244,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44" s="10">
        <f>_xlfn.RANK.EQ(_xlfn.NUMBERVALUE(VLOOKUP($A244,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44" s="11">
        <f>GEOMEAN(F244:H244)</f>
        <v>52.974830816587776</v>
      </c>
      <c r="J244" s="12">
        <f>_xlfn.RANK.EQ(Table58[[#This Row],[Geom Mean (Defense Only)]], Table58[Geom Mean (Defense Only)], 1)</f>
        <v>70</v>
      </c>
      <c r="K244" s="11">
        <f>GEOMEAN(F244:G244)</f>
        <v>52.962250707461443</v>
      </c>
      <c r="L244" s="13">
        <f>_xlfn.RANK.EQ(Table58[[#This Row],[Defensive Geom Mean (w/o Framing)]], Table58[Defensive Geom Mean (w/o Framing)], 1)</f>
        <v>58</v>
      </c>
      <c r="M244" s="19">
        <f>Table58[[#This Row],[Defense Only Rank]]-Table58[[#This Row],[Defensive Geom Mean (w/o Framing) Rank]]</f>
        <v>12</v>
      </c>
    </row>
    <row r="245" spans="1:13" x14ac:dyDescent="0.45">
      <c r="A245" s="1" t="s">
        <v>371</v>
      </c>
      <c r="B245" t="str">
        <f>VLOOKUP(Table58[[#This Row],[Name]], Statcast_Era___Career[[Name]:[Team]], 2, FALSE)</f>
        <v>3 Tms</v>
      </c>
      <c r="C245" s="8">
        <f>_xlfn.NUMBERVALUE(VLOOKUP($A245, Statcast_Era___Career[[Name]:[FRVFRV - Statcast Fielding Run Value in runs above average (Throwing+Blocking+Framing+Arm+RAA)]], 7, FALSE))</f>
        <v>0</v>
      </c>
      <c r="D245" s="9">
        <f>_xlfn.NUMBERVALUE(VLOOKUP($A245, Statcast_Era___Career[[Name]:[FRVFRV - Statcast Fielding Run Value in runs above average (Throwing+Blocking+Framing+Arm+RAA)]], 8, FALSE))</f>
        <v>0</v>
      </c>
      <c r="E245" s="10">
        <f>_xlfn.NUMBERVALUE(VLOOKUP($A245, Statcast_Era___Career[[Name]:[FRVFRV - Statcast Fielding Run Value in runs above average (Throwing+Blocking+Framing+Arm+RAA)]], 9, FALSE))</f>
        <v>0</v>
      </c>
      <c r="F245" s="8">
        <f>_xlfn.RANK.EQ(_xlfn.NUMBERVALUE(VLOOKUP($A245,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45" s="9">
        <f>_xlfn.RANK.EQ(_xlfn.NUMBERVALUE(VLOOKUP($A245,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45" s="10">
        <f>_xlfn.RANK.EQ(_xlfn.NUMBERVALUE(VLOOKUP($A245,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45" s="11">
        <f>GEOMEAN(F245:H245)</f>
        <v>52.974830816587776</v>
      </c>
      <c r="J245" s="12">
        <f>_xlfn.RANK.EQ(Table58[[#This Row],[Geom Mean (Defense Only)]], Table58[Geom Mean (Defense Only)], 1)</f>
        <v>70</v>
      </c>
      <c r="K245" s="11">
        <f>GEOMEAN(F245:G245)</f>
        <v>52.962250707461443</v>
      </c>
      <c r="L245" s="13">
        <f>_xlfn.RANK.EQ(Table58[[#This Row],[Defensive Geom Mean (w/o Framing)]], Table58[Defensive Geom Mean (w/o Framing)], 1)</f>
        <v>58</v>
      </c>
      <c r="M245" s="19">
        <f>Table58[[#This Row],[Defense Only Rank]]-Table58[[#This Row],[Defensive Geom Mean (w/o Framing) Rank]]</f>
        <v>12</v>
      </c>
    </row>
    <row r="246" spans="1:13" x14ac:dyDescent="0.45">
      <c r="A246" s="1" t="s">
        <v>372</v>
      </c>
      <c r="B246" t="str">
        <f>VLOOKUP(Table58[[#This Row],[Name]], Statcast_Era___Career[[Name]:[Team]], 2, FALSE)</f>
        <v>2 Tms</v>
      </c>
      <c r="C246" s="8">
        <f>_xlfn.NUMBERVALUE(VLOOKUP($A246, Statcast_Era___Career[[Name]:[FRVFRV - Statcast Fielding Run Value in runs above average (Throwing+Blocking+Framing+Arm+RAA)]], 7, FALSE))</f>
        <v>0</v>
      </c>
      <c r="D246" s="9">
        <f>_xlfn.NUMBERVALUE(VLOOKUP($A246, Statcast_Era___Career[[Name]:[FRVFRV - Statcast Fielding Run Value in runs above average (Throwing+Blocking+Framing+Arm+RAA)]], 8, FALSE))</f>
        <v>0</v>
      </c>
      <c r="E246" s="10">
        <f>_xlfn.NUMBERVALUE(VLOOKUP($A246, Statcast_Era___Career[[Name]:[FRVFRV - Statcast Fielding Run Value in runs above average (Throwing+Blocking+Framing+Arm+RAA)]], 9, FALSE))</f>
        <v>0</v>
      </c>
      <c r="F246" s="8">
        <f>_xlfn.RANK.EQ(_xlfn.NUMBERVALUE(VLOOKUP($A246,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46" s="9">
        <f>_xlfn.RANK.EQ(_xlfn.NUMBERVALUE(VLOOKUP($A246,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46" s="10">
        <f>_xlfn.RANK.EQ(_xlfn.NUMBERVALUE(VLOOKUP($A246,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46" s="11">
        <f>GEOMEAN(F246:H246)</f>
        <v>52.974830816587776</v>
      </c>
      <c r="J246" s="12">
        <f>_xlfn.RANK.EQ(Table58[[#This Row],[Geom Mean (Defense Only)]], Table58[Geom Mean (Defense Only)], 1)</f>
        <v>70</v>
      </c>
      <c r="K246" s="11">
        <f>GEOMEAN(F246:G246)</f>
        <v>52.962250707461443</v>
      </c>
      <c r="L246" s="13">
        <f>_xlfn.RANK.EQ(Table58[[#This Row],[Defensive Geom Mean (w/o Framing)]], Table58[Defensive Geom Mean (w/o Framing)], 1)</f>
        <v>58</v>
      </c>
      <c r="M246" s="19">
        <f>Table58[[#This Row],[Defense Only Rank]]-Table58[[#This Row],[Defensive Geom Mean (w/o Framing) Rank]]</f>
        <v>12</v>
      </c>
    </row>
    <row r="247" spans="1:13" x14ac:dyDescent="0.45">
      <c r="A247" s="1" t="s">
        <v>373</v>
      </c>
      <c r="B247" t="str">
        <f>VLOOKUP(Table58[[#This Row],[Name]], Statcast_Era___Career[[Name]:[Team]], 2, FALSE)</f>
        <v>2 Tms</v>
      </c>
      <c r="C247" s="8">
        <f>_xlfn.NUMBERVALUE(VLOOKUP($A247, Statcast_Era___Career[[Name]:[FRVFRV - Statcast Fielding Run Value in runs above average (Throwing+Blocking+Framing+Arm+RAA)]], 7, FALSE))</f>
        <v>0</v>
      </c>
      <c r="D247" s="9">
        <f>_xlfn.NUMBERVALUE(VLOOKUP($A247, Statcast_Era___Career[[Name]:[FRVFRV - Statcast Fielding Run Value in runs above average (Throwing+Blocking+Framing+Arm+RAA)]], 8, FALSE))</f>
        <v>0</v>
      </c>
      <c r="E247" s="10">
        <f>_xlfn.NUMBERVALUE(VLOOKUP($A247, Statcast_Era___Career[[Name]:[FRVFRV - Statcast Fielding Run Value in runs above average (Throwing+Blocking+Framing+Arm+RAA)]], 9, FALSE))</f>
        <v>0</v>
      </c>
      <c r="F247" s="8">
        <f>_xlfn.RANK.EQ(_xlfn.NUMBERVALUE(VLOOKUP($A247,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47" s="9">
        <f>_xlfn.RANK.EQ(_xlfn.NUMBERVALUE(VLOOKUP($A247,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47" s="10">
        <f>_xlfn.RANK.EQ(_xlfn.NUMBERVALUE(VLOOKUP($A247,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47" s="11">
        <f>GEOMEAN(F247:H247)</f>
        <v>52.974830816587776</v>
      </c>
      <c r="J247" s="12">
        <f>_xlfn.RANK.EQ(Table58[[#This Row],[Geom Mean (Defense Only)]], Table58[Geom Mean (Defense Only)], 1)</f>
        <v>70</v>
      </c>
      <c r="K247" s="11">
        <f>GEOMEAN(F247:G247)</f>
        <v>52.962250707461443</v>
      </c>
      <c r="L247" s="13">
        <f>_xlfn.RANK.EQ(Table58[[#This Row],[Defensive Geom Mean (w/o Framing)]], Table58[Defensive Geom Mean (w/o Framing)], 1)</f>
        <v>58</v>
      </c>
      <c r="M247" s="19">
        <f>Table58[[#This Row],[Defense Only Rank]]-Table58[[#This Row],[Defensive Geom Mean (w/o Framing) Rank]]</f>
        <v>12</v>
      </c>
    </row>
    <row r="248" spans="1:13" x14ac:dyDescent="0.45">
      <c r="A248" s="1" t="s">
        <v>374</v>
      </c>
      <c r="B248" t="str">
        <f>VLOOKUP(Table58[[#This Row],[Name]], Statcast_Era___Career[[Name]:[Team]], 2, FALSE)</f>
        <v>3 Tms</v>
      </c>
      <c r="C248" s="8">
        <f>_xlfn.NUMBERVALUE(VLOOKUP($A248, Statcast_Era___Career[[Name]:[FRVFRV - Statcast Fielding Run Value in runs above average (Throwing+Blocking+Framing+Arm+RAA)]], 7, FALSE))</f>
        <v>0</v>
      </c>
      <c r="D248" s="9">
        <f>_xlfn.NUMBERVALUE(VLOOKUP($A248, Statcast_Era___Career[[Name]:[FRVFRV - Statcast Fielding Run Value in runs above average (Throwing+Blocking+Framing+Arm+RAA)]], 8, FALSE))</f>
        <v>0</v>
      </c>
      <c r="E248" s="10">
        <f>_xlfn.NUMBERVALUE(VLOOKUP($A248, Statcast_Era___Career[[Name]:[FRVFRV - Statcast Fielding Run Value in runs above average (Throwing+Blocking+Framing+Arm+RAA)]], 9, FALSE))</f>
        <v>0</v>
      </c>
      <c r="F248" s="8">
        <f>_xlfn.RANK.EQ(_xlfn.NUMBERVALUE(VLOOKUP($A248,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48" s="9">
        <f>_xlfn.RANK.EQ(_xlfn.NUMBERVALUE(VLOOKUP($A248,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48" s="10">
        <f>_xlfn.RANK.EQ(_xlfn.NUMBERVALUE(VLOOKUP($A248,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48" s="11">
        <f>GEOMEAN(F248:H248)</f>
        <v>52.974830816587776</v>
      </c>
      <c r="J248" s="12">
        <f>_xlfn.RANK.EQ(Table58[[#This Row],[Geom Mean (Defense Only)]], Table58[Geom Mean (Defense Only)], 1)</f>
        <v>70</v>
      </c>
      <c r="K248" s="11">
        <f>GEOMEAN(F248:G248)</f>
        <v>52.962250707461443</v>
      </c>
      <c r="L248" s="13">
        <f>_xlfn.RANK.EQ(Table58[[#This Row],[Defensive Geom Mean (w/o Framing)]], Table58[Defensive Geom Mean (w/o Framing)], 1)</f>
        <v>58</v>
      </c>
      <c r="M248" s="19">
        <f>Table58[[#This Row],[Defense Only Rank]]-Table58[[#This Row],[Defensive Geom Mean (w/o Framing) Rank]]</f>
        <v>12</v>
      </c>
    </row>
    <row r="249" spans="1:13" x14ac:dyDescent="0.45">
      <c r="A249" s="1" t="s">
        <v>375</v>
      </c>
      <c r="B249" t="str">
        <f>VLOOKUP(Table58[[#This Row],[Name]], Statcast_Era___Career[[Name]:[Team]], 2, FALSE)</f>
        <v>2 Tms</v>
      </c>
      <c r="C249" s="8">
        <f>_xlfn.NUMBERVALUE(VLOOKUP($A249, Statcast_Era___Career[[Name]:[FRVFRV - Statcast Fielding Run Value in runs above average (Throwing+Blocking+Framing+Arm+RAA)]], 7, FALSE))</f>
        <v>0</v>
      </c>
      <c r="D249" s="9">
        <f>_xlfn.NUMBERVALUE(VLOOKUP($A249, Statcast_Era___Career[[Name]:[FRVFRV - Statcast Fielding Run Value in runs above average (Throwing+Blocking+Framing+Arm+RAA)]], 8, FALSE))</f>
        <v>0</v>
      </c>
      <c r="E249" s="10">
        <f>_xlfn.NUMBERVALUE(VLOOKUP($A249, Statcast_Era___Career[[Name]:[FRVFRV - Statcast Fielding Run Value in runs above average (Throwing+Blocking+Framing+Arm+RAA)]], 9, FALSE))</f>
        <v>0</v>
      </c>
      <c r="F249" s="8">
        <f>_xlfn.RANK.EQ(_xlfn.NUMBERVALUE(VLOOKUP($A249,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49" s="9">
        <f>_xlfn.RANK.EQ(_xlfn.NUMBERVALUE(VLOOKUP($A249,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49" s="10">
        <f>_xlfn.RANK.EQ(_xlfn.NUMBERVALUE(VLOOKUP($A249,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49" s="11">
        <f>GEOMEAN(F249:H249)</f>
        <v>52.974830816587776</v>
      </c>
      <c r="J249" s="12">
        <f>_xlfn.RANK.EQ(Table58[[#This Row],[Geom Mean (Defense Only)]], Table58[Geom Mean (Defense Only)], 1)</f>
        <v>70</v>
      </c>
      <c r="K249" s="11">
        <f>GEOMEAN(F249:G249)</f>
        <v>52.962250707461443</v>
      </c>
      <c r="L249" s="13">
        <f>_xlfn.RANK.EQ(Table58[[#This Row],[Defensive Geom Mean (w/o Framing)]], Table58[Defensive Geom Mean (w/o Framing)], 1)</f>
        <v>58</v>
      </c>
      <c r="M249" s="19">
        <f>Table58[[#This Row],[Defense Only Rank]]-Table58[[#This Row],[Defensive Geom Mean (w/o Framing) Rank]]</f>
        <v>12</v>
      </c>
    </row>
    <row r="250" spans="1:13" x14ac:dyDescent="0.45">
      <c r="A250" s="1" t="s">
        <v>376</v>
      </c>
      <c r="B250" t="str">
        <f>VLOOKUP(Table58[[#This Row],[Name]], Statcast_Era___Career[[Name]:[Team]], 2, FALSE)</f>
        <v>3 Tms</v>
      </c>
      <c r="C250" s="8">
        <f>_xlfn.NUMBERVALUE(VLOOKUP($A250, Statcast_Era___Career[[Name]:[FRVFRV - Statcast Fielding Run Value in runs above average (Throwing+Blocking+Framing+Arm+RAA)]], 7, FALSE))</f>
        <v>0</v>
      </c>
      <c r="D250" s="9">
        <f>_xlfn.NUMBERVALUE(VLOOKUP($A250, Statcast_Era___Career[[Name]:[FRVFRV - Statcast Fielding Run Value in runs above average (Throwing+Blocking+Framing+Arm+RAA)]], 8, FALSE))</f>
        <v>0</v>
      </c>
      <c r="E250" s="10">
        <f>_xlfn.NUMBERVALUE(VLOOKUP($A250, Statcast_Era___Career[[Name]:[FRVFRV - Statcast Fielding Run Value in runs above average (Throwing+Blocking+Framing+Arm+RAA)]], 9, FALSE))</f>
        <v>0</v>
      </c>
      <c r="F250" s="8">
        <f>_xlfn.RANK.EQ(_xlfn.NUMBERVALUE(VLOOKUP($A250,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50" s="9">
        <f>_xlfn.RANK.EQ(_xlfn.NUMBERVALUE(VLOOKUP($A250,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50" s="10">
        <f>_xlfn.RANK.EQ(_xlfn.NUMBERVALUE(VLOOKUP($A250,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50" s="11">
        <f>GEOMEAN(F250:H250)</f>
        <v>52.974830816587776</v>
      </c>
      <c r="J250" s="12">
        <f>_xlfn.RANK.EQ(Table58[[#This Row],[Geom Mean (Defense Only)]], Table58[Geom Mean (Defense Only)], 1)</f>
        <v>70</v>
      </c>
      <c r="K250" s="11">
        <f>GEOMEAN(F250:G250)</f>
        <v>52.962250707461443</v>
      </c>
      <c r="L250" s="13">
        <f>_xlfn.RANK.EQ(Table58[[#This Row],[Defensive Geom Mean (w/o Framing)]], Table58[Defensive Geom Mean (w/o Framing)], 1)</f>
        <v>58</v>
      </c>
      <c r="M250" s="19">
        <f>Table58[[#This Row],[Defense Only Rank]]-Table58[[#This Row],[Defensive Geom Mean (w/o Framing) Rank]]</f>
        <v>12</v>
      </c>
    </row>
    <row r="251" spans="1:13" x14ac:dyDescent="0.45">
      <c r="A251" s="1" t="s">
        <v>377</v>
      </c>
      <c r="B251" t="str">
        <f>VLOOKUP(Table58[[#This Row],[Name]], Statcast_Era___Career[[Name]:[Team]], 2, FALSE)</f>
        <v>2 Tms</v>
      </c>
      <c r="C251" s="8">
        <f>_xlfn.NUMBERVALUE(VLOOKUP($A251, Statcast_Era___Career[[Name]:[FRVFRV - Statcast Fielding Run Value in runs above average (Throwing+Blocking+Framing+Arm+RAA)]], 7, FALSE))</f>
        <v>0</v>
      </c>
      <c r="D251" s="9">
        <f>_xlfn.NUMBERVALUE(VLOOKUP($A251, Statcast_Era___Career[[Name]:[FRVFRV - Statcast Fielding Run Value in runs above average (Throwing+Blocking+Framing+Arm+RAA)]], 8, FALSE))</f>
        <v>0</v>
      </c>
      <c r="E251" s="10">
        <f>_xlfn.NUMBERVALUE(VLOOKUP($A251, Statcast_Era___Career[[Name]:[FRVFRV - Statcast Fielding Run Value in runs above average (Throwing+Blocking+Framing+Arm+RAA)]], 9, FALSE))</f>
        <v>0</v>
      </c>
      <c r="F251" s="8">
        <f>_xlfn.RANK.EQ(_xlfn.NUMBERVALUE(VLOOKUP($A251,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51" s="9">
        <f>_xlfn.RANK.EQ(_xlfn.NUMBERVALUE(VLOOKUP($A251,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51" s="10">
        <f>_xlfn.RANK.EQ(_xlfn.NUMBERVALUE(VLOOKUP($A251,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51" s="11">
        <f>GEOMEAN(F251:H251)</f>
        <v>52.974830816587776</v>
      </c>
      <c r="J251" s="12">
        <f>_xlfn.RANK.EQ(Table58[[#This Row],[Geom Mean (Defense Only)]], Table58[Geom Mean (Defense Only)], 1)</f>
        <v>70</v>
      </c>
      <c r="K251" s="11">
        <f>GEOMEAN(F251:G251)</f>
        <v>52.962250707461443</v>
      </c>
      <c r="L251" s="13">
        <f>_xlfn.RANK.EQ(Table58[[#This Row],[Defensive Geom Mean (w/o Framing)]], Table58[Defensive Geom Mean (w/o Framing)], 1)</f>
        <v>58</v>
      </c>
      <c r="M251" s="19">
        <f>Table58[[#This Row],[Defense Only Rank]]-Table58[[#This Row],[Defensive Geom Mean (w/o Framing) Rank]]</f>
        <v>12</v>
      </c>
    </row>
    <row r="252" spans="1:13" x14ac:dyDescent="0.45">
      <c r="A252" s="1" t="s">
        <v>378</v>
      </c>
      <c r="B252" t="str">
        <f>VLOOKUP(Table58[[#This Row],[Name]], Statcast_Era___Career[[Name]:[Team]], 2, FALSE)</f>
        <v>4 Tms</v>
      </c>
      <c r="C252" s="8">
        <f>_xlfn.NUMBERVALUE(VLOOKUP($A252, Statcast_Era___Career[[Name]:[FRVFRV - Statcast Fielding Run Value in runs above average (Throwing+Blocking+Framing+Arm+RAA)]], 7, FALSE))</f>
        <v>0</v>
      </c>
      <c r="D252" s="9">
        <f>_xlfn.NUMBERVALUE(VLOOKUP($A252, Statcast_Era___Career[[Name]:[FRVFRV - Statcast Fielding Run Value in runs above average (Throwing+Blocking+Framing+Arm+RAA)]], 8, FALSE))</f>
        <v>0</v>
      </c>
      <c r="E252" s="10">
        <f>_xlfn.NUMBERVALUE(VLOOKUP($A252, Statcast_Era___Career[[Name]:[FRVFRV - Statcast Fielding Run Value in runs above average (Throwing+Blocking+Framing+Arm+RAA)]], 9, FALSE))</f>
        <v>0</v>
      </c>
      <c r="F252" s="8">
        <f>_xlfn.RANK.EQ(_xlfn.NUMBERVALUE(VLOOKUP($A252,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52" s="9">
        <f>_xlfn.RANK.EQ(_xlfn.NUMBERVALUE(VLOOKUP($A252,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52" s="10">
        <f>_xlfn.RANK.EQ(_xlfn.NUMBERVALUE(VLOOKUP($A252,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52" s="11">
        <f>GEOMEAN(F252:H252)</f>
        <v>52.974830816587776</v>
      </c>
      <c r="J252" s="12">
        <f>_xlfn.RANK.EQ(Table58[[#This Row],[Geom Mean (Defense Only)]], Table58[Geom Mean (Defense Only)], 1)</f>
        <v>70</v>
      </c>
      <c r="K252" s="11">
        <f>GEOMEAN(F252:G252)</f>
        <v>52.962250707461443</v>
      </c>
      <c r="L252" s="13">
        <f>_xlfn.RANK.EQ(Table58[[#This Row],[Defensive Geom Mean (w/o Framing)]], Table58[Defensive Geom Mean (w/o Framing)], 1)</f>
        <v>58</v>
      </c>
      <c r="M252" s="19">
        <f>Table58[[#This Row],[Defense Only Rank]]-Table58[[#This Row],[Defensive Geom Mean (w/o Framing) Rank]]</f>
        <v>12</v>
      </c>
    </row>
    <row r="253" spans="1:13" x14ac:dyDescent="0.45">
      <c r="A253" s="1" t="s">
        <v>379</v>
      </c>
      <c r="B253" t="str">
        <f>VLOOKUP(Table58[[#This Row],[Name]], Statcast_Era___Career[[Name]:[Team]], 2, FALSE)</f>
        <v>4 Tms</v>
      </c>
      <c r="C253" s="8">
        <f>_xlfn.NUMBERVALUE(VLOOKUP($A253, Statcast_Era___Career[[Name]:[FRVFRV - Statcast Fielding Run Value in runs above average (Throwing+Blocking+Framing+Arm+RAA)]], 7, FALSE))</f>
        <v>0</v>
      </c>
      <c r="D253" s="9">
        <f>_xlfn.NUMBERVALUE(VLOOKUP($A253, Statcast_Era___Career[[Name]:[FRVFRV - Statcast Fielding Run Value in runs above average (Throwing+Blocking+Framing+Arm+RAA)]], 8, FALSE))</f>
        <v>0</v>
      </c>
      <c r="E253" s="10">
        <f>_xlfn.NUMBERVALUE(VLOOKUP($A253, Statcast_Era___Career[[Name]:[FRVFRV - Statcast Fielding Run Value in runs above average (Throwing+Blocking+Framing+Arm+RAA)]], 9, FALSE))</f>
        <v>0</v>
      </c>
      <c r="F253" s="8">
        <f>_xlfn.RANK.EQ(_xlfn.NUMBERVALUE(VLOOKUP($A253,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53" s="9">
        <f>_xlfn.RANK.EQ(_xlfn.NUMBERVALUE(VLOOKUP($A253,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53" s="10">
        <f>_xlfn.RANK.EQ(_xlfn.NUMBERVALUE(VLOOKUP($A253,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53" s="11">
        <f>GEOMEAN(F253:H253)</f>
        <v>52.974830816587776</v>
      </c>
      <c r="J253" s="12">
        <f>_xlfn.RANK.EQ(Table58[[#This Row],[Geom Mean (Defense Only)]], Table58[Geom Mean (Defense Only)], 1)</f>
        <v>70</v>
      </c>
      <c r="K253" s="11">
        <f>GEOMEAN(F253:G253)</f>
        <v>52.962250707461443</v>
      </c>
      <c r="L253" s="13">
        <f>_xlfn.RANK.EQ(Table58[[#This Row],[Defensive Geom Mean (w/o Framing)]], Table58[Defensive Geom Mean (w/o Framing)], 1)</f>
        <v>58</v>
      </c>
      <c r="M253" s="19">
        <f>Table58[[#This Row],[Defense Only Rank]]-Table58[[#This Row],[Defensive Geom Mean (w/o Framing) Rank]]</f>
        <v>12</v>
      </c>
    </row>
    <row r="254" spans="1:13" x14ac:dyDescent="0.45">
      <c r="A254" s="1" t="s">
        <v>381</v>
      </c>
      <c r="B254" t="str">
        <f>VLOOKUP(Table58[[#This Row],[Name]], Statcast_Era___Career[[Name]:[Team]], 2, FALSE)</f>
        <v>PHA</v>
      </c>
      <c r="C254" s="8">
        <f>_xlfn.NUMBERVALUE(VLOOKUP($A254, Statcast_Era___Career[[Name]:[FRVFRV - Statcast Fielding Run Value in runs above average (Throwing+Blocking+Framing+Arm+RAA)]], 7, FALSE))</f>
        <v>0</v>
      </c>
      <c r="D254" s="9">
        <f>_xlfn.NUMBERVALUE(VLOOKUP($A254, Statcast_Era___Career[[Name]:[FRVFRV - Statcast Fielding Run Value in runs above average (Throwing+Blocking+Framing+Arm+RAA)]], 8, FALSE))</f>
        <v>0</v>
      </c>
      <c r="E254" s="10">
        <f>_xlfn.NUMBERVALUE(VLOOKUP($A254, Statcast_Era___Career[[Name]:[FRVFRV - Statcast Fielding Run Value in runs above average (Throwing+Blocking+Framing+Arm+RAA)]], 9, FALSE))</f>
        <v>0</v>
      </c>
      <c r="F254" s="8">
        <f>_xlfn.RANK.EQ(_xlfn.NUMBERVALUE(VLOOKUP($A254,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54" s="9">
        <f>_xlfn.RANK.EQ(_xlfn.NUMBERVALUE(VLOOKUP($A254,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54" s="10">
        <f>_xlfn.RANK.EQ(_xlfn.NUMBERVALUE(VLOOKUP($A254,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54" s="11">
        <f>GEOMEAN(F254:H254)</f>
        <v>52.974830816587776</v>
      </c>
      <c r="J254" s="12">
        <f>_xlfn.RANK.EQ(Table58[[#This Row],[Geom Mean (Defense Only)]], Table58[Geom Mean (Defense Only)], 1)</f>
        <v>70</v>
      </c>
      <c r="K254" s="11">
        <f>GEOMEAN(F254:G254)</f>
        <v>52.962250707461443</v>
      </c>
      <c r="L254" s="13">
        <f>_xlfn.RANK.EQ(Table58[[#This Row],[Defensive Geom Mean (w/o Framing)]], Table58[Defensive Geom Mean (w/o Framing)], 1)</f>
        <v>58</v>
      </c>
      <c r="M254" s="19">
        <f>Table58[[#This Row],[Defense Only Rank]]-Table58[[#This Row],[Defensive Geom Mean (w/o Framing) Rank]]</f>
        <v>12</v>
      </c>
    </row>
    <row r="255" spans="1:13" x14ac:dyDescent="0.45">
      <c r="A255" s="1" t="s">
        <v>383</v>
      </c>
      <c r="B255" t="str">
        <f>VLOOKUP(Table58[[#This Row],[Name]], Statcast_Era___Career[[Name]:[Team]], 2, FALSE)</f>
        <v>3 Tms</v>
      </c>
      <c r="C255" s="8">
        <f>_xlfn.NUMBERVALUE(VLOOKUP($A255, Statcast_Era___Career[[Name]:[FRVFRV - Statcast Fielding Run Value in runs above average (Throwing+Blocking+Framing+Arm+RAA)]], 7, FALSE))</f>
        <v>0</v>
      </c>
      <c r="D255" s="9">
        <f>_xlfn.NUMBERVALUE(VLOOKUP($A255, Statcast_Era___Career[[Name]:[FRVFRV - Statcast Fielding Run Value in runs above average (Throwing+Blocking+Framing+Arm+RAA)]], 8, FALSE))</f>
        <v>0</v>
      </c>
      <c r="E255" s="10">
        <f>_xlfn.NUMBERVALUE(VLOOKUP($A255, Statcast_Era___Career[[Name]:[FRVFRV - Statcast Fielding Run Value in runs above average (Throwing+Blocking+Framing+Arm+RAA)]], 9, FALSE))</f>
        <v>0</v>
      </c>
      <c r="F255" s="8">
        <f>_xlfn.RANK.EQ(_xlfn.NUMBERVALUE(VLOOKUP($A255,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55" s="9">
        <f>_xlfn.RANK.EQ(_xlfn.NUMBERVALUE(VLOOKUP($A255,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55" s="10">
        <f>_xlfn.RANK.EQ(_xlfn.NUMBERVALUE(VLOOKUP($A255,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55" s="11">
        <f>GEOMEAN(F255:H255)</f>
        <v>52.974830816587776</v>
      </c>
      <c r="J255" s="12">
        <f>_xlfn.RANK.EQ(Table58[[#This Row],[Geom Mean (Defense Only)]], Table58[Geom Mean (Defense Only)], 1)</f>
        <v>70</v>
      </c>
      <c r="K255" s="11">
        <f>GEOMEAN(F255:G255)</f>
        <v>52.962250707461443</v>
      </c>
      <c r="L255" s="13">
        <f>_xlfn.RANK.EQ(Table58[[#This Row],[Defensive Geom Mean (w/o Framing)]], Table58[Defensive Geom Mean (w/o Framing)], 1)</f>
        <v>58</v>
      </c>
      <c r="M255" s="19">
        <f>Table58[[#This Row],[Defense Only Rank]]-Table58[[#This Row],[Defensive Geom Mean (w/o Framing) Rank]]</f>
        <v>12</v>
      </c>
    </row>
    <row r="256" spans="1:13" x14ac:dyDescent="0.45">
      <c r="A256" s="1" t="s">
        <v>384</v>
      </c>
      <c r="B256" t="str">
        <f>VLOOKUP(Table58[[#This Row],[Name]], Statcast_Era___Career[[Name]:[Team]], 2, FALSE)</f>
        <v>WAS</v>
      </c>
      <c r="C256" s="8">
        <f>_xlfn.NUMBERVALUE(VLOOKUP($A256, Statcast_Era___Career[[Name]:[FRVFRV - Statcast Fielding Run Value in runs above average (Throwing+Blocking+Framing+Arm+RAA)]], 7, FALSE))</f>
        <v>0</v>
      </c>
      <c r="D256" s="9">
        <f>_xlfn.NUMBERVALUE(VLOOKUP($A256, Statcast_Era___Career[[Name]:[FRVFRV - Statcast Fielding Run Value in runs above average (Throwing+Blocking+Framing+Arm+RAA)]], 8, FALSE))</f>
        <v>0</v>
      </c>
      <c r="E256" s="10">
        <f>_xlfn.NUMBERVALUE(VLOOKUP($A256, Statcast_Era___Career[[Name]:[FRVFRV - Statcast Fielding Run Value in runs above average (Throwing+Blocking+Framing+Arm+RAA)]], 9, FALSE))</f>
        <v>0</v>
      </c>
      <c r="F256" s="8">
        <f>_xlfn.RANK.EQ(_xlfn.NUMBERVALUE(VLOOKUP($A256,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56" s="9">
        <f>_xlfn.RANK.EQ(_xlfn.NUMBERVALUE(VLOOKUP($A256,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56" s="10">
        <f>_xlfn.RANK.EQ(_xlfn.NUMBERVALUE(VLOOKUP($A256,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56" s="11">
        <f>GEOMEAN(F256:H256)</f>
        <v>52.974830816587776</v>
      </c>
      <c r="J256" s="12">
        <f>_xlfn.RANK.EQ(Table58[[#This Row],[Geom Mean (Defense Only)]], Table58[Geom Mean (Defense Only)], 1)</f>
        <v>70</v>
      </c>
      <c r="K256" s="11">
        <f>GEOMEAN(F256:G256)</f>
        <v>52.962250707461443</v>
      </c>
      <c r="L256" s="13">
        <f>_xlfn.RANK.EQ(Table58[[#This Row],[Defensive Geom Mean (w/o Framing)]], Table58[Defensive Geom Mean (w/o Framing)], 1)</f>
        <v>58</v>
      </c>
      <c r="M256" s="19">
        <f>Table58[[#This Row],[Defense Only Rank]]-Table58[[#This Row],[Defensive Geom Mean (w/o Framing) Rank]]</f>
        <v>12</v>
      </c>
    </row>
    <row r="257" spans="1:13" x14ac:dyDescent="0.45">
      <c r="A257" s="1" t="s">
        <v>386</v>
      </c>
      <c r="B257" t="str">
        <f>VLOOKUP(Table58[[#This Row],[Name]], Statcast_Era___Career[[Name]:[Team]], 2, FALSE)</f>
        <v>3 Tms</v>
      </c>
      <c r="C257" s="8">
        <f>_xlfn.NUMBERVALUE(VLOOKUP($A257, Statcast_Era___Career[[Name]:[FRVFRV - Statcast Fielding Run Value in runs above average (Throwing+Blocking+Framing+Arm+RAA)]], 7, FALSE))</f>
        <v>0</v>
      </c>
      <c r="D257" s="9">
        <f>_xlfn.NUMBERVALUE(VLOOKUP($A257, Statcast_Era___Career[[Name]:[FRVFRV - Statcast Fielding Run Value in runs above average (Throwing+Blocking+Framing+Arm+RAA)]], 8, FALSE))</f>
        <v>0</v>
      </c>
      <c r="E257" s="10">
        <f>_xlfn.NUMBERVALUE(VLOOKUP($A257, Statcast_Era___Career[[Name]:[FRVFRV - Statcast Fielding Run Value in runs above average (Throwing+Blocking+Framing+Arm+RAA)]], 9, FALSE))</f>
        <v>0</v>
      </c>
      <c r="F257" s="8">
        <f>_xlfn.RANK.EQ(_xlfn.NUMBERVALUE(VLOOKUP($A257,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57" s="9">
        <f>_xlfn.RANK.EQ(_xlfn.NUMBERVALUE(VLOOKUP($A257,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57" s="10">
        <f>_xlfn.RANK.EQ(_xlfn.NUMBERVALUE(VLOOKUP($A257,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57" s="11">
        <f>GEOMEAN(F257:H257)</f>
        <v>52.974830816587776</v>
      </c>
      <c r="J257" s="12">
        <f>_xlfn.RANK.EQ(Table58[[#This Row],[Geom Mean (Defense Only)]], Table58[Geom Mean (Defense Only)], 1)</f>
        <v>70</v>
      </c>
      <c r="K257" s="11">
        <f>GEOMEAN(F257:G257)</f>
        <v>52.962250707461443</v>
      </c>
      <c r="L257" s="13">
        <f>_xlfn.RANK.EQ(Table58[[#This Row],[Defensive Geom Mean (w/o Framing)]], Table58[Defensive Geom Mean (w/o Framing)], 1)</f>
        <v>58</v>
      </c>
      <c r="M257" s="19">
        <f>Table58[[#This Row],[Defense Only Rank]]-Table58[[#This Row],[Defensive Geom Mean (w/o Framing) Rank]]</f>
        <v>12</v>
      </c>
    </row>
    <row r="258" spans="1:13" x14ac:dyDescent="0.45">
      <c r="A258" s="1" t="s">
        <v>387</v>
      </c>
      <c r="B258" t="str">
        <f>VLOOKUP(Table58[[#This Row],[Name]], Statcast_Era___Career[[Name]:[Team]], 2, FALSE)</f>
        <v>3 Tms</v>
      </c>
      <c r="C258" s="8">
        <f>_xlfn.NUMBERVALUE(VLOOKUP($A258, Statcast_Era___Career[[Name]:[FRVFRV - Statcast Fielding Run Value in runs above average (Throwing+Blocking+Framing+Arm+RAA)]], 7, FALSE))</f>
        <v>0</v>
      </c>
      <c r="D258" s="9">
        <f>_xlfn.NUMBERVALUE(VLOOKUP($A258, Statcast_Era___Career[[Name]:[FRVFRV - Statcast Fielding Run Value in runs above average (Throwing+Blocking+Framing+Arm+RAA)]], 8, FALSE))</f>
        <v>0</v>
      </c>
      <c r="E258" s="10">
        <f>_xlfn.NUMBERVALUE(VLOOKUP($A258, Statcast_Era___Career[[Name]:[FRVFRV - Statcast Fielding Run Value in runs above average (Throwing+Blocking+Framing+Arm+RAA)]], 9, FALSE))</f>
        <v>0</v>
      </c>
      <c r="F258" s="8">
        <f>_xlfn.RANK.EQ(_xlfn.NUMBERVALUE(VLOOKUP($A258,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58" s="9">
        <f>_xlfn.RANK.EQ(_xlfn.NUMBERVALUE(VLOOKUP($A258,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58" s="10">
        <f>_xlfn.RANK.EQ(_xlfn.NUMBERVALUE(VLOOKUP($A258,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58" s="11">
        <f>GEOMEAN(F258:H258)</f>
        <v>52.974830816587776</v>
      </c>
      <c r="J258" s="12">
        <f>_xlfn.RANK.EQ(Table58[[#This Row],[Geom Mean (Defense Only)]], Table58[Geom Mean (Defense Only)], 1)</f>
        <v>70</v>
      </c>
      <c r="K258" s="11">
        <f>GEOMEAN(F258:G258)</f>
        <v>52.962250707461443</v>
      </c>
      <c r="L258" s="13">
        <f>_xlfn.RANK.EQ(Table58[[#This Row],[Defensive Geom Mean (w/o Framing)]], Table58[Defensive Geom Mean (w/o Framing)], 1)</f>
        <v>58</v>
      </c>
      <c r="M258" s="19">
        <f>Table58[[#This Row],[Defense Only Rank]]-Table58[[#This Row],[Defensive Geom Mean (w/o Framing) Rank]]</f>
        <v>12</v>
      </c>
    </row>
    <row r="259" spans="1:13" x14ac:dyDescent="0.45">
      <c r="A259" s="1" t="s">
        <v>388</v>
      </c>
      <c r="B259" t="str">
        <f>VLOOKUP(Table58[[#This Row],[Name]], Statcast_Era___Career[[Name]:[Team]], 2, FALSE)</f>
        <v>5 Tms</v>
      </c>
      <c r="C259" s="8">
        <f>_xlfn.NUMBERVALUE(VLOOKUP($A259, Statcast_Era___Career[[Name]:[FRVFRV - Statcast Fielding Run Value in runs above average (Throwing+Blocking+Framing+Arm+RAA)]], 7, FALSE))</f>
        <v>0</v>
      </c>
      <c r="D259" s="9">
        <f>_xlfn.NUMBERVALUE(VLOOKUP($A259, Statcast_Era___Career[[Name]:[FRVFRV - Statcast Fielding Run Value in runs above average (Throwing+Blocking+Framing+Arm+RAA)]], 8, FALSE))</f>
        <v>0</v>
      </c>
      <c r="E259" s="10">
        <f>_xlfn.NUMBERVALUE(VLOOKUP($A259, Statcast_Era___Career[[Name]:[FRVFRV - Statcast Fielding Run Value in runs above average (Throwing+Blocking+Framing+Arm+RAA)]], 9, FALSE))</f>
        <v>0</v>
      </c>
      <c r="F259" s="8">
        <f>_xlfn.RANK.EQ(_xlfn.NUMBERVALUE(VLOOKUP($A259,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59" s="9">
        <f>_xlfn.RANK.EQ(_xlfn.NUMBERVALUE(VLOOKUP($A259,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59" s="10">
        <f>_xlfn.RANK.EQ(_xlfn.NUMBERVALUE(VLOOKUP($A259,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59" s="11">
        <f>GEOMEAN(F259:H259)</f>
        <v>52.974830816587776</v>
      </c>
      <c r="J259" s="12">
        <f>_xlfn.RANK.EQ(Table58[[#This Row],[Geom Mean (Defense Only)]], Table58[Geom Mean (Defense Only)], 1)</f>
        <v>70</v>
      </c>
      <c r="K259" s="11">
        <f>GEOMEAN(F259:G259)</f>
        <v>52.962250707461443</v>
      </c>
      <c r="L259" s="13">
        <f>_xlfn.RANK.EQ(Table58[[#This Row],[Defensive Geom Mean (w/o Framing)]], Table58[Defensive Geom Mean (w/o Framing)], 1)</f>
        <v>58</v>
      </c>
      <c r="M259" s="19">
        <f>Table58[[#This Row],[Defense Only Rank]]-Table58[[#This Row],[Defensive Geom Mean (w/o Framing) Rank]]</f>
        <v>12</v>
      </c>
    </row>
    <row r="260" spans="1:13" x14ac:dyDescent="0.45">
      <c r="A260" s="1" t="s">
        <v>389</v>
      </c>
      <c r="B260" t="str">
        <f>VLOOKUP(Table58[[#This Row],[Name]], Statcast_Era___Career[[Name]:[Team]], 2, FALSE)</f>
        <v>2 Tms</v>
      </c>
      <c r="C260" s="8">
        <f>_xlfn.NUMBERVALUE(VLOOKUP($A260, Statcast_Era___Career[[Name]:[FRVFRV - Statcast Fielding Run Value in runs above average (Throwing+Blocking+Framing+Arm+RAA)]], 7, FALSE))</f>
        <v>0</v>
      </c>
      <c r="D260" s="9">
        <f>_xlfn.NUMBERVALUE(VLOOKUP($A260, Statcast_Era___Career[[Name]:[FRVFRV - Statcast Fielding Run Value in runs above average (Throwing+Blocking+Framing+Arm+RAA)]], 8, FALSE))</f>
        <v>0</v>
      </c>
      <c r="E260" s="10">
        <f>_xlfn.NUMBERVALUE(VLOOKUP($A260, Statcast_Era___Career[[Name]:[FRVFRV - Statcast Fielding Run Value in runs above average (Throwing+Blocking+Framing+Arm+RAA)]], 9, FALSE))</f>
        <v>0</v>
      </c>
      <c r="F260" s="8">
        <f>_xlfn.RANK.EQ(_xlfn.NUMBERVALUE(VLOOKUP($A260,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60" s="9">
        <f>_xlfn.RANK.EQ(_xlfn.NUMBERVALUE(VLOOKUP($A260,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60" s="10">
        <f>_xlfn.RANK.EQ(_xlfn.NUMBERVALUE(VLOOKUP($A260,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60" s="11">
        <f>GEOMEAN(F260:H260)</f>
        <v>52.974830816587776</v>
      </c>
      <c r="J260" s="12">
        <f>_xlfn.RANK.EQ(Table58[[#This Row],[Geom Mean (Defense Only)]], Table58[Geom Mean (Defense Only)], 1)</f>
        <v>70</v>
      </c>
      <c r="K260" s="11">
        <f>GEOMEAN(F260:G260)</f>
        <v>52.962250707461443</v>
      </c>
      <c r="L260" s="13">
        <f>_xlfn.RANK.EQ(Table58[[#This Row],[Defensive Geom Mean (w/o Framing)]], Table58[Defensive Geom Mean (w/o Framing)], 1)</f>
        <v>58</v>
      </c>
      <c r="M260" s="19">
        <f>Table58[[#This Row],[Defense Only Rank]]-Table58[[#This Row],[Defensive Geom Mean (w/o Framing) Rank]]</f>
        <v>12</v>
      </c>
    </row>
    <row r="261" spans="1:13" x14ac:dyDescent="0.45">
      <c r="A261" s="1" t="s">
        <v>390</v>
      </c>
      <c r="B261" t="str">
        <f>VLOOKUP(Table58[[#This Row],[Name]], Statcast_Era___Career[[Name]:[Team]], 2, FALSE)</f>
        <v>5 Tms</v>
      </c>
      <c r="C261" s="8">
        <f>_xlfn.NUMBERVALUE(VLOOKUP($A261, Statcast_Era___Career[[Name]:[FRVFRV - Statcast Fielding Run Value in runs above average (Throwing+Blocking+Framing+Arm+RAA)]], 7, FALSE))</f>
        <v>0</v>
      </c>
      <c r="D261" s="9">
        <f>_xlfn.NUMBERVALUE(VLOOKUP($A261, Statcast_Era___Career[[Name]:[FRVFRV - Statcast Fielding Run Value in runs above average (Throwing+Blocking+Framing+Arm+RAA)]], 8, FALSE))</f>
        <v>0</v>
      </c>
      <c r="E261" s="10">
        <f>_xlfn.NUMBERVALUE(VLOOKUP($A261, Statcast_Era___Career[[Name]:[FRVFRV - Statcast Fielding Run Value in runs above average (Throwing+Blocking+Framing+Arm+RAA)]], 9, FALSE))</f>
        <v>0</v>
      </c>
      <c r="F261" s="8">
        <f>_xlfn.RANK.EQ(_xlfn.NUMBERVALUE(VLOOKUP($A261,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61" s="9">
        <f>_xlfn.RANK.EQ(_xlfn.NUMBERVALUE(VLOOKUP($A261,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61" s="10">
        <f>_xlfn.RANK.EQ(_xlfn.NUMBERVALUE(VLOOKUP($A261,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61" s="11">
        <f>GEOMEAN(F261:H261)</f>
        <v>52.974830816587776</v>
      </c>
      <c r="J261" s="12">
        <f>_xlfn.RANK.EQ(Table58[[#This Row],[Geom Mean (Defense Only)]], Table58[Geom Mean (Defense Only)], 1)</f>
        <v>70</v>
      </c>
      <c r="K261" s="11">
        <f>GEOMEAN(F261:G261)</f>
        <v>52.962250707461443</v>
      </c>
      <c r="L261" s="13">
        <f>_xlfn.RANK.EQ(Table58[[#This Row],[Defensive Geom Mean (w/o Framing)]], Table58[Defensive Geom Mean (w/o Framing)], 1)</f>
        <v>58</v>
      </c>
      <c r="M261" s="19">
        <f>Table58[[#This Row],[Defense Only Rank]]-Table58[[#This Row],[Defensive Geom Mean (w/o Framing) Rank]]</f>
        <v>12</v>
      </c>
    </row>
    <row r="262" spans="1:13" x14ac:dyDescent="0.45">
      <c r="A262" s="1" t="s">
        <v>391</v>
      </c>
      <c r="B262" t="str">
        <f>VLOOKUP(Table58[[#This Row],[Name]], Statcast_Era___Career[[Name]:[Team]], 2, FALSE)</f>
        <v>2 Tms</v>
      </c>
      <c r="C262" s="8">
        <f>_xlfn.NUMBERVALUE(VLOOKUP($A262, Statcast_Era___Career[[Name]:[FRVFRV - Statcast Fielding Run Value in runs above average (Throwing+Blocking+Framing+Arm+RAA)]], 7, FALSE))</f>
        <v>0</v>
      </c>
      <c r="D262" s="9">
        <f>_xlfn.NUMBERVALUE(VLOOKUP($A262, Statcast_Era___Career[[Name]:[FRVFRV - Statcast Fielding Run Value in runs above average (Throwing+Blocking+Framing+Arm+RAA)]], 8, FALSE))</f>
        <v>0</v>
      </c>
      <c r="E262" s="10">
        <f>_xlfn.NUMBERVALUE(VLOOKUP($A262, Statcast_Era___Career[[Name]:[FRVFRV - Statcast Fielding Run Value in runs above average (Throwing+Blocking+Framing+Arm+RAA)]], 9, FALSE))</f>
        <v>0</v>
      </c>
      <c r="F262" s="8">
        <f>_xlfn.RANK.EQ(_xlfn.NUMBERVALUE(VLOOKUP($A262,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62" s="9">
        <f>_xlfn.RANK.EQ(_xlfn.NUMBERVALUE(VLOOKUP($A262,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62" s="10">
        <f>_xlfn.RANK.EQ(_xlfn.NUMBERVALUE(VLOOKUP($A262,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62" s="11">
        <f>GEOMEAN(F262:H262)</f>
        <v>52.974830816587776</v>
      </c>
      <c r="J262" s="12">
        <f>_xlfn.RANK.EQ(Table58[[#This Row],[Geom Mean (Defense Only)]], Table58[Geom Mean (Defense Only)], 1)</f>
        <v>70</v>
      </c>
      <c r="K262" s="11">
        <f>GEOMEAN(F262:G262)</f>
        <v>52.962250707461443</v>
      </c>
      <c r="L262" s="13">
        <f>_xlfn.RANK.EQ(Table58[[#This Row],[Defensive Geom Mean (w/o Framing)]], Table58[Defensive Geom Mean (w/o Framing)], 1)</f>
        <v>58</v>
      </c>
      <c r="M262" s="19">
        <f>Table58[[#This Row],[Defense Only Rank]]-Table58[[#This Row],[Defensive Geom Mean (w/o Framing) Rank]]</f>
        <v>12</v>
      </c>
    </row>
    <row r="263" spans="1:13" x14ac:dyDescent="0.45">
      <c r="A263" s="1" t="s">
        <v>392</v>
      </c>
      <c r="B263" t="str">
        <f>VLOOKUP(Table58[[#This Row],[Name]], Statcast_Era___Career[[Name]:[Team]], 2, FALSE)</f>
        <v>2 Tms</v>
      </c>
      <c r="C263" s="8">
        <f>_xlfn.NUMBERVALUE(VLOOKUP($A263, Statcast_Era___Career[[Name]:[FRVFRV - Statcast Fielding Run Value in runs above average (Throwing+Blocking+Framing+Arm+RAA)]], 7, FALSE))</f>
        <v>0</v>
      </c>
      <c r="D263" s="9">
        <f>_xlfn.NUMBERVALUE(VLOOKUP($A263, Statcast_Era___Career[[Name]:[FRVFRV - Statcast Fielding Run Value in runs above average (Throwing+Blocking+Framing+Arm+RAA)]], 8, FALSE))</f>
        <v>0</v>
      </c>
      <c r="E263" s="10">
        <f>_xlfn.NUMBERVALUE(VLOOKUP($A263, Statcast_Era___Career[[Name]:[FRVFRV - Statcast Fielding Run Value in runs above average (Throwing+Blocking+Framing+Arm+RAA)]], 9, FALSE))</f>
        <v>0</v>
      </c>
      <c r="F263" s="8">
        <f>_xlfn.RANK.EQ(_xlfn.NUMBERVALUE(VLOOKUP($A263,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63" s="9">
        <f>_xlfn.RANK.EQ(_xlfn.NUMBERVALUE(VLOOKUP($A263,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63" s="10">
        <f>_xlfn.RANK.EQ(_xlfn.NUMBERVALUE(VLOOKUP($A263,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63" s="11">
        <f>GEOMEAN(F263:H263)</f>
        <v>52.974830816587776</v>
      </c>
      <c r="J263" s="12">
        <f>_xlfn.RANK.EQ(Table58[[#This Row],[Geom Mean (Defense Only)]], Table58[Geom Mean (Defense Only)], 1)</f>
        <v>70</v>
      </c>
      <c r="K263" s="11">
        <f>GEOMEAN(F263:G263)</f>
        <v>52.962250707461443</v>
      </c>
      <c r="L263" s="13">
        <f>_xlfn.RANK.EQ(Table58[[#This Row],[Defensive Geom Mean (w/o Framing)]], Table58[Defensive Geom Mean (w/o Framing)], 1)</f>
        <v>58</v>
      </c>
      <c r="M263" s="19">
        <f>Table58[[#This Row],[Defense Only Rank]]-Table58[[#This Row],[Defensive Geom Mean (w/o Framing) Rank]]</f>
        <v>12</v>
      </c>
    </row>
    <row r="264" spans="1:13" x14ac:dyDescent="0.45">
      <c r="A264" s="1" t="s">
        <v>393</v>
      </c>
      <c r="B264" t="str">
        <f>VLOOKUP(Table58[[#This Row],[Name]], Statcast_Era___Career[[Name]:[Team]], 2, FALSE)</f>
        <v>2 Tms</v>
      </c>
      <c r="C264" s="8">
        <f>_xlfn.NUMBERVALUE(VLOOKUP($A264, Statcast_Era___Career[[Name]:[FRVFRV - Statcast Fielding Run Value in runs above average (Throwing+Blocking+Framing+Arm+RAA)]], 7, FALSE))</f>
        <v>0</v>
      </c>
      <c r="D264" s="9">
        <f>_xlfn.NUMBERVALUE(VLOOKUP($A264, Statcast_Era___Career[[Name]:[FRVFRV - Statcast Fielding Run Value in runs above average (Throwing+Blocking+Framing+Arm+RAA)]], 8, FALSE))</f>
        <v>0</v>
      </c>
      <c r="E264" s="10">
        <f>_xlfn.NUMBERVALUE(VLOOKUP($A264, Statcast_Era___Career[[Name]:[FRVFRV - Statcast Fielding Run Value in runs above average (Throwing+Blocking+Framing+Arm+RAA)]], 9, FALSE))</f>
        <v>0</v>
      </c>
      <c r="F264" s="8">
        <f>_xlfn.RANK.EQ(_xlfn.NUMBERVALUE(VLOOKUP($A264,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64" s="9">
        <f>_xlfn.RANK.EQ(_xlfn.NUMBERVALUE(VLOOKUP($A264,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64" s="10">
        <f>_xlfn.RANK.EQ(_xlfn.NUMBERVALUE(VLOOKUP($A264,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64" s="11">
        <f>GEOMEAN(F264:H264)</f>
        <v>52.974830816587776</v>
      </c>
      <c r="J264" s="12">
        <f>_xlfn.RANK.EQ(Table58[[#This Row],[Geom Mean (Defense Only)]], Table58[Geom Mean (Defense Only)], 1)</f>
        <v>70</v>
      </c>
      <c r="K264" s="11">
        <f>GEOMEAN(F264:G264)</f>
        <v>52.962250707461443</v>
      </c>
      <c r="L264" s="13">
        <f>_xlfn.RANK.EQ(Table58[[#This Row],[Defensive Geom Mean (w/o Framing)]], Table58[Defensive Geom Mean (w/o Framing)], 1)</f>
        <v>58</v>
      </c>
      <c r="M264" s="19">
        <f>Table58[[#This Row],[Defense Only Rank]]-Table58[[#This Row],[Defensive Geom Mean (w/o Framing) Rank]]</f>
        <v>12</v>
      </c>
    </row>
    <row r="265" spans="1:13" x14ac:dyDescent="0.45">
      <c r="A265" s="1" t="s">
        <v>394</v>
      </c>
      <c r="B265" t="str">
        <f>VLOOKUP(Table58[[#This Row],[Name]], Statcast_Era___Career[[Name]:[Team]], 2, FALSE)</f>
        <v>2 Tms</v>
      </c>
      <c r="C265" s="8">
        <f>_xlfn.NUMBERVALUE(VLOOKUP($A265, Statcast_Era___Career[[Name]:[FRVFRV - Statcast Fielding Run Value in runs above average (Throwing+Blocking+Framing+Arm+RAA)]], 7, FALSE))</f>
        <v>0</v>
      </c>
      <c r="D265" s="9">
        <f>_xlfn.NUMBERVALUE(VLOOKUP($A265, Statcast_Era___Career[[Name]:[FRVFRV - Statcast Fielding Run Value in runs above average (Throwing+Blocking+Framing+Arm+RAA)]], 8, FALSE))</f>
        <v>0</v>
      </c>
      <c r="E265" s="10">
        <f>_xlfn.NUMBERVALUE(VLOOKUP($A265, Statcast_Era___Career[[Name]:[FRVFRV - Statcast Fielding Run Value in runs above average (Throwing+Blocking+Framing+Arm+RAA)]], 9, FALSE))</f>
        <v>0</v>
      </c>
      <c r="F265" s="8">
        <f>_xlfn.RANK.EQ(_xlfn.NUMBERVALUE(VLOOKUP($A265,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65" s="9">
        <f>_xlfn.RANK.EQ(_xlfn.NUMBERVALUE(VLOOKUP($A265,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65" s="10">
        <f>_xlfn.RANK.EQ(_xlfn.NUMBERVALUE(VLOOKUP($A265,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65" s="11">
        <f>GEOMEAN(F265:H265)</f>
        <v>52.974830816587776</v>
      </c>
      <c r="J265" s="12">
        <f>_xlfn.RANK.EQ(Table58[[#This Row],[Geom Mean (Defense Only)]], Table58[Geom Mean (Defense Only)], 1)</f>
        <v>70</v>
      </c>
      <c r="K265" s="11">
        <f>GEOMEAN(F265:G265)</f>
        <v>52.962250707461443</v>
      </c>
      <c r="L265" s="13">
        <f>_xlfn.RANK.EQ(Table58[[#This Row],[Defensive Geom Mean (w/o Framing)]], Table58[Defensive Geom Mean (w/o Framing)], 1)</f>
        <v>58</v>
      </c>
      <c r="M265" s="19">
        <f>Table58[[#This Row],[Defense Only Rank]]-Table58[[#This Row],[Defensive Geom Mean (w/o Framing) Rank]]</f>
        <v>12</v>
      </c>
    </row>
    <row r="266" spans="1:13" x14ac:dyDescent="0.45">
      <c r="A266" s="1" t="s">
        <v>395</v>
      </c>
      <c r="B266" t="str">
        <f>VLOOKUP(Table58[[#This Row],[Name]], Statcast_Era___Career[[Name]:[Team]], 2, FALSE)</f>
        <v>3 Tms</v>
      </c>
      <c r="C266" s="8">
        <f>_xlfn.NUMBERVALUE(VLOOKUP($A266, Statcast_Era___Career[[Name]:[FRVFRV - Statcast Fielding Run Value in runs above average (Throwing+Blocking+Framing+Arm+RAA)]], 7, FALSE))</f>
        <v>0</v>
      </c>
      <c r="D266" s="9">
        <f>_xlfn.NUMBERVALUE(VLOOKUP($A266, Statcast_Era___Career[[Name]:[FRVFRV - Statcast Fielding Run Value in runs above average (Throwing+Blocking+Framing+Arm+RAA)]], 8, FALSE))</f>
        <v>0</v>
      </c>
      <c r="E266" s="10">
        <f>_xlfn.NUMBERVALUE(VLOOKUP($A266, Statcast_Era___Career[[Name]:[FRVFRV - Statcast Fielding Run Value in runs above average (Throwing+Blocking+Framing+Arm+RAA)]], 9, FALSE))</f>
        <v>0</v>
      </c>
      <c r="F266" s="8">
        <f>_xlfn.RANK.EQ(_xlfn.NUMBERVALUE(VLOOKUP($A266,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66" s="9">
        <f>_xlfn.RANK.EQ(_xlfn.NUMBERVALUE(VLOOKUP($A266,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66" s="10">
        <f>_xlfn.RANK.EQ(_xlfn.NUMBERVALUE(VLOOKUP($A266,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66" s="11">
        <f>GEOMEAN(F266:H266)</f>
        <v>52.974830816587776</v>
      </c>
      <c r="J266" s="12">
        <f>_xlfn.RANK.EQ(Table58[[#This Row],[Geom Mean (Defense Only)]], Table58[Geom Mean (Defense Only)], 1)</f>
        <v>70</v>
      </c>
      <c r="K266" s="11">
        <f>GEOMEAN(F266:G266)</f>
        <v>52.962250707461443</v>
      </c>
      <c r="L266" s="13">
        <f>_xlfn.RANK.EQ(Table58[[#This Row],[Defensive Geom Mean (w/o Framing)]], Table58[Defensive Geom Mean (w/o Framing)], 1)</f>
        <v>58</v>
      </c>
      <c r="M266" s="19">
        <f>Table58[[#This Row],[Defense Only Rank]]-Table58[[#This Row],[Defensive Geom Mean (w/o Framing) Rank]]</f>
        <v>12</v>
      </c>
    </row>
    <row r="267" spans="1:13" x14ac:dyDescent="0.45">
      <c r="A267" s="1" t="s">
        <v>396</v>
      </c>
      <c r="B267" t="str">
        <f>VLOOKUP(Table58[[#This Row],[Name]], Statcast_Era___Career[[Name]:[Team]], 2, FALSE)</f>
        <v>6 Tms</v>
      </c>
      <c r="C267" s="8">
        <f>_xlfn.NUMBERVALUE(VLOOKUP($A267, Statcast_Era___Career[[Name]:[FRVFRV - Statcast Fielding Run Value in runs above average (Throwing+Blocking+Framing+Arm+RAA)]], 7, FALSE))</f>
        <v>0</v>
      </c>
      <c r="D267" s="9">
        <f>_xlfn.NUMBERVALUE(VLOOKUP($A267, Statcast_Era___Career[[Name]:[FRVFRV - Statcast Fielding Run Value in runs above average (Throwing+Blocking+Framing+Arm+RAA)]], 8, FALSE))</f>
        <v>0</v>
      </c>
      <c r="E267" s="10">
        <f>_xlfn.NUMBERVALUE(VLOOKUP($A267, Statcast_Era___Career[[Name]:[FRVFRV - Statcast Fielding Run Value in runs above average (Throwing+Blocking+Framing+Arm+RAA)]], 9, FALSE))</f>
        <v>0</v>
      </c>
      <c r="F267" s="8">
        <f>_xlfn.RANK.EQ(_xlfn.NUMBERVALUE(VLOOKUP($A267,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67" s="9">
        <f>_xlfn.RANK.EQ(_xlfn.NUMBERVALUE(VLOOKUP($A267,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67" s="10">
        <f>_xlfn.RANK.EQ(_xlfn.NUMBERVALUE(VLOOKUP($A267,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67" s="11">
        <f>GEOMEAN(F267:H267)</f>
        <v>52.974830816587776</v>
      </c>
      <c r="J267" s="12">
        <f>_xlfn.RANK.EQ(Table58[[#This Row],[Geom Mean (Defense Only)]], Table58[Geom Mean (Defense Only)], 1)</f>
        <v>70</v>
      </c>
      <c r="K267" s="11">
        <f>GEOMEAN(F267:G267)</f>
        <v>52.962250707461443</v>
      </c>
      <c r="L267" s="13">
        <f>_xlfn.RANK.EQ(Table58[[#This Row],[Defensive Geom Mean (w/o Framing)]], Table58[Defensive Geom Mean (w/o Framing)], 1)</f>
        <v>58</v>
      </c>
      <c r="M267" s="19">
        <f>Table58[[#This Row],[Defense Only Rank]]-Table58[[#This Row],[Defensive Geom Mean (w/o Framing) Rank]]</f>
        <v>12</v>
      </c>
    </row>
    <row r="268" spans="1:13" x14ac:dyDescent="0.45">
      <c r="A268" s="1" t="s">
        <v>397</v>
      </c>
      <c r="B268" t="str">
        <f>VLOOKUP(Table58[[#This Row],[Name]], Statcast_Era___Career[[Name]:[Team]], 2, FALSE)</f>
        <v>3 Tms</v>
      </c>
      <c r="C268" s="8">
        <f>_xlfn.NUMBERVALUE(VLOOKUP($A268, Statcast_Era___Career[[Name]:[FRVFRV - Statcast Fielding Run Value in runs above average (Throwing+Blocking+Framing+Arm+RAA)]], 7, FALSE))</f>
        <v>0</v>
      </c>
      <c r="D268" s="9">
        <f>_xlfn.NUMBERVALUE(VLOOKUP($A268, Statcast_Era___Career[[Name]:[FRVFRV - Statcast Fielding Run Value in runs above average (Throwing+Blocking+Framing+Arm+RAA)]], 8, FALSE))</f>
        <v>0</v>
      </c>
      <c r="E268" s="10">
        <f>_xlfn.NUMBERVALUE(VLOOKUP($A268, Statcast_Era___Career[[Name]:[FRVFRV - Statcast Fielding Run Value in runs above average (Throwing+Blocking+Framing+Arm+RAA)]], 9, FALSE))</f>
        <v>0</v>
      </c>
      <c r="F268" s="8">
        <f>_xlfn.RANK.EQ(_xlfn.NUMBERVALUE(VLOOKUP($A268,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68" s="9">
        <f>_xlfn.RANK.EQ(_xlfn.NUMBERVALUE(VLOOKUP($A268,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68" s="10">
        <f>_xlfn.RANK.EQ(_xlfn.NUMBERVALUE(VLOOKUP($A268,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68" s="11">
        <f>GEOMEAN(F268:H268)</f>
        <v>52.974830816587776</v>
      </c>
      <c r="J268" s="12">
        <f>_xlfn.RANK.EQ(Table58[[#This Row],[Geom Mean (Defense Only)]], Table58[Geom Mean (Defense Only)], 1)</f>
        <v>70</v>
      </c>
      <c r="K268" s="11">
        <f>GEOMEAN(F268:G268)</f>
        <v>52.962250707461443</v>
      </c>
      <c r="L268" s="13">
        <f>_xlfn.RANK.EQ(Table58[[#This Row],[Defensive Geom Mean (w/o Framing)]], Table58[Defensive Geom Mean (w/o Framing)], 1)</f>
        <v>58</v>
      </c>
      <c r="M268" s="19">
        <f>Table58[[#This Row],[Defense Only Rank]]-Table58[[#This Row],[Defensive Geom Mean (w/o Framing) Rank]]</f>
        <v>12</v>
      </c>
    </row>
    <row r="269" spans="1:13" x14ac:dyDescent="0.45">
      <c r="A269" s="1" t="s">
        <v>398</v>
      </c>
      <c r="B269" t="str">
        <f>VLOOKUP(Table58[[#This Row],[Name]], Statcast_Era___Career[[Name]:[Team]], 2, FALSE)</f>
        <v>3 Tms</v>
      </c>
      <c r="C269" s="8">
        <f>_xlfn.NUMBERVALUE(VLOOKUP($A269, Statcast_Era___Career[[Name]:[FRVFRV - Statcast Fielding Run Value in runs above average (Throwing+Blocking+Framing+Arm+RAA)]], 7, FALSE))</f>
        <v>0</v>
      </c>
      <c r="D269" s="9">
        <f>_xlfn.NUMBERVALUE(VLOOKUP($A269, Statcast_Era___Career[[Name]:[FRVFRV - Statcast Fielding Run Value in runs above average (Throwing+Blocking+Framing+Arm+RAA)]], 8, FALSE))</f>
        <v>0</v>
      </c>
      <c r="E269" s="10">
        <f>_xlfn.NUMBERVALUE(VLOOKUP($A269, Statcast_Era___Career[[Name]:[FRVFRV - Statcast Fielding Run Value in runs above average (Throwing+Blocking+Framing+Arm+RAA)]], 9, FALSE))</f>
        <v>0</v>
      </c>
      <c r="F269" s="8">
        <f>_xlfn.RANK.EQ(_xlfn.NUMBERVALUE(VLOOKUP($A269,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69" s="9">
        <f>_xlfn.RANK.EQ(_xlfn.NUMBERVALUE(VLOOKUP($A269,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69" s="10">
        <f>_xlfn.RANK.EQ(_xlfn.NUMBERVALUE(VLOOKUP($A269,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69" s="11">
        <f>GEOMEAN(F269:H269)</f>
        <v>52.974830816587776</v>
      </c>
      <c r="J269" s="12">
        <f>_xlfn.RANK.EQ(Table58[[#This Row],[Geom Mean (Defense Only)]], Table58[Geom Mean (Defense Only)], 1)</f>
        <v>70</v>
      </c>
      <c r="K269" s="11">
        <f>GEOMEAN(F269:G269)</f>
        <v>52.962250707461443</v>
      </c>
      <c r="L269" s="13">
        <f>_xlfn.RANK.EQ(Table58[[#This Row],[Defensive Geom Mean (w/o Framing)]], Table58[Defensive Geom Mean (w/o Framing)], 1)</f>
        <v>58</v>
      </c>
      <c r="M269" s="19">
        <f>Table58[[#This Row],[Defense Only Rank]]-Table58[[#This Row],[Defensive Geom Mean (w/o Framing) Rank]]</f>
        <v>12</v>
      </c>
    </row>
    <row r="270" spans="1:13" x14ac:dyDescent="0.45">
      <c r="A270" s="1" t="s">
        <v>399</v>
      </c>
      <c r="B270" t="str">
        <f>VLOOKUP(Table58[[#This Row],[Name]], Statcast_Era___Career[[Name]:[Team]], 2, FALSE)</f>
        <v>BOS</v>
      </c>
      <c r="C270" s="8">
        <f>_xlfn.NUMBERVALUE(VLOOKUP($A270, Statcast_Era___Career[[Name]:[FRVFRV - Statcast Fielding Run Value in runs above average (Throwing+Blocking+Framing+Arm+RAA)]], 7, FALSE))</f>
        <v>0</v>
      </c>
      <c r="D270" s="9">
        <f>_xlfn.NUMBERVALUE(VLOOKUP($A270, Statcast_Era___Career[[Name]:[FRVFRV - Statcast Fielding Run Value in runs above average (Throwing+Blocking+Framing+Arm+RAA)]], 8, FALSE))</f>
        <v>0</v>
      </c>
      <c r="E270" s="10">
        <f>_xlfn.NUMBERVALUE(VLOOKUP($A270, Statcast_Era___Career[[Name]:[FRVFRV - Statcast Fielding Run Value in runs above average (Throwing+Blocking+Framing+Arm+RAA)]], 9, FALSE))</f>
        <v>0</v>
      </c>
      <c r="F270" s="8">
        <f>_xlfn.RANK.EQ(_xlfn.NUMBERVALUE(VLOOKUP($A270,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70" s="9">
        <f>_xlfn.RANK.EQ(_xlfn.NUMBERVALUE(VLOOKUP($A270,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70" s="10">
        <f>_xlfn.RANK.EQ(_xlfn.NUMBERVALUE(VLOOKUP($A270,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70" s="11">
        <f>GEOMEAN(F270:H270)</f>
        <v>52.974830816587776</v>
      </c>
      <c r="J270" s="12">
        <f>_xlfn.RANK.EQ(Table58[[#This Row],[Geom Mean (Defense Only)]], Table58[Geom Mean (Defense Only)], 1)</f>
        <v>70</v>
      </c>
      <c r="K270" s="11">
        <f>GEOMEAN(F270:G270)</f>
        <v>52.962250707461443</v>
      </c>
      <c r="L270" s="13">
        <f>_xlfn.RANK.EQ(Table58[[#This Row],[Defensive Geom Mean (w/o Framing)]], Table58[Defensive Geom Mean (w/o Framing)], 1)</f>
        <v>58</v>
      </c>
      <c r="M270" s="19">
        <f>Table58[[#This Row],[Defense Only Rank]]-Table58[[#This Row],[Defensive Geom Mean (w/o Framing) Rank]]</f>
        <v>12</v>
      </c>
    </row>
    <row r="271" spans="1:13" x14ac:dyDescent="0.45">
      <c r="A271" s="1" t="s">
        <v>400</v>
      </c>
      <c r="B271" t="str">
        <f>VLOOKUP(Table58[[#This Row],[Name]], Statcast_Era___Career[[Name]:[Team]], 2, FALSE)</f>
        <v>4 Tms</v>
      </c>
      <c r="C271" s="8">
        <f>_xlfn.NUMBERVALUE(VLOOKUP($A271, Statcast_Era___Career[[Name]:[FRVFRV - Statcast Fielding Run Value in runs above average (Throwing+Blocking+Framing+Arm+RAA)]], 7, FALSE))</f>
        <v>0</v>
      </c>
      <c r="D271" s="9">
        <f>_xlfn.NUMBERVALUE(VLOOKUP($A271, Statcast_Era___Career[[Name]:[FRVFRV - Statcast Fielding Run Value in runs above average (Throwing+Blocking+Framing+Arm+RAA)]], 8, FALSE))</f>
        <v>0</v>
      </c>
      <c r="E271" s="10">
        <f>_xlfn.NUMBERVALUE(VLOOKUP($A271, Statcast_Era___Career[[Name]:[FRVFRV - Statcast Fielding Run Value in runs above average (Throwing+Blocking+Framing+Arm+RAA)]], 9, FALSE))</f>
        <v>0</v>
      </c>
      <c r="F271" s="8">
        <f>_xlfn.RANK.EQ(_xlfn.NUMBERVALUE(VLOOKUP($A271,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71" s="9">
        <f>_xlfn.RANK.EQ(_xlfn.NUMBERVALUE(VLOOKUP($A271,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71" s="10">
        <f>_xlfn.RANK.EQ(_xlfn.NUMBERVALUE(VLOOKUP($A271,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71" s="11">
        <f>GEOMEAN(F271:H271)</f>
        <v>52.974830816587776</v>
      </c>
      <c r="J271" s="12">
        <f>_xlfn.RANK.EQ(Table58[[#This Row],[Geom Mean (Defense Only)]], Table58[Geom Mean (Defense Only)], 1)</f>
        <v>70</v>
      </c>
      <c r="K271" s="11">
        <f>GEOMEAN(F271:G271)</f>
        <v>52.962250707461443</v>
      </c>
      <c r="L271" s="13">
        <f>_xlfn.RANK.EQ(Table58[[#This Row],[Defensive Geom Mean (w/o Framing)]], Table58[Defensive Geom Mean (w/o Framing)], 1)</f>
        <v>58</v>
      </c>
      <c r="M271" s="19">
        <f>Table58[[#This Row],[Defense Only Rank]]-Table58[[#This Row],[Defensive Geom Mean (w/o Framing) Rank]]</f>
        <v>12</v>
      </c>
    </row>
    <row r="272" spans="1:13" x14ac:dyDescent="0.45">
      <c r="A272" s="1" t="s">
        <v>401</v>
      </c>
      <c r="B272" t="str">
        <f>VLOOKUP(Table58[[#This Row],[Name]], Statcast_Era___Career[[Name]:[Team]], 2, FALSE)</f>
        <v>2 Tms</v>
      </c>
      <c r="C272" s="8">
        <f>_xlfn.NUMBERVALUE(VLOOKUP($A272, Statcast_Era___Career[[Name]:[FRVFRV - Statcast Fielding Run Value in runs above average (Throwing+Blocking+Framing+Arm+RAA)]], 7, FALSE))</f>
        <v>0</v>
      </c>
      <c r="D272" s="9">
        <f>_xlfn.NUMBERVALUE(VLOOKUP($A272, Statcast_Era___Career[[Name]:[FRVFRV - Statcast Fielding Run Value in runs above average (Throwing+Blocking+Framing+Arm+RAA)]], 8, FALSE))</f>
        <v>0</v>
      </c>
      <c r="E272" s="10">
        <f>_xlfn.NUMBERVALUE(VLOOKUP($A272, Statcast_Era___Career[[Name]:[FRVFRV - Statcast Fielding Run Value in runs above average (Throwing+Blocking+Framing+Arm+RAA)]], 9, FALSE))</f>
        <v>0</v>
      </c>
      <c r="F272" s="8">
        <f>_xlfn.RANK.EQ(_xlfn.NUMBERVALUE(VLOOKUP($A272,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72" s="9">
        <f>_xlfn.RANK.EQ(_xlfn.NUMBERVALUE(VLOOKUP($A272,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72" s="10">
        <f>_xlfn.RANK.EQ(_xlfn.NUMBERVALUE(VLOOKUP($A272,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72" s="11">
        <f>GEOMEAN(F272:H272)</f>
        <v>52.974830816587776</v>
      </c>
      <c r="J272" s="12">
        <f>_xlfn.RANK.EQ(Table58[[#This Row],[Geom Mean (Defense Only)]], Table58[Geom Mean (Defense Only)], 1)</f>
        <v>70</v>
      </c>
      <c r="K272" s="11">
        <f>GEOMEAN(F272:G272)</f>
        <v>52.962250707461443</v>
      </c>
      <c r="L272" s="13">
        <f>_xlfn.RANK.EQ(Table58[[#This Row],[Defensive Geom Mean (w/o Framing)]], Table58[Defensive Geom Mean (w/o Framing)], 1)</f>
        <v>58</v>
      </c>
      <c r="M272" s="19">
        <f>Table58[[#This Row],[Defense Only Rank]]-Table58[[#This Row],[Defensive Geom Mean (w/o Framing) Rank]]</f>
        <v>12</v>
      </c>
    </row>
    <row r="273" spans="1:13" x14ac:dyDescent="0.45">
      <c r="A273" s="1" t="s">
        <v>402</v>
      </c>
      <c r="B273" t="str">
        <f>VLOOKUP(Table58[[#This Row],[Name]], Statcast_Era___Career[[Name]:[Team]], 2, FALSE)</f>
        <v>8 Tms</v>
      </c>
      <c r="C273" s="8">
        <f>_xlfn.NUMBERVALUE(VLOOKUP($A273, Statcast_Era___Career[[Name]:[FRVFRV - Statcast Fielding Run Value in runs above average (Throwing+Blocking+Framing+Arm+RAA)]], 7, FALSE))</f>
        <v>0</v>
      </c>
      <c r="D273" s="9">
        <f>_xlfn.NUMBERVALUE(VLOOKUP($A273, Statcast_Era___Career[[Name]:[FRVFRV - Statcast Fielding Run Value in runs above average (Throwing+Blocking+Framing+Arm+RAA)]], 8, FALSE))</f>
        <v>0</v>
      </c>
      <c r="E273" s="10">
        <f>_xlfn.NUMBERVALUE(VLOOKUP($A273, Statcast_Era___Career[[Name]:[FRVFRV - Statcast Fielding Run Value in runs above average (Throwing+Blocking+Framing+Arm+RAA)]], 9, FALSE))</f>
        <v>0</v>
      </c>
      <c r="F273" s="8">
        <f>_xlfn.RANK.EQ(_xlfn.NUMBERVALUE(VLOOKUP($A273,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73" s="9">
        <f>_xlfn.RANK.EQ(_xlfn.NUMBERVALUE(VLOOKUP($A273,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73" s="10">
        <f>_xlfn.RANK.EQ(_xlfn.NUMBERVALUE(VLOOKUP($A273,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73" s="11">
        <f>GEOMEAN(F273:H273)</f>
        <v>52.974830816587776</v>
      </c>
      <c r="J273" s="12">
        <f>_xlfn.RANK.EQ(Table58[[#This Row],[Geom Mean (Defense Only)]], Table58[Geom Mean (Defense Only)], 1)</f>
        <v>70</v>
      </c>
      <c r="K273" s="11">
        <f>GEOMEAN(F273:G273)</f>
        <v>52.962250707461443</v>
      </c>
      <c r="L273" s="13">
        <f>_xlfn.RANK.EQ(Table58[[#This Row],[Defensive Geom Mean (w/o Framing)]], Table58[Defensive Geom Mean (w/o Framing)], 1)</f>
        <v>58</v>
      </c>
      <c r="M273" s="19">
        <f>Table58[[#This Row],[Defense Only Rank]]-Table58[[#This Row],[Defensive Geom Mean (w/o Framing) Rank]]</f>
        <v>12</v>
      </c>
    </row>
    <row r="274" spans="1:13" x14ac:dyDescent="0.45">
      <c r="A274" s="1" t="s">
        <v>403</v>
      </c>
      <c r="B274" t="str">
        <f>VLOOKUP(Table58[[#This Row],[Name]], Statcast_Era___Career[[Name]:[Team]], 2, FALSE)</f>
        <v>4 Tms</v>
      </c>
      <c r="C274" s="8">
        <f>_xlfn.NUMBERVALUE(VLOOKUP($A274, Statcast_Era___Career[[Name]:[FRVFRV - Statcast Fielding Run Value in runs above average (Throwing+Blocking+Framing+Arm+RAA)]], 7, FALSE))</f>
        <v>0</v>
      </c>
      <c r="D274" s="9">
        <f>_xlfn.NUMBERVALUE(VLOOKUP($A274, Statcast_Era___Career[[Name]:[FRVFRV - Statcast Fielding Run Value in runs above average (Throwing+Blocking+Framing+Arm+RAA)]], 8, FALSE))</f>
        <v>0</v>
      </c>
      <c r="E274" s="10">
        <f>_xlfn.NUMBERVALUE(VLOOKUP($A274, Statcast_Era___Career[[Name]:[FRVFRV - Statcast Fielding Run Value in runs above average (Throwing+Blocking+Framing+Arm+RAA)]], 9, FALSE))</f>
        <v>0</v>
      </c>
      <c r="F274" s="8">
        <f>_xlfn.RANK.EQ(_xlfn.NUMBERVALUE(VLOOKUP($A274,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74" s="9">
        <f>_xlfn.RANK.EQ(_xlfn.NUMBERVALUE(VLOOKUP($A274,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74" s="10">
        <f>_xlfn.RANK.EQ(_xlfn.NUMBERVALUE(VLOOKUP($A274,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74" s="11">
        <f>GEOMEAN(F274:H274)</f>
        <v>52.974830816587776</v>
      </c>
      <c r="J274" s="12">
        <f>_xlfn.RANK.EQ(Table58[[#This Row],[Geom Mean (Defense Only)]], Table58[Geom Mean (Defense Only)], 1)</f>
        <v>70</v>
      </c>
      <c r="K274" s="11">
        <f>GEOMEAN(F274:G274)</f>
        <v>52.962250707461443</v>
      </c>
      <c r="L274" s="13">
        <f>_xlfn.RANK.EQ(Table58[[#This Row],[Defensive Geom Mean (w/o Framing)]], Table58[Defensive Geom Mean (w/o Framing)], 1)</f>
        <v>58</v>
      </c>
      <c r="M274" s="19">
        <f>Table58[[#This Row],[Defense Only Rank]]-Table58[[#This Row],[Defensive Geom Mean (w/o Framing) Rank]]</f>
        <v>12</v>
      </c>
    </row>
    <row r="275" spans="1:13" x14ac:dyDescent="0.45">
      <c r="A275" s="1" t="s">
        <v>404</v>
      </c>
      <c r="B275" t="str">
        <f>VLOOKUP(Table58[[#This Row],[Name]], Statcast_Era___Career[[Name]:[Team]], 2, FALSE)</f>
        <v>2 Tms</v>
      </c>
      <c r="C275" s="8">
        <f>_xlfn.NUMBERVALUE(VLOOKUP($A275, Statcast_Era___Career[[Name]:[FRVFRV - Statcast Fielding Run Value in runs above average (Throwing+Blocking+Framing+Arm+RAA)]], 7, FALSE))</f>
        <v>0</v>
      </c>
      <c r="D275" s="9">
        <f>_xlfn.NUMBERVALUE(VLOOKUP($A275, Statcast_Era___Career[[Name]:[FRVFRV - Statcast Fielding Run Value in runs above average (Throwing+Blocking+Framing+Arm+RAA)]], 8, FALSE))</f>
        <v>0</v>
      </c>
      <c r="E275" s="10">
        <f>_xlfn.NUMBERVALUE(VLOOKUP($A275, Statcast_Era___Career[[Name]:[FRVFRV - Statcast Fielding Run Value in runs above average (Throwing+Blocking+Framing+Arm+RAA)]], 9, FALSE))</f>
        <v>0</v>
      </c>
      <c r="F275" s="8">
        <f>_xlfn.RANK.EQ(_xlfn.NUMBERVALUE(VLOOKUP($A275,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75" s="9">
        <f>_xlfn.RANK.EQ(_xlfn.NUMBERVALUE(VLOOKUP($A275,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75" s="10">
        <f>_xlfn.RANK.EQ(_xlfn.NUMBERVALUE(VLOOKUP($A275,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75" s="11">
        <f>GEOMEAN(F275:H275)</f>
        <v>52.974830816587776</v>
      </c>
      <c r="J275" s="12">
        <f>_xlfn.RANK.EQ(Table58[[#This Row],[Geom Mean (Defense Only)]], Table58[Geom Mean (Defense Only)], 1)</f>
        <v>70</v>
      </c>
      <c r="K275" s="11">
        <f>GEOMEAN(F275:G275)</f>
        <v>52.962250707461443</v>
      </c>
      <c r="L275" s="13">
        <f>_xlfn.RANK.EQ(Table58[[#This Row],[Defensive Geom Mean (w/o Framing)]], Table58[Defensive Geom Mean (w/o Framing)], 1)</f>
        <v>58</v>
      </c>
      <c r="M275" s="19">
        <f>Table58[[#This Row],[Defense Only Rank]]-Table58[[#This Row],[Defensive Geom Mean (w/o Framing) Rank]]</f>
        <v>12</v>
      </c>
    </row>
    <row r="276" spans="1:13" x14ac:dyDescent="0.45">
      <c r="A276" s="1" t="s">
        <v>405</v>
      </c>
      <c r="B276" t="str">
        <f>VLOOKUP(Table58[[#This Row],[Name]], Statcast_Era___Career[[Name]:[Team]], 2, FALSE)</f>
        <v>5 Tms</v>
      </c>
      <c r="C276" s="8">
        <f>_xlfn.NUMBERVALUE(VLOOKUP($A276, Statcast_Era___Career[[Name]:[FRVFRV - Statcast Fielding Run Value in runs above average (Throwing+Blocking+Framing+Arm+RAA)]], 7, FALSE))</f>
        <v>0</v>
      </c>
      <c r="D276" s="9">
        <f>_xlfn.NUMBERVALUE(VLOOKUP($A276, Statcast_Era___Career[[Name]:[FRVFRV - Statcast Fielding Run Value in runs above average (Throwing+Blocking+Framing+Arm+RAA)]], 8, FALSE))</f>
        <v>0</v>
      </c>
      <c r="E276" s="10">
        <f>_xlfn.NUMBERVALUE(VLOOKUP($A276, Statcast_Era___Career[[Name]:[FRVFRV - Statcast Fielding Run Value in runs above average (Throwing+Blocking+Framing+Arm+RAA)]], 9, FALSE))</f>
        <v>0</v>
      </c>
      <c r="F276" s="8">
        <f>_xlfn.RANK.EQ(_xlfn.NUMBERVALUE(VLOOKUP($A276,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76" s="9">
        <f>_xlfn.RANK.EQ(_xlfn.NUMBERVALUE(VLOOKUP($A276,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76" s="10">
        <f>_xlfn.RANK.EQ(_xlfn.NUMBERVALUE(VLOOKUP($A276,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76" s="11">
        <f>GEOMEAN(F276:H276)</f>
        <v>52.974830816587776</v>
      </c>
      <c r="J276" s="12">
        <f>_xlfn.RANK.EQ(Table58[[#This Row],[Geom Mean (Defense Only)]], Table58[Geom Mean (Defense Only)], 1)</f>
        <v>70</v>
      </c>
      <c r="K276" s="11">
        <f>GEOMEAN(F276:G276)</f>
        <v>52.962250707461443</v>
      </c>
      <c r="L276" s="13">
        <f>_xlfn.RANK.EQ(Table58[[#This Row],[Defensive Geom Mean (w/o Framing)]], Table58[Defensive Geom Mean (w/o Framing)], 1)</f>
        <v>58</v>
      </c>
      <c r="M276" s="19">
        <f>Table58[[#This Row],[Defense Only Rank]]-Table58[[#This Row],[Defensive Geom Mean (w/o Framing) Rank]]</f>
        <v>12</v>
      </c>
    </row>
    <row r="277" spans="1:13" x14ac:dyDescent="0.45">
      <c r="A277" s="1" t="s">
        <v>406</v>
      </c>
      <c r="B277" t="str">
        <f>VLOOKUP(Table58[[#This Row],[Name]], Statcast_Era___Career[[Name]:[Team]], 2, FALSE)</f>
        <v>2 Tms</v>
      </c>
      <c r="C277" s="8">
        <f>_xlfn.NUMBERVALUE(VLOOKUP($A277, Statcast_Era___Career[[Name]:[FRVFRV - Statcast Fielding Run Value in runs above average (Throwing+Blocking+Framing+Arm+RAA)]], 7, FALSE))</f>
        <v>0</v>
      </c>
      <c r="D277" s="9">
        <f>_xlfn.NUMBERVALUE(VLOOKUP($A277, Statcast_Era___Career[[Name]:[FRVFRV - Statcast Fielding Run Value in runs above average (Throwing+Blocking+Framing+Arm+RAA)]], 8, FALSE))</f>
        <v>0</v>
      </c>
      <c r="E277" s="10">
        <f>_xlfn.NUMBERVALUE(VLOOKUP($A277, Statcast_Era___Career[[Name]:[FRVFRV - Statcast Fielding Run Value in runs above average (Throwing+Blocking+Framing+Arm+RAA)]], 9, FALSE))</f>
        <v>0</v>
      </c>
      <c r="F277" s="8">
        <f>_xlfn.RANK.EQ(_xlfn.NUMBERVALUE(VLOOKUP($A277,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77" s="9">
        <f>_xlfn.RANK.EQ(_xlfn.NUMBERVALUE(VLOOKUP($A277,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77" s="10">
        <f>_xlfn.RANK.EQ(_xlfn.NUMBERVALUE(VLOOKUP($A277,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77" s="11">
        <f>GEOMEAN(F277:H277)</f>
        <v>52.974830816587776</v>
      </c>
      <c r="J277" s="12">
        <f>_xlfn.RANK.EQ(Table58[[#This Row],[Geom Mean (Defense Only)]], Table58[Geom Mean (Defense Only)], 1)</f>
        <v>70</v>
      </c>
      <c r="K277" s="11">
        <f>GEOMEAN(F277:G277)</f>
        <v>52.962250707461443</v>
      </c>
      <c r="L277" s="13">
        <f>_xlfn.RANK.EQ(Table58[[#This Row],[Defensive Geom Mean (w/o Framing)]], Table58[Defensive Geom Mean (w/o Framing)], 1)</f>
        <v>58</v>
      </c>
      <c r="M277" s="19">
        <f>Table58[[#This Row],[Defense Only Rank]]-Table58[[#This Row],[Defensive Geom Mean (w/o Framing) Rank]]</f>
        <v>12</v>
      </c>
    </row>
    <row r="278" spans="1:13" x14ac:dyDescent="0.45">
      <c r="A278" s="1" t="s">
        <v>407</v>
      </c>
      <c r="B278" t="str">
        <f>VLOOKUP(Table58[[#This Row],[Name]], Statcast_Era___Career[[Name]:[Team]], 2, FALSE)</f>
        <v>2 Tms</v>
      </c>
      <c r="C278" s="8">
        <f>_xlfn.NUMBERVALUE(VLOOKUP($A278, Statcast_Era___Career[[Name]:[FRVFRV - Statcast Fielding Run Value in runs above average (Throwing+Blocking+Framing+Arm+RAA)]], 7, FALSE))</f>
        <v>0</v>
      </c>
      <c r="D278" s="9">
        <f>_xlfn.NUMBERVALUE(VLOOKUP($A278, Statcast_Era___Career[[Name]:[FRVFRV - Statcast Fielding Run Value in runs above average (Throwing+Blocking+Framing+Arm+RAA)]], 8, FALSE))</f>
        <v>0</v>
      </c>
      <c r="E278" s="10">
        <f>_xlfn.NUMBERVALUE(VLOOKUP($A278, Statcast_Era___Career[[Name]:[FRVFRV - Statcast Fielding Run Value in runs above average (Throwing+Blocking+Framing+Arm+RAA)]], 9, FALSE))</f>
        <v>0</v>
      </c>
      <c r="F278" s="8">
        <f>_xlfn.RANK.EQ(_xlfn.NUMBERVALUE(VLOOKUP($A278,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78" s="9">
        <f>_xlfn.RANK.EQ(_xlfn.NUMBERVALUE(VLOOKUP($A278,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78" s="10">
        <f>_xlfn.RANK.EQ(_xlfn.NUMBERVALUE(VLOOKUP($A278,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78" s="11">
        <f>GEOMEAN(F278:H278)</f>
        <v>52.974830816587776</v>
      </c>
      <c r="J278" s="12">
        <f>_xlfn.RANK.EQ(Table58[[#This Row],[Geom Mean (Defense Only)]], Table58[Geom Mean (Defense Only)], 1)</f>
        <v>70</v>
      </c>
      <c r="K278" s="11">
        <f>GEOMEAN(F278:G278)</f>
        <v>52.962250707461443</v>
      </c>
      <c r="L278" s="13">
        <f>_xlfn.RANK.EQ(Table58[[#This Row],[Defensive Geom Mean (w/o Framing)]], Table58[Defensive Geom Mean (w/o Framing)], 1)</f>
        <v>58</v>
      </c>
      <c r="M278" s="19">
        <f>Table58[[#This Row],[Defense Only Rank]]-Table58[[#This Row],[Defensive Geom Mean (w/o Framing) Rank]]</f>
        <v>12</v>
      </c>
    </row>
    <row r="279" spans="1:13" x14ac:dyDescent="0.45">
      <c r="A279" s="1" t="s">
        <v>408</v>
      </c>
      <c r="B279" t="str">
        <f>VLOOKUP(Table58[[#This Row],[Name]], Statcast_Era___Career[[Name]:[Team]], 2, FALSE)</f>
        <v>2 Tms</v>
      </c>
      <c r="C279" s="8">
        <f>_xlfn.NUMBERVALUE(VLOOKUP($A279, Statcast_Era___Career[[Name]:[FRVFRV - Statcast Fielding Run Value in runs above average (Throwing+Blocking+Framing+Arm+RAA)]], 7, FALSE))</f>
        <v>0</v>
      </c>
      <c r="D279" s="9">
        <f>_xlfn.NUMBERVALUE(VLOOKUP($A279, Statcast_Era___Career[[Name]:[FRVFRV - Statcast Fielding Run Value in runs above average (Throwing+Blocking+Framing+Arm+RAA)]], 8, FALSE))</f>
        <v>0</v>
      </c>
      <c r="E279" s="10">
        <f>_xlfn.NUMBERVALUE(VLOOKUP($A279, Statcast_Era___Career[[Name]:[FRVFRV - Statcast Fielding Run Value in runs above average (Throwing+Blocking+Framing+Arm+RAA)]], 9, FALSE))</f>
        <v>0</v>
      </c>
      <c r="F279" s="8">
        <f>_xlfn.RANK.EQ(_xlfn.NUMBERVALUE(VLOOKUP($A279,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79" s="9">
        <f>_xlfn.RANK.EQ(_xlfn.NUMBERVALUE(VLOOKUP($A279,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79" s="10">
        <f>_xlfn.RANK.EQ(_xlfn.NUMBERVALUE(VLOOKUP($A279,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79" s="11">
        <f>GEOMEAN(F279:H279)</f>
        <v>52.974830816587776</v>
      </c>
      <c r="J279" s="12">
        <f>_xlfn.RANK.EQ(Table58[[#This Row],[Geom Mean (Defense Only)]], Table58[Geom Mean (Defense Only)], 1)</f>
        <v>70</v>
      </c>
      <c r="K279" s="11">
        <f>GEOMEAN(F279:G279)</f>
        <v>52.962250707461443</v>
      </c>
      <c r="L279" s="13">
        <f>_xlfn.RANK.EQ(Table58[[#This Row],[Defensive Geom Mean (w/o Framing)]], Table58[Defensive Geom Mean (w/o Framing)], 1)</f>
        <v>58</v>
      </c>
      <c r="M279" s="19">
        <f>Table58[[#This Row],[Defense Only Rank]]-Table58[[#This Row],[Defensive Geom Mean (w/o Framing) Rank]]</f>
        <v>12</v>
      </c>
    </row>
    <row r="280" spans="1:13" x14ac:dyDescent="0.45">
      <c r="A280" s="1" t="s">
        <v>409</v>
      </c>
      <c r="B280" t="str">
        <f>VLOOKUP(Table58[[#This Row],[Name]], Statcast_Era___Career[[Name]:[Team]], 2, FALSE)</f>
        <v>3 Tms</v>
      </c>
      <c r="C280" s="8">
        <f>_xlfn.NUMBERVALUE(VLOOKUP($A280, Statcast_Era___Career[[Name]:[FRVFRV - Statcast Fielding Run Value in runs above average (Throwing+Blocking+Framing+Arm+RAA)]], 7, FALSE))</f>
        <v>0</v>
      </c>
      <c r="D280" s="9">
        <f>_xlfn.NUMBERVALUE(VLOOKUP($A280, Statcast_Era___Career[[Name]:[FRVFRV - Statcast Fielding Run Value in runs above average (Throwing+Blocking+Framing+Arm+RAA)]], 8, FALSE))</f>
        <v>0</v>
      </c>
      <c r="E280" s="10">
        <f>_xlfn.NUMBERVALUE(VLOOKUP($A280, Statcast_Era___Career[[Name]:[FRVFRV - Statcast Fielding Run Value in runs above average (Throwing+Blocking+Framing+Arm+RAA)]], 9, FALSE))</f>
        <v>0</v>
      </c>
      <c r="F280" s="8">
        <f>_xlfn.RANK.EQ(_xlfn.NUMBERVALUE(VLOOKUP($A280,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80" s="9">
        <f>_xlfn.RANK.EQ(_xlfn.NUMBERVALUE(VLOOKUP($A280,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80" s="10">
        <f>_xlfn.RANK.EQ(_xlfn.NUMBERVALUE(VLOOKUP($A280,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80" s="11">
        <f>GEOMEAN(F280:H280)</f>
        <v>52.974830816587776</v>
      </c>
      <c r="J280" s="12">
        <f>_xlfn.RANK.EQ(Table58[[#This Row],[Geom Mean (Defense Only)]], Table58[Geom Mean (Defense Only)], 1)</f>
        <v>70</v>
      </c>
      <c r="K280" s="11">
        <f>GEOMEAN(F280:G280)</f>
        <v>52.962250707461443</v>
      </c>
      <c r="L280" s="13">
        <f>_xlfn.RANK.EQ(Table58[[#This Row],[Defensive Geom Mean (w/o Framing)]], Table58[Defensive Geom Mean (w/o Framing)], 1)</f>
        <v>58</v>
      </c>
      <c r="M280" s="19">
        <f>Table58[[#This Row],[Defense Only Rank]]-Table58[[#This Row],[Defensive Geom Mean (w/o Framing) Rank]]</f>
        <v>12</v>
      </c>
    </row>
    <row r="281" spans="1:13" x14ac:dyDescent="0.45">
      <c r="A281" s="1" t="s">
        <v>410</v>
      </c>
      <c r="B281" t="str">
        <f>VLOOKUP(Table58[[#This Row],[Name]], Statcast_Era___Career[[Name]:[Team]], 2, FALSE)</f>
        <v>2 Tms</v>
      </c>
      <c r="C281" s="8">
        <f>_xlfn.NUMBERVALUE(VLOOKUP($A281, Statcast_Era___Career[[Name]:[FRVFRV - Statcast Fielding Run Value in runs above average (Throwing+Blocking+Framing+Arm+RAA)]], 7, FALSE))</f>
        <v>0</v>
      </c>
      <c r="D281" s="9">
        <f>_xlfn.NUMBERVALUE(VLOOKUP($A281, Statcast_Era___Career[[Name]:[FRVFRV - Statcast Fielding Run Value in runs above average (Throwing+Blocking+Framing+Arm+RAA)]], 8, FALSE))</f>
        <v>0</v>
      </c>
      <c r="E281" s="10">
        <f>_xlfn.NUMBERVALUE(VLOOKUP($A281, Statcast_Era___Career[[Name]:[FRVFRV - Statcast Fielding Run Value in runs above average (Throwing+Blocking+Framing+Arm+RAA)]], 9, FALSE))</f>
        <v>0</v>
      </c>
      <c r="F281" s="8">
        <f>_xlfn.RANK.EQ(_xlfn.NUMBERVALUE(VLOOKUP($A281,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81" s="9">
        <f>_xlfn.RANK.EQ(_xlfn.NUMBERVALUE(VLOOKUP($A281,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81" s="10">
        <f>_xlfn.RANK.EQ(_xlfn.NUMBERVALUE(VLOOKUP($A281,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81" s="11">
        <f>GEOMEAN(F281:H281)</f>
        <v>52.974830816587776</v>
      </c>
      <c r="J281" s="12">
        <f>_xlfn.RANK.EQ(Table58[[#This Row],[Geom Mean (Defense Only)]], Table58[Geom Mean (Defense Only)], 1)</f>
        <v>70</v>
      </c>
      <c r="K281" s="11">
        <f>GEOMEAN(F281:G281)</f>
        <v>52.962250707461443</v>
      </c>
      <c r="L281" s="13">
        <f>_xlfn.RANK.EQ(Table58[[#This Row],[Defensive Geom Mean (w/o Framing)]], Table58[Defensive Geom Mean (w/o Framing)], 1)</f>
        <v>58</v>
      </c>
      <c r="M281" s="19">
        <f>Table58[[#This Row],[Defense Only Rank]]-Table58[[#This Row],[Defensive Geom Mean (w/o Framing) Rank]]</f>
        <v>12</v>
      </c>
    </row>
    <row r="282" spans="1:13" x14ac:dyDescent="0.45">
      <c r="A282" s="1" t="s">
        <v>411</v>
      </c>
      <c r="B282" t="str">
        <f>VLOOKUP(Table58[[#This Row],[Name]], Statcast_Era___Career[[Name]:[Team]], 2, FALSE)</f>
        <v>3 Tms</v>
      </c>
      <c r="C282" s="8">
        <f>_xlfn.NUMBERVALUE(VLOOKUP($A282, Statcast_Era___Career[[Name]:[FRVFRV - Statcast Fielding Run Value in runs above average (Throwing+Blocking+Framing+Arm+RAA)]], 7, FALSE))</f>
        <v>0</v>
      </c>
      <c r="D282" s="9">
        <f>_xlfn.NUMBERVALUE(VLOOKUP($A282, Statcast_Era___Career[[Name]:[FRVFRV - Statcast Fielding Run Value in runs above average (Throwing+Blocking+Framing+Arm+RAA)]], 8, FALSE))</f>
        <v>0</v>
      </c>
      <c r="E282" s="10">
        <f>_xlfn.NUMBERVALUE(VLOOKUP($A282, Statcast_Era___Career[[Name]:[FRVFRV - Statcast Fielding Run Value in runs above average (Throwing+Blocking+Framing+Arm+RAA)]], 9, FALSE))</f>
        <v>0</v>
      </c>
      <c r="F282" s="8">
        <f>_xlfn.RANK.EQ(_xlfn.NUMBERVALUE(VLOOKUP($A282,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82" s="9">
        <f>_xlfn.RANK.EQ(_xlfn.NUMBERVALUE(VLOOKUP($A282,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82" s="10">
        <f>_xlfn.RANK.EQ(_xlfn.NUMBERVALUE(VLOOKUP($A282,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82" s="11">
        <f>GEOMEAN(F282:H282)</f>
        <v>52.974830816587776</v>
      </c>
      <c r="J282" s="12">
        <f>_xlfn.RANK.EQ(Table58[[#This Row],[Geom Mean (Defense Only)]], Table58[Geom Mean (Defense Only)], 1)</f>
        <v>70</v>
      </c>
      <c r="K282" s="11">
        <f>GEOMEAN(F282:G282)</f>
        <v>52.962250707461443</v>
      </c>
      <c r="L282" s="13">
        <f>_xlfn.RANK.EQ(Table58[[#This Row],[Defensive Geom Mean (w/o Framing)]], Table58[Defensive Geom Mean (w/o Framing)], 1)</f>
        <v>58</v>
      </c>
      <c r="M282" s="19">
        <f>Table58[[#This Row],[Defense Only Rank]]-Table58[[#This Row],[Defensive Geom Mean (w/o Framing) Rank]]</f>
        <v>12</v>
      </c>
    </row>
    <row r="283" spans="1:13" x14ac:dyDescent="0.45">
      <c r="A283" s="1" t="s">
        <v>412</v>
      </c>
      <c r="B283" t="str">
        <f>VLOOKUP(Table58[[#This Row],[Name]], Statcast_Era___Career[[Name]:[Team]], 2, FALSE)</f>
        <v>BOS</v>
      </c>
      <c r="C283" s="8">
        <f>_xlfn.NUMBERVALUE(VLOOKUP($A283, Statcast_Era___Career[[Name]:[FRVFRV - Statcast Fielding Run Value in runs above average (Throwing+Blocking+Framing+Arm+RAA)]], 7, FALSE))</f>
        <v>0</v>
      </c>
      <c r="D283" s="9">
        <f>_xlfn.NUMBERVALUE(VLOOKUP($A283, Statcast_Era___Career[[Name]:[FRVFRV - Statcast Fielding Run Value in runs above average (Throwing+Blocking+Framing+Arm+RAA)]], 8, FALSE))</f>
        <v>0</v>
      </c>
      <c r="E283" s="10">
        <f>_xlfn.NUMBERVALUE(VLOOKUP($A283, Statcast_Era___Career[[Name]:[FRVFRV - Statcast Fielding Run Value in runs above average (Throwing+Blocking+Framing+Arm+RAA)]], 9, FALSE))</f>
        <v>0</v>
      </c>
      <c r="F283" s="8">
        <f>_xlfn.RANK.EQ(_xlfn.NUMBERVALUE(VLOOKUP($A283,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83" s="9">
        <f>_xlfn.RANK.EQ(_xlfn.NUMBERVALUE(VLOOKUP($A283,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83" s="10">
        <f>_xlfn.RANK.EQ(_xlfn.NUMBERVALUE(VLOOKUP($A283,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83" s="11">
        <f>GEOMEAN(F283:H283)</f>
        <v>52.974830816587776</v>
      </c>
      <c r="J283" s="12">
        <f>_xlfn.RANK.EQ(Table58[[#This Row],[Geom Mean (Defense Only)]], Table58[Geom Mean (Defense Only)], 1)</f>
        <v>70</v>
      </c>
      <c r="K283" s="11">
        <f>GEOMEAN(F283:G283)</f>
        <v>52.962250707461443</v>
      </c>
      <c r="L283" s="13">
        <f>_xlfn.RANK.EQ(Table58[[#This Row],[Defensive Geom Mean (w/o Framing)]], Table58[Defensive Geom Mean (w/o Framing)], 1)</f>
        <v>58</v>
      </c>
      <c r="M283" s="19">
        <f>Table58[[#This Row],[Defense Only Rank]]-Table58[[#This Row],[Defensive Geom Mean (w/o Framing) Rank]]</f>
        <v>12</v>
      </c>
    </row>
    <row r="284" spans="1:13" x14ac:dyDescent="0.45">
      <c r="A284" s="1" t="s">
        <v>413</v>
      </c>
      <c r="B284" t="str">
        <f>VLOOKUP(Table58[[#This Row],[Name]], Statcast_Era___Career[[Name]:[Team]], 2, FALSE)</f>
        <v>2 Tms</v>
      </c>
      <c r="C284" s="8">
        <f>_xlfn.NUMBERVALUE(VLOOKUP($A284, Statcast_Era___Career[[Name]:[FRVFRV - Statcast Fielding Run Value in runs above average (Throwing+Blocking+Framing+Arm+RAA)]], 7, FALSE))</f>
        <v>0</v>
      </c>
      <c r="D284" s="9">
        <f>_xlfn.NUMBERVALUE(VLOOKUP($A284, Statcast_Era___Career[[Name]:[FRVFRV - Statcast Fielding Run Value in runs above average (Throwing+Blocking+Framing+Arm+RAA)]], 8, FALSE))</f>
        <v>0</v>
      </c>
      <c r="E284" s="10">
        <f>_xlfn.NUMBERVALUE(VLOOKUP($A284, Statcast_Era___Career[[Name]:[FRVFRV - Statcast Fielding Run Value in runs above average (Throwing+Blocking+Framing+Arm+RAA)]], 9, FALSE))</f>
        <v>0</v>
      </c>
      <c r="F284" s="8">
        <f>_xlfn.RANK.EQ(_xlfn.NUMBERVALUE(VLOOKUP($A284,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84" s="9">
        <f>_xlfn.RANK.EQ(_xlfn.NUMBERVALUE(VLOOKUP($A284,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84" s="10">
        <f>_xlfn.RANK.EQ(_xlfn.NUMBERVALUE(VLOOKUP($A284,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84" s="11">
        <f>GEOMEAN(F284:H284)</f>
        <v>52.974830816587776</v>
      </c>
      <c r="J284" s="12">
        <f>_xlfn.RANK.EQ(Table58[[#This Row],[Geom Mean (Defense Only)]], Table58[Geom Mean (Defense Only)], 1)</f>
        <v>70</v>
      </c>
      <c r="K284" s="11">
        <f>GEOMEAN(F284:G284)</f>
        <v>52.962250707461443</v>
      </c>
      <c r="L284" s="13">
        <f>_xlfn.RANK.EQ(Table58[[#This Row],[Defensive Geom Mean (w/o Framing)]], Table58[Defensive Geom Mean (w/o Framing)], 1)</f>
        <v>58</v>
      </c>
      <c r="M284" s="19">
        <f>Table58[[#This Row],[Defense Only Rank]]-Table58[[#This Row],[Defensive Geom Mean (w/o Framing) Rank]]</f>
        <v>12</v>
      </c>
    </row>
    <row r="285" spans="1:13" x14ac:dyDescent="0.45">
      <c r="A285" s="1" t="s">
        <v>414</v>
      </c>
      <c r="B285" t="str">
        <f>VLOOKUP(Table58[[#This Row],[Name]], Statcast_Era___Career[[Name]:[Team]], 2, FALSE)</f>
        <v>4 Tms</v>
      </c>
      <c r="C285" s="8">
        <f>_xlfn.NUMBERVALUE(VLOOKUP($A285, Statcast_Era___Career[[Name]:[FRVFRV - Statcast Fielding Run Value in runs above average (Throwing+Blocking+Framing+Arm+RAA)]], 7, FALSE))</f>
        <v>0</v>
      </c>
      <c r="D285" s="9">
        <f>_xlfn.NUMBERVALUE(VLOOKUP($A285, Statcast_Era___Career[[Name]:[FRVFRV - Statcast Fielding Run Value in runs above average (Throwing+Blocking+Framing+Arm+RAA)]], 8, FALSE))</f>
        <v>0</v>
      </c>
      <c r="E285" s="10">
        <f>_xlfn.NUMBERVALUE(VLOOKUP($A285, Statcast_Era___Career[[Name]:[FRVFRV - Statcast Fielding Run Value in runs above average (Throwing+Blocking+Framing+Arm+RAA)]], 9, FALSE))</f>
        <v>0</v>
      </c>
      <c r="F285" s="8">
        <f>_xlfn.RANK.EQ(_xlfn.NUMBERVALUE(VLOOKUP($A285,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85" s="9">
        <f>_xlfn.RANK.EQ(_xlfn.NUMBERVALUE(VLOOKUP($A285,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85" s="10">
        <f>_xlfn.RANK.EQ(_xlfn.NUMBERVALUE(VLOOKUP($A285,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85" s="11">
        <f>GEOMEAN(F285:H285)</f>
        <v>52.974830816587776</v>
      </c>
      <c r="J285" s="12">
        <f>_xlfn.RANK.EQ(Table58[[#This Row],[Geom Mean (Defense Only)]], Table58[Geom Mean (Defense Only)], 1)</f>
        <v>70</v>
      </c>
      <c r="K285" s="11">
        <f>GEOMEAN(F285:G285)</f>
        <v>52.962250707461443</v>
      </c>
      <c r="L285" s="13">
        <f>_xlfn.RANK.EQ(Table58[[#This Row],[Defensive Geom Mean (w/o Framing)]], Table58[Defensive Geom Mean (w/o Framing)], 1)</f>
        <v>58</v>
      </c>
      <c r="M285" s="19">
        <f>Table58[[#This Row],[Defense Only Rank]]-Table58[[#This Row],[Defensive Geom Mean (w/o Framing) Rank]]</f>
        <v>12</v>
      </c>
    </row>
    <row r="286" spans="1:13" x14ac:dyDescent="0.45">
      <c r="A286" s="1" t="s">
        <v>415</v>
      </c>
      <c r="B286" t="str">
        <f>VLOOKUP(Table58[[#This Row],[Name]], Statcast_Era___Career[[Name]:[Team]], 2, FALSE)</f>
        <v>3 Tms</v>
      </c>
      <c r="C286" s="8">
        <f>_xlfn.NUMBERVALUE(VLOOKUP($A286, Statcast_Era___Career[[Name]:[FRVFRV - Statcast Fielding Run Value in runs above average (Throwing+Blocking+Framing+Arm+RAA)]], 7, FALSE))</f>
        <v>0</v>
      </c>
      <c r="D286" s="9">
        <f>_xlfn.NUMBERVALUE(VLOOKUP($A286, Statcast_Era___Career[[Name]:[FRVFRV - Statcast Fielding Run Value in runs above average (Throwing+Blocking+Framing+Arm+RAA)]], 8, FALSE))</f>
        <v>0</v>
      </c>
      <c r="E286" s="10">
        <f>_xlfn.NUMBERVALUE(VLOOKUP($A286, Statcast_Era___Career[[Name]:[FRVFRV - Statcast Fielding Run Value in runs above average (Throwing+Blocking+Framing+Arm+RAA)]], 9, FALSE))</f>
        <v>0</v>
      </c>
      <c r="F286" s="8">
        <f>_xlfn.RANK.EQ(_xlfn.NUMBERVALUE(VLOOKUP($A286,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86" s="9">
        <f>_xlfn.RANK.EQ(_xlfn.NUMBERVALUE(VLOOKUP($A286,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86" s="10">
        <f>_xlfn.RANK.EQ(_xlfn.NUMBERVALUE(VLOOKUP($A286,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86" s="11">
        <f>GEOMEAN(F286:H286)</f>
        <v>52.974830816587776</v>
      </c>
      <c r="J286" s="12">
        <f>_xlfn.RANK.EQ(Table58[[#This Row],[Geom Mean (Defense Only)]], Table58[Geom Mean (Defense Only)], 1)</f>
        <v>70</v>
      </c>
      <c r="K286" s="11">
        <f>GEOMEAN(F286:G286)</f>
        <v>52.962250707461443</v>
      </c>
      <c r="L286" s="13">
        <f>_xlfn.RANK.EQ(Table58[[#This Row],[Defensive Geom Mean (w/o Framing)]], Table58[Defensive Geom Mean (w/o Framing)], 1)</f>
        <v>58</v>
      </c>
      <c r="M286" s="19">
        <f>Table58[[#This Row],[Defense Only Rank]]-Table58[[#This Row],[Defensive Geom Mean (w/o Framing) Rank]]</f>
        <v>12</v>
      </c>
    </row>
    <row r="287" spans="1:13" x14ac:dyDescent="0.45">
      <c r="A287" s="1" t="s">
        <v>416</v>
      </c>
      <c r="B287" t="str">
        <f>VLOOKUP(Table58[[#This Row],[Name]], Statcast_Era___Career[[Name]:[Team]], 2, FALSE)</f>
        <v>4 Tms</v>
      </c>
      <c r="C287" s="8">
        <f>_xlfn.NUMBERVALUE(VLOOKUP($A287, Statcast_Era___Career[[Name]:[FRVFRV - Statcast Fielding Run Value in runs above average (Throwing+Blocking+Framing+Arm+RAA)]], 7, FALSE))</f>
        <v>0</v>
      </c>
      <c r="D287" s="9">
        <f>_xlfn.NUMBERVALUE(VLOOKUP($A287, Statcast_Era___Career[[Name]:[FRVFRV - Statcast Fielding Run Value in runs above average (Throwing+Blocking+Framing+Arm+RAA)]], 8, FALSE))</f>
        <v>0</v>
      </c>
      <c r="E287" s="10">
        <f>_xlfn.NUMBERVALUE(VLOOKUP($A287, Statcast_Era___Career[[Name]:[FRVFRV - Statcast Fielding Run Value in runs above average (Throwing+Blocking+Framing+Arm+RAA)]], 9, FALSE))</f>
        <v>0</v>
      </c>
      <c r="F287" s="8">
        <f>_xlfn.RANK.EQ(_xlfn.NUMBERVALUE(VLOOKUP($A287,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87" s="9">
        <f>_xlfn.RANK.EQ(_xlfn.NUMBERVALUE(VLOOKUP($A287,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87" s="10">
        <f>_xlfn.RANK.EQ(_xlfn.NUMBERVALUE(VLOOKUP($A287,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87" s="11">
        <f>GEOMEAN(F287:H287)</f>
        <v>52.974830816587776</v>
      </c>
      <c r="J287" s="12">
        <f>_xlfn.RANK.EQ(Table58[[#This Row],[Geom Mean (Defense Only)]], Table58[Geom Mean (Defense Only)], 1)</f>
        <v>70</v>
      </c>
      <c r="K287" s="11">
        <f>GEOMEAN(F287:G287)</f>
        <v>52.962250707461443</v>
      </c>
      <c r="L287" s="13">
        <f>_xlfn.RANK.EQ(Table58[[#This Row],[Defensive Geom Mean (w/o Framing)]], Table58[Defensive Geom Mean (w/o Framing)], 1)</f>
        <v>58</v>
      </c>
      <c r="M287" s="19">
        <f>Table58[[#This Row],[Defense Only Rank]]-Table58[[#This Row],[Defensive Geom Mean (w/o Framing) Rank]]</f>
        <v>12</v>
      </c>
    </row>
    <row r="288" spans="1:13" x14ac:dyDescent="0.45">
      <c r="A288" s="1" t="s">
        <v>417</v>
      </c>
      <c r="B288" t="str">
        <f>VLOOKUP(Table58[[#This Row],[Name]], Statcast_Era___Career[[Name]:[Team]], 2, FALSE)</f>
        <v>4 Tms</v>
      </c>
      <c r="C288" s="8">
        <f>_xlfn.NUMBERVALUE(VLOOKUP($A288, Statcast_Era___Career[[Name]:[FRVFRV - Statcast Fielding Run Value in runs above average (Throwing+Blocking+Framing+Arm+RAA)]], 7, FALSE))</f>
        <v>0</v>
      </c>
      <c r="D288" s="9">
        <f>_xlfn.NUMBERVALUE(VLOOKUP($A288, Statcast_Era___Career[[Name]:[FRVFRV - Statcast Fielding Run Value in runs above average (Throwing+Blocking+Framing+Arm+RAA)]], 8, FALSE))</f>
        <v>0</v>
      </c>
      <c r="E288" s="10">
        <f>_xlfn.NUMBERVALUE(VLOOKUP($A288, Statcast_Era___Career[[Name]:[FRVFRV - Statcast Fielding Run Value in runs above average (Throwing+Blocking+Framing+Arm+RAA)]], 9, FALSE))</f>
        <v>0</v>
      </c>
      <c r="F288" s="8">
        <f>_xlfn.RANK.EQ(_xlfn.NUMBERVALUE(VLOOKUP($A288,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88" s="9">
        <f>_xlfn.RANK.EQ(_xlfn.NUMBERVALUE(VLOOKUP($A288,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88" s="10">
        <f>_xlfn.RANK.EQ(_xlfn.NUMBERVALUE(VLOOKUP($A288,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88" s="11">
        <f>GEOMEAN(F288:H288)</f>
        <v>52.974830816587776</v>
      </c>
      <c r="J288" s="12">
        <f>_xlfn.RANK.EQ(Table58[[#This Row],[Geom Mean (Defense Only)]], Table58[Geom Mean (Defense Only)], 1)</f>
        <v>70</v>
      </c>
      <c r="K288" s="11">
        <f>GEOMEAN(F288:G288)</f>
        <v>52.962250707461443</v>
      </c>
      <c r="L288" s="13">
        <f>_xlfn.RANK.EQ(Table58[[#This Row],[Defensive Geom Mean (w/o Framing)]], Table58[Defensive Geom Mean (w/o Framing)], 1)</f>
        <v>58</v>
      </c>
      <c r="M288" s="19">
        <f>Table58[[#This Row],[Defense Only Rank]]-Table58[[#This Row],[Defensive Geom Mean (w/o Framing) Rank]]</f>
        <v>12</v>
      </c>
    </row>
    <row r="289" spans="1:13" x14ac:dyDescent="0.45">
      <c r="A289" s="1" t="s">
        <v>418</v>
      </c>
      <c r="B289" t="str">
        <f>VLOOKUP(Table58[[#This Row],[Name]], Statcast_Era___Career[[Name]:[Team]], 2, FALSE)</f>
        <v>4 Tms</v>
      </c>
      <c r="C289" s="8">
        <f>_xlfn.NUMBERVALUE(VLOOKUP($A289, Statcast_Era___Career[[Name]:[FRVFRV - Statcast Fielding Run Value in runs above average (Throwing+Blocking+Framing+Arm+RAA)]], 7, FALSE))</f>
        <v>0</v>
      </c>
      <c r="D289" s="9">
        <f>_xlfn.NUMBERVALUE(VLOOKUP($A289, Statcast_Era___Career[[Name]:[FRVFRV - Statcast Fielding Run Value in runs above average (Throwing+Blocking+Framing+Arm+RAA)]], 8, FALSE))</f>
        <v>0</v>
      </c>
      <c r="E289" s="10">
        <f>_xlfn.NUMBERVALUE(VLOOKUP($A289, Statcast_Era___Career[[Name]:[FRVFRV - Statcast Fielding Run Value in runs above average (Throwing+Blocking+Framing+Arm+RAA)]], 9, FALSE))</f>
        <v>0</v>
      </c>
      <c r="F289" s="8">
        <f>_xlfn.RANK.EQ(_xlfn.NUMBERVALUE(VLOOKUP($A289,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89" s="9">
        <f>_xlfn.RANK.EQ(_xlfn.NUMBERVALUE(VLOOKUP($A289,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89" s="10">
        <f>_xlfn.RANK.EQ(_xlfn.NUMBERVALUE(VLOOKUP($A289,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89" s="11">
        <f>GEOMEAN(F289:H289)</f>
        <v>52.974830816587776</v>
      </c>
      <c r="J289" s="12">
        <f>_xlfn.RANK.EQ(Table58[[#This Row],[Geom Mean (Defense Only)]], Table58[Geom Mean (Defense Only)], 1)</f>
        <v>70</v>
      </c>
      <c r="K289" s="11">
        <f>GEOMEAN(F289:G289)</f>
        <v>52.962250707461443</v>
      </c>
      <c r="L289" s="13">
        <f>_xlfn.RANK.EQ(Table58[[#This Row],[Defensive Geom Mean (w/o Framing)]], Table58[Defensive Geom Mean (w/o Framing)], 1)</f>
        <v>58</v>
      </c>
      <c r="M289" s="19">
        <f>Table58[[#This Row],[Defense Only Rank]]-Table58[[#This Row],[Defensive Geom Mean (w/o Framing) Rank]]</f>
        <v>12</v>
      </c>
    </row>
    <row r="290" spans="1:13" x14ac:dyDescent="0.45">
      <c r="A290" s="1" t="s">
        <v>419</v>
      </c>
      <c r="B290" t="str">
        <f>VLOOKUP(Table58[[#This Row],[Name]], Statcast_Era___Career[[Name]:[Team]], 2, FALSE)</f>
        <v>3 Tms</v>
      </c>
      <c r="C290" s="8">
        <f>_xlfn.NUMBERVALUE(VLOOKUP($A290, Statcast_Era___Career[[Name]:[FRVFRV - Statcast Fielding Run Value in runs above average (Throwing+Blocking+Framing+Arm+RAA)]], 7, FALSE))</f>
        <v>0</v>
      </c>
      <c r="D290" s="9">
        <f>_xlfn.NUMBERVALUE(VLOOKUP($A290, Statcast_Era___Career[[Name]:[FRVFRV - Statcast Fielding Run Value in runs above average (Throwing+Blocking+Framing+Arm+RAA)]], 8, FALSE))</f>
        <v>0</v>
      </c>
      <c r="E290" s="10">
        <f>_xlfn.NUMBERVALUE(VLOOKUP($A290, Statcast_Era___Career[[Name]:[FRVFRV - Statcast Fielding Run Value in runs above average (Throwing+Blocking+Framing+Arm+RAA)]], 9, FALSE))</f>
        <v>0</v>
      </c>
      <c r="F290" s="8">
        <f>_xlfn.RANK.EQ(_xlfn.NUMBERVALUE(VLOOKUP($A290,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90" s="9">
        <f>_xlfn.RANK.EQ(_xlfn.NUMBERVALUE(VLOOKUP($A290,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90" s="10">
        <f>_xlfn.RANK.EQ(_xlfn.NUMBERVALUE(VLOOKUP($A290,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90" s="11">
        <f>GEOMEAN(F290:H290)</f>
        <v>52.974830816587776</v>
      </c>
      <c r="J290" s="12">
        <f>_xlfn.RANK.EQ(Table58[[#This Row],[Geom Mean (Defense Only)]], Table58[Geom Mean (Defense Only)], 1)</f>
        <v>70</v>
      </c>
      <c r="K290" s="11">
        <f>GEOMEAN(F290:G290)</f>
        <v>52.962250707461443</v>
      </c>
      <c r="L290" s="13">
        <f>_xlfn.RANK.EQ(Table58[[#This Row],[Defensive Geom Mean (w/o Framing)]], Table58[Defensive Geom Mean (w/o Framing)], 1)</f>
        <v>58</v>
      </c>
      <c r="M290" s="19">
        <f>Table58[[#This Row],[Defense Only Rank]]-Table58[[#This Row],[Defensive Geom Mean (w/o Framing) Rank]]</f>
        <v>12</v>
      </c>
    </row>
    <row r="291" spans="1:13" x14ac:dyDescent="0.45">
      <c r="A291" s="1" t="s">
        <v>420</v>
      </c>
      <c r="B291" t="str">
        <f>VLOOKUP(Table58[[#This Row],[Name]], Statcast_Era___Career[[Name]:[Team]], 2, FALSE)</f>
        <v>CHW</v>
      </c>
      <c r="C291" s="8">
        <f>_xlfn.NUMBERVALUE(VLOOKUP($A291, Statcast_Era___Career[[Name]:[FRVFRV - Statcast Fielding Run Value in runs above average (Throwing+Blocking+Framing+Arm+RAA)]], 7, FALSE))</f>
        <v>0</v>
      </c>
      <c r="D291" s="9">
        <f>_xlfn.NUMBERVALUE(VLOOKUP($A291, Statcast_Era___Career[[Name]:[FRVFRV - Statcast Fielding Run Value in runs above average (Throwing+Blocking+Framing+Arm+RAA)]], 8, FALSE))</f>
        <v>0</v>
      </c>
      <c r="E291" s="10">
        <f>_xlfn.NUMBERVALUE(VLOOKUP($A291, Statcast_Era___Career[[Name]:[FRVFRV - Statcast Fielding Run Value in runs above average (Throwing+Blocking+Framing+Arm+RAA)]], 9, FALSE))</f>
        <v>0</v>
      </c>
      <c r="F291" s="8">
        <f>_xlfn.RANK.EQ(_xlfn.NUMBERVALUE(VLOOKUP($A291,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91" s="9">
        <f>_xlfn.RANK.EQ(_xlfn.NUMBERVALUE(VLOOKUP($A291,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91" s="10">
        <f>_xlfn.RANK.EQ(_xlfn.NUMBERVALUE(VLOOKUP($A291,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91" s="11">
        <f>GEOMEAN(F291:H291)</f>
        <v>52.974830816587776</v>
      </c>
      <c r="J291" s="12">
        <f>_xlfn.RANK.EQ(Table58[[#This Row],[Geom Mean (Defense Only)]], Table58[Geom Mean (Defense Only)], 1)</f>
        <v>70</v>
      </c>
      <c r="K291" s="11">
        <f>GEOMEAN(F291:G291)</f>
        <v>52.962250707461443</v>
      </c>
      <c r="L291" s="13">
        <f>_xlfn.RANK.EQ(Table58[[#This Row],[Defensive Geom Mean (w/o Framing)]], Table58[Defensive Geom Mean (w/o Framing)], 1)</f>
        <v>58</v>
      </c>
      <c r="M291" s="19">
        <f>Table58[[#This Row],[Defense Only Rank]]-Table58[[#This Row],[Defensive Geom Mean (w/o Framing) Rank]]</f>
        <v>12</v>
      </c>
    </row>
    <row r="292" spans="1:13" x14ac:dyDescent="0.45">
      <c r="A292" s="1" t="s">
        <v>421</v>
      </c>
      <c r="B292" t="str">
        <f>VLOOKUP(Table58[[#This Row],[Name]], Statcast_Era___Career[[Name]:[Team]], 2, FALSE)</f>
        <v>3 Tms</v>
      </c>
      <c r="C292" s="8">
        <f>_xlfn.NUMBERVALUE(VLOOKUP($A292, Statcast_Era___Career[[Name]:[FRVFRV - Statcast Fielding Run Value in runs above average (Throwing+Blocking+Framing+Arm+RAA)]], 7, FALSE))</f>
        <v>0</v>
      </c>
      <c r="D292" s="9">
        <f>_xlfn.NUMBERVALUE(VLOOKUP($A292, Statcast_Era___Career[[Name]:[FRVFRV - Statcast Fielding Run Value in runs above average (Throwing+Blocking+Framing+Arm+RAA)]], 8, FALSE))</f>
        <v>0</v>
      </c>
      <c r="E292" s="10">
        <f>_xlfn.NUMBERVALUE(VLOOKUP($A292, Statcast_Era___Career[[Name]:[FRVFRV - Statcast Fielding Run Value in runs above average (Throwing+Blocking+Framing+Arm+RAA)]], 9, FALSE))</f>
        <v>0</v>
      </c>
      <c r="F292" s="8">
        <f>_xlfn.RANK.EQ(_xlfn.NUMBERVALUE(VLOOKUP($A292,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92" s="9">
        <f>_xlfn.RANK.EQ(_xlfn.NUMBERVALUE(VLOOKUP($A292,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92" s="10">
        <f>_xlfn.RANK.EQ(_xlfn.NUMBERVALUE(VLOOKUP($A292,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92" s="11">
        <f>GEOMEAN(F292:H292)</f>
        <v>52.974830816587776</v>
      </c>
      <c r="J292" s="12">
        <f>_xlfn.RANK.EQ(Table58[[#This Row],[Geom Mean (Defense Only)]], Table58[Geom Mean (Defense Only)], 1)</f>
        <v>70</v>
      </c>
      <c r="K292" s="11">
        <f>GEOMEAN(F292:G292)</f>
        <v>52.962250707461443</v>
      </c>
      <c r="L292" s="13">
        <f>_xlfn.RANK.EQ(Table58[[#This Row],[Defensive Geom Mean (w/o Framing)]], Table58[Defensive Geom Mean (w/o Framing)], 1)</f>
        <v>58</v>
      </c>
      <c r="M292" s="19">
        <f>Table58[[#This Row],[Defense Only Rank]]-Table58[[#This Row],[Defensive Geom Mean (w/o Framing) Rank]]</f>
        <v>12</v>
      </c>
    </row>
    <row r="293" spans="1:13" x14ac:dyDescent="0.45">
      <c r="A293" s="1" t="s">
        <v>422</v>
      </c>
      <c r="B293" t="str">
        <f>VLOOKUP(Table58[[#This Row],[Name]], Statcast_Era___Career[[Name]:[Team]], 2, FALSE)</f>
        <v>2 Tms</v>
      </c>
      <c r="C293" s="8">
        <f>_xlfn.NUMBERVALUE(VLOOKUP($A293, Statcast_Era___Career[[Name]:[FRVFRV - Statcast Fielding Run Value in runs above average (Throwing+Blocking+Framing+Arm+RAA)]], 7, FALSE))</f>
        <v>0</v>
      </c>
      <c r="D293" s="9">
        <f>_xlfn.NUMBERVALUE(VLOOKUP($A293, Statcast_Era___Career[[Name]:[FRVFRV - Statcast Fielding Run Value in runs above average (Throwing+Blocking+Framing+Arm+RAA)]], 8, FALSE))</f>
        <v>0</v>
      </c>
      <c r="E293" s="10">
        <f>_xlfn.NUMBERVALUE(VLOOKUP($A293, Statcast_Era___Career[[Name]:[FRVFRV - Statcast Fielding Run Value in runs above average (Throwing+Blocking+Framing+Arm+RAA)]], 9, FALSE))</f>
        <v>0</v>
      </c>
      <c r="F293" s="8">
        <f>_xlfn.RANK.EQ(_xlfn.NUMBERVALUE(VLOOKUP($A293,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93" s="9">
        <f>_xlfn.RANK.EQ(_xlfn.NUMBERVALUE(VLOOKUP($A293,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93" s="10">
        <f>_xlfn.RANK.EQ(_xlfn.NUMBERVALUE(VLOOKUP($A293,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93" s="11">
        <f>GEOMEAN(F293:H293)</f>
        <v>52.974830816587776</v>
      </c>
      <c r="J293" s="12">
        <f>_xlfn.RANK.EQ(Table58[[#This Row],[Geom Mean (Defense Only)]], Table58[Geom Mean (Defense Only)], 1)</f>
        <v>70</v>
      </c>
      <c r="K293" s="11">
        <f>GEOMEAN(F293:G293)</f>
        <v>52.962250707461443</v>
      </c>
      <c r="L293" s="13">
        <f>_xlfn.RANK.EQ(Table58[[#This Row],[Defensive Geom Mean (w/o Framing)]], Table58[Defensive Geom Mean (w/o Framing)], 1)</f>
        <v>58</v>
      </c>
      <c r="M293" s="19">
        <f>Table58[[#This Row],[Defense Only Rank]]-Table58[[#This Row],[Defensive Geom Mean (w/o Framing) Rank]]</f>
        <v>12</v>
      </c>
    </row>
    <row r="294" spans="1:13" x14ac:dyDescent="0.45">
      <c r="A294" s="1" t="s">
        <v>423</v>
      </c>
      <c r="B294" t="str">
        <f>VLOOKUP(Table58[[#This Row],[Name]], Statcast_Era___Career[[Name]:[Team]], 2, FALSE)</f>
        <v>3 Tms</v>
      </c>
      <c r="C294" s="8">
        <f>_xlfn.NUMBERVALUE(VLOOKUP($A294, Statcast_Era___Career[[Name]:[FRVFRV - Statcast Fielding Run Value in runs above average (Throwing+Blocking+Framing+Arm+RAA)]], 7, FALSE))</f>
        <v>0</v>
      </c>
      <c r="D294" s="9">
        <f>_xlfn.NUMBERVALUE(VLOOKUP($A294, Statcast_Era___Career[[Name]:[FRVFRV - Statcast Fielding Run Value in runs above average (Throwing+Blocking+Framing+Arm+RAA)]], 8, FALSE))</f>
        <v>0</v>
      </c>
      <c r="E294" s="10">
        <f>_xlfn.NUMBERVALUE(VLOOKUP($A294, Statcast_Era___Career[[Name]:[FRVFRV - Statcast Fielding Run Value in runs above average (Throwing+Blocking+Framing+Arm+RAA)]], 9, FALSE))</f>
        <v>0</v>
      </c>
      <c r="F294" s="8">
        <f>_xlfn.RANK.EQ(_xlfn.NUMBERVALUE(VLOOKUP($A294,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94" s="9">
        <f>_xlfn.RANK.EQ(_xlfn.NUMBERVALUE(VLOOKUP($A294,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94" s="10">
        <f>_xlfn.RANK.EQ(_xlfn.NUMBERVALUE(VLOOKUP($A294,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94" s="11">
        <f>GEOMEAN(F294:H294)</f>
        <v>52.974830816587776</v>
      </c>
      <c r="J294" s="12">
        <f>_xlfn.RANK.EQ(Table58[[#This Row],[Geom Mean (Defense Only)]], Table58[Geom Mean (Defense Only)], 1)</f>
        <v>70</v>
      </c>
      <c r="K294" s="11">
        <f>GEOMEAN(F294:G294)</f>
        <v>52.962250707461443</v>
      </c>
      <c r="L294" s="13">
        <f>_xlfn.RANK.EQ(Table58[[#This Row],[Defensive Geom Mean (w/o Framing)]], Table58[Defensive Geom Mean (w/o Framing)], 1)</f>
        <v>58</v>
      </c>
      <c r="M294" s="19">
        <f>Table58[[#This Row],[Defense Only Rank]]-Table58[[#This Row],[Defensive Geom Mean (w/o Framing) Rank]]</f>
        <v>12</v>
      </c>
    </row>
    <row r="295" spans="1:13" x14ac:dyDescent="0.45">
      <c r="A295" s="1" t="s">
        <v>424</v>
      </c>
      <c r="B295" t="str">
        <f>VLOOKUP(Table58[[#This Row],[Name]], Statcast_Era___Career[[Name]:[Team]], 2, FALSE)</f>
        <v>NYG</v>
      </c>
      <c r="C295" s="8">
        <f>_xlfn.NUMBERVALUE(VLOOKUP($A295, Statcast_Era___Career[[Name]:[FRVFRV - Statcast Fielding Run Value in runs above average (Throwing+Blocking+Framing+Arm+RAA)]], 7, FALSE))</f>
        <v>0</v>
      </c>
      <c r="D295" s="9">
        <f>_xlfn.NUMBERVALUE(VLOOKUP($A295, Statcast_Era___Career[[Name]:[FRVFRV - Statcast Fielding Run Value in runs above average (Throwing+Blocking+Framing+Arm+RAA)]], 8, FALSE))</f>
        <v>0</v>
      </c>
      <c r="E295" s="10">
        <f>_xlfn.NUMBERVALUE(VLOOKUP($A295, Statcast_Era___Career[[Name]:[FRVFRV - Statcast Fielding Run Value in runs above average (Throwing+Blocking+Framing+Arm+RAA)]], 9, FALSE))</f>
        <v>0</v>
      </c>
      <c r="F295" s="8">
        <f>_xlfn.RANK.EQ(_xlfn.NUMBERVALUE(VLOOKUP($A295,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95" s="9">
        <f>_xlfn.RANK.EQ(_xlfn.NUMBERVALUE(VLOOKUP($A295,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95" s="10">
        <f>_xlfn.RANK.EQ(_xlfn.NUMBERVALUE(VLOOKUP($A295,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95" s="11">
        <f>GEOMEAN(F295:H295)</f>
        <v>52.974830816587776</v>
      </c>
      <c r="J295" s="12">
        <f>_xlfn.RANK.EQ(Table58[[#This Row],[Geom Mean (Defense Only)]], Table58[Geom Mean (Defense Only)], 1)</f>
        <v>70</v>
      </c>
      <c r="K295" s="11">
        <f>GEOMEAN(F295:G295)</f>
        <v>52.962250707461443</v>
      </c>
      <c r="L295" s="13">
        <f>_xlfn.RANK.EQ(Table58[[#This Row],[Defensive Geom Mean (w/o Framing)]], Table58[Defensive Geom Mean (w/o Framing)], 1)</f>
        <v>58</v>
      </c>
      <c r="M295" s="19">
        <f>Table58[[#This Row],[Defense Only Rank]]-Table58[[#This Row],[Defensive Geom Mean (w/o Framing) Rank]]</f>
        <v>12</v>
      </c>
    </row>
    <row r="296" spans="1:13" x14ac:dyDescent="0.45">
      <c r="A296" s="1" t="s">
        <v>426</v>
      </c>
      <c r="B296" t="str">
        <f>VLOOKUP(Table58[[#This Row],[Name]], Statcast_Era___Career[[Name]:[Team]], 2, FALSE)</f>
        <v>PHI</v>
      </c>
      <c r="C296" s="8">
        <f>_xlfn.NUMBERVALUE(VLOOKUP($A296, Statcast_Era___Career[[Name]:[FRVFRV - Statcast Fielding Run Value in runs above average (Throwing+Blocking+Framing+Arm+RAA)]], 7, FALSE))</f>
        <v>0</v>
      </c>
      <c r="D296" s="9">
        <f>_xlfn.NUMBERVALUE(VLOOKUP($A296, Statcast_Era___Career[[Name]:[FRVFRV - Statcast Fielding Run Value in runs above average (Throwing+Blocking+Framing+Arm+RAA)]], 8, FALSE))</f>
        <v>0</v>
      </c>
      <c r="E296" s="10">
        <f>_xlfn.NUMBERVALUE(VLOOKUP($A296, Statcast_Era___Career[[Name]:[FRVFRV - Statcast Fielding Run Value in runs above average (Throwing+Blocking+Framing+Arm+RAA)]], 9, FALSE))</f>
        <v>0</v>
      </c>
      <c r="F296" s="8">
        <f>_xlfn.RANK.EQ(_xlfn.NUMBERVALUE(VLOOKUP($A296,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96" s="9">
        <f>_xlfn.RANK.EQ(_xlfn.NUMBERVALUE(VLOOKUP($A296,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96" s="10">
        <f>_xlfn.RANK.EQ(_xlfn.NUMBERVALUE(VLOOKUP($A296,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96" s="11">
        <f>GEOMEAN(F296:H296)</f>
        <v>52.974830816587776</v>
      </c>
      <c r="J296" s="12">
        <f>_xlfn.RANK.EQ(Table58[[#This Row],[Geom Mean (Defense Only)]], Table58[Geom Mean (Defense Only)], 1)</f>
        <v>70</v>
      </c>
      <c r="K296" s="11">
        <f>GEOMEAN(F296:G296)</f>
        <v>52.962250707461443</v>
      </c>
      <c r="L296" s="13">
        <f>_xlfn.RANK.EQ(Table58[[#This Row],[Defensive Geom Mean (w/o Framing)]], Table58[Defensive Geom Mean (w/o Framing)], 1)</f>
        <v>58</v>
      </c>
      <c r="M296" s="19">
        <f>Table58[[#This Row],[Defense Only Rank]]-Table58[[#This Row],[Defensive Geom Mean (w/o Framing) Rank]]</f>
        <v>12</v>
      </c>
    </row>
    <row r="297" spans="1:13" x14ac:dyDescent="0.45">
      <c r="A297" s="1" t="s">
        <v>427</v>
      </c>
      <c r="B297" t="str">
        <f>VLOOKUP(Table58[[#This Row],[Name]], Statcast_Era___Career[[Name]:[Team]], 2, FALSE)</f>
        <v>3 Tms</v>
      </c>
      <c r="C297" s="8">
        <f>_xlfn.NUMBERVALUE(VLOOKUP($A297, Statcast_Era___Career[[Name]:[FRVFRV - Statcast Fielding Run Value in runs above average (Throwing+Blocking+Framing+Arm+RAA)]], 7, FALSE))</f>
        <v>0</v>
      </c>
      <c r="D297" s="9">
        <f>_xlfn.NUMBERVALUE(VLOOKUP($A297, Statcast_Era___Career[[Name]:[FRVFRV - Statcast Fielding Run Value in runs above average (Throwing+Blocking+Framing+Arm+RAA)]], 8, FALSE))</f>
        <v>0</v>
      </c>
      <c r="E297" s="10">
        <f>_xlfn.NUMBERVALUE(VLOOKUP($A297, Statcast_Era___Career[[Name]:[FRVFRV - Statcast Fielding Run Value in runs above average (Throwing+Blocking+Framing+Arm+RAA)]], 9, FALSE))</f>
        <v>0</v>
      </c>
      <c r="F297" s="8">
        <f>_xlfn.RANK.EQ(_xlfn.NUMBERVALUE(VLOOKUP($A297,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97" s="9">
        <f>_xlfn.RANK.EQ(_xlfn.NUMBERVALUE(VLOOKUP($A297,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97" s="10">
        <f>_xlfn.RANK.EQ(_xlfn.NUMBERVALUE(VLOOKUP($A297,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97" s="11">
        <f>GEOMEAN(F297:H297)</f>
        <v>52.974830816587776</v>
      </c>
      <c r="J297" s="12">
        <f>_xlfn.RANK.EQ(Table58[[#This Row],[Geom Mean (Defense Only)]], Table58[Geom Mean (Defense Only)], 1)</f>
        <v>70</v>
      </c>
      <c r="K297" s="11">
        <f>GEOMEAN(F297:G297)</f>
        <v>52.962250707461443</v>
      </c>
      <c r="L297" s="13">
        <f>_xlfn.RANK.EQ(Table58[[#This Row],[Defensive Geom Mean (w/o Framing)]], Table58[Defensive Geom Mean (w/o Framing)], 1)</f>
        <v>58</v>
      </c>
      <c r="M297" s="19">
        <f>Table58[[#This Row],[Defense Only Rank]]-Table58[[#This Row],[Defensive Geom Mean (w/o Framing) Rank]]</f>
        <v>12</v>
      </c>
    </row>
    <row r="298" spans="1:13" x14ac:dyDescent="0.45">
      <c r="A298" s="1" t="s">
        <v>428</v>
      </c>
      <c r="B298" t="str">
        <f>VLOOKUP(Table58[[#This Row],[Name]], Statcast_Era___Career[[Name]:[Team]], 2, FALSE)</f>
        <v>2 Tms</v>
      </c>
      <c r="C298" s="8">
        <f>_xlfn.NUMBERVALUE(VLOOKUP($A298, Statcast_Era___Career[[Name]:[FRVFRV - Statcast Fielding Run Value in runs above average (Throwing+Blocking+Framing+Arm+RAA)]], 7, FALSE))</f>
        <v>0</v>
      </c>
      <c r="D298" s="9">
        <f>_xlfn.NUMBERVALUE(VLOOKUP($A298, Statcast_Era___Career[[Name]:[FRVFRV - Statcast Fielding Run Value in runs above average (Throwing+Blocking+Framing+Arm+RAA)]], 8, FALSE))</f>
        <v>0</v>
      </c>
      <c r="E298" s="10">
        <f>_xlfn.NUMBERVALUE(VLOOKUP($A298, Statcast_Era___Career[[Name]:[FRVFRV - Statcast Fielding Run Value in runs above average (Throwing+Blocking+Framing+Arm+RAA)]], 9, FALSE))</f>
        <v>0</v>
      </c>
      <c r="F298" s="8">
        <f>_xlfn.RANK.EQ(_xlfn.NUMBERVALUE(VLOOKUP($A298,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98" s="9">
        <f>_xlfn.RANK.EQ(_xlfn.NUMBERVALUE(VLOOKUP($A298,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98" s="10">
        <f>_xlfn.RANK.EQ(_xlfn.NUMBERVALUE(VLOOKUP($A298,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98" s="11">
        <f>GEOMEAN(F298:H298)</f>
        <v>52.974830816587776</v>
      </c>
      <c r="J298" s="12">
        <f>_xlfn.RANK.EQ(Table58[[#This Row],[Geom Mean (Defense Only)]], Table58[Geom Mean (Defense Only)], 1)</f>
        <v>70</v>
      </c>
      <c r="K298" s="11">
        <f>GEOMEAN(F298:G298)</f>
        <v>52.962250707461443</v>
      </c>
      <c r="L298" s="13">
        <f>_xlfn.RANK.EQ(Table58[[#This Row],[Defensive Geom Mean (w/o Framing)]], Table58[Defensive Geom Mean (w/o Framing)], 1)</f>
        <v>58</v>
      </c>
      <c r="M298" s="19">
        <f>Table58[[#This Row],[Defense Only Rank]]-Table58[[#This Row],[Defensive Geom Mean (w/o Framing) Rank]]</f>
        <v>12</v>
      </c>
    </row>
    <row r="299" spans="1:13" x14ac:dyDescent="0.45">
      <c r="A299" s="1" t="s">
        <v>429</v>
      </c>
      <c r="B299" t="str">
        <f>VLOOKUP(Table58[[#This Row],[Name]], Statcast_Era___Career[[Name]:[Team]], 2, FALSE)</f>
        <v>4 Tms</v>
      </c>
      <c r="C299" s="8">
        <f>_xlfn.NUMBERVALUE(VLOOKUP($A299, Statcast_Era___Career[[Name]:[FRVFRV - Statcast Fielding Run Value in runs above average (Throwing+Blocking+Framing+Arm+RAA)]], 7, FALSE))</f>
        <v>0</v>
      </c>
      <c r="D299" s="9">
        <f>_xlfn.NUMBERVALUE(VLOOKUP($A299, Statcast_Era___Career[[Name]:[FRVFRV - Statcast Fielding Run Value in runs above average (Throwing+Blocking+Framing+Arm+RAA)]], 8, FALSE))</f>
        <v>0</v>
      </c>
      <c r="E299" s="10">
        <f>_xlfn.NUMBERVALUE(VLOOKUP($A299, Statcast_Era___Career[[Name]:[FRVFRV - Statcast Fielding Run Value in runs above average (Throwing+Blocking+Framing+Arm+RAA)]], 9, FALSE))</f>
        <v>0</v>
      </c>
      <c r="F299" s="8">
        <f>_xlfn.RANK.EQ(_xlfn.NUMBERVALUE(VLOOKUP($A299,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299" s="9">
        <f>_xlfn.RANK.EQ(_xlfn.NUMBERVALUE(VLOOKUP($A299,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299" s="10">
        <f>_xlfn.RANK.EQ(_xlfn.NUMBERVALUE(VLOOKUP($A299,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299" s="11">
        <f>GEOMEAN(F299:H299)</f>
        <v>52.974830816587776</v>
      </c>
      <c r="J299" s="12">
        <f>_xlfn.RANK.EQ(Table58[[#This Row],[Geom Mean (Defense Only)]], Table58[Geom Mean (Defense Only)], 1)</f>
        <v>70</v>
      </c>
      <c r="K299" s="11">
        <f>GEOMEAN(F299:G299)</f>
        <v>52.962250707461443</v>
      </c>
      <c r="L299" s="13">
        <f>_xlfn.RANK.EQ(Table58[[#This Row],[Defensive Geom Mean (w/o Framing)]], Table58[Defensive Geom Mean (w/o Framing)], 1)</f>
        <v>58</v>
      </c>
      <c r="M299" s="19">
        <f>Table58[[#This Row],[Defense Only Rank]]-Table58[[#This Row],[Defensive Geom Mean (w/o Framing) Rank]]</f>
        <v>12</v>
      </c>
    </row>
    <row r="300" spans="1:13" x14ac:dyDescent="0.45">
      <c r="A300" s="1" t="s">
        <v>430</v>
      </c>
      <c r="B300" t="str">
        <f>VLOOKUP(Table58[[#This Row],[Name]], Statcast_Era___Career[[Name]:[Team]], 2, FALSE)</f>
        <v>2 Tms</v>
      </c>
      <c r="C300" s="8">
        <f>_xlfn.NUMBERVALUE(VLOOKUP($A300, Statcast_Era___Career[[Name]:[FRVFRV - Statcast Fielding Run Value in runs above average (Throwing+Blocking+Framing+Arm+RAA)]], 7, FALSE))</f>
        <v>0</v>
      </c>
      <c r="D300" s="9">
        <f>_xlfn.NUMBERVALUE(VLOOKUP($A300, Statcast_Era___Career[[Name]:[FRVFRV - Statcast Fielding Run Value in runs above average (Throwing+Blocking+Framing+Arm+RAA)]], 8, FALSE))</f>
        <v>0</v>
      </c>
      <c r="E300" s="10">
        <f>_xlfn.NUMBERVALUE(VLOOKUP($A300, Statcast_Era___Career[[Name]:[FRVFRV - Statcast Fielding Run Value in runs above average (Throwing+Blocking+Framing+Arm+RAA)]], 9, FALSE))</f>
        <v>0</v>
      </c>
      <c r="F300" s="8">
        <f>_xlfn.RANK.EQ(_xlfn.NUMBERVALUE(VLOOKUP($A300,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00" s="9">
        <f>_xlfn.RANK.EQ(_xlfn.NUMBERVALUE(VLOOKUP($A300,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00" s="10">
        <f>_xlfn.RANK.EQ(_xlfn.NUMBERVALUE(VLOOKUP($A300,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00" s="11">
        <f>GEOMEAN(F300:H300)</f>
        <v>52.974830816587776</v>
      </c>
      <c r="J300" s="12">
        <f>_xlfn.RANK.EQ(Table58[[#This Row],[Geom Mean (Defense Only)]], Table58[Geom Mean (Defense Only)], 1)</f>
        <v>70</v>
      </c>
      <c r="K300" s="11">
        <f>GEOMEAN(F300:G300)</f>
        <v>52.962250707461443</v>
      </c>
      <c r="L300" s="13">
        <f>_xlfn.RANK.EQ(Table58[[#This Row],[Defensive Geom Mean (w/o Framing)]], Table58[Defensive Geom Mean (w/o Framing)], 1)</f>
        <v>58</v>
      </c>
      <c r="M300" s="19">
        <f>Table58[[#This Row],[Defense Only Rank]]-Table58[[#This Row],[Defensive Geom Mean (w/o Framing) Rank]]</f>
        <v>12</v>
      </c>
    </row>
    <row r="301" spans="1:13" x14ac:dyDescent="0.45">
      <c r="A301" s="1" t="s">
        <v>431</v>
      </c>
      <c r="B301" t="str">
        <f>VLOOKUP(Table58[[#This Row],[Name]], Statcast_Era___Career[[Name]:[Team]], 2, FALSE)</f>
        <v>4 Tms</v>
      </c>
      <c r="C301" s="8">
        <f>_xlfn.NUMBERVALUE(VLOOKUP($A301, Statcast_Era___Career[[Name]:[FRVFRV - Statcast Fielding Run Value in runs above average (Throwing+Blocking+Framing+Arm+RAA)]], 7, FALSE))</f>
        <v>0</v>
      </c>
      <c r="D301" s="9">
        <f>_xlfn.NUMBERVALUE(VLOOKUP($A301, Statcast_Era___Career[[Name]:[FRVFRV - Statcast Fielding Run Value in runs above average (Throwing+Blocking+Framing+Arm+RAA)]], 8, FALSE))</f>
        <v>0</v>
      </c>
      <c r="E301" s="10">
        <f>_xlfn.NUMBERVALUE(VLOOKUP($A301, Statcast_Era___Career[[Name]:[FRVFRV - Statcast Fielding Run Value in runs above average (Throwing+Blocking+Framing+Arm+RAA)]], 9, FALSE))</f>
        <v>0</v>
      </c>
      <c r="F301" s="8">
        <f>_xlfn.RANK.EQ(_xlfn.NUMBERVALUE(VLOOKUP($A301,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01" s="9">
        <f>_xlfn.RANK.EQ(_xlfn.NUMBERVALUE(VLOOKUP($A301,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01" s="10">
        <f>_xlfn.RANK.EQ(_xlfn.NUMBERVALUE(VLOOKUP($A301,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01" s="11">
        <f>GEOMEAN(F301:H301)</f>
        <v>52.974830816587776</v>
      </c>
      <c r="J301" s="12">
        <f>_xlfn.RANK.EQ(Table58[[#This Row],[Geom Mean (Defense Only)]], Table58[Geom Mean (Defense Only)], 1)</f>
        <v>70</v>
      </c>
      <c r="K301" s="11">
        <f>GEOMEAN(F301:G301)</f>
        <v>52.962250707461443</v>
      </c>
      <c r="L301" s="13">
        <f>_xlfn.RANK.EQ(Table58[[#This Row],[Defensive Geom Mean (w/o Framing)]], Table58[Defensive Geom Mean (w/o Framing)], 1)</f>
        <v>58</v>
      </c>
      <c r="M301" s="19">
        <f>Table58[[#This Row],[Defense Only Rank]]-Table58[[#This Row],[Defensive Geom Mean (w/o Framing) Rank]]</f>
        <v>12</v>
      </c>
    </row>
    <row r="302" spans="1:13" x14ac:dyDescent="0.45">
      <c r="A302" s="1" t="s">
        <v>432</v>
      </c>
      <c r="B302" t="str">
        <f>VLOOKUP(Table58[[#This Row],[Name]], Statcast_Era___Career[[Name]:[Team]], 2, FALSE)</f>
        <v>STL</v>
      </c>
      <c r="C302" s="8">
        <f>_xlfn.NUMBERVALUE(VLOOKUP($A302, Statcast_Era___Career[[Name]:[FRVFRV - Statcast Fielding Run Value in runs above average (Throwing+Blocking+Framing+Arm+RAA)]], 7, FALSE))</f>
        <v>0</v>
      </c>
      <c r="D302" s="9">
        <f>_xlfn.NUMBERVALUE(VLOOKUP($A302, Statcast_Era___Career[[Name]:[FRVFRV - Statcast Fielding Run Value in runs above average (Throwing+Blocking+Framing+Arm+RAA)]], 8, FALSE))</f>
        <v>0</v>
      </c>
      <c r="E302" s="10">
        <f>_xlfn.NUMBERVALUE(VLOOKUP($A302, Statcast_Era___Career[[Name]:[FRVFRV - Statcast Fielding Run Value in runs above average (Throwing+Blocking+Framing+Arm+RAA)]], 9, FALSE))</f>
        <v>0</v>
      </c>
      <c r="F302" s="8">
        <f>_xlfn.RANK.EQ(_xlfn.NUMBERVALUE(VLOOKUP($A302,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02" s="9">
        <f>_xlfn.RANK.EQ(_xlfn.NUMBERVALUE(VLOOKUP($A302,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02" s="10">
        <f>_xlfn.RANK.EQ(_xlfn.NUMBERVALUE(VLOOKUP($A302,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02" s="11">
        <f>GEOMEAN(F302:H302)</f>
        <v>52.974830816587776</v>
      </c>
      <c r="J302" s="12">
        <f>_xlfn.RANK.EQ(Table58[[#This Row],[Geom Mean (Defense Only)]], Table58[Geom Mean (Defense Only)], 1)</f>
        <v>70</v>
      </c>
      <c r="K302" s="11">
        <f>GEOMEAN(F302:G302)</f>
        <v>52.962250707461443</v>
      </c>
      <c r="L302" s="13">
        <f>_xlfn.RANK.EQ(Table58[[#This Row],[Defensive Geom Mean (w/o Framing)]], Table58[Defensive Geom Mean (w/o Framing)], 1)</f>
        <v>58</v>
      </c>
      <c r="M302" s="19">
        <f>Table58[[#This Row],[Defense Only Rank]]-Table58[[#This Row],[Defensive Geom Mean (w/o Framing) Rank]]</f>
        <v>12</v>
      </c>
    </row>
    <row r="303" spans="1:13" x14ac:dyDescent="0.45">
      <c r="A303" s="1" t="s">
        <v>433</v>
      </c>
      <c r="B303" t="str">
        <f>VLOOKUP(Table58[[#This Row],[Name]], Statcast_Era___Career[[Name]:[Team]], 2, FALSE)</f>
        <v>6 Tms</v>
      </c>
      <c r="C303" s="8">
        <f>_xlfn.NUMBERVALUE(VLOOKUP($A303, Statcast_Era___Career[[Name]:[FRVFRV - Statcast Fielding Run Value in runs above average (Throwing+Blocking+Framing+Arm+RAA)]], 7, FALSE))</f>
        <v>0</v>
      </c>
      <c r="D303" s="9">
        <f>_xlfn.NUMBERVALUE(VLOOKUP($A303, Statcast_Era___Career[[Name]:[FRVFRV - Statcast Fielding Run Value in runs above average (Throwing+Blocking+Framing+Arm+RAA)]], 8, FALSE))</f>
        <v>0</v>
      </c>
      <c r="E303" s="10">
        <f>_xlfn.NUMBERVALUE(VLOOKUP($A303, Statcast_Era___Career[[Name]:[FRVFRV - Statcast Fielding Run Value in runs above average (Throwing+Blocking+Framing+Arm+RAA)]], 9, FALSE))</f>
        <v>0</v>
      </c>
      <c r="F303" s="8">
        <f>_xlfn.RANK.EQ(_xlfn.NUMBERVALUE(VLOOKUP($A303,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03" s="9">
        <f>_xlfn.RANK.EQ(_xlfn.NUMBERVALUE(VLOOKUP($A303,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03" s="10">
        <f>_xlfn.RANK.EQ(_xlfn.NUMBERVALUE(VLOOKUP($A303,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03" s="11">
        <f>GEOMEAN(F303:H303)</f>
        <v>52.974830816587776</v>
      </c>
      <c r="J303" s="12">
        <f>_xlfn.RANK.EQ(Table58[[#This Row],[Geom Mean (Defense Only)]], Table58[Geom Mean (Defense Only)], 1)</f>
        <v>70</v>
      </c>
      <c r="K303" s="11">
        <f>GEOMEAN(F303:G303)</f>
        <v>52.962250707461443</v>
      </c>
      <c r="L303" s="13">
        <f>_xlfn.RANK.EQ(Table58[[#This Row],[Defensive Geom Mean (w/o Framing)]], Table58[Defensive Geom Mean (w/o Framing)], 1)</f>
        <v>58</v>
      </c>
      <c r="M303" s="19">
        <f>Table58[[#This Row],[Defense Only Rank]]-Table58[[#This Row],[Defensive Geom Mean (w/o Framing) Rank]]</f>
        <v>12</v>
      </c>
    </row>
    <row r="304" spans="1:13" x14ac:dyDescent="0.45">
      <c r="A304" s="1" t="s">
        <v>434</v>
      </c>
      <c r="B304" t="str">
        <f>VLOOKUP(Table58[[#This Row],[Name]], Statcast_Era___Career[[Name]:[Team]], 2, FALSE)</f>
        <v>4 Tms</v>
      </c>
      <c r="C304" s="8">
        <f>_xlfn.NUMBERVALUE(VLOOKUP($A304, Statcast_Era___Career[[Name]:[FRVFRV - Statcast Fielding Run Value in runs above average (Throwing+Blocking+Framing+Arm+RAA)]], 7, FALSE))</f>
        <v>0</v>
      </c>
      <c r="D304" s="9">
        <f>_xlfn.NUMBERVALUE(VLOOKUP($A304, Statcast_Era___Career[[Name]:[FRVFRV - Statcast Fielding Run Value in runs above average (Throwing+Blocking+Framing+Arm+RAA)]], 8, FALSE))</f>
        <v>0</v>
      </c>
      <c r="E304" s="10">
        <f>_xlfn.NUMBERVALUE(VLOOKUP($A304, Statcast_Era___Career[[Name]:[FRVFRV - Statcast Fielding Run Value in runs above average (Throwing+Blocking+Framing+Arm+RAA)]], 9, FALSE))</f>
        <v>0</v>
      </c>
      <c r="F304" s="8">
        <f>_xlfn.RANK.EQ(_xlfn.NUMBERVALUE(VLOOKUP($A304,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04" s="9">
        <f>_xlfn.RANK.EQ(_xlfn.NUMBERVALUE(VLOOKUP($A304,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04" s="10">
        <f>_xlfn.RANK.EQ(_xlfn.NUMBERVALUE(VLOOKUP($A304,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04" s="11">
        <f>GEOMEAN(F304:H304)</f>
        <v>52.974830816587776</v>
      </c>
      <c r="J304" s="12">
        <f>_xlfn.RANK.EQ(Table58[[#This Row],[Geom Mean (Defense Only)]], Table58[Geom Mean (Defense Only)], 1)</f>
        <v>70</v>
      </c>
      <c r="K304" s="11">
        <f>GEOMEAN(F304:G304)</f>
        <v>52.962250707461443</v>
      </c>
      <c r="L304" s="13">
        <f>_xlfn.RANK.EQ(Table58[[#This Row],[Defensive Geom Mean (w/o Framing)]], Table58[Defensive Geom Mean (w/o Framing)], 1)</f>
        <v>58</v>
      </c>
      <c r="M304" s="19">
        <f>Table58[[#This Row],[Defense Only Rank]]-Table58[[#This Row],[Defensive Geom Mean (w/o Framing) Rank]]</f>
        <v>12</v>
      </c>
    </row>
    <row r="305" spans="1:13" x14ac:dyDescent="0.45">
      <c r="A305" s="1" t="s">
        <v>435</v>
      </c>
      <c r="B305" t="str">
        <f>VLOOKUP(Table58[[#This Row],[Name]], Statcast_Era___Career[[Name]:[Team]], 2, FALSE)</f>
        <v>4 Tms</v>
      </c>
      <c r="C305" s="8">
        <f>_xlfn.NUMBERVALUE(VLOOKUP($A305, Statcast_Era___Career[[Name]:[FRVFRV - Statcast Fielding Run Value in runs above average (Throwing+Blocking+Framing+Arm+RAA)]], 7, FALSE))</f>
        <v>0</v>
      </c>
      <c r="D305" s="9">
        <f>_xlfn.NUMBERVALUE(VLOOKUP($A305, Statcast_Era___Career[[Name]:[FRVFRV - Statcast Fielding Run Value in runs above average (Throwing+Blocking+Framing+Arm+RAA)]], 8, FALSE))</f>
        <v>0</v>
      </c>
      <c r="E305" s="10">
        <f>_xlfn.NUMBERVALUE(VLOOKUP($A305, Statcast_Era___Career[[Name]:[FRVFRV - Statcast Fielding Run Value in runs above average (Throwing+Blocking+Framing+Arm+RAA)]], 9, FALSE))</f>
        <v>0</v>
      </c>
      <c r="F305" s="8">
        <f>_xlfn.RANK.EQ(_xlfn.NUMBERVALUE(VLOOKUP($A305,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05" s="9">
        <f>_xlfn.RANK.EQ(_xlfn.NUMBERVALUE(VLOOKUP($A305,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05" s="10">
        <f>_xlfn.RANK.EQ(_xlfn.NUMBERVALUE(VLOOKUP($A305,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05" s="11">
        <f>GEOMEAN(F305:H305)</f>
        <v>52.974830816587776</v>
      </c>
      <c r="J305" s="12">
        <f>_xlfn.RANK.EQ(Table58[[#This Row],[Geom Mean (Defense Only)]], Table58[Geom Mean (Defense Only)], 1)</f>
        <v>70</v>
      </c>
      <c r="K305" s="11">
        <f>GEOMEAN(F305:G305)</f>
        <v>52.962250707461443</v>
      </c>
      <c r="L305" s="13">
        <f>_xlfn.RANK.EQ(Table58[[#This Row],[Defensive Geom Mean (w/o Framing)]], Table58[Defensive Geom Mean (w/o Framing)], 1)</f>
        <v>58</v>
      </c>
      <c r="M305" s="19">
        <f>Table58[[#This Row],[Defense Only Rank]]-Table58[[#This Row],[Defensive Geom Mean (w/o Framing) Rank]]</f>
        <v>12</v>
      </c>
    </row>
    <row r="306" spans="1:13" x14ac:dyDescent="0.45">
      <c r="A306" s="1" t="s">
        <v>436</v>
      </c>
      <c r="B306" t="str">
        <f>VLOOKUP(Table58[[#This Row],[Name]], Statcast_Era___Career[[Name]:[Team]], 2, FALSE)</f>
        <v>4 Tms</v>
      </c>
      <c r="C306" s="8">
        <f>_xlfn.NUMBERVALUE(VLOOKUP($A306, Statcast_Era___Career[[Name]:[FRVFRV - Statcast Fielding Run Value in runs above average (Throwing+Blocking+Framing+Arm+RAA)]], 7, FALSE))</f>
        <v>0</v>
      </c>
      <c r="D306" s="9">
        <f>_xlfn.NUMBERVALUE(VLOOKUP($A306, Statcast_Era___Career[[Name]:[FRVFRV - Statcast Fielding Run Value in runs above average (Throwing+Blocking+Framing+Arm+RAA)]], 8, FALSE))</f>
        <v>0</v>
      </c>
      <c r="E306" s="10">
        <f>_xlfn.NUMBERVALUE(VLOOKUP($A306, Statcast_Era___Career[[Name]:[FRVFRV - Statcast Fielding Run Value in runs above average (Throwing+Blocking+Framing+Arm+RAA)]], 9, FALSE))</f>
        <v>0</v>
      </c>
      <c r="F306" s="8">
        <f>_xlfn.RANK.EQ(_xlfn.NUMBERVALUE(VLOOKUP($A306,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06" s="9">
        <f>_xlfn.RANK.EQ(_xlfn.NUMBERVALUE(VLOOKUP($A306,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06" s="10">
        <f>_xlfn.RANK.EQ(_xlfn.NUMBERVALUE(VLOOKUP($A306,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06" s="11">
        <f>GEOMEAN(F306:H306)</f>
        <v>52.974830816587776</v>
      </c>
      <c r="J306" s="12">
        <f>_xlfn.RANK.EQ(Table58[[#This Row],[Geom Mean (Defense Only)]], Table58[Geom Mean (Defense Only)], 1)</f>
        <v>70</v>
      </c>
      <c r="K306" s="11">
        <f>GEOMEAN(F306:G306)</f>
        <v>52.962250707461443</v>
      </c>
      <c r="L306" s="13">
        <f>_xlfn.RANK.EQ(Table58[[#This Row],[Defensive Geom Mean (w/o Framing)]], Table58[Defensive Geom Mean (w/o Framing)], 1)</f>
        <v>58</v>
      </c>
      <c r="M306" s="19">
        <f>Table58[[#This Row],[Defense Only Rank]]-Table58[[#This Row],[Defensive Geom Mean (w/o Framing) Rank]]</f>
        <v>12</v>
      </c>
    </row>
    <row r="307" spans="1:13" x14ac:dyDescent="0.45">
      <c r="A307" s="1" t="s">
        <v>437</v>
      </c>
      <c r="B307" t="str">
        <f>VLOOKUP(Table58[[#This Row],[Name]], Statcast_Era___Career[[Name]:[Team]], 2, FALSE)</f>
        <v>NYY</v>
      </c>
      <c r="C307" s="8">
        <f>_xlfn.NUMBERVALUE(VLOOKUP($A307, Statcast_Era___Career[[Name]:[FRVFRV - Statcast Fielding Run Value in runs above average (Throwing+Blocking+Framing+Arm+RAA)]], 7, FALSE))</f>
        <v>0</v>
      </c>
      <c r="D307" s="9">
        <f>_xlfn.NUMBERVALUE(VLOOKUP($A307, Statcast_Era___Career[[Name]:[FRVFRV - Statcast Fielding Run Value in runs above average (Throwing+Blocking+Framing+Arm+RAA)]], 8, FALSE))</f>
        <v>0</v>
      </c>
      <c r="E307" s="10">
        <f>_xlfn.NUMBERVALUE(VLOOKUP($A307, Statcast_Era___Career[[Name]:[FRVFRV - Statcast Fielding Run Value in runs above average (Throwing+Blocking+Framing+Arm+RAA)]], 9, FALSE))</f>
        <v>0</v>
      </c>
      <c r="F307" s="8">
        <f>_xlfn.RANK.EQ(_xlfn.NUMBERVALUE(VLOOKUP($A307,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07" s="9">
        <f>_xlfn.RANK.EQ(_xlfn.NUMBERVALUE(VLOOKUP($A307,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07" s="10">
        <f>_xlfn.RANK.EQ(_xlfn.NUMBERVALUE(VLOOKUP($A307,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07" s="11">
        <f>GEOMEAN(F307:H307)</f>
        <v>52.974830816587776</v>
      </c>
      <c r="J307" s="12">
        <f>_xlfn.RANK.EQ(Table58[[#This Row],[Geom Mean (Defense Only)]], Table58[Geom Mean (Defense Only)], 1)</f>
        <v>70</v>
      </c>
      <c r="K307" s="11">
        <f>GEOMEAN(F307:G307)</f>
        <v>52.962250707461443</v>
      </c>
      <c r="L307" s="13">
        <f>_xlfn.RANK.EQ(Table58[[#This Row],[Defensive Geom Mean (w/o Framing)]], Table58[Defensive Geom Mean (w/o Framing)], 1)</f>
        <v>58</v>
      </c>
      <c r="M307" s="19">
        <f>Table58[[#This Row],[Defense Only Rank]]-Table58[[#This Row],[Defensive Geom Mean (w/o Framing) Rank]]</f>
        <v>12</v>
      </c>
    </row>
    <row r="308" spans="1:13" x14ac:dyDescent="0.45">
      <c r="A308" s="1" t="s">
        <v>438</v>
      </c>
      <c r="B308" t="str">
        <f>VLOOKUP(Table58[[#This Row],[Name]], Statcast_Era___Career[[Name]:[Team]], 2, FALSE)</f>
        <v>2 Tms</v>
      </c>
      <c r="C308" s="8">
        <f>_xlfn.NUMBERVALUE(VLOOKUP($A308, Statcast_Era___Career[[Name]:[FRVFRV - Statcast Fielding Run Value in runs above average (Throwing+Blocking+Framing+Arm+RAA)]], 7, FALSE))</f>
        <v>0</v>
      </c>
      <c r="D308" s="9">
        <f>_xlfn.NUMBERVALUE(VLOOKUP($A308, Statcast_Era___Career[[Name]:[FRVFRV - Statcast Fielding Run Value in runs above average (Throwing+Blocking+Framing+Arm+RAA)]], 8, FALSE))</f>
        <v>0</v>
      </c>
      <c r="E308" s="10">
        <f>_xlfn.NUMBERVALUE(VLOOKUP($A308, Statcast_Era___Career[[Name]:[FRVFRV - Statcast Fielding Run Value in runs above average (Throwing+Blocking+Framing+Arm+RAA)]], 9, FALSE))</f>
        <v>0</v>
      </c>
      <c r="F308" s="8">
        <f>_xlfn.RANK.EQ(_xlfn.NUMBERVALUE(VLOOKUP($A308,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08" s="9">
        <f>_xlfn.RANK.EQ(_xlfn.NUMBERVALUE(VLOOKUP($A308,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08" s="10">
        <f>_xlfn.RANK.EQ(_xlfn.NUMBERVALUE(VLOOKUP($A308,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08" s="11">
        <f>GEOMEAN(F308:H308)</f>
        <v>52.974830816587776</v>
      </c>
      <c r="J308" s="12">
        <f>_xlfn.RANK.EQ(Table58[[#This Row],[Geom Mean (Defense Only)]], Table58[Geom Mean (Defense Only)], 1)</f>
        <v>70</v>
      </c>
      <c r="K308" s="11">
        <f>GEOMEAN(F308:G308)</f>
        <v>52.962250707461443</v>
      </c>
      <c r="L308" s="13">
        <f>_xlfn.RANK.EQ(Table58[[#This Row],[Defensive Geom Mean (w/o Framing)]], Table58[Defensive Geom Mean (w/o Framing)], 1)</f>
        <v>58</v>
      </c>
      <c r="M308" s="19">
        <f>Table58[[#This Row],[Defense Only Rank]]-Table58[[#This Row],[Defensive Geom Mean (w/o Framing) Rank]]</f>
        <v>12</v>
      </c>
    </row>
    <row r="309" spans="1:13" x14ac:dyDescent="0.45">
      <c r="A309" s="1" t="s">
        <v>439</v>
      </c>
      <c r="B309" t="str">
        <f>VLOOKUP(Table58[[#This Row],[Name]], Statcast_Era___Career[[Name]:[Team]], 2, FALSE)</f>
        <v>3 Tms</v>
      </c>
      <c r="C309" s="8">
        <f>_xlfn.NUMBERVALUE(VLOOKUP($A309, Statcast_Era___Career[[Name]:[FRVFRV - Statcast Fielding Run Value in runs above average (Throwing+Blocking+Framing+Arm+RAA)]], 7, FALSE))</f>
        <v>0</v>
      </c>
      <c r="D309" s="9">
        <f>_xlfn.NUMBERVALUE(VLOOKUP($A309, Statcast_Era___Career[[Name]:[FRVFRV - Statcast Fielding Run Value in runs above average (Throwing+Blocking+Framing+Arm+RAA)]], 8, FALSE))</f>
        <v>0</v>
      </c>
      <c r="E309" s="10">
        <f>_xlfn.NUMBERVALUE(VLOOKUP($A309, Statcast_Era___Career[[Name]:[FRVFRV - Statcast Fielding Run Value in runs above average (Throwing+Blocking+Framing+Arm+RAA)]], 9, FALSE))</f>
        <v>0</v>
      </c>
      <c r="F309" s="8">
        <f>_xlfn.RANK.EQ(_xlfn.NUMBERVALUE(VLOOKUP($A309,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09" s="9">
        <f>_xlfn.RANK.EQ(_xlfn.NUMBERVALUE(VLOOKUP($A309,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09" s="10">
        <f>_xlfn.RANK.EQ(_xlfn.NUMBERVALUE(VLOOKUP($A309,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09" s="11">
        <f>GEOMEAN(F309:H309)</f>
        <v>52.974830816587776</v>
      </c>
      <c r="J309" s="12">
        <f>_xlfn.RANK.EQ(Table58[[#This Row],[Geom Mean (Defense Only)]], Table58[Geom Mean (Defense Only)], 1)</f>
        <v>70</v>
      </c>
      <c r="K309" s="11">
        <f>GEOMEAN(F309:G309)</f>
        <v>52.962250707461443</v>
      </c>
      <c r="L309" s="13">
        <f>_xlfn.RANK.EQ(Table58[[#This Row],[Defensive Geom Mean (w/o Framing)]], Table58[Defensive Geom Mean (w/o Framing)], 1)</f>
        <v>58</v>
      </c>
      <c r="M309" s="19">
        <f>Table58[[#This Row],[Defense Only Rank]]-Table58[[#This Row],[Defensive Geom Mean (w/o Framing) Rank]]</f>
        <v>12</v>
      </c>
    </row>
    <row r="310" spans="1:13" x14ac:dyDescent="0.45">
      <c r="A310" s="1" t="s">
        <v>440</v>
      </c>
      <c r="B310" t="str">
        <f>VLOOKUP(Table58[[#This Row],[Name]], Statcast_Era___Career[[Name]:[Team]], 2, FALSE)</f>
        <v>3 Tms</v>
      </c>
      <c r="C310" s="8">
        <f>_xlfn.NUMBERVALUE(VLOOKUP($A310, Statcast_Era___Career[[Name]:[FRVFRV - Statcast Fielding Run Value in runs above average (Throwing+Blocking+Framing+Arm+RAA)]], 7, FALSE))</f>
        <v>0</v>
      </c>
      <c r="D310" s="9">
        <f>_xlfn.NUMBERVALUE(VLOOKUP($A310, Statcast_Era___Career[[Name]:[FRVFRV - Statcast Fielding Run Value in runs above average (Throwing+Blocking+Framing+Arm+RAA)]], 8, FALSE))</f>
        <v>0</v>
      </c>
      <c r="E310" s="10">
        <f>_xlfn.NUMBERVALUE(VLOOKUP($A310, Statcast_Era___Career[[Name]:[FRVFRV - Statcast Fielding Run Value in runs above average (Throwing+Blocking+Framing+Arm+RAA)]], 9, FALSE))</f>
        <v>0</v>
      </c>
      <c r="F310" s="8">
        <f>_xlfn.RANK.EQ(_xlfn.NUMBERVALUE(VLOOKUP($A310,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10" s="9">
        <f>_xlfn.RANK.EQ(_xlfn.NUMBERVALUE(VLOOKUP($A310,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10" s="10">
        <f>_xlfn.RANK.EQ(_xlfn.NUMBERVALUE(VLOOKUP($A310,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10" s="11">
        <f>GEOMEAN(F310:H310)</f>
        <v>52.974830816587776</v>
      </c>
      <c r="J310" s="12">
        <f>_xlfn.RANK.EQ(Table58[[#This Row],[Geom Mean (Defense Only)]], Table58[Geom Mean (Defense Only)], 1)</f>
        <v>70</v>
      </c>
      <c r="K310" s="11">
        <f>GEOMEAN(F310:G310)</f>
        <v>52.962250707461443</v>
      </c>
      <c r="L310" s="13">
        <f>_xlfn.RANK.EQ(Table58[[#This Row],[Defensive Geom Mean (w/o Framing)]], Table58[Defensive Geom Mean (w/o Framing)], 1)</f>
        <v>58</v>
      </c>
      <c r="M310" s="19">
        <f>Table58[[#This Row],[Defense Only Rank]]-Table58[[#This Row],[Defensive Geom Mean (w/o Framing) Rank]]</f>
        <v>12</v>
      </c>
    </row>
    <row r="311" spans="1:13" x14ac:dyDescent="0.45">
      <c r="A311" s="1" t="s">
        <v>441</v>
      </c>
      <c r="B311" t="str">
        <f>VLOOKUP(Table58[[#This Row],[Name]], Statcast_Era___Career[[Name]:[Team]], 2, FALSE)</f>
        <v>3 Tms</v>
      </c>
      <c r="C311" s="8">
        <f>_xlfn.NUMBERVALUE(VLOOKUP($A311, Statcast_Era___Career[[Name]:[FRVFRV - Statcast Fielding Run Value in runs above average (Throwing+Blocking+Framing+Arm+RAA)]], 7, FALSE))</f>
        <v>0</v>
      </c>
      <c r="D311" s="9">
        <f>_xlfn.NUMBERVALUE(VLOOKUP($A311, Statcast_Era___Career[[Name]:[FRVFRV - Statcast Fielding Run Value in runs above average (Throwing+Blocking+Framing+Arm+RAA)]], 8, FALSE))</f>
        <v>0</v>
      </c>
      <c r="E311" s="10">
        <f>_xlfn.NUMBERVALUE(VLOOKUP($A311, Statcast_Era___Career[[Name]:[FRVFRV - Statcast Fielding Run Value in runs above average (Throwing+Blocking+Framing+Arm+RAA)]], 9, FALSE))</f>
        <v>0</v>
      </c>
      <c r="F311" s="8">
        <f>_xlfn.RANK.EQ(_xlfn.NUMBERVALUE(VLOOKUP($A311,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11" s="9">
        <f>_xlfn.RANK.EQ(_xlfn.NUMBERVALUE(VLOOKUP($A311,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11" s="10">
        <f>_xlfn.RANK.EQ(_xlfn.NUMBERVALUE(VLOOKUP($A311,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11" s="11">
        <f>GEOMEAN(F311:H311)</f>
        <v>52.974830816587776</v>
      </c>
      <c r="J311" s="12">
        <f>_xlfn.RANK.EQ(Table58[[#This Row],[Geom Mean (Defense Only)]], Table58[Geom Mean (Defense Only)], 1)</f>
        <v>70</v>
      </c>
      <c r="K311" s="11">
        <f>GEOMEAN(F311:G311)</f>
        <v>52.962250707461443</v>
      </c>
      <c r="L311" s="13">
        <f>_xlfn.RANK.EQ(Table58[[#This Row],[Defensive Geom Mean (w/o Framing)]], Table58[Defensive Geom Mean (w/o Framing)], 1)</f>
        <v>58</v>
      </c>
      <c r="M311" s="19">
        <f>Table58[[#This Row],[Defense Only Rank]]-Table58[[#This Row],[Defensive Geom Mean (w/o Framing) Rank]]</f>
        <v>12</v>
      </c>
    </row>
    <row r="312" spans="1:13" x14ac:dyDescent="0.45">
      <c r="A312" s="1" t="s">
        <v>442</v>
      </c>
      <c r="B312" t="str">
        <f>VLOOKUP(Table58[[#This Row],[Name]], Statcast_Era___Career[[Name]:[Team]], 2, FALSE)</f>
        <v>2 Tms</v>
      </c>
      <c r="C312" s="8">
        <f>_xlfn.NUMBERVALUE(VLOOKUP($A312, Statcast_Era___Career[[Name]:[FRVFRV - Statcast Fielding Run Value in runs above average (Throwing+Blocking+Framing+Arm+RAA)]], 7, FALSE))</f>
        <v>0</v>
      </c>
      <c r="D312" s="9">
        <f>_xlfn.NUMBERVALUE(VLOOKUP($A312, Statcast_Era___Career[[Name]:[FRVFRV - Statcast Fielding Run Value in runs above average (Throwing+Blocking+Framing+Arm+RAA)]], 8, FALSE))</f>
        <v>0</v>
      </c>
      <c r="E312" s="10">
        <f>_xlfn.NUMBERVALUE(VLOOKUP($A312, Statcast_Era___Career[[Name]:[FRVFRV - Statcast Fielding Run Value in runs above average (Throwing+Blocking+Framing+Arm+RAA)]], 9, FALSE))</f>
        <v>0</v>
      </c>
      <c r="F312" s="8">
        <f>_xlfn.RANK.EQ(_xlfn.NUMBERVALUE(VLOOKUP($A312,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12" s="9">
        <f>_xlfn.RANK.EQ(_xlfn.NUMBERVALUE(VLOOKUP($A312,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12" s="10">
        <f>_xlfn.RANK.EQ(_xlfn.NUMBERVALUE(VLOOKUP($A312,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12" s="11">
        <f>GEOMEAN(F312:H312)</f>
        <v>52.974830816587776</v>
      </c>
      <c r="J312" s="12">
        <f>_xlfn.RANK.EQ(Table58[[#This Row],[Geom Mean (Defense Only)]], Table58[Geom Mean (Defense Only)], 1)</f>
        <v>70</v>
      </c>
      <c r="K312" s="11">
        <f>GEOMEAN(F312:G312)</f>
        <v>52.962250707461443</v>
      </c>
      <c r="L312" s="13">
        <f>_xlfn.RANK.EQ(Table58[[#This Row],[Defensive Geom Mean (w/o Framing)]], Table58[Defensive Geom Mean (w/o Framing)], 1)</f>
        <v>58</v>
      </c>
      <c r="M312" s="19">
        <f>Table58[[#This Row],[Defense Only Rank]]-Table58[[#This Row],[Defensive Geom Mean (w/o Framing) Rank]]</f>
        <v>12</v>
      </c>
    </row>
    <row r="313" spans="1:13" x14ac:dyDescent="0.45">
      <c r="A313" s="1" t="s">
        <v>444</v>
      </c>
      <c r="B313" t="str">
        <f>VLOOKUP(Table58[[#This Row],[Name]], Statcast_Era___Career[[Name]:[Team]], 2, FALSE)</f>
        <v>3 Tms</v>
      </c>
      <c r="C313" s="8">
        <f>_xlfn.NUMBERVALUE(VLOOKUP($A313, Statcast_Era___Career[[Name]:[FRVFRV - Statcast Fielding Run Value in runs above average (Throwing+Blocking+Framing+Arm+RAA)]], 7, FALSE))</f>
        <v>0</v>
      </c>
      <c r="D313" s="9">
        <f>_xlfn.NUMBERVALUE(VLOOKUP($A313, Statcast_Era___Career[[Name]:[FRVFRV - Statcast Fielding Run Value in runs above average (Throwing+Blocking+Framing+Arm+RAA)]], 8, FALSE))</f>
        <v>0</v>
      </c>
      <c r="E313" s="10">
        <f>_xlfn.NUMBERVALUE(VLOOKUP($A313, Statcast_Era___Career[[Name]:[FRVFRV - Statcast Fielding Run Value in runs above average (Throwing+Blocking+Framing+Arm+RAA)]], 9, FALSE))</f>
        <v>0</v>
      </c>
      <c r="F313" s="8">
        <f>_xlfn.RANK.EQ(_xlfn.NUMBERVALUE(VLOOKUP($A313,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13" s="9">
        <f>_xlfn.RANK.EQ(_xlfn.NUMBERVALUE(VLOOKUP($A313,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13" s="10">
        <f>_xlfn.RANK.EQ(_xlfn.NUMBERVALUE(VLOOKUP($A313,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13" s="11">
        <f>GEOMEAN(F313:H313)</f>
        <v>52.974830816587776</v>
      </c>
      <c r="J313" s="12">
        <f>_xlfn.RANK.EQ(Table58[[#This Row],[Geom Mean (Defense Only)]], Table58[Geom Mean (Defense Only)], 1)</f>
        <v>70</v>
      </c>
      <c r="K313" s="11">
        <f>GEOMEAN(F313:G313)</f>
        <v>52.962250707461443</v>
      </c>
      <c r="L313" s="13">
        <f>_xlfn.RANK.EQ(Table58[[#This Row],[Defensive Geom Mean (w/o Framing)]], Table58[Defensive Geom Mean (w/o Framing)], 1)</f>
        <v>58</v>
      </c>
      <c r="M313" s="19">
        <f>Table58[[#This Row],[Defense Only Rank]]-Table58[[#This Row],[Defensive Geom Mean (w/o Framing) Rank]]</f>
        <v>12</v>
      </c>
    </row>
    <row r="314" spans="1:13" x14ac:dyDescent="0.45">
      <c r="A314" s="1" t="s">
        <v>445</v>
      </c>
      <c r="B314" t="str">
        <f>VLOOKUP(Table58[[#This Row],[Name]], Statcast_Era___Career[[Name]:[Team]], 2, FALSE)</f>
        <v>2 Tms</v>
      </c>
      <c r="C314" s="8">
        <f>_xlfn.NUMBERVALUE(VLOOKUP($A314, Statcast_Era___Career[[Name]:[FRVFRV - Statcast Fielding Run Value in runs above average (Throwing+Blocking+Framing+Arm+RAA)]], 7, FALSE))</f>
        <v>0</v>
      </c>
      <c r="D314" s="9">
        <f>_xlfn.NUMBERVALUE(VLOOKUP($A314, Statcast_Era___Career[[Name]:[FRVFRV - Statcast Fielding Run Value in runs above average (Throwing+Blocking+Framing+Arm+RAA)]], 8, FALSE))</f>
        <v>0</v>
      </c>
      <c r="E314" s="10">
        <f>_xlfn.NUMBERVALUE(VLOOKUP($A314, Statcast_Era___Career[[Name]:[FRVFRV - Statcast Fielding Run Value in runs above average (Throwing+Blocking+Framing+Arm+RAA)]], 9, FALSE))</f>
        <v>0</v>
      </c>
      <c r="F314" s="8">
        <f>_xlfn.RANK.EQ(_xlfn.NUMBERVALUE(VLOOKUP($A314,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14" s="9">
        <f>_xlfn.RANK.EQ(_xlfn.NUMBERVALUE(VLOOKUP($A314,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14" s="10">
        <f>_xlfn.RANK.EQ(_xlfn.NUMBERVALUE(VLOOKUP($A314,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14" s="11">
        <f>GEOMEAN(F314:H314)</f>
        <v>52.974830816587776</v>
      </c>
      <c r="J314" s="12">
        <f>_xlfn.RANK.EQ(Table58[[#This Row],[Geom Mean (Defense Only)]], Table58[Geom Mean (Defense Only)], 1)</f>
        <v>70</v>
      </c>
      <c r="K314" s="11">
        <f>GEOMEAN(F314:G314)</f>
        <v>52.962250707461443</v>
      </c>
      <c r="L314" s="13">
        <f>_xlfn.RANK.EQ(Table58[[#This Row],[Defensive Geom Mean (w/o Framing)]], Table58[Defensive Geom Mean (w/o Framing)], 1)</f>
        <v>58</v>
      </c>
      <c r="M314" s="19">
        <f>Table58[[#This Row],[Defense Only Rank]]-Table58[[#This Row],[Defensive Geom Mean (w/o Framing) Rank]]</f>
        <v>12</v>
      </c>
    </row>
    <row r="315" spans="1:13" x14ac:dyDescent="0.45">
      <c r="A315" s="1" t="s">
        <v>446</v>
      </c>
      <c r="B315" t="str">
        <f>VLOOKUP(Table58[[#This Row],[Name]], Statcast_Era___Career[[Name]:[Team]], 2, FALSE)</f>
        <v>3 Tms</v>
      </c>
      <c r="C315" s="8">
        <f>_xlfn.NUMBERVALUE(VLOOKUP($A315, Statcast_Era___Career[[Name]:[FRVFRV - Statcast Fielding Run Value in runs above average (Throwing+Blocking+Framing+Arm+RAA)]], 7, FALSE))</f>
        <v>0</v>
      </c>
      <c r="D315" s="9">
        <f>_xlfn.NUMBERVALUE(VLOOKUP($A315, Statcast_Era___Career[[Name]:[FRVFRV - Statcast Fielding Run Value in runs above average (Throwing+Blocking+Framing+Arm+RAA)]], 8, FALSE))</f>
        <v>0</v>
      </c>
      <c r="E315" s="10">
        <f>_xlfn.NUMBERVALUE(VLOOKUP($A315, Statcast_Era___Career[[Name]:[FRVFRV - Statcast Fielding Run Value in runs above average (Throwing+Blocking+Framing+Arm+RAA)]], 9, FALSE))</f>
        <v>0</v>
      </c>
      <c r="F315" s="8">
        <f>_xlfn.RANK.EQ(_xlfn.NUMBERVALUE(VLOOKUP($A315,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15" s="9">
        <f>_xlfn.RANK.EQ(_xlfn.NUMBERVALUE(VLOOKUP($A315,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15" s="10">
        <f>_xlfn.RANK.EQ(_xlfn.NUMBERVALUE(VLOOKUP($A315,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15" s="11">
        <f>GEOMEAN(F315:H315)</f>
        <v>52.974830816587776</v>
      </c>
      <c r="J315" s="12">
        <f>_xlfn.RANK.EQ(Table58[[#This Row],[Geom Mean (Defense Only)]], Table58[Geom Mean (Defense Only)], 1)</f>
        <v>70</v>
      </c>
      <c r="K315" s="11">
        <f>GEOMEAN(F315:G315)</f>
        <v>52.962250707461443</v>
      </c>
      <c r="L315" s="13">
        <f>_xlfn.RANK.EQ(Table58[[#This Row],[Defensive Geom Mean (w/o Framing)]], Table58[Defensive Geom Mean (w/o Framing)], 1)</f>
        <v>58</v>
      </c>
      <c r="M315" s="19">
        <f>Table58[[#This Row],[Defense Only Rank]]-Table58[[#This Row],[Defensive Geom Mean (w/o Framing) Rank]]</f>
        <v>12</v>
      </c>
    </row>
    <row r="316" spans="1:13" x14ac:dyDescent="0.45">
      <c r="A316" s="1" t="s">
        <v>447</v>
      </c>
      <c r="B316" t="str">
        <f>VLOOKUP(Table58[[#This Row],[Name]], Statcast_Era___Career[[Name]:[Team]], 2, FALSE)</f>
        <v>3 Tms</v>
      </c>
      <c r="C316" s="8">
        <f>_xlfn.NUMBERVALUE(VLOOKUP($A316, Statcast_Era___Career[[Name]:[FRVFRV - Statcast Fielding Run Value in runs above average (Throwing+Blocking+Framing+Arm+RAA)]], 7, FALSE))</f>
        <v>0</v>
      </c>
      <c r="D316" s="9">
        <f>_xlfn.NUMBERVALUE(VLOOKUP($A316, Statcast_Era___Career[[Name]:[FRVFRV - Statcast Fielding Run Value in runs above average (Throwing+Blocking+Framing+Arm+RAA)]], 8, FALSE))</f>
        <v>0</v>
      </c>
      <c r="E316" s="10">
        <f>_xlfn.NUMBERVALUE(VLOOKUP($A316, Statcast_Era___Career[[Name]:[FRVFRV - Statcast Fielding Run Value in runs above average (Throwing+Blocking+Framing+Arm+RAA)]], 9, FALSE))</f>
        <v>0</v>
      </c>
      <c r="F316" s="8">
        <f>_xlfn.RANK.EQ(_xlfn.NUMBERVALUE(VLOOKUP($A316,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16" s="9">
        <f>_xlfn.RANK.EQ(_xlfn.NUMBERVALUE(VLOOKUP($A316,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16" s="10">
        <f>_xlfn.RANK.EQ(_xlfn.NUMBERVALUE(VLOOKUP($A316,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16" s="11">
        <f>GEOMEAN(F316:H316)</f>
        <v>52.974830816587776</v>
      </c>
      <c r="J316" s="12">
        <f>_xlfn.RANK.EQ(Table58[[#This Row],[Geom Mean (Defense Only)]], Table58[Geom Mean (Defense Only)], 1)</f>
        <v>70</v>
      </c>
      <c r="K316" s="11">
        <f>GEOMEAN(F316:G316)</f>
        <v>52.962250707461443</v>
      </c>
      <c r="L316" s="13">
        <f>_xlfn.RANK.EQ(Table58[[#This Row],[Defensive Geom Mean (w/o Framing)]], Table58[Defensive Geom Mean (w/o Framing)], 1)</f>
        <v>58</v>
      </c>
      <c r="M316" s="19">
        <f>Table58[[#This Row],[Defense Only Rank]]-Table58[[#This Row],[Defensive Geom Mean (w/o Framing) Rank]]</f>
        <v>12</v>
      </c>
    </row>
    <row r="317" spans="1:13" x14ac:dyDescent="0.45">
      <c r="A317" s="1" t="s">
        <v>448</v>
      </c>
      <c r="B317" t="str">
        <f>VLOOKUP(Table58[[#This Row],[Name]], Statcast_Era___Career[[Name]:[Team]], 2, FALSE)</f>
        <v>4 Tms</v>
      </c>
      <c r="C317" s="8">
        <f>_xlfn.NUMBERVALUE(VLOOKUP($A317, Statcast_Era___Career[[Name]:[FRVFRV - Statcast Fielding Run Value in runs above average (Throwing+Blocking+Framing+Arm+RAA)]], 7, FALSE))</f>
        <v>0</v>
      </c>
      <c r="D317" s="9">
        <f>_xlfn.NUMBERVALUE(VLOOKUP($A317, Statcast_Era___Career[[Name]:[FRVFRV - Statcast Fielding Run Value in runs above average (Throwing+Blocking+Framing+Arm+RAA)]], 8, FALSE))</f>
        <v>0</v>
      </c>
      <c r="E317" s="10">
        <f>_xlfn.NUMBERVALUE(VLOOKUP($A317, Statcast_Era___Career[[Name]:[FRVFRV - Statcast Fielding Run Value in runs above average (Throwing+Blocking+Framing+Arm+RAA)]], 9, FALSE))</f>
        <v>0</v>
      </c>
      <c r="F317" s="8">
        <f>_xlfn.RANK.EQ(_xlfn.NUMBERVALUE(VLOOKUP($A317,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17" s="9">
        <f>_xlfn.RANK.EQ(_xlfn.NUMBERVALUE(VLOOKUP($A317,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17" s="10">
        <f>_xlfn.RANK.EQ(_xlfn.NUMBERVALUE(VLOOKUP($A317,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17" s="11">
        <f>GEOMEAN(F317:H317)</f>
        <v>52.974830816587776</v>
      </c>
      <c r="J317" s="12">
        <f>_xlfn.RANK.EQ(Table58[[#This Row],[Geom Mean (Defense Only)]], Table58[Geom Mean (Defense Only)], 1)</f>
        <v>70</v>
      </c>
      <c r="K317" s="11">
        <f>GEOMEAN(F317:G317)</f>
        <v>52.962250707461443</v>
      </c>
      <c r="L317" s="13">
        <f>_xlfn.RANK.EQ(Table58[[#This Row],[Defensive Geom Mean (w/o Framing)]], Table58[Defensive Geom Mean (w/o Framing)], 1)</f>
        <v>58</v>
      </c>
      <c r="M317" s="19">
        <f>Table58[[#This Row],[Defense Only Rank]]-Table58[[#This Row],[Defensive Geom Mean (w/o Framing) Rank]]</f>
        <v>12</v>
      </c>
    </row>
    <row r="318" spans="1:13" x14ac:dyDescent="0.45">
      <c r="A318" s="1" t="s">
        <v>449</v>
      </c>
      <c r="B318" t="str">
        <f>VLOOKUP(Table58[[#This Row],[Name]], Statcast_Era___Career[[Name]:[Team]], 2, FALSE)</f>
        <v>2 Tms</v>
      </c>
      <c r="C318" s="8">
        <f>_xlfn.NUMBERVALUE(VLOOKUP($A318, Statcast_Era___Career[[Name]:[FRVFRV - Statcast Fielding Run Value in runs above average (Throwing+Blocking+Framing+Arm+RAA)]], 7, FALSE))</f>
        <v>0</v>
      </c>
      <c r="D318" s="9">
        <f>_xlfn.NUMBERVALUE(VLOOKUP($A318, Statcast_Era___Career[[Name]:[FRVFRV - Statcast Fielding Run Value in runs above average (Throwing+Blocking+Framing+Arm+RAA)]], 8, FALSE))</f>
        <v>0</v>
      </c>
      <c r="E318" s="10">
        <f>_xlfn.NUMBERVALUE(VLOOKUP($A318, Statcast_Era___Career[[Name]:[FRVFRV - Statcast Fielding Run Value in runs above average (Throwing+Blocking+Framing+Arm+RAA)]], 9, FALSE))</f>
        <v>0</v>
      </c>
      <c r="F318" s="8">
        <f>_xlfn.RANK.EQ(_xlfn.NUMBERVALUE(VLOOKUP($A318,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18" s="9">
        <f>_xlfn.RANK.EQ(_xlfn.NUMBERVALUE(VLOOKUP($A318,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18" s="10">
        <f>_xlfn.RANK.EQ(_xlfn.NUMBERVALUE(VLOOKUP($A318,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18" s="11">
        <f>GEOMEAN(F318:H318)</f>
        <v>52.974830816587776</v>
      </c>
      <c r="J318" s="12">
        <f>_xlfn.RANK.EQ(Table58[[#This Row],[Geom Mean (Defense Only)]], Table58[Geom Mean (Defense Only)], 1)</f>
        <v>70</v>
      </c>
      <c r="K318" s="11">
        <f>GEOMEAN(F318:G318)</f>
        <v>52.962250707461443</v>
      </c>
      <c r="L318" s="13">
        <f>_xlfn.RANK.EQ(Table58[[#This Row],[Defensive Geom Mean (w/o Framing)]], Table58[Defensive Geom Mean (w/o Framing)], 1)</f>
        <v>58</v>
      </c>
      <c r="M318" s="19">
        <f>Table58[[#This Row],[Defense Only Rank]]-Table58[[#This Row],[Defensive Geom Mean (w/o Framing) Rank]]</f>
        <v>12</v>
      </c>
    </row>
    <row r="319" spans="1:13" x14ac:dyDescent="0.45">
      <c r="A319" s="1" t="s">
        <v>450</v>
      </c>
      <c r="B319" t="str">
        <f>VLOOKUP(Table58[[#This Row],[Name]], Statcast_Era___Career[[Name]:[Team]], 2, FALSE)</f>
        <v>3 Tms</v>
      </c>
      <c r="C319" s="8">
        <f>_xlfn.NUMBERVALUE(VLOOKUP($A319, Statcast_Era___Career[[Name]:[FRVFRV - Statcast Fielding Run Value in runs above average (Throwing+Blocking+Framing+Arm+RAA)]], 7, FALSE))</f>
        <v>0</v>
      </c>
      <c r="D319" s="9">
        <f>_xlfn.NUMBERVALUE(VLOOKUP($A319, Statcast_Era___Career[[Name]:[FRVFRV - Statcast Fielding Run Value in runs above average (Throwing+Blocking+Framing+Arm+RAA)]], 8, FALSE))</f>
        <v>0</v>
      </c>
      <c r="E319" s="10">
        <f>_xlfn.NUMBERVALUE(VLOOKUP($A319, Statcast_Era___Career[[Name]:[FRVFRV - Statcast Fielding Run Value in runs above average (Throwing+Blocking+Framing+Arm+RAA)]], 9, FALSE))</f>
        <v>0</v>
      </c>
      <c r="F319" s="8">
        <f>_xlfn.RANK.EQ(_xlfn.NUMBERVALUE(VLOOKUP($A319,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19" s="9">
        <f>_xlfn.RANK.EQ(_xlfn.NUMBERVALUE(VLOOKUP($A319,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19" s="10">
        <f>_xlfn.RANK.EQ(_xlfn.NUMBERVALUE(VLOOKUP($A319,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19" s="11">
        <f>GEOMEAN(F319:H319)</f>
        <v>52.974830816587776</v>
      </c>
      <c r="J319" s="12">
        <f>_xlfn.RANK.EQ(Table58[[#This Row],[Geom Mean (Defense Only)]], Table58[Geom Mean (Defense Only)], 1)</f>
        <v>70</v>
      </c>
      <c r="K319" s="11">
        <f>GEOMEAN(F319:G319)</f>
        <v>52.962250707461443</v>
      </c>
      <c r="L319" s="13">
        <f>_xlfn.RANK.EQ(Table58[[#This Row],[Defensive Geom Mean (w/o Framing)]], Table58[Defensive Geom Mean (w/o Framing)], 1)</f>
        <v>58</v>
      </c>
      <c r="M319" s="19">
        <f>Table58[[#This Row],[Defense Only Rank]]-Table58[[#This Row],[Defensive Geom Mean (w/o Framing) Rank]]</f>
        <v>12</v>
      </c>
    </row>
    <row r="320" spans="1:13" x14ac:dyDescent="0.45">
      <c r="A320" s="1" t="s">
        <v>451</v>
      </c>
      <c r="B320" t="str">
        <f>VLOOKUP(Table58[[#This Row],[Name]], Statcast_Era___Career[[Name]:[Team]], 2, FALSE)</f>
        <v>4 Tms</v>
      </c>
      <c r="C320" s="8">
        <f>_xlfn.NUMBERVALUE(VLOOKUP($A320, Statcast_Era___Career[[Name]:[FRVFRV - Statcast Fielding Run Value in runs above average (Throwing+Blocking+Framing+Arm+RAA)]], 7, FALSE))</f>
        <v>0</v>
      </c>
      <c r="D320" s="9">
        <f>_xlfn.NUMBERVALUE(VLOOKUP($A320, Statcast_Era___Career[[Name]:[FRVFRV - Statcast Fielding Run Value in runs above average (Throwing+Blocking+Framing+Arm+RAA)]], 8, FALSE))</f>
        <v>0</v>
      </c>
      <c r="E320" s="10">
        <f>_xlfn.NUMBERVALUE(VLOOKUP($A320, Statcast_Era___Career[[Name]:[FRVFRV - Statcast Fielding Run Value in runs above average (Throwing+Blocking+Framing+Arm+RAA)]], 9, FALSE))</f>
        <v>0</v>
      </c>
      <c r="F320" s="8">
        <f>_xlfn.RANK.EQ(_xlfn.NUMBERVALUE(VLOOKUP($A320,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20" s="9">
        <f>_xlfn.RANK.EQ(_xlfn.NUMBERVALUE(VLOOKUP($A320,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20" s="10">
        <f>_xlfn.RANK.EQ(_xlfn.NUMBERVALUE(VLOOKUP($A320,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20" s="11">
        <f>GEOMEAN(F320:H320)</f>
        <v>52.974830816587776</v>
      </c>
      <c r="J320" s="12">
        <f>_xlfn.RANK.EQ(Table58[[#This Row],[Geom Mean (Defense Only)]], Table58[Geom Mean (Defense Only)], 1)</f>
        <v>70</v>
      </c>
      <c r="K320" s="11">
        <f>GEOMEAN(F320:G320)</f>
        <v>52.962250707461443</v>
      </c>
      <c r="L320" s="13">
        <f>_xlfn.RANK.EQ(Table58[[#This Row],[Defensive Geom Mean (w/o Framing)]], Table58[Defensive Geom Mean (w/o Framing)], 1)</f>
        <v>58</v>
      </c>
      <c r="M320" s="19">
        <f>Table58[[#This Row],[Defense Only Rank]]-Table58[[#This Row],[Defensive Geom Mean (w/o Framing) Rank]]</f>
        <v>12</v>
      </c>
    </row>
    <row r="321" spans="1:13" x14ac:dyDescent="0.45">
      <c r="A321" s="1" t="s">
        <v>452</v>
      </c>
      <c r="B321" t="str">
        <f>VLOOKUP(Table58[[#This Row],[Name]], Statcast_Era___Career[[Name]:[Team]], 2, FALSE)</f>
        <v>3 Tms</v>
      </c>
      <c r="C321" s="8">
        <f>_xlfn.NUMBERVALUE(VLOOKUP($A321, Statcast_Era___Career[[Name]:[FRVFRV - Statcast Fielding Run Value in runs above average (Throwing+Blocking+Framing+Arm+RAA)]], 7, FALSE))</f>
        <v>0</v>
      </c>
      <c r="D321" s="9">
        <f>_xlfn.NUMBERVALUE(VLOOKUP($A321, Statcast_Era___Career[[Name]:[FRVFRV - Statcast Fielding Run Value in runs above average (Throwing+Blocking+Framing+Arm+RAA)]], 8, FALSE))</f>
        <v>0</v>
      </c>
      <c r="E321" s="10">
        <f>_xlfn.NUMBERVALUE(VLOOKUP($A321, Statcast_Era___Career[[Name]:[FRVFRV - Statcast Fielding Run Value in runs above average (Throwing+Blocking+Framing+Arm+RAA)]], 9, FALSE))</f>
        <v>0</v>
      </c>
      <c r="F321" s="8">
        <f>_xlfn.RANK.EQ(_xlfn.NUMBERVALUE(VLOOKUP($A321,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21" s="9">
        <f>_xlfn.RANK.EQ(_xlfn.NUMBERVALUE(VLOOKUP($A321,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21" s="10">
        <f>_xlfn.RANK.EQ(_xlfn.NUMBERVALUE(VLOOKUP($A321,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21" s="11">
        <f>GEOMEAN(F321:H321)</f>
        <v>52.974830816587776</v>
      </c>
      <c r="J321" s="12">
        <f>_xlfn.RANK.EQ(Table58[[#This Row],[Geom Mean (Defense Only)]], Table58[Geom Mean (Defense Only)], 1)</f>
        <v>70</v>
      </c>
      <c r="K321" s="11">
        <f>GEOMEAN(F321:G321)</f>
        <v>52.962250707461443</v>
      </c>
      <c r="L321" s="13">
        <f>_xlfn.RANK.EQ(Table58[[#This Row],[Defensive Geom Mean (w/o Framing)]], Table58[Defensive Geom Mean (w/o Framing)], 1)</f>
        <v>58</v>
      </c>
      <c r="M321" s="19">
        <f>Table58[[#This Row],[Defense Only Rank]]-Table58[[#This Row],[Defensive Geom Mean (w/o Framing) Rank]]</f>
        <v>12</v>
      </c>
    </row>
    <row r="322" spans="1:13" x14ac:dyDescent="0.45">
      <c r="A322" s="1" t="s">
        <v>453</v>
      </c>
      <c r="B322" t="str">
        <f>VLOOKUP(Table58[[#This Row],[Name]], Statcast_Era___Career[[Name]:[Team]], 2, FALSE)</f>
        <v>2 Tms</v>
      </c>
      <c r="C322" s="8">
        <f>_xlfn.NUMBERVALUE(VLOOKUP($A322, Statcast_Era___Career[[Name]:[FRVFRV - Statcast Fielding Run Value in runs above average (Throwing+Blocking+Framing+Arm+RAA)]], 7, FALSE))</f>
        <v>0</v>
      </c>
      <c r="D322" s="9">
        <f>_xlfn.NUMBERVALUE(VLOOKUP($A322, Statcast_Era___Career[[Name]:[FRVFRV - Statcast Fielding Run Value in runs above average (Throwing+Blocking+Framing+Arm+RAA)]], 8, FALSE))</f>
        <v>0</v>
      </c>
      <c r="E322" s="10">
        <f>_xlfn.NUMBERVALUE(VLOOKUP($A322, Statcast_Era___Career[[Name]:[FRVFRV - Statcast Fielding Run Value in runs above average (Throwing+Blocking+Framing+Arm+RAA)]], 9, FALSE))</f>
        <v>0</v>
      </c>
      <c r="F322" s="8">
        <f>_xlfn.RANK.EQ(_xlfn.NUMBERVALUE(VLOOKUP($A322,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22" s="9">
        <f>_xlfn.RANK.EQ(_xlfn.NUMBERVALUE(VLOOKUP($A322,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22" s="10">
        <f>_xlfn.RANK.EQ(_xlfn.NUMBERVALUE(VLOOKUP($A322,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22" s="11">
        <f>GEOMEAN(F322:H322)</f>
        <v>52.974830816587776</v>
      </c>
      <c r="J322" s="12">
        <f>_xlfn.RANK.EQ(Table58[[#This Row],[Geom Mean (Defense Only)]], Table58[Geom Mean (Defense Only)], 1)</f>
        <v>70</v>
      </c>
      <c r="K322" s="11">
        <f>GEOMEAN(F322:G322)</f>
        <v>52.962250707461443</v>
      </c>
      <c r="L322" s="13">
        <f>_xlfn.RANK.EQ(Table58[[#This Row],[Defensive Geom Mean (w/o Framing)]], Table58[Defensive Geom Mean (w/o Framing)], 1)</f>
        <v>58</v>
      </c>
      <c r="M322" s="19">
        <f>Table58[[#This Row],[Defense Only Rank]]-Table58[[#This Row],[Defensive Geom Mean (w/o Framing) Rank]]</f>
        <v>12</v>
      </c>
    </row>
    <row r="323" spans="1:13" x14ac:dyDescent="0.45">
      <c r="A323" s="1" t="s">
        <v>454</v>
      </c>
      <c r="B323" t="str">
        <f>VLOOKUP(Table58[[#This Row],[Name]], Statcast_Era___Career[[Name]:[Team]], 2, FALSE)</f>
        <v>3 Tms</v>
      </c>
      <c r="C323" s="8">
        <f>_xlfn.NUMBERVALUE(VLOOKUP($A323, Statcast_Era___Career[[Name]:[FRVFRV - Statcast Fielding Run Value in runs above average (Throwing+Blocking+Framing+Arm+RAA)]], 7, FALSE))</f>
        <v>0</v>
      </c>
      <c r="D323" s="9">
        <f>_xlfn.NUMBERVALUE(VLOOKUP($A323, Statcast_Era___Career[[Name]:[FRVFRV - Statcast Fielding Run Value in runs above average (Throwing+Blocking+Framing+Arm+RAA)]], 8, FALSE))</f>
        <v>0</v>
      </c>
      <c r="E323" s="10">
        <f>_xlfn.NUMBERVALUE(VLOOKUP($A323, Statcast_Era___Career[[Name]:[FRVFRV - Statcast Fielding Run Value in runs above average (Throwing+Blocking+Framing+Arm+RAA)]], 9, FALSE))</f>
        <v>0</v>
      </c>
      <c r="F323" s="8">
        <f>_xlfn.RANK.EQ(_xlfn.NUMBERVALUE(VLOOKUP($A323,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23" s="9">
        <f>_xlfn.RANK.EQ(_xlfn.NUMBERVALUE(VLOOKUP($A323,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23" s="10">
        <f>_xlfn.RANK.EQ(_xlfn.NUMBERVALUE(VLOOKUP($A323,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23" s="11">
        <f>GEOMEAN(F323:H323)</f>
        <v>52.974830816587776</v>
      </c>
      <c r="J323" s="12">
        <f>_xlfn.RANK.EQ(Table58[[#This Row],[Geom Mean (Defense Only)]], Table58[Geom Mean (Defense Only)], 1)</f>
        <v>70</v>
      </c>
      <c r="K323" s="11">
        <f>GEOMEAN(F323:G323)</f>
        <v>52.962250707461443</v>
      </c>
      <c r="L323" s="13">
        <f>_xlfn.RANK.EQ(Table58[[#This Row],[Defensive Geom Mean (w/o Framing)]], Table58[Defensive Geom Mean (w/o Framing)], 1)</f>
        <v>58</v>
      </c>
      <c r="M323" s="19">
        <f>Table58[[#This Row],[Defense Only Rank]]-Table58[[#This Row],[Defensive Geom Mean (w/o Framing) Rank]]</f>
        <v>12</v>
      </c>
    </row>
    <row r="324" spans="1:13" x14ac:dyDescent="0.45">
      <c r="A324" s="1" t="s">
        <v>455</v>
      </c>
      <c r="B324" t="str">
        <f>VLOOKUP(Table58[[#This Row],[Name]], Statcast_Era___Career[[Name]:[Team]], 2, FALSE)</f>
        <v>3 Tms</v>
      </c>
      <c r="C324" s="8">
        <f>_xlfn.NUMBERVALUE(VLOOKUP($A324, Statcast_Era___Career[[Name]:[FRVFRV - Statcast Fielding Run Value in runs above average (Throwing+Blocking+Framing+Arm+RAA)]], 7, FALSE))</f>
        <v>0</v>
      </c>
      <c r="D324" s="9">
        <f>_xlfn.NUMBERVALUE(VLOOKUP($A324, Statcast_Era___Career[[Name]:[FRVFRV - Statcast Fielding Run Value in runs above average (Throwing+Blocking+Framing+Arm+RAA)]], 8, FALSE))</f>
        <v>0</v>
      </c>
      <c r="E324" s="10">
        <f>_xlfn.NUMBERVALUE(VLOOKUP($A324, Statcast_Era___Career[[Name]:[FRVFRV - Statcast Fielding Run Value in runs above average (Throwing+Blocking+Framing+Arm+RAA)]], 9, FALSE))</f>
        <v>0</v>
      </c>
      <c r="F324" s="8">
        <f>_xlfn.RANK.EQ(_xlfn.NUMBERVALUE(VLOOKUP($A324,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24" s="9">
        <f>_xlfn.RANK.EQ(_xlfn.NUMBERVALUE(VLOOKUP($A324,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24" s="10">
        <f>_xlfn.RANK.EQ(_xlfn.NUMBERVALUE(VLOOKUP($A324,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24" s="11">
        <f>GEOMEAN(F324:H324)</f>
        <v>52.974830816587776</v>
      </c>
      <c r="J324" s="12">
        <f>_xlfn.RANK.EQ(Table58[[#This Row],[Geom Mean (Defense Only)]], Table58[Geom Mean (Defense Only)], 1)</f>
        <v>70</v>
      </c>
      <c r="K324" s="11">
        <f>GEOMEAN(F324:G324)</f>
        <v>52.962250707461443</v>
      </c>
      <c r="L324" s="13">
        <f>_xlfn.RANK.EQ(Table58[[#This Row],[Defensive Geom Mean (w/o Framing)]], Table58[Defensive Geom Mean (w/o Framing)], 1)</f>
        <v>58</v>
      </c>
      <c r="M324" s="19">
        <f>Table58[[#This Row],[Defense Only Rank]]-Table58[[#This Row],[Defensive Geom Mean (w/o Framing) Rank]]</f>
        <v>12</v>
      </c>
    </row>
    <row r="325" spans="1:13" x14ac:dyDescent="0.45">
      <c r="A325" s="1" t="s">
        <v>456</v>
      </c>
      <c r="B325" t="str">
        <f>VLOOKUP(Table58[[#This Row],[Name]], Statcast_Era___Career[[Name]:[Team]], 2, FALSE)</f>
        <v>4 Tms</v>
      </c>
      <c r="C325" s="8">
        <f>_xlfn.NUMBERVALUE(VLOOKUP($A325, Statcast_Era___Career[[Name]:[FRVFRV - Statcast Fielding Run Value in runs above average (Throwing+Blocking+Framing+Arm+RAA)]], 7, FALSE))</f>
        <v>0</v>
      </c>
      <c r="D325" s="9">
        <f>_xlfn.NUMBERVALUE(VLOOKUP($A325, Statcast_Era___Career[[Name]:[FRVFRV - Statcast Fielding Run Value in runs above average (Throwing+Blocking+Framing+Arm+RAA)]], 8, FALSE))</f>
        <v>0</v>
      </c>
      <c r="E325" s="10">
        <f>_xlfn.NUMBERVALUE(VLOOKUP($A325, Statcast_Era___Career[[Name]:[FRVFRV - Statcast Fielding Run Value in runs above average (Throwing+Blocking+Framing+Arm+RAA)]], 9, FALSE))</f>
        <v>0</v>
      </c>
      <c r="F325" s="8">
        <f>_xlfn.RANK.EQ(_xlfn.NUMBERVALUE(VLOOKUP($A325,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25" s="9">
        <f>_xlfn.RANK.EQ(_xlfn.NUMBERVALUE(VLOOKUP($A325,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25" s="10">
        <f>_xlfn.RANK.EQ(_xlfn.NUMBERVALUE(VLOOKUP($A325,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25" s="11">
        <f>GEOMEAN(F325:H325)</f>
        <v>52.974830816587776</v>
      </c>
      <c r="J325" s="12">
        <f>_xlfn.RANK.EQ(Table58[[#This Row],[Geom Mean (Defense Only)]], Table58[Geom Mean (Defense Only)], 1)</f>
        <v>70</v>
      </c>
      <c r="K325" s="11">
        <f>GEOMEAN(F325:G325)</f>
        <v>52.962250707461443</v>
      </c>
      <c r="L325" s="13">
        <f>_xlfn.RANK.EQ(Table58[[#This Row],[Defensive Geom Mean (w/o Framing)]], Table58[Defensive Geom Mean (w/o Framing)], 1)</f>
        <v>58</v>
      </c>
      <c r="M325" s="19">
        <f>Table58[[#This Row],[Defense Only Rank]]-Table58[[#This Row],[Defensive Geom Mean (w/o Framing) Rank]]</f>
        <v>12</v>
      </c>
    </row>
    <row r="326" spans="1:13" x14ac:dyDescent="0.45">
      <c r="A326" s="1" t="s">
        <v>457</v>
      </c>
      <c r="B326" t="str">
        <f>VLOOKUP(Table58[[#This Row],[Name]], Statcast_Era___Career[[Name]:[Team]], 2, FALSE)</f>
        <v>3 Tms</v>
      </c>
      <c r="C326" s="8">
        <f>_xlfn.NUMBERVALUE(VLOOKUP($A326, Statcast_Era___Career[[Name]:[FRVFRV - Statcast Fielding Run Value in runs above average (Throwing+Blocking+Framing+Arm+RAA)]], 7, FALSE))</f>
        <v>0</v>
      </c>
      <c r="D326" s="9">
        <f>_xlfn.NUMBERVALUE(VLOOKUP($A326, Statcast_Era___Career[[Name]:[FRVFRV - Statcast Fielding Run Value in runs above average (Throwing+Blocking+Framing+Arm+RAA)]], 8, FALSE))</f>
        <v>0</v>
      </c>
      <c r="E326" s="10">
        <f>_xlfn.NUMBERVALUE(VLOOKUP($A326, Statcast_Era___Career[[Name]:[FRVFRV - Statcast Fielding Run Value in runs above average (Throwing+Blocking+Framing+Arm+RAA)]], 9, FALSE))</f>
        <v>0</v>
      </c>
      <c r="F326" s="8">
        <f>_xlfn.RANK.EQ(_xlfn.NUMBERVALUE(VLOOKUP($A326,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26" s="9">
        <f>_xlfn.RANK.EQ(_xlfn.NUMBERVALUE(VLOOKUP($A326,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26" s="10">
        <f>_xlfn.RANK.EQ(_xlfn.NUMBERVALUE(VLOOKUP($A326,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26" s="11">
        <f>GEOMEAN(F326:H326)</f>
        <v>52.974830816587776</v>
      </c>
      <c r="J326" s="12">
        <f>_xlfn.RANK.EQ(Table58[[#This Row],[Geom Mean (Defense Only)]], Table58[Geom Mean (Defense Only)], 1)</f>
        <v>70</v>
      </c>
      <c r="K326" s="11">
        <f>GEOMEAN(F326:G326)</f>
        <v>52.962250707461443</v>
      </c>
      <c r="L326" s="13">
        <f>_xlfn.RANK.EQ(Table58[[#This Row],[Defensive Geom Mean (w/o Framing)]], Table58[Defensive Geom Mean (w/o Framing)], 1)</f>
        <v>58</v>
      </c>
      <c r="M326" s="19">
        <f>Table58[[#This Row],[Defense Only Rank]]-Table58[[#This Row],[Defensive Geom Mean (w/o Framing) Rank]]</f>
        <v>12</v>
      </c>
    </row>
    <row r="327" spans="1:13" x14ac:dyDescent="0.45">
      <c r="A327" s="1" t="s">
        <v>458</v>
      </c>
      <c r="B327" t="str">
        <f>VLOOKUP(Table58[[#This Row],[Name]], Statcast_Era___Career[[Name]:[Team]], 2, FALSE)</f>
        <v>5 Tms</v>
      </c>
      <c r="C327" s="8">
        <f>_xlfn.NUMBERVALUE(VLOOKUP($A327, Statcast_Era___Career[[Name]:[FRVFRV - Statcast Fielding Run Value in runs above average (Throwing+Blocking+Framing+Arm+RAA)]], 7, FALSE))</f>
        <v>0</v>
      </c>
      <c r="D327" s="9">
        <f>_xlfn.NUMBERVALUE(VLOOKUP($A327, Statcast_Era___Career[[Name]:[FRVFRV - Statcast Fielding Run Value in runs above average (Throwing+Blocking+Framing+Arm+RAA)]], 8, FALSE))</f>
        <v>0</v>
      </c>
      <c r="E327" s="10">
        <f>_xlfn.NUMBERVALUE(VLOOKUP($A327, Statcast_Era___Career[[Name]:[FRVFRV - Statcast Fielding Run Value in runs above average (Throwing+Blocking+Framing+Arm+RAA)]], 9, FALSE))</f>
        <v>0</v>
      </c>
      <c r="F327" s="8">
        <f>_xlfn.RANK.EQ(_xlfn.NUMBERVALUE(VLOOKUP($A327,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27" s="9">
        <f>_xlfn.RANK.EQ(_xlfn.NUMBERVALUE(VLOOKUP($A327,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27" s="10">
        <f>_xlfn.RANK.EQ(_xlfn.NUMBERVALUE(VLOOKUP($A327,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27" s="11">
        <f>GEOMEAN(F327:H327)</f>
        <v>52.974830816587776</v>
      </c>
      <c r="J327" s="12">
        <f>_xlfn.RANK.EQ(Table58[[#This Row],[Geom Mean (Defense Only)]], Table58[Geom Mean (Defense Only)], 1)</f>
        <v>70</v>
      </c>
      <c r="K327" s="11">
        <f>GEOMEAN(F327:G327)</f>
        <v>52.962250707461443</v>
      </c>
      <c r="L327" s="13">
        <f>_xlfn.RANK.EQ(Table58[[#This Row],[Defensive Geom Mean (w/o Framing)]], Table58[Defensive Geom Mean (w/o Framing)], 1)</f>
        <v>58</v>
      </c>
      <c r="M327" s="19">
        <f>Table58[[#This Row],[Defense Only Rank]]-Table58[[#This Row],[Defensive Geom Mean (w/o Framing) Rank]]</f>
        <v>12</v>
      </c>
    </row>
    <row r="328" spans="1:13" x14ac:dyDescent="0.45">
      <c r="A328" s="1" t="s">
        <v>459</v>
      </c>
      <c r="B328" t="str">
        <f>VLOOKUP(Table58[[#This Row],[Name]], Statcast_Era___Career[[Name]:[Team]], 2, FALSE)</f>
        <v>3 Tms</v>
      </c>
      <c r="C328" s="8">
        <f>_xlfn.NUMBERVALUE(VLOOKUP($A328, Statcast_Era___Career[[Name]:[FRVFRV - Statcast Fielding Run Value in runs above average (Throwing+Blocking+Framing+Arm+RAA)]], 7, FALSE))</f>
        <v>0</v>
      </c>
      <c r="D328" s="9">
        <f>_xlfn.NUMBERVALUE(VLOOKUP($A328, Statcast_Era___Career[[Name]:[FRVFRV - Statcast Fielding Run Value in runs above average (Throwing+Blocking+Framing+Arm+RAA)]], 8, FALSE))</f>
        <v>0</v>
      </c>
      <c r="E328" s="10">
        <f>_xlfn.NUMBERVALUE(VLOOKUP($A328, Statcast_Era___Career[[Name]:[FRVFRV - Statcast Fielding Run Value in runs above average (Throwing+Blocking+Framing+Arm+RAA)]], 9, FALSE))</f>
        <v>0</v>
      </c>
      <c r="F328" s="8">
        <f>_xlfn.RANK.EQ(_xlfn.NUMBERVALUE(VLOOKUP($A328,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28" s="9">
        <f>_xlfn.RANK.EQ(_xlfn.NUMBERVALUE(VLOOKUP($A328,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28" s="10">
        <f>_xlfn.RANK.EQ(_xlfn.NUMBERVALUE(VLOOKUP($A328,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28" s="11">
        <f>GEOMEAN(F328:H328)</f>
        <v>52.974830816587776</v>
      </c>
      <c r="J328" s="12">
        <f>_xlfn.RANK.EQ(Table58[[#This Row],[Geom Mean (Defense Only)]], Table58[Geom Mean (Defense Only)], 1)</f>
        <v>70</v>
      </c>
      <c r="K328" s="11">
        <f>GEOMEAN(F328:G328)</f>
        <v>52.962250707461443</v>
      </c>
      <c r="L328" s="13">
        <f>_xlfn.RANK.EQ(Table58[[#This Row],[Defensive Geom Mean (w/o Framing)]], Table58[Defensive Geom Mean (w/o Framing)], 1)</f>
        <v>58</v>
      </c>
      <c r="M328" s="19">
        <f>Table58[[#This Row],[Defense Only Rank]]-Table58[[#This Row],[Defensive Geom Mean (w/o Framing) Rank]]</f>
        <v>12</v>
      </c>
    </row>
    <row r="329" spans="1:13" x14ac:dyDescent="0.45">
      <c r="A329" s="1" t="s">
        <v>460</v>
      </c>
      <c r="B329" t="str">
        <f>VLOOKUP(Table58[[#This Row],[Name]], Statcast_Era___Career[[Name]:[Team]], 2, FALSE)</f>
        <v>HOU</v>
      </c>
      <c r="C329" s="8">
        <f>_xlfn.NUMBERVALUE(VLOOKUP($A329, Statcast_Era___Career[[Name]:[FRVFRV - Statcast Fielding Run Value in runs above average (Throwing+Blocking+Framing+Arm+RAA)]], 7, FALSE))</f>
        <v>0</v>
      </c>
      <c r="D329" s="9">
        <f>_xlfn.NUMBERVALUE(VLOOKUP($A329, Statcast_Era___Career[[Name]:[FRVFRV - Statcast Fielding Run Value in runs above average (Throwing+Blocking+Framing+Arm+RAA)]], 8, FALSE))</f>
        <v>0</v>
      </c>
      <c r="E329" s="10">
        <f>_xlfn.NUMBERVALUE(VLOOKUP($A329, Statcast_Era___Career[[Name]:[FRVFRV - Statcast Fielding Run Value in runs above average (Throwing+Blocking+Framing+Arm+RAA)]], 9, FALSE))</f>
        <v>0</v>
      </c>
      <c r="F329" s="8">
        <f>_xlfn.RANK.EQ(_xlfn.NUMBERVALUE(VLOOKUP($A329,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29" s="9">
        <f>_xlfn.RANK.EQ(_xlfn.NUMBERVALUE(VLOOKUP($A329,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29" s="10">
        <f>_xlfn.RANK.EQ(_xlfn.NUMBERVALUE(VLOOKUP($A329,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29" s="11">
        <f>GEOMEAN(F329:H329)</f>
        <v>52.974830816587776</v>
      </c>
      <c r="J329" s="12">
        <f>_xlfn.RANK.EQ(Table58[[#This Row],[Geom Mean (Defense Only)]], Table58[Geom Mean (Defense Only)], 1)</f>
        <v>70</v>
      </c>
      <c r="K329" s="11">
        <f>GEOMEAN(F329:G329)</f>
        <v>52.962250707461443</v>
      </c>
      <c r="L329" s="13">
        <f>_xlfn.RANK.EQ(Table58[[#This Row],[Defensive Geom Mean (w/o Framing)]], Table58[Defensive Geom Mean (w/o Framing)], 1)</f>
        <v>58</v>
      </c>
      <c r="M329" s="19">
        <f>Table58[[#This Row],[Defense Only Rank]]-Table58[[#This Row],[Defensive Geom Mean (w/o Framing) Rank]]</f>
        <v>12</v>
      </c>
    </row>
    <row r="330" spans="1:13" x14ac:dyDescent="0.45">
      <c r="A330" s="1" t="s">
        <v>461</v>
      </c>
      <c r="B330" t="str">
        <f>VLOOKUP(Table58[[#This Row],[Name]], Statcast_Era___Career[[Name]:[Team]], 2, FALSE)</f>
        <v>2 Tms</v>
      </c>
      <c r="C330" s="8">
        <f>_xlfn.NUMBERVALUE(VLOOKUP($A330, Statcast_Era___Career[[Name]:[FRVFRV - Statcast Fielding Run Value in runs above average (Throwing+Blocking+Framing+Arm+RAA)]], 7, FALSE))</f>
        <v>0</v>
      </c>
      <c r="D330" s="9">
        <f>_xlfn.NUMBERVALUE(VLOOKUP($A330, Statcast_Era___Career[[Name]:[FRVFRV - Statcast Fielding Run Value in runs above average (Throwing+Blocking+Framing+Arm+RAA)]], 8, FALSE))</f>
        <v>0</v>
      </c>
      <c r="E330" s="10">
        <f>_xlfn.NUMBERVALUE(VLOOKUP($A330, Statcast_Era___Career[[Name]:[FRVFRV - Statcast Fielding Run Value in runs above average (Throwing+Blocking+Framing+Arm+RAA)]], 9, FALSE))</f>
        <v>0</v>
      </c>
      <c r="F330" s="8">
        <f>_xlfn.RANK.EQ(_xlfn.NUMBERVALUE(VLOOKUP($A330,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30" s="9">
        <f>_xlfn.RANK.EQ(_xlfn.NUMBERVALUE(VLOOKUP($A330,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30" s="10">
        <f>_xlfn.RANK.EQ(_xlfn.NUMBERVALUE(VLOOKUP($A330,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30" s="11">
        <f>GEOMEAN(F330:H330)</f>
        <v>52.974830816587776</v>
      </c>
      <c r="J330" s="12">
        <f>_xlfn.RANK.EQ(Table58[[#This Row],[Geom Mean (Defense Only)]], Table58[Geom Mean (Defense Only)], 1)</f>
        <v>70</v>
      </c>
      <c r="K330" s="11">
        <f>GEOMEAN(F330:G330)</f>
        <v>52.962250707461443</v>
      </c>
      <c r="L330" s="13">
        <f>_xlfn.RANK.EQ(Table58[[#This Row],[Defensive Geom Mean (w/o Framing)]], Table58[Defensive Geom Mean (w/o Framing)], 1)</f>
        <v>58</v>
      </c>
      <c r="M330" s="19">
        <f>Table58[[#This Row],[Defense Only Rank]]-Table58[[#This Row],[Defensive Geom Mean (w/o Framing) Rank]]</f>
        <v>12</v>
      </c>
    </row>
    <row r="331" spans="1:13" x14ac:dyDescent="0.45">
      <c r="A331" s="1" t="s">
        <v>462</v>
      </c>
      <c r="B331" t="str">
        <f>VLOOKUP(Table58[[#This Row],[Name]], Statcast_Era___Career[[Name]:[Team]], 2, FALSE)</f>
        <v>3 Tms</v>
      </c>
      <c r="C331" s="8">
        <f>_xlfn.NUMBERVALUE(VLOOKUP($A331, Statcast_Era___Career[[Name]:[FRVFRV - Statcast Fielding Run Value in runs above average (Throwing+Blocking+Framing+Arm+RAA)]], 7, FALSE))</f>
        <v>0</v>
      </c>
      <c r="D331" s="9">
        <f>_xlfn.NUMBERVALUE(VLOOKUP($A331, Statcast_Era___Career[[Name]:[FRVFRV - Statcast Fielding Run Value in runs above average (Throwing+Blocking+Framing+Arm+RAA)]], 8, FALSE))</f>
        <v>0</v>
      </c>
      <c r="E331" s="10">
        <f>_xlfn.NUMBERVALUE(VLOOKUP($A331, Statcast_Era___Career[[Name]:[FRVFRV - Statcast Fielding Run Value in runs above average (Throwing+Blocking+Framing+Arm+RAA)]], 9, FALSE))</f>
        <v>0</v>
      </c>
      <c r="F331" s="8">
        <f>_xlfn.RANK.EQ(_xlfn.NUMBERVALUE(VLOOKUP($A331,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31" s="9">
        <f>_xlfn.RANK.EQ(_xlfn.NUMBERVALUE(VLOOKUP($A331,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31" s="10">
        <f>_xlfn.RANK.EQ(_xlfn.NUMBERVALUE(VLOOKUP($A331,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31" s="11">
        <f>GEOMEAN(F331:H331)</f>
        <v>52.974830816587776</v>
      </c>
      <c r="J331" s="12">
        <f>_xlfn.RANK.EQ(Table58[[#This Row],[Geom Mean (Defense Only)]], Table58[Geom Mean (Defense Only)], 1)</f>
        <v>70</v>
      </c>
      <c r="K331" s="11">
        <f>GEOMEAN(F331:G331)</f>
        <v>52.962250707461443</v>
      </c>
      <c r="L331" s="13">
        <f>_xlfn.RANK.EQ(Table58[[#This Row],[Defensive Geom Mean (w/o Framing)]], Table58[Defensive Geom Mean (w/o Framing)], 1)</f>
        <v>58</v>
      </c>
      <c r="M331" s="19">
        <f>Table58[[#This Row],[Defense Only Rank]]-Table58[[#This Row],[Defensive Geom Mean (w/o Framing) Rank]]</f>
        <v>12</v>
      </c>
    </row>
    <row r="332" spans="1:13" x14ac:dyDescent="0.45">
      <c r="A332" s="1" t="s">
        <v>463</v>
      </c>
      <c r="B332" t="str">
        <f>VLOOKUP(Table58[[#This Row],[Name]], Statcast_Era___Career[[Name]:[Team]], 2, FALSE)</f>
        <v>2 Tms</v>
      </c>
      <c r="C332" s="8">
        <f>_xlfn.NUMBERVALUE(VLOOKUP($A332, Statcast_Era___Career[[Name]:[FRVFRV - Statcast Fielding Run Value in runs above average (Throwing+Blocking+Framing+Arm+RAA)]], 7, FALSE))</f>
        <v>0</v>
      </c>
      <c r="D332" s="9">
        <f>_xlfn.NUMBERVALUE(VLOOKUP($A332, Statcast_Era___Career[[Name]:[FRVFRV - Statcast Fielding Run Value in runs above average (Throwing+Blocking+Framing+Arm+RAA)]], 8, FALSE))</f>
        <v>0</v>
      </c>
      <c r="E332" s="10">
        <f>_xlfn.NUMBERVALUE(VLOOKUP($A332, Statcast_Era___Career[[Name]:[FRVFRV - Statcast Fielding Run Value in runs above average (Throwing+Blocking+Framing+Arm+RAA)]], 9, FALSE))</f>
        <v>0</v>
      </c>
      <c r="F332" s="8">
        <f>_xlfn.RANK.EQ(_xlfn.NUMBERVALUE(VLOOKUP($A332,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32" s="9">
        <f>_xlfn.RANK.EQ(_xlfn.NUMBERVALUE(VLOOKUP($A332,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32" s="10">
        <f>_xlfn.RANK.EQ(_xlfn.NUMBERVALUE(VLOOKUP($A332,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32" s="11">
        <f>GEOMEAN(F332:H332)</f>
        <v>52.974830816587776</v>
      </c>
      <c r="J332" s="12">
        <f>_xlfn.RANK.EQ(Table58[[#This Row],[Geom Mean (Defense Only)]], Table58[Geom Mean (Defense Only)], 1)</f>
        <v>70</v>
      </c>
      <c r="K332" s="11">
        <f>GEOMEAN(F332:G332)</f>
        <v>52.962250707461443</v>
      </c>
      <c r="L332" s="13">
        <f>_xlfn.RANK.EQ(Table58[[#This Row],[Defensive Geom Mean (w/o Framing)]], Table58[Defensive Geom Mean (w/o Framing)], 1)</f>
        <v>58</v>
      </c>
      <c r="M332" s="19">
        <f>Table58[[#This Row],[Defense Only Rank]]-Table58[[#This Row],[Defensive Geom Mean (w/o Framing) Rank]]</f>
        <v>12</v>
      </c>
    </row>
    <row r="333" spans="1:13" x14ac:dyDescent="0.45">
      <c r="A333" s="1" t="s">
        <v>464</v>
      </c>
      <c r="B333" t="str">
        <f>VLOOKUP(Table58[[#This Row],[Name]], Statcast_Era___Career[[Name]:[Team]], 2, FALSE)</f>
        <v>4 Tms</v>
      </c>
      <c r="C333" s="8">
        <f>_xlfn.NUMBERVALUE(VLOOKUP($A333, Statcast_Era___Career[[Name]:[FRVFRV - Statcast Fielding Run Value in runs above average (Throwing+Blocking+Framing+Arm+RAA)]], 7, FALSE))</f>
        <v>0</v>
      </c>
      <c r="D333" s="9">
        <f>_xlfn.NUMBERVALUE(VLOOKUP($A333, Statcast_Era___Career[[Name]:[FRVFRV - Statcast Fielding Run Value in runs above average (Throwing+Blocking+Framing+Arm+RAA)]], 8, FALSE))</f>
        <v>0</v>
      </c>
      <c r="E333" s="10">
        <f>_xlfn.NUMBERVALUE(VLOOKUP($A333, Statcast_Era___Career[[Name]:[FRVFRV - Statcast Fielding Run Value in runs above average (Throwing+Blocking+Framing+Arm+RAA)]], 9, FALSE))</f>
        <v>0</v>
      </c>
      <c r="F333" s="8">
        <f>_xlfn.RANK.EQ(_xlfn.NUMBERVALUE(VLOOKUP($A333,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33" s="9">
        <f>_xlfn.RANK.EQ(_xlfn.NUMBERVALUE(VLOOKUP($A333,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33" s="10">
        <f>_xlfn.RANK.EQ(_xlfn.NUMBERVALUE(VLOOKUP($A333,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33" s="11">
        <f>GEOMEAN(F333:H333)</f>
        <v>52.974830816587776</v>
      </c>
      <c r="J333" s="12">
        <f>_xlfn.RANK.EQ(Table58[[#This Row],[Geom Mean (Defense Only)]], Table58[Geom Mean (Defense Only)], 1)</f>
        <v>70</v>
      </c>
      <c r="K333" s="11">
        <f>GEOMEAN(F333:G333)</f>
        <v>52.962250707461443</v>
      </c>
      <c r="L333" s="13">
        <f>_xlfn.RANK.EQ(Table58[[#This Row],[Defensive Geom Mean (w/o Framing)]], Table58[Defensive Geom Mean (w/o Framing)], 1)</f>
        <v>58</v>
      </c>
      <c r="M333" s="19">
        <f>Table58[[#This Row],[Defense Only Rank]]-Table58[[#This Row],[Defensive Geom Mean (w/o Framing) Rank]]</f>
        <v>12</v>
      </c>
    </row>
    <row r="334" spans="1:13" x14ac:dyDescent="0.45">
      <c r="A334" s="1" t="s">
        <v>465</v>
      </c>
      <c r="B334" t="str">
        <f>VLOOKUP(Table58[[#This Row],[Name]], Statcast_Era___Career[[Name]:[Team]], 2, FALSE)</f>
        <v>4 Tms</v>
      </c>
      <c r="C334" s="8">
        <f>_xlfn.NUMBERVALUE(VLOOKUP($A334, Statcast_Era___Career[[Name]:[FRVFRV - Statcast Fielding Run Value in runs above average (Throwing+Blocking+Framing+Arm+RAA)]], 7, FALSE))</f>
        <v>0</v>
      </c>
      <c r="D334" s="9">
        <f>_xlfn.NUMBERVALUE(VLOOKUP($A334, Statcast_Era___Career[[Name]:[FRVFRV - Statcast Fielding Run Value in runs above average (Throwing+Blocking+Framing+Arm+RAA)]], 8, FALSE))</f>
        <v>0</v>
      </c>
      <c r="E334" s="10">
        <f>_xlfn.NUMBERVALUE(VLOOKUP($A334, Statcast_Era___Career[[Name]:[FRVFRV - Statcast Fielding Run Value in runs above average (Throwing+Blocking+Framing+Arm+RAA)]], 9, FALSE))</f>
        <v>0</v>
      </c>
      <c r="F334" s="8">
        <f>_xlfn.RANK.EQ(_xlfn.NUMBERVALUE(VLOOKUP($A334,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34" s="9">
        <f>_xlfn.RANK.EQ(_xlfn.NUMBERVALUE(VLOOKUP($A334,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34" s="10">
        <f>_xlfn.RANK.EQ(_xlfn.NUMBERVALUE(VLOOKUP($A334,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34" s="11">
        <f>GEOMEAN(F334:H334)</f>
        <v>52.974830816587776</v>
      </c>
      <c r="J334" s="12">
        <f>_xlfn.RANK.EQ(Table58[[#This Row],[Geom Mean (Defense Only)]], Table58[Geom Mean (Defense Only)], 1)</f>
        <v>70</v>
      </c>
      <c r="K334" s="11">
        <f>GEOMEAN(F334:G334)</f>
        <v>52.962250707461443</v>
      </c>
      <c r="L334" s="13">
        <f>_xlfn.RANK.EQ(Table58[[#This Row],[Defensive Geom Mean (w/o Framing)]], Table58[Defensive Geom Mean (w/o Framing)], 1)</f>
        <v>58</v>
      </c>
      <c r="M334" s="19">
        <f>Table58[[#This Row],[Defense Only Rank]]-Table58[[#This Row],[Defensive Geom Mean (w/o Framing) Rank]]</f>
        <v>12</v>
      </c>
    </row>
    <row r="335" spans="1:13" x14ac:dyDescent="0.45">
      <c r="A335" s="1" t="s">
        <v>466</v>
      </c>
      <c r="B335" t="str">
        <f>VLOOKUP(Table58[[#This Row],[Name]], Statcast_Era___Career[[Name]:[Team]], 2, FALSE)</f>
        <v>3 Tms</v>
      </c>
      <c r="C335" s="8">
        <f>_xlfn.NUMBERVALUE(VLOOKUP($A335, Statcast_Era___Career[[Name]:[FRVFRV - Statcast Fielding Run Value in runs above average (Throwing+Blocking+Framing+Arm+RAA)]], 7, FALSE))</f>
        <v>0</v>
      </c>
      <c r="D335" s="9">
        <f>_xlfn.NUMBERVALUE(VLOOKUP($A335, Statcast_Era___Career[[Name]:[FRVFRV - Statcast Fielding Run Value in runs above average (Throwing+Blocking+Framing+Arm+RAA)]], 8, FALSE))</f>
        <v>0</v>
      </c>
      <c r="E335" s="10">
        <f>_xlfn.NUMBERVALUE(VLOOKUP($A335, Statcast_Era___Career[[Name]:[FRVFRV - Statcast Fielding Run Value in runs above average (Throwing+Blocking+Framing+Arm+RAA)]], 9, FALSE))</f>
        <v>0</v>
      </c>
      <c r="F335" s="8">
        <f>_xlfn.RANK.EQ(_xlfn.NUMBERVALUE(VLOOKUP($A335,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35" s="9">
        <f>_xlfn.RANK.EQ(_xlfn.NUMBERVALUE(VLOOKUP($A335,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35" s="10">
        <f>_xlfn.RANK.EQ(_xlfn.NUMBERVALUE(VLOOKUP($A335,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35" s="11">
        <f>GEOMEAN(F335:H335)</f>
        <v>52.974830816587776</v>
      </c>
      <c r="J335" s="12">
        <f>_xlfn.RANK.EQ(Table58[[#This Row],[Geom Mean (Defense Only)]], Table58[Geom Mean (Defense Only)], 1)</f>
        <v>70</v>
      </c>
      <c r="K335" s="11">
        <f>GEOMEAN(F335:G335)</f>
        <v>52.962250707461443</v>
      </c>
      <c r="L335" s="13">
        <f>_xlfn.RANK.EQ(Table58[[#This Row],[Defensive Geom Mean (w/o Framing)]], Table58[Defensive Geom Mean (w/o Framing)], 1)</f>
        <v>58</v>
      </c>
      <c r="M335" s="19">
        <f>Table58[[#This Row],[Defense Only Rank]]-Table58[[#This Row],[Defensive Geom Mean (w/o Framing) Rank]]</f>
        <v>12</v>
      </c>
    </row>
    <row r="336" spans="1:13" x14ac:dyDescent="0.45">
      <c r="A336" s="1" t="s">
        <v>467</v>
      </c>
      <c r="B336" t="str">
        <f>VLOOKUP(Table58[[#This Row],[Name]], Statcast_Era___Career[[Name]:[Team]], 2, FALSE)</f>
        <v>4 Tms</v>
      </c>
      <c r="C336" s="8">
        <f>_xlfn.NUMBERVALUE(VLOOKUP($A336, Statcast_Era___Career[[Name]:[FRVFRV - Statcast Fielding Run Value in runs above average (Throwing+Blocking+Framing+Arm+RAA)]], 7, FALSE))</f>
        <v>0</v>
      </c>
      <c r="D336" s="9">
        <f>_xlfn.NUMBERVALUE(VLOOKUP($A336, Statcast_Era___Career[[Name]:[FRVFRV - Statcast Fielding Run Value in runs above average (Throwing+Blocking+Framing+Arm+RAA)]], 8, FALSE))</f>
        <v>0</v>
      </c>
      <c r="E336" s="10">
        <f>_xlfn.NUMBERVALUE(VLOOKUP($A336, Statcast_Era___Career[[Name]:[FRVFRV - Statcast Fielding Run Value in runs above average (Throwing+Blocking+Framing+Arm+RAA)]], 9, FALSE))</f>
        <v>0</v>
      </c>
      <c r="F336" s="8">
        <f>_xlfn.RANK.EQ(_xlfn.NUMBERVALUE(VLOOKUP($A336,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36" s="9">
        <f>_xlfn.RANK.EQ(_xlfn.NUMBERVALUE(VLOOKUP($A336,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36" s="10">
        <f>_xlfn.RANK.EQ(_xlfn.NUMBERVALUE(VLOOKUP($A336,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36" s="11">
        <f>GEOMEAN(F336:H336)</f>
        <v>52.974830816587776</v>
      </c>
      <c r="J336" s="12">
        <f>_xlfn.RANK.EQ(Table58[[#This Row],[Geom Mean (Defense Only)]], Table58[Geom Mean (Defense Only)], 1)</f>
        <v>70</v>
      </c>
      <c r="K336" s="11">
        <f>GEOMEAN(F336:G336)</f>
        <v>52.962250707461443</v>
      </c>
      <c r="L336" s="13">
        <f>_xlfn.RANK.EQ(Table58[[#This Row],[Defensive Geom Mean (w/o Framing)]], Table58[Defensive Geom Mean (w/o Framing)], 1)</f>
        <v>58</v>
      </c>
      <c r="M336" s="19">
        <f>Table58[[#This Row],[Defense Only Rank]]-Table58[[#This Row],[Defensive Geom Mean (w/o Framing) Rank]]</f>
        <v>12</v>
      </c>
    </row>
    <row r="337" spans="1:13" x14ac:dyDescent="0.45">
      <c r="A337" s="1" t="s">
        <v>468</v>
      </c>
      <c r="B337" t="str">
        <f>VLOOKUP(Table58[[#This Row],[Name]], Statcast_Era___Career[[Name]:[Team]], 2, FALSE)</f>
        <v>2 Tms</v>
      </c>
      <c r="C337" s="8">
        <f>_xlfn.NUMBERVALUE(VLOOKUP($A337, Statcast_Era___Career[[Name]:[FRVFRV - Statcast Fielding Run Value in runs above average (Throwing+Blocking+Framing+Arm+RAA)]], 7, FALSE))</f>
        <v>0</v>
      </c>
      <c r="D337" s="9">
        <f>_xlfn.NUMBERVALUE(VLOOKUP($A337, Statcast_Era___Career[[Name]:[FRVFRV - Statcast Fielding Run Value in runs above average (Throwing+Blocking+Framing+Arm+RAA)]], 8, FALSE))</f>
        <v>0</v>
      </c>
      <c r="E337" s="10">
        <f>_xlfn.NUMBERVALUE(VLOOKUP($A337, Statcast_Era___Career[[Name]:[FRVFRV - Statcast Fielding Run Value in runs above average (Throwing+Blocking+Framing+Arm+RAA)]], 9, FALSE))</f>
        <v>0</v>
      </c>
      <c r="F337" s="8">
        <f>_xlfn.RANK.EQ(_xlfn.NUMBERVALUE(VLOOKUP($A337,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37" s="9">
        <f>_xlfn.RANK.EQ(_xlfn.NUMBERVALUE(VLOOKUP($A337,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37" s="10">
        <f>_xlfn.RANK.EQ(_xlfn.NUMBERVALUE(VLOOKUP($A337,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37" s="11">
        <f>GEOMEAN(F337:H337)</f>
        <v>52.974830816587776</v>
      </c>
      <c r="J337" s="12">
        <f>_xlfn.RANK.EQ(Table58[[#This Row],[Geom Mean (Defense Only)]], Table58[Geom Mean (Defense Only)], 1)</f>
        <v>70</v>
      </c>
      <c r="K337" s="11">
        <f>GEOMEAN(F337:G337)</f>
        <v>52.962250707461443</v>
      </c>
      <c r="L337" s="13">
        <f>_xlfn.RANK.EQ(Table58[[#This Row],[Defensive Geom Mean (w/o Framing)]], Table58[Defensive Geom Mean (w/o Framing)], 1)</f>
        <v>58</v>
      </c>
      <c r="M337" s="19">
        <f>Table58[[#This Row],[Defense Only Rank]]-Table58[[#This Row],[Defensive Geom Mean (w/o Framing) Rank]]</f>
        <v>12</v>
      </c>
    </row>
    <row r="338" spans="1:13" x14ac:dyDescent="0.45">
      <c r="A338" s="1" t="s">
        <v>469</v>
      </c>
      <c r="B338" t="str">
        <f>VLOOKUP(Table58[[#This Row],[Name]], Statcast_Era___Career[[Name]:[Team]], 2, FALSE)</f>
        <v>3 Tms</v>
      </c>
      <c r="C338" s="8">
        <f>_xlfn.NUMBERVALUE(VLOOKUP($A338, Statcast_Era___Career[[Name]:[FRVFRV - Statcast Fielding Run Value in runs above average (Throwing+Blocking+Framing+Arm+RAA)]], 7, FALSE))</f>
        <v>0</v>
      </c>
      <c r="D338" s="9">
        <f>_xlfn.NUMBERVALUE(VLOOKUP($A338, Statcast_Era___Career[[Name]:[FRVFRV - Statcast Fielding Run Value in runs above average (Throwing+Blocking+Framing+Arm+RAA)]], 8, FALSE))</f>
        <v>0</v>
      </c>
      <c r="E338" s="10">
        <f>_xlfn.NUMBERVALUE(VLOOKUP($A338, Statcast_Era___Career[[Name]:[FRVFRV - Statcast Fielding Run Value in runs above average (Throwing+Blocking+Framing+Arm+RAA)]], 9, FALSE))</f>
        <v>0</v>
      </c>
      <c r="F338" s="8">
        <f>_xlfn.RANK.EQ(_xlfn.NUMBERVALUE(VLOOKUP($A338,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38" s="9">
        <f>_xlfn.RANK.EQ(_xlfn.NUMBERVALUE(VLOOKUP($A338,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38" s="10">
        <f>_xlfn.RANK.EQ(_xlfn.NUMBERVALUE(VLOOKUP($A338,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38" s="11">
        <f>GEOMEAN(F338:H338)</f>
        <v>52.974830816587776</v>
      </c>
      <c r="J338" s="12">
        <f>_xlfn.RANK.EQ(Table58[[#This Row],[Geom Mean (Defense Only)]], Table58[Geom Mean (Defense Only)], 1)</f>
        <v>70</v>
      </c>
      <c r="K338" s="11">
        <f>GEOMEAN(F338:G338)</f>
        <v>52.962250707461443</v>
      </c>
      <c r="L338" s="13">
        <f>_xlfn.RANK.EQ(Table58[[#This Row],[Defensive Geom Mean (w/o Framing)]], Table58[Defensive Geom Mean (w/o Framing)], 1)</f>
        <v>58</v>
      </c>
      <c r="M338" s="19">
        <f>Table58[[#This Row],[Defense Only Rank]]-Table58[[#This Row],[Defensive Geom Mean (w/o Framing) Rank]]</f>
        <v>12</v>
      </c>
    </row>
    <row r="339" spans="1:13" x14ac:dyDescent="0.45">
      <c r="A339" s="1" t="s">
        <v>470</v>
      </c>
      <c r="B339" t="str">
        <f>VLOOKUP(Table58[[#This Row],[Name]], Statcast_Era___Career[[Name]:[Team]], 2, FALSE)</f>
        <v>3 Tms</v>
      </c>
      <c r="C339" s="8">
        <f>_xlfn.NUMBERVALUE(VLOOKUP($A339, Statcast_Era___Career[[Name]:[FRVFRV - Statcast Fielding Run Value in runs above average (Throwing+Blocking+Framing+Arm+RAA)]], 7, FALSE))</f>
        <v>0</v>
      </c>
      <c r="D339" s="9">
        <f>_xlfn.NUMBERVALUE(VLOOKUP($A339, Statcast_Era___Career[[Name]:[FRVFRV - Statcast Fielding Run Value in runs above average (Throwing+Blocking+Framing+Arm+RAA)]], 8, FALSE))</f>
        <v>0</v>
      </c>
      <c r="E339" s="10">
        <f>_xlfn.NUMBERVALUE(VLOOKUP($A339, Statcast_Era___Career[[Name]:[FRVFRV - Statcast Fielding Run Value in runs above average (Throwing+Blocking+Framing+Arm+RAA)]], 9, FALSE))</f>
        <v>0</v>
      </c>
      <c r="F339" s="8">
        <f>_xlfn.RANK.EQ(_xlfn.NUMBERVALUE(VLOOKUP($A339,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39" s="9">
        <f>_xlfn.RANK.EQ(_xlfn.NUMBERVALUE(VLOOKUP($A339,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39" s="10">
        <f>_xlfn.RANK.EQ(_xlfn.NUMBERVALUE(VLOOKUP($A339,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39" s="11">
        <f>GEOMEAN(F339:H339)</f>
        <v>52.974830816587776</v>
      </c>
      <c r="J339" s="12">
        <f>_xlfn.RANK.EQ(Table58[[#This Row],[Geom Mean (Defense Only)]], Table58[Geom Mean (Defense Only)], 1)</f>
        <v>70</v>
      </c>
      <c r="K339" s="11">
        <f>GEOMEAN(F339:G339)</f>
        <v>52.962250707461443</v>
      </c>
      <c r="L339" s="13">
        <f>_xlfn.RANK.EQ(Table58[[#This Row],[Defensive Geom Mean (w/o Framing)]], Table58[Defensive Geom Mean (w/o Framing)], 1)</f>
        <v>58</v>
      </c>
      <c r="M339" s="19">
        <f>Table58[[#This Row],[Defense Only Rank]]-Table58[[#This Row],[Defensive Geom Mean (w/o Framing) Rank]]</f>
        <v>12</v>
      </c>
    </row>
    <row r="340" spans="1:13" x14ac:dyDescent="0.45">
      <c r="A340" s="1" t="s">
        <v>471</v>
      </c>
      <c r="B340" t="str">
        <f>VLOOKUP(Table58[[#This Row],[Name]], Statcast_Era___Career[[Name]:[Team]], 2, FALSE)</f>
        <v>7 Tms</v>
      </c>
      <c r="C340" s="8">
        <f>_xlfn.NUMBERVALUE(VLOOKUP($A340, Statcast_Era___Career[[Name]:[FRVFRV - Statcast Fielding Run Value in runs above average (Throwing+Blocking+Framing+Arm+RAA)]], 7, FALSE))</f>
        <v>0</v>
      </c>
      <c r="D340" s="9">
        <f>_xlfn.NUMBERVALUE(VLOOKUP($A340, Statcast_Era___Career[[Name]:[FRVFRV - Statcast Fielding Run Value in runs above average (Throwing+Blocking+Framing+Arm+RAA)]], 8, FALSE))</f>
        <v>0</v>
      </c>
      <c r="E340" s="10">
        <f>_xlfn.NUMBERVALUE(VLOOKUP($A340, Statcast_Era___Career[[Name]:[FRVFRV - Statcast Fielding Run Value in runs above average (Throwing+Blocking+Framing+Arm+RAA)]], 9, FALSE))</f>
        <v>0</v>
      </c>
      <c r="F340" s="8">
        <f>_xlfn.RANK.EQ(_xlfn.NUMBERVALUE(VLOOKUP($A340,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40" s="9">
        <f>_xlfn.RANK.EQ(_xlfn.NUMBERVALUE(VLOOKUP($A340,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40" s="10">
        <f>_xlfn.RANK.EQ(_xlfn.NUMBERVALUE(VLOOKUP($A340,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40" s="11">
        <f>GEOMEAN(F340:H340)</f>
        <v>52.974830816587776</v>
      </c>
      <c r="J340" s="12">
        <f>_xlfn.RANK.EQ(Table58[[#This Row],[Geom Mean (Defense Only)]], Table58[Geom Mean (Defense Only)], 1)</f>
        <v>70</v>
      </c>
      <c r="K340" s="11">
        <f>GEOMEAN(F340:G340)</f>
        <v>52.962250707461443</v>
      </c>
      <c r="L340" s="13">
        <f>_xlfn.RANK.EQ(Table58[[#This Row],[Defensive Geom Mean (w/o Framing)]], Table58[Defensive Geom Mean (w/o Framing)], 1)</f>
        <v>58</v>
      </c>
      <c r="M340" s="19">
        <f>Table58[[#This Row],[Defense Only Rank]]-Table58[[#This Row],[Defensive Geom Mean (w/o Framing) Rank]]</f>
        <v>12</v>
      </c>
    </row>
    <row r="341" spans="1:13" x14ac:dyDescent="0.45">
      <c r="A341" s="1" t="s">
        <v>472</v>
      </c>
      <c r="B341" t="str">
        <f>VLOOKUP(Table58[[#This Row],[Name]], Statcast_Era___Career[[Name]:[Team]], 2, FALSE)</f>
        <v>4 Tms</v>
      </c>
      <c r="C341" s="8">
        <f>_xlfn.NUMBERVALUE(VLOOKUP($A341, Statcast_Era___Career[[Name]:[FRVFRV - Statcast Fielding Run Value in runs above average (Throwing+Blocking+Framing+Arm+RAA)]], 7, FALSE))</f>
        <v>0</v>
      </c>
      <c r="D341" s="9">
        <f>_xlfn.NUMBERVALUE(VLOOKUP($A341, Statcast_Era___Career[[Name]:[FRVFRV - Statcast Fielding Run Value in runs above average (Throwing+Blocking+Framing+Arm+RAA)]], 8, FALSE))</f>
        <v>0</v>
      </c>
      <c r="E341" s="10">
        <f>_xlfn.NUMBERVALUE(VLOOKUP($A341, Statcast_Era___Career[[Name]:[FRVFRV - Statcast Fielding Run Value in runs above average (Throwing+Blocking+Framing+Arm+RAA)]], 9, FALSE))</f>
        <v>0</v>
      </c>
      <c r="F341" s="8">
        <f>_xlfn.RANK.EQ(_xlfn.NUMBERVALUE(VLOOKUP($A341,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41" s="9">
        <f>_xlfn.RANK.EQ(_xlfn.NUMBERVALUE(VLOOKUP($A341,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41" s="10">
        <f>_xlfn.RANK.EQ(_xlfn.NUMBERVALUE(VLOOKUP($A341,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41" s="11">
        <f>GEOMEAN(F341:H341)</f>
        <v>52.974830816587776</v>
      </c>
      <c r="J341" s="12">
        <f>_xlfn.RANK.EQ(Table58[[#This Row],[Geom Mean (Defense Only)]], Table58[Geom Mean (Defense Only)], 1)</f>
        <v>70</v>
      </c>
      <c r="K341" s="11">
        <f>GEOMEAN(F341:G341)</f>
        <v>52.962250707461443</v>
      </c>
      <c r="L341" s="13">
        <f>_xlfn.RANK.EQ(Table58[[#This Row],[Defensive Geom Mean (w/o Framing)]], Table58[Defensive Geom Mean (w/o Framing)], 1)</f>
        <v>58</v>
      </c>
      <c r="M341" s="19">
        <f>Table58[[#This Row],[Defense Only Rank]]-Table58[[#This Row],[Defensive Geom Mean (w/o Framing) Rank]]</f>
        <v>12</v>
      </c>
    </row>
    <row r="342" spans="1:13" x14ac:dyDescent="0.45">
      <c r="A342" s="1" t="s">
        <v>473</v>
      </c>
      <c r="B342" t="str">
        <f>VLOOKUP(Table58[[#This Row],[Name]], Statcast_Era___Career[[Name]:[Team]], 2, FALSE)</f>
        <v>4 Tms</v>
      </c>
      <c r="C342" s="8">
        <f>_xlfn.NUMBERVALUE(VLOOKUP($A342, Statcast_Era___Career[[Name]:[FRVFRV - Statcast Fielding Run Value in runs above average (Throwing+Blocking+Framing+Arm+RAA)]], 7, FALSE))</f>
        <v>0</v>
      </c>
      <c r="D342" s="9">
        <f>_xlfn.NUMBERVALUE(VLOOKUP($A342, Statcast_Era___Career[[Name]:[FRVFRV - Statcast Fielding Run Value in runs above average (Throwing+Blocking+Framing+Arm+RAA)]], 8, FALSE))</f>
        <v>0</v>
      </c>
      <c r="E342" s="10">
        <f>_xlfn.NUMBERVALUE(VLOOKUP($A342, Statcast_Era___Career[[Name]:[FRVFRV - Statcast Fielding Run Value in runs above average (Throwing+Blocking+Framing+Arm+RAA)]], 9, FALSE))</f>
        <v>0</v>
      </c>
      <c r="F342" s="8">
        <f>_xlfn.RANK.EQ(_xlfn.NUMBERVALUE(VLOOKUP($A342,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42" s="9">
        <f>_xlfn.RANK.EQ(_xlfn.NUMBERVALUE(VLOOKUP($A342,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42" s="10">
        <f>_xlfn.RANK.EQ(_xlfn.NUMBERVALUE(VLOOKUP($A342,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42" s="11">
        <f>GEOMEAN(F342:H342)</f>
        <v>52.974830816587776</v>
      </c>
      <c r="J342" s="12">
        <f>_xlfn.RANK.EQ(Table58[[#This Row],[Geom Mean (Defense Only)]], Table58[Geom Mean (Defense Only)], 1)</f>
        <v>70</v>
      </c>
      <c r="K342" s="11">
        <f>GEOMEAN(F342:G342)</f>
        <v>52.962250707461443</v>
      </c>
      <c r="L342" s="13">
        <f>_xlfn.RANK.EQ(Table58[[#This Row],[Defensive Geom Mean (w/o Framing)]], Table58[Defensive Geom Mean (w/o Framing)], 1)</f>
        <v>58</v>
      </c>
      <c r="M342" s="19">
        <f>Table58[[#This Row],[Defense Only Rank]]-Table58[[#This Row],[Defensive Geom Mean (w/o Framing) Rank]]</f>
        <v>12</v>
      </c>
    </row>
    <row r="343" spans="1:13" x14ac:dyDescent="0.45">
      <c r="A343" s="1" t="s">
        <v>474</v>
      </c>
      <c r="B343" t="str">
        <f>VLOOKUP(Table58[[#This Row],[Name]], Statcast_Era___Career[[Name]:[Team]], 2, FALSE)</f>
        <v>4 Tms</v>
      </c>
      <c r="C343" s="8">
        <f>_xlfn.NUMBERVALUE(VLOOKUP($A343, Statcast_Era___Career[[Name]:[FRVFRV - Statcast Fielding Run Value in runs above average (Throwing+Blocking+Framing+Arm+RAA)]], 7, FALSE))</f>
        <v>0</v>
      </c>
      <c r="D343" s="9">
        <f>_xlfn.NUMBERVALUE(VLOOKUP($A343, Statcast_Era___Career[[Name]:[FRVFRV - Statcast Fielding Run Value in runs above average (Throwing+Blocking+Framing+Arm+RAA)]], 8, FALSE))</f>
        <v>0</v>
      </c>
      <c r="E343" s="10">
        <f>_xlfn.NUMBERVALUE(VLOOKUP($A343, Statcast_Era___Career[[Name]:[FRVFRV - Statcast Fielding Run Value in runs above average (Throwing+Blocking+Framing+Arm+RAA)]], 9, FALSE))</f>
        <v>0</v>
      </c>
      <c r="F343" s="8">
        <f>_xlfn.RANK.EQ(_xlfn.NUMBERVALUE(VLOOKUP($A343,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43" s="9">
        <f>_xlfn.RANK.EQ(_xlfn.NUMBERVALUE(VLOOKUP($A343,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43" s="10">
        <f>_xlfn.RANK.EQ(_xlfn.NUMBERVALUE(VLOOKUP($A343,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43" s="11">
        <f>GEOMEAN(F343:H343)</f>
        <v>52.974830816587776</v>
      </c>
      <c r="J343" s="12">
        <f>_xlfn.RANK.EQ(Table58[[#This Row],[Geom Mean (Defense Only)]], Table58[Geom Mean (Defense Only)], 1)</f>
        <v>70</v>
      </c>
      <c r="K343" s="11">
        <f>GEOMEAN(F343:G343)</f>
        <v>52.962250707461443</v>
      </c>
      <c r="L343" s="13">
        <f>_xlfn.RANK.EQ(Table58[[#This Row],[Defensive Geom Mean (w/o Framing)]], Table58[Defensive Geom Mean (w/o Framing)], 1)</f>
        <v>58</v>
      </c>
      <c r="M343" s="19">
        <f>Table58[[#This Row],[Defense Only Rank]]-Table58[[#This Row],[Defensive Geom Mean (w/o Framing) Rank]]</f>
        <v>12</v>
      </c>
    </row>
    <row r="344" spans="1:13" x14ac:dyDescent="0.45">
      <c r="A344" s="1" t="s">
        <v>475</v>
      </c>
      <c r="B344" t="str">
        <f>VLOOKUP(Table58[[#This Row],[Name]], Statcast_Era___Career[[Name]:[Team]], 2, FALSE)</f>
        <v>DET</v>
      </c>
      <c r="C344" s="8">
        <f>_xlfn.NUMBERVALUE(VLOOKUP($A344, Statcast_Era___Career[[Name]:[FRVFRV - Statcast Fielding Run Value in runs above average (Throwing+Blocking+Framing+Arm+RAA)]], 7, FALSE))</f>
        <v>0</v>
      </c>
      <c r="D344" s="9">
        <f>_xlfn.NUMBERVALUE(VLOOKUP($A344, Statcast_Era___Career[[Name]:[FRVFRV - Statcast Fielding Run Value in runs above average (Throwing+Blocking+Framing+Arm+RAA)]], 8, FALSE))</f>
        <v>0</v>
      </c>
      <c r="E344" s="10">
        <f>_xlfn.NUMBERVALUE(VLOOKUP($A344, Statcast_Era___Career[[Name]:[FRVFRV - Statcast Fielding Run Value in runs above average (Throwing+Blocking+Framing+Arm+RAA)]], 9, FALSE))</f>
        <v>0</v>
      </c>
      <c r="F344" s="8">
        <f>_xlfn.RANK.EQ(_xlfn.NUMBERVALUE(VLOOKUP($A344,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44" s="9">
        <f>_xlfn.RANK.EQ(_xlfn.NUMBERVALUE(VLOOKUP($A344,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44" s="10">
        <f>_xlfn.RANK.EQ(_xlfn.NUMBERVALUE(VLOOKUP($A344,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44" s="11">
        <f>GEOMEAN(F344:H344)</f>
        <v>52.974830816587776</v>
      </c>
      <c r="J344" s="12">
        <f>_xlfn.RANK.EQ(Table58[[#This Row],[Geom Mean (Defense Only)]], Table58[Geom Mean (Defense Only)], 1)</f>
        <v>70</v>
      </c>
      <c r="K344" s="11">
        <f>GEOMEAN(F344:G344)</f>
        <v>52.962250707461443</v>
      </c>
      <c r="L344" s="13">
        <f>_xlfn.RANK.EQ(Table58[[#This Row],[Defensive Geom Mean (w/o Framing)]], Table58[Defensive Geom Mean (w/o Framing)], 1)</f>
        <v>58</v>
      </c>
      <c r="M344" s="19">
        <f>Table58[[#This Row],[Defense Only Rank]]-Table58[[#This Row],[Defensive Geom Mean (w/o Framing) Rank]]</f>
        <v>12</v>
      </c>
    </row>
    <row r="345" spans="1:13" x14ac:dyDescent="0.45">
      <c r="A345" s="1" t="s">
        <v>476</v>
      </c>
      <c r="B345" t="str">
        <f>VLOOKUP(Table58[[#This Row],[Name]], Statcast_Era___Career[[Name]:[Team]], 2, FALSE)</f>
        <v>WAS</v>
      </c>
      <c r="C345" s="8">
        <f>_xlfn.NUMBERVALUE(VLOOKUP($A345, Statcast_Era___Career[[Name]:[FRVFRV - Statcast Fielding Run Value in runs above average (Throwing+Blocking+Framing+Arm+RAA)]], 7, FALSE))</f>
        <v>0</v>
      </c>
      <c r="D345" s="9">
        <f>_xlfn.NUMBERVALUE(VLOOKUP($A345, Statcast_Era___Career[[Name]:[FRVFRV - Statcast Fielding Run Value in runs above average (Throwing+Blocking+Framing+Arm+RAA)]], 8, FALSE))</f>
        <v>0</v>
      </c>
      <c r="E345" s="10">
        <f>_xlfn.NUMBERVALUE(VLOOKUP($A345, Statcast_Era___Career[[Name]:[FRVFRV - Statcast Fielding Run Value in runs above average (Throwing+Blocking+Framing+Arm+RAA)]], 9, FALSE))</f>
        <v>0</v>
      </c>
      <c r="F345" s="8">
        <f>_xlfn.RANK.EQ(_xlfn.NUMBERVALUE(VLOOKUP($A345,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45" s="9">
        <f>_xlfn.RANK.EQ(_xlfn.NUMBERVALUE(VLOOKUP($A345,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45" s="10">
        <f>_xlfn.RANK.EQ(_xlfn.NUMBERVALUE(VLOOKUP($A345,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45" s="11">
        <f>GEOMEAN(F345:H345)</f>
        <v>52.974830816587776</v>
      </c>
      <c r="J345" s="12">
        <f>_xlfn.RANK.EQ(Table58[[#This Row],[Geom Mean (Defense Only)]], Table58[Geom Mean (Defense Only)], 1)</f>
        <v>70</v>
      </c>
      <c r="K345" s="11">
        <f>GEOMEAN(F345:G345)</f>
        <v>52.962250707461443</v>
      </c>
      <c r="L345" s="13">
        <f>_xlfn.RANK.EQ(Table58[[#This Row],[Defensive Geom Mean (w/o Framing)]], Table58[Defensive Geom Mean (w/o Framing)], 1)</f>
        <v>58</v>
      </c>
      <c r="M345" s="19">
        <f>Table58[[#This Row],[Defense Only Rank]]-Table58[[#This Row],[Defensive Geom Mean (w/o Framing) Rank]]</f>
        <v>12</v>
      </c>
    </row>
    <row r="346" spans="1:13" x14ac:dyDescent="0.45">
      <c r="A346" s="1" t="s">
        <v>477</v>
      </c>
      <c r="B346" t="str">
        <f>VLOOKUP(Table58[[#This Row],[Name]], Statcast_Era___Career[[Name]:[Team]], 2, FALSE)</f>
        <v>4 Tms</v>
      </c>
      <c r="C346" s="8">
        <f>_xlfn.NUMBERVALUE(VLOOKUP($A346, Statcast_Era___Career[[Name]:[FRVFRV - Statcast Fielding Run Value in runs above average (Throwing+Blocking+Framing+Arm+RAA)]], 7, FALSE))</f>
        <v>0</v>
      </c>
      <c r="D346" s="9">
        <f>_xlfn.NUMBERVALUE(VLOOKUP($A346, Statcast_Era___Career[[Name]:[FRVFRV - Statcast Fielding Run Value in runs above average (Throwing+Blocking+Framing+Arm+RAA)]], 8, FALSE))</f>
        <v>0</v>
      </c>
      <c r="E346" s="10">
        <f>_xlfn.NUMBERVALUE(VLOOKUP($A346, Statcast_Era___Career[[Name]:[FRVFRV - Statcast Fielding Run Value in runs above average (Throwing+Blocking+Framing+Arm+RAA)]], 9, FALSE))</f>
        <v>0</v>
      </c>
      <c r="F346" s="8">
        <f>_xlfn.RANK.EQ(_xlfn.NUMBERVALUE(VLOOKUP($A346,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46" s="9">
        <f>_xlfn.RANK.EQ(_xlfn.NUMBERVALUE(VLOOKUP($A346,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46" s="10">
        <f>_xlfn.RANK.EQ(_xlfn.NUMBERVALUE(VLOOKUP($A346,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46" s="11">
        <f>GEOMEAN(F346:H346)</f>
        <v>52.974830816587776</v>
      </c>
      <c r="J346" s="12">
        <f>_xlfn.RANK.EQ(Table58[[#This Row],[Geom Mean (Defense Only)]], Table58[Geom Mean (Defense Only)], 1)</f>
        <v>70</v>
      </c>
      <c r="K346" s="11">
        <f>GEOMEAN(F346:G346)</f>
        <v>52.962250707461443</v>
      </c>
      <c r="L346" s="13">
        <f>_xlfn.RANK.EQ(Table58[[#This Row],[Defensive Geom Mean (w/o Framing)]], Table58[Defensive Geom Mean (w/o Framing)], 1)</f>
        <v>58</v>
      </c>
      <c r="M346" s="19">
        <f>Table58[[#This Row],[Defense Only Rank]]-Table58[[#This Row],[Defensive Geom Mean (w/o Framing) Rank]]</f>
        <v>12</v>
      </c>
    </row>
    <row r="347" spans="1:13" x14ac:dyDescent="0.45">
      <c r="A347" s="1" t="s">
        <v>478</v>
      </c>
      <c r="B347" t="str">
        <f>VLOOKUP(Table58[[#This Row],[Name]], Statcast_Era___Career[[Name]:[Team]], 2, FALSE)</f>
        <v>4 Tms</v>
      </c>
      <c r="C347" s="8">
        <f>_xlfn.NUMBERVALUE(VLOOKUP($A347, Statcast_Era___Career[[Name]:[FRVFRV - Statcast Fielding Run Value in runs above average (Throwing+Blocking+Framing+Arm+RAA)]], 7, FALSE))</f>
        <v>0</v>
      </c>
      <c r="D347" s="9">
        <f>_xlfn.NUMBERVALUE(VLOOKUP($A347, Statcast_Era___Career[[Name]:[FRVFRV - Statcast Fielding Run Value in runs above average (Throwing+Blocking+Framing+Arm+RAA)]], 8, FALSE))</f>
        <v>0</v>
      </c>
      <c r="E347" s="10">
        <f>_xlfn.NUMBERVALUE(VLOOKUP($A347, Statcast_Era___Career[[Name]:[FRVFRV - Statcast Fielding Run Value in runs above average (Throwing+Blocking+Framing+Arm+RAA)]], 9, FALSE))</f>
        <v>0</v>
      </c>
      <c r="F347" s="8">
        <f>_xlfn.RANK.EQ(_xlfn.NUMBERVALUE(VLOOKUP($A347,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47" s="9">
        <f>_xlfn.RANK.EQ(_xlfn.NUMBERVALUE(VLOOKUP($A347,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47" s="10">
        <f>_xlfn.RANK.EQ(_xlfn.NUMBERVALUE(VLOOKUP($A347,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47" s="11">
        <f>GEOMEAN(F347:H347)</f>
        <v>52.974830816587776</v>
      </c>
      <c r="J347" s="12">
        <f>_xlfn.RANK.EQ(Table58[[#This Row],[Geom Mean (Defense Only)]], Table58[Geom Mean (Defense Only)], 1)</f>
        <v>70</v>
      </c>
      <c r="K347" s="11">
        <f>GEOMEAN(F347:G347)</f>
        <v>52.962250707461443</v>
      </c>
      <c r="L347" s="13">
        <f>_xlfn.RANK.EQ(Table58[[#This Row],[Defensive Geom Mean (w/o Framing)]], Table58[Defensive Geom Mean (w/o Framing)], 1)</f>
        <v>58</v>
      </c>
      <c r="M347" s="19">
        <f>Table58[[#This Row],[Defense Only Rank]]-Table58[[#This Row],[Defensive Geom Mean (w/o Framing) Rank]]</f>
        <v>12</v>
      </c>
    </row>
    <row r="348" spans="1:13" x14ac:dyDescent="0.45">
      <c r="A348" s="1" t="s">
        <v>479</v>
      </c>
      <c r="B348" t="str">
        <f>VLOOKUP(Table58[[#This Row],[Name]], Statcast_Era___Career[[Name]:[Team]], 2, FALSE)</f>
        <v>NYY</v>
      </c>
      <c r="C348" s="8">
        <f>_xlfn.NUMBERVALUE(VLOOKUP($A348, Statcast_Era___Career[[Name]:[FRVFRV - Statcast Fielding Run Value in runs above average (Throwing+Blocking+Framing+Arm+RAA)]], 7, FALSE))</f>
        <v>0</v>
      </c>
      <c r="D348" s="9">
        <f>_xlfn.NUMBERVALUE(VLOOKUP($A348, Statcast_Era___Career[[Name]:[FRVFRV - Statcast Fielding Run Value in runs above average (Throwing+Blocking+Framing+Arm+RAA)]], 8, FALSE))</f>
        <v>0</v>
      </c>
      <c r="E348" s="10">
        <f>_xlfn.NUMBERVALUE(VLOOKUP($A348, Statcast_Era___Career[[Name]:[FRVFRV - Statcast Fielding Run Value in runs above average (Throwing+Blocking+Framing+Arm+RAA)]], 9, FALSE))</f>
        <v>0</v>
      </c>
      <c r="F348" s="8">
        <f>_xlfn.RANK.EQ(_xlfn.NUMBERVALUE(VLOOKUP($A348,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48" s="9">
        <f>_xlfn.RANK.EQ(_xlfn.NUMBERVALUE(VLOOKUP($A348,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48" s="10">
        <f>_xlfn.RANK.EQ(_xlfn.NUMBERVALUE(VLOOKUP($A348,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48" s="11">
        <f>GEOMEAN(F348:H348)</f>
        <v>52.974830816587776</v>
      </c>
      <c r="J348" s="12">
        <f>_xlfn.RANK.EQ(Table58[[#This Row],[Geom Mean (Defense Only)]], Table58[Geom Mean (Defense Only)], 1)</f>
        <v>70</v>
      </c>
      <c r="K348" s="11">
        <f>GEOMEAN(F348:G348)</f>
        <v>52.962250707461443</v>
      </c>
      <c r="L348" s="13">
        <f>_xlfn.RANK.EQ(Table58[[#This Row],[Defensive Geom Mean (w/o Framing)]], Table58[Defensive Geom Mean (w/o Framing)], 1)</f>
        <v>58</v>
      </c>
      <c r="M348" s="19">
        <f>Table58[[#This Row],[Defense Only Rank]]-Table58[[#This Row],[Defensive Geom Mean (w/o Framing) Rank]]</f>
        <v>12</v>
      </c>
    </row>
    <row r="349" spans="1:13" x14ac:dyDescent="0.45">
      <c r="A349" s="1" t="s">
        <v>480</v>
      </c>
      <c r="B349" t="str">
        <f>VLOOKUP(Table58[[#This Row],[Name]], Statcast_Era___Career[[Name]:[Team]], 2, FALSE)</f>
        <v>2 Tms</v>
      </c>
      <c r="C349" s="8">
        <f>_xlfn.NUMBERVALUE(VLOOKUP($A349, Statcast_Era___Career[[Name]:[FRVFRV - Statcast Fielding Run Value in runs above average (Throwing+Blocking+Framing+Arm+RAA)]], 7, FALSE))</f>
        <v>0</v>
      </c>
      <c r="D349" s="9">
        <f>_xlfn.NUMBERVALUE(VLOOKUP($A349, Statcast_Era___Career[[Name]:[FRVFRV - Statcast Fielding Run Value in runs above average (Throwing+Blocking+Framing+Arm+RAA)]], 8, FALSE))</f>
        <v>0</v>
      </c>
      <c r="E349" s="10">
        <f>_xlfn.NUMBERVALUE(VLOOKUP($A349, Statcast_Era___Career[[Name]:[FRVFRV - Statcast Fielding Run Value in runs above average (Throwing+Blocking+Framing+Arm+RAA)]], 9, FALSE))</f>
        <v>0</v>
      </c>
      <c r="F349" s="8">
        <f>_xlfn.RANK.EQ(_xlfn.NUMBERVALUE(VLOOKUP($A349,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49" s="9">
        <f>_xlfn.RANK.EQ(_xlfn.NUMBERVALUE(VLOOKUP($A349,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49" s="10">
        <f>_xlfn.RANK.EQ(_xlfn.NUMBERVALUE(VLOOKUP($A349,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49" s="11">
        <f>GEOMEAN(F349:H349)</f>
        <v>52.974830816587776</v>
      </c>
      <c r="J349" s="12">
        <f>_xlfn.RANK.EQ(Table58[[#This Row],[Geom Mean (Defense Only)]], Table58[Geom Mean (Defense Only)], 1)</f>
        <v>70</v>
      </c>
      <c r="K349" s="11">
        <f>GEOMEAN(F349:G349)</f>
        <v>52.962250707461443</v>
      </c>
      <c r="L349" s="13">
        <f>_xlfn.RANK.EQ(Table58[[#This Row],[Defensive Geom Mean (w/o Framing)]], Table58[Defensive Geom Mean (w/o Framing)], 1)</f>
        <v>58</v>
      </c>
      <c r="M349" s="19">
        <f>Table58[[#This Row],[Defense Only Rank]]-Table58[[#This Row],[Defensive Geom Mean (w/o Framing) Rank]]</f>
        <v>12</v>
      </c>
    </row>
    <row r="350" spans="1:13" x14ac:dyDescent="0.45">
      <c r="A350" s="1" t="s">
        <v>481</v>
      </c>
      <c r="B350" t="str">
        <f>VLOOKUP(Table58[[#This Row],[Name]], Statcast_Era___Career[[Name]:[Team]], 2, FALSE)</f>
        <v>3 Tms</v>
      </c>
      <c r="C350" s="8">
        <f>_xlfn.NUMBERVALUE(VLOOKUP($A350, Statcast_Era___Career[[Name]:[FRVFRV - Statcast Fielding Run Value in runs above average (Throwing+Blocking+Framing+Arm+RAA)]], 7, FALSE))</f>
        <v>0</v>
      </c>
      <c r="D350" s="9">
        <f>_xlfn.NUMBERVALUE(VLOOKUP($A350, Statcast_Era___Career[[Name]:[FRVFRV - Statcast Fielding Run Value in runs above average (Throwing+Blocking+Framing+Arm+RAA)]], 8, FALSE))</f>
        <v>0</v>
      </c>
      <c r="E350" s="10">
        <f>_xlfn.NUMBERVALUE(VLOOKUP($A350, Statcast_Era___Career[[Name]:[FRVFRV - Statcast Fielding Run Value in runs above average (Throwing+Blocking+Framing+Arm+RAA)]], 9, FALSE))</f>
        <v>0</v>
      </c>
      <c r="F350" s="8">
        <f>_xlfn.RANK.EQ(_xlfn.NUMBERVALUE(VLOOKUP($A350,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50" s="9">
        <f>_xlfn.RANK.EQ(_xlfn.NUMBERVALUE(VLOOKUP($A350,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50" s="10">
        <f>_xlfn.RANK.EQ(_xlfn.NUMBERVALUE(VLOOKUP($A350,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50" s="11">
        <f>GEOMEAN(F350:H350)</f>
        <v>52.974830816587776</v>
      </c>
      <c r="J350" s="12">
        <f>_xlfn.RANK.EQ(Table58[[#This Row],[Geom Mean (Defense Only)]], Table58[Geom Mean (Defense Only)], 1)</f>
        <v>70</v>
      </c>
      <c r="K350" s="11">
        <f>GEOMEAN(F350:G350)</f>
        <v>52.962250707461443</v>
      </c>
      <c r="L350" s="13">
        <f>_xlfn.RANK.EQ(Table58[[#This Row],[Defensive Geom Mean (w/o Framing)]], Table58[Defensive Geom Mean (w/o Framing)], 1)</f>
        <v>58</v>
      </c>
      <c r="M350" s="19">
        <f>Table58[[#This Row],[Defense Only Rank]]-Table58[[#This Row],[Defensive Geom Mean (w/o Framing) Rank]]</f>
        <v>12</v>
      </c>
    </row>
    <row r="351" spans="1:13" x14ac:dyDescent="0.45">
      <c r="A351" s="1" t="s">
        <v>482</v>
      </c>
      <c r="B351" t="str">
        <f>VLOOKUP(Table58[[#This Row],[Name]], Statcast_Era___Career[[Name]:[Team]], 2, FALSE)</f>
        <v>2 Tms</v>
      </c>
      <c r="C351" s="8">
        <f>_xlfn.NUMBERVALUE(VLOOKUP($A351, Statcast_Era___Career[[Name]:[FRVFRV - Statcast Fielding Run Value in runs above average (Throwing+Blocking+Framing+Arm+RAA)]], 7, FALSE))</f>
        <v>0</v>
      </c>
      <c r="D351" s="9">
        <f>_xlfn.NUMBERVALUE(VLOOKUP($A351, Statcast_Era___Career[[Name]:[FRVFRV - Statcast Fielding Run Value in runs above average (Throwing+Blocking+Framing+Arm+RAA)]], 8, FALSE))</f>
        <v>0</v>
      </c>
      <c r="E351" s="10">
        <f>_xlfn.NUMBERVALUE(VLOOKUP($A351, Statcast_Era___Career[[Name]:[FRVFRV - Statcast Fielding Run Value in runs above average (Throwing+Blocking+Framing+Arm+RAA)]], 9, FALSE))</f>
        <v>0</v>
      </c>
      <c r="F351" s="8">
        <f>_xlfn.RANK.EQ(_xlfn.NUMBERVALUE(VLOOKUP($A351,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51" s="9">
        <f>_xlfn.RANK.EQ(_xlfn.NUMBERVALUE(VLOOKUP($A351,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51" s="10">
        <f>_xlfn.RANK.EQ(_xlfn.NUMBERVALUE(VLOOKUP($A351,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51" s="11">
        <f>GEOMEAN(F351:H351)</f>
        <v>52.974830816587776</v>
      </c>
      <c r="J351" s="12">
        <f>_xlfn.RANK.EQ(Table58[[#This Row],[Geom Mean (Defense Only)]], Table58[Geom Mean (Defense Only)], 1)</f>
        <v>70</v>
      </c>
      <c r="K351" s="11">
        <f>GEOMEAN(F351:G351)</f>
        <v>52.962250707461443</v>
      </c>
      <c r="L351" s="13">
        <f>_xlfn.RANK.EQ(Table58[[#This Row],[Defensive Geom Mean (w/o Framing)]], Table58[Defensive Geom Mean (w/o Framing)], 1)</f>
        <v>58</v>
      </c>
      <c r="M351" s="19">
        <f>Table58[[#This Row],[Defense Only Rank]]-Table58[[#This Row],[Defensive Geom Mean (w/o Framing) Rank]]</f>
        <v>12</v>
      </c>
    </row>
    <row r="352" spans="1:13" x14ac:dyDescent="0.45">
      <c r="A352" s="1" t="s">
        <v>483</v>
      </c>
      <c r="B352" t="str">
        <f>VLOOKUP(Table58[[#This Row],[Name]], Statcast_Era___Career[[Name]:[Team]], 2, FALSE)</f>
        <v>WAS</v>
      </c>
      <c r="C352" s="8">
        <f>_xlfn.NUMBERVALUE(VLOOKUP($A352, Statcast_Era___Career[[Name]:[FRVFRV - Statcast Fielding Run Value in runs above average (Throwing+Blocking+Framing+Arm+RAA)]], 7, FALSE))</f>
        <v>0</v>
      </c>
      <c r="D352" s="9">
        <f>_xlfn.NUMBERVALUE(VLOOKUP($A352, Statcast_Era___Career[[Name]:[FRVFRV - Statcast Fielding Run Value in runs above average (Throwing+Blocking+Framing+Arm+RAA)]], 8, FALSE))</f>
        <v>0</v>
      </c>
      <c r="E352" s="10">
        <f>_xlfn.NUMBERVALUE(VLOOKUP($A352, Statcast_Era___Career[[Name]:[FRVFRV - Statcast Fielding Run Value in runs above average (Throwing+Blocking+Framing+Arm+RAA)]], 9, FALSE))</f>
        <v>0</v>
      </c>
      <c r="F352" s="8">
        <f>_xlfn.RANK.EQ(_xlfn.NUMBERVALUE(VLOOKUP($A352,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52" s="9">
        <f>_xlfn.RANK.EQ(_xlfn.NUMBERVALUE(VLOOKUP($A352,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52" s="10">
        <f>_xlfn.RANK.EQ(_xlfn.NUMBERVALUE(VLOOKUP($A352,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52" s="11">
        <f>GEOMEAN(F352:H352)</f>
        <v>52.974830816587776</v>
      </c>
      <c r="J352" s="12">
        <f>_xlfn.RANK.EQ(Table58[[#This Row],[Geom Mean (Defense Only)]], Table58[Geom Mean (Defense Only)], 1)</f>
        <v>70</v>
      </c>
      <c r="K352" s="11">
        <f>GEOMEAN(F352:G352)</f>
        <v>52.962250707461443</v>
      </c>
      <c r="L352" s="13">
        <f>_xlfn.RANK.EQ(Table58[[#This Row],[Defensive Geom Mean (w/o Framing)]], Table58[Defensive Geom Mean (w/o Framing)], 1)</f>
        <v>58</v>
      </c>
      <c r="M352" s="19">
        <f>Table58[[#This Row],[Defense Only Rank]]-Table58[[#This Row],[Defensive Geom Mean (w/o Framing) Rank]]</f>
        <v>12</v>
      </c>
    </row>
    <row r="353" spans="1:13" x14ac:dyDescent="0.45">
      <c r="A353" s="1" t="s">
        <v>484</v>
      </c>
      <c r="B353" t="str">
        <f>VLOOKUP(Table58[[#This Row],[Name]], Statcast_Era___Career[[Name]:[Team]], 2, FALSE)</f>
        <v>NYY</v>
      </c>
      <c r="C353" s="8">
        <f>_xlfn.NUMBERVALUE(VLOOKUP($A353, Statcast_Era___Career[[Name]:[FRVFRV - Statcast Fielding Run Value in runs above average (Throwing+Blocking+Framing+Arm+RAA)]], 7, FALSE))</f>
        <v>0</v>
      </c>
      <c r="D353" s="9">
        <f>_xlfn.NUMBERVALUE(VLOOKUP($A353, Statcast_Era___Career[[Name]:[FRVFRV - Statcast Fielding Run Value in runs above average (Throwing+Blocking+Framing+Arm+RAA)]], 8, FALSE))</f>
        <v>0</v>
      </c>
      <c r="E353" s="10">
        <f>_xlfn.NUMBERVALUE(VLOOKUP($A353, Statcast_Era___Career[[Name]:[FRVFRV - Statcast Fielding Run Value in runs above average (Throwing+Blocking+Framing+Arm+RAA)]], 9, FALSE))</f>
        <v>0</v>
      </c>
      <c r="F353" s="8">
        <f>_xlfn.RANK.EQ(_xlfn.NUMBERVALUE(VLOOKUP($A353,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53" s="9">
        <f>_xlfn.RANK.EQ(_xlfn.NUMBERVALUE(VLOOKUP($A353,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53" s="10">
        <f>_xlfn.RANK.EQ(_xlfn.NUMBERVALUE(VLOOKUP($A353,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53" s="11">
        <f>GEOMEAN(F353:H353)</f>
        <v>52.974830816587776</v>
      </c>
      <c r="J353" s="12">
        <f>_xlfn.RANK.EQ(Table58[[#This Row],[Geom Mean (Defense Only)]], Table58[Geom Mean (Defense Only)], 1)</f>
        <v>70</v>
      </c>
      <c r="K353" s="11">
        <f>GEOMEAN(F353:G353)</f>
        <v>52.962250707461443</v>
      </c>
      <c r="L353" s="13">
        <f>_xlfn.RANK.EQ(Table58[[#This Row],[Defensive Geom Mean (w/o Framing)]], Table58[Defensive Geom Mean (w/o Framing)], 1)</f>
        <v>58</v>
      </c>
      <c r="M353" s="19">
        <f>Table58[[#This Row],[Defense Only Rank]]-Table58[[#This Row],[Defensive Geom Mean (w/o Framing) Rank]]</f>
        <v>12</v>
      </c>
    </row>
    <row r="354" spans="1:13" x14ac:dyDescent="0.45">
      <c r="A354" s="1" t="s">
        <v>485</v>
      </c>
      <c r="B354" t="str">
        <f>VLOOKUP(Table58[[#This Row],[Name]], Statcast_Era___Career[[Name]:[Team]], 2, FALSE)</f>
        <v>2 Tms</v>
      </c>
      <c r="C354" s="8">
        <f>_xlfn.NUMBERVALUE(VLOOKUP($A354, Statcast_Era___Career[[Name]:[FRVFRV - Statcast Fielding Run Value in runs above average (Throwing+Blocking+Framing+Arm+RAA)]], 7, FALSE))</f>
        <v>0</v>
      </c>
      <c r="D354" s="9">
        <f>_xlfn.NUMBERVALUE(VLOOKUP($A354, Statcast_Era___Career[[Name]:[FRVFRV - Statcast Fielding Run Value in runs above average (Throwing+Blocking+Framing+Arm+RAA)]], 8, FALSE))</f>
        <v>0</v>
      </c>
      <c r="E354" s="10">
        <f>_xlfn.NUMBERVALUE(VLOOKUP($A354, Statcast_Era___Career[[Name]:[FRVFRV - Statcast Fielding Run Value in runs above average (Throwing+Blocking+Framing+Arm+RAA)]], 9, FALSE))</f>
        <v>0</v>
      </c>
      <c r="F354" s="8">
        <f>_xlfn.RANK.EQ(_xlfn.NUMBERVALUE(VLOOKUP($A354,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54" s="9">
        <f>_xlfn.RANK.EQ(_xlfn.NUMBERVALUE(VLOOKUP($A354,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54" s="10">
        <f>_xlfn.RANK.EQ(_xlfn.NUMBERVALUE(VLOOKUP($A354,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54" s="11">
        <f>GEOMEAN(F354:H354)</f>
        <v>52.974830816587776</v>
      </c>
      <c r="J354" s="12">
        <f>_xlfn.RANK.EQ(Table58[[#This Row],[Geom Mean (Defense Only)]], Table58[Geom Mean (Defense Only)], 1)</f>
        <v>70</v>
      </c>
      <c r="K354" s="11">
        <f>GEOMEAN(F354:G354)</f>
        <v>52.962250707461443</v>
      </c>
      <c r="L354" s="13">
        <f>_xlfn.RANK.EQ(Table58[[#This Row],[Defensive Geom Mean (w/o Framing)]], Table58[Defensive Geom Mean (w/o Framing)], 1)</f>
        <v>58</v>
      </c>
      <c r="M354" s="19">
        <f>Table58[[#This Row],[Defense Only Rank]]-Table58[[#This Row],[Defensive Geom Mean (w/o Framing) Rank]]</f>
        <v>12</v>
      </c>
    </row>
    <row r="355" spans="1:13" x14ac:dyDescent="0.45">
      <c r="A355" s="1" t="s">
        <v>486</v>
      </c>
      <c r="B355" t="str">
        <f>VLOOKUP(Table58[[#This Row],[Name]], Statcast_Era___Career[[Name]:[Team]], 2, FALSE)</f>
        <v>2 Tms</v>
      </c>
      <c r="C355" s="8">
        <f>_xlfn.NUMBERVALUE(VLOOKUP($A355, Statcast_Era___Career[[Name]:[FRVFRV - Statcast Fielding Run Value in runs above average (Throwing+Blocking+Framing+Arm+RAA)]], 7, FALSE))</f>
        <v>0</v>
      </c>
      <c r="D355" s="9">
        <f>_xlfn.NUMBERVALUE(VLOOKUP($A355, Statcast_Era___Career[[Name]:[FRVFRV - Statcast Fielding Run Value in runs above average (Throwing+Blocking+Framing+Arm+RAA)]], 8, FALSE))</f>
        <v>0</v>
      </c>
      <c r="E355" s="10">
        <f>_xlfn.NUMBERVALUE(VLOOKUP($A355, Statcast_Era___Career[[Name]:[FRVFRV - Statcast Fielding Run Value in runs above average (Throwing+Blocking+Framing+Arm+RAA)]], 9, FALSE))</f>
        <v>0</v>
      </c>
      <c r="F355" s="8">
        <f>_xlfn.RANK.EQ(_xlfn.NUMBERVALUE(VLOOKUP($A355,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55" s="9">
        <f>_xlfn.RANK.EQ(_xlfn.NUMBERVALUE(VLOOKUP($A355,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55" s="10">
        <f>_xlfn.RANK.EQ(_xlfn.NUMBERVALUE(VLOOKUP($A355,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55" s="11">
        <f>GEOMEAN(F355:H355)</f>
        <v>52.974830816587776</v>
      </c>
      <c r="J355" s="12">
        <f>_xlfn.RANK.EQ(Table58[[#This Row],[Geom Mean (Defense Only)]], Table58[Geom Mean (Defense Only)], 1)</f>
        <v>70</v>
      </c>
      <c r="K355" s="11">
        <f>GEOMEAN(F355:G355)</f>
        <v>52.962250707461443</v>
      </c>
      <c r="L355" s="13">
        <f>_xlfn.RANK.EQ(Table58[[#This Row],[Defensive Geom Mean (w/o Framing)]], Table58[Defensive Geom Mean (w/o Framing)], 1)</f>
        <v>58</v>
      </c>
      <c r="M355" s="19">
        <f>Table58[[#This Row],[Defense Only Rank]]-Table58[[#This Row],[Defensive Geom Mean (w/o Framing) Rank]]</f>
        <v>12</v>
      </c>
    </row>
    <row r="356" spans="1:13" x14ac:dyDescent="0.45">
      <c r="A356" s="1" t="s">
        <v>487</v>
      </c>
      <c r="B356" t="str">
        <f>VLOOKUP(Table58[[#This Row],[Name]], Statcast_Era___Career[[Name]:[Team]], 2, FALSE)</f>
        <v>2 Tms</v>
      </c>
      <c r="C356" s="8">
        <f>_xlfn.NUMBERVALUE(VLOOKUP($A356, Statcast_Era___Career[[Name]:[FRVFRV - Statcast Fielding Run Value in runs above average (Throwing+Blocking+Framing+Arm+RAA)]], 7, FALSE))</f>
        <v>0</v>
      </c>
      <c r="D356" s="9">
        <f>_xlfn.NUMBERVALUE(VLOOKUP($A356, Statcast_Era___Career[[Name]:[FRVFRV - Statcast Fielding Run Value in runs above average (Throwing+Blocking+Framing+Arm+RAA)]], 8, FALSE))</f>
        <v>0</v>
      </c>
      <c r="E356" s="10">
        <f>_xlfn.NUMBERVALUE(VLOOKUP($A356, Statcast_Era___Career[[Name]:[FRVFRV - Statcast Fielding Run Value in runs above average (Throwing+Blocking+Framing+Arm+RAA)]], 9, FALSE))</f>
        <v>0</v>
      </c>
      <c r="F356" s="8">
        <f>_xlfn.RANK.EQ(_xlfn.NUMBERVALUE(VLOOKUP($A356,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56" s="9">
        <f>_xlfn.RANK.EQ(_xlfn.NUMBERVALUE(VLOOKUP($A356,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56" s="10">
        <f>_xlfn.RANK.EQ(_xlfn.NUMBERVALUE(VLOOKUP($A356,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56" s="11">
        <f>GEOMEAN(F356:H356)</f>
        <v>52.974830816587776</v>
      </c>
      <c r="J356" s="12">
        <f>_xlfn.RANK.EQ(Table58[[#This Row],[Geom Mean (Defense Only)]], Table58[Geom Mean (Defense Only)], 1)</f>
        <v>70</v>
      </c>
      <c r="K356" s="11">
        <f>GEOMEAN(F356:G356)</f>
        <v>52.962250707461443</v>
      </c>
      <c r="L356" s="13">
        <f>_xlfn.RANK.EQ(Table58[[#This Row],[Defensive Geom Mean (w/o Framing)]], Table58[Defensive Geom Mean (w/o Framing)], 1)</f>
        <v>58</v>
      </c>
      <c r="M356" s="19">
        <f>Table58[[#This Row],[Defense Only Rank]]-Table58[[#This Row],[Defensive Geom Mean (w/o Framing) Rank]]</f>
        <v>12</v>
      </c>
    </row>
    <row r="357" spans="1:13" x14ac:dyDescent="0.45">
      <c r="A357" s="1" t="s">
        <v>488</v>
      </c>
      <c r="B357" t="str">
        <f>VLOOKUP(Table58[[#This Row],[Name]], Statcast_Era___Career[[Name]:[Team]], 2, FALSE)</f>
        <v>7 Tms</v>
      </c>
      <c r="C357" s="8">
        <f>_xlfn.NUMBERVALUE(VLOOKUP($A357, Statcast_Era___Career[[Name]:[FRVFRV - Statcast Fielding Run Value in runs above average (Throwing+Blocking+Framing+Arm+RAA)]], 7, FALSE))</f>
        <v>0</v>
      </c>
      <c r="D357" s="9">
        <f>_xlfn.NUMBERVALUE(VLOOKUP($A357, Statcast_Era___Career[[Name]:[FRVFRV - Statcast Fielding Run Value in runs above average (Throwing+Blocking+Framing+Arm+RAA)]], 8, FALSE))</f>
        <v>0</v>
      </c>
      <c r="E357" s="10">
        <f>_xlfn.NUMBERVALUE(VLOOKUP($A357, Statcast_Era___Career[[Name]:[FRVFRV - Statcast Fielding Run Value in runs above average (Throwing+Blocking+Framing+Arm+RAA)]], 9, FALSE))</f>
        <v>0</v>
      </c>
      <c r="F357" s="8">
        <f>_xlfn.RANK.EQ(_xlfn.NUMBERVALUE(VLOOKUP($A357,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57" s="9">
        <f>_xlfn.RANK.EQ(_xlfn.NUMBERVALUE(VLOOKUP($A357,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57" s="10">
        <f>_xlfn.RANK.EQ(_xlfn.NUMBERVALUE(VLOOKUP($A357,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57" s="11">
        <f>GEOMEAN(F357:H357)</f>
        <v>52.974830816587776</v>
      </c>
      <c r="J357" s="12">
        <f>_xlfn.RANK.EQ(Table58[[#This Row],[Geom Mean (Defense Only)]], Table58[Geom Mean (Defense Only)], 1)</f>
        <v>70</v>
      </c>
      <c r="K357" s="11">
        <f>GEOMEAN(F357:G357)</f>
        <v>52.962250707461443</v>
      </c>
      <c r="L357" s="13">
        <f>_xlfn.RANK.EQ(Table58[[#This Row],[Defensive Geom Mean (w/o Framing)]], Table58[Defensive Geom Mean (w/o Framing)], 1)</f>
        <v>58</v>
      </c>
      <c r="M357" s="19">
        <f>Table58[[#This Row],[Defense Only Rank]]-Table58[[#This Row],[Defensive Geom Mean (w/o Framing) Rank]]</f>
        <v>12</v>
      </c>
    </row>
    <row r="358" spans="1:13" x14ac:dyDescent="0.45">
      <c r="A358" s="1" t="s">
        <v>489</v>
      </c>
      <c r="B358" t="str">
        <f>VLOOKUP(Table58[[#This Row],[Name]], Statcast_Era___Career[[Name]:[Team]], 2, FALSE)</f>
        <v>3 Tms</v>
      </c>
      <c r="C358" s="8">
        <f>_xlfn.NUMBERVALUE(VLOOKUP($A358, Statcast_Era___Career[[Name]:[FRVFRV - Statcast Fielding Run Value in runs above average (Throwing+Blocking+Framing+Arm+RAA)]], 7, FALSE))</f>
        <v>0</v>
      </c>
      <c r="D358" s="9">
        <f>_xlfn.NUMBERVALUE(VLOOKUP($A358, Statcast_Era___Career[[Name]:[FRVFRV - Statcast Fielding Run Value in runs above average (Throwing+Blocking+Framing+Arm+RAA)]], 8, FALSE))</f>
        <v>0</v>
      </c>
      <c r="E358" s="10">
        <f>_xlfn.NUMBERVALUE(VLOOKUP($A358, Statcast_Era___Career[[Name]:[FRVFRV - Statcast Fielding Run Value in runs above average (Throwing+Blocking+Framing+Arm+RAA)]], 9, FALSE))</f>
        <v>0</v>
      </c>
      <c r="F358" s="8">
        <f>_xlfn.RANK.EQ(_xlfn.NUMBERVALUE(VLOOKUP($A358,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58" s="9">
        <f>_xlfn.RANK.EQ(_xlfn.NUMBERVALUE(VLOOKUP($A358,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58" s="10">
        <f>_xlfn.RANK.EQ(_xlfn.NUMBERVALUE(VLOOKUP($A358,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58" s="11">
        <f>GEOMEAN(F358:H358)</f>
        <v>52.974830816587776</v>
      </c>
      <c r="J358" s="12">
        <f>_xlfn.RANK.EQ(Table58[[#This Row],[Geom Mean (Defense Only)]], Table58[Geom Mean (Defense Only)], 1)</f>
        <v>70</v>
      </c>
      <c r="K358" s="11">
        <f>GEOMEAN(F358:G358)</f>
        <v>52.962250707461443</v>
      </c>
      <c r="L358" s="13">
        <f>_xlfn.RANK.EQ(Table58[[#This Row],[Defensive Geom Mean (w/o Framing)]], Table58[Defensive Geom Mean (w/o Framing)], 1)</f>
        <v>58</v>
      </c>
      <c r="M358" s="19">
        <f>Table58[[#This Row],[Defense Only Rank]]-Table58[[#This Row],[Defensive Geom Mean (w/o Framing) Rank]]</f>
        <v>12</v>
      </c>
    </row>
    <row r="359" spans="1:13" x14ac:dyDescent="0.45">
      <c r="A359" s="1" t="s">
        <v>490</v>
      </c>
      <c r="B359" t="str">
        <f>VLOOKUP(Table58[[#This Row],[Name]], Statcast_Era___Career[[Name]:[Team]], 2, FALSE)</f>
        <v>3 Tms</v>
      </c>
      <c r="C359" s="8">
        <f>_xlfn.NUMBERVALUE(VLOOKUP($A359, Statcast_Era___Career[[Name]:[FRVFRV - Statcast Fielding Run Value in runs above average (Throwing+Blocking+Framing+Arm+RAA)]], 7, FALSE))</f>
        <v>0</v>
      </c>
      <c r="D359" s="9">
        <f>_xlfn.NUMBERVALUE(VLOOKUP($A359, Statcast_Era___Career[[Name]:[FRVFRV - Statcast Fielding Run Value in runs above average (Throwing+Blocking+Framing+Arm+RAA)]], 8, FALSE))</f>
        <v>0</v>
      </c>
      <c r="E359" s="10">
        <f>_xlfn.NUMBERVALUE(VLOOKUP($A359, Statcast_Era___Career[[Name]:[FRVFRV - Statcast Fielding Run Value in runs above average (Throwing+Blocking+Framing+Arm+RAA)]], 9, FALSE))</f>
        <v>0</v>
      </c>
      <c r="F359" s="8">
        <f>_xlfn.RANK.EQ(_xlfn.NUMBERVALUE(VLOOKUP($A359,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59" s="9">
        <f>_xlfn.RANK.EQ(_xlfn.NUMBERVALUE(VLOOKUP($A359,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59" s="10">
        <f>_xlfn.RANK.EQ(_xlfn.NUMBERVALUE(VLOOKUP($A359,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59" s="11">
        <f>GEOMEAN(F359:H359)</f>
        <v>52.974830816587776</v>
      </c>
      <c r="J359" s="12">
        <f>_xlfn.RANK.EQ(Table58[[#This Row],[Geom Mean (Defense Only)]], Table58[Geom Mean (Defense Only)], 1)</f>
        <v>70</v>
      </c>
      <c r="K359" s="11">
        <f>GEOMEAN(F359:G359)</f>
        <v>52.962250707461443</v>
      </c>
      <c r="L359" s="13">
        <f>_xlfn.RANK.EQ(Table58[[#This Row],[Defensive Geom Mean (w/o Framing)]], Table58[Defensive Geom Mean (w/o Framing)], 1)</f>
        <v>58</v>
      </c>
      <c r="M359" s="19">
        <f>Table58[[#This Row],[Defense Only Rank]]-Table58[[#This Row],[Defensive Geom Mean (w/o Framing) Rank]]</f>
        <v>12</v>
      </c>
    </row>
    <row r="360" spans="1:13" x14ac:dyDescent="0.45">
      <c r="A360" s="1" t="s">
        <v>491</v>
      </c>
      <c r="B360" t="str">
        <f>VLOOKUP(Table58[[#This Row],[Name]], Statcast_Era___Career[[Name]:[Team]], 2, FALSE)</f>
        <v>5 Tms</v>
      </c>
      <c r="C360" s="8">
        <f>_xlfn.NUMBERVALUE(VLOOKUP($A360, Statcast_Era___Career[[Name]:[FRVFRV - Statcast Fielding Run Value in runs above average (Throwing+Blocking+Framing+Arm+RAA)]], 7, FALSE))</f>
        <v>0</v>
      </c>
      <c r="D360" s="9">
        <f>_xlfn.NUMBERVALUE(VLOOKUP($A360, Statcast_Era___Career[[Name]:[FRVFRV - Statcast Fielding Run Value in runs above average (Throwing+Blocking+Framing+Arm+RAA)]], 8, FALSE))</f>
        <v>0</v>
      </c>
      <c r="E360" s="10">
        <f>_xlfn.NUMBERVALUE(VLOOKUP($A360, Statcast_Era___Career[[Name]:[FRVFRV - Statcast Fielding Run Value in runs above average (Throwing+Blocking+Framing+Arm+RAA)]], 9, FALSE))</f>
        <v>0</v>
      </c>
      <c r="F360" s="8">
        <f>_xlfn.RANK.EQ(_xlfn.NUMBERVALUE(VLOOKUP($A360,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60" s="9">
        <f>_xlfn.RANK.EQ(_xlfn.NUMBERVALUE(VLOOKUP($A360,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60" s="10">
        <f>_xlfn.RANK.EQ(_xlfn.NUMBERVALUE(VLOOKUP($A360,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60" s="11">
        <f>GEOMEAN(F360:H360)</f>
        <v>52.974830816587776</v>
      </c>
      <c r="J360" s="12">
        <f>_xlfn.RANK.EQ(Table58[[#This Row],[Geom Mean (Defense Only)]], Table58[Geom Mean (Defense Only)], 1)</f>
        <v>70</v>
      </c>
      <c r="K360" s="11">
        <f>GEOMEAN(F360:G360)</f>
        <v>52.962250707461443</v>
      </c>
      <c r="L360" s="13">
        <f>_xlfn.RANK.EQ(Table58[[#This Row],[Defensive Geom Mean (w/o Framing)]], Table58[Defensive Geom Mean (w/o Framing)], 1)</f>
        <v>58</v>
      </c>
      <c r="M360" s="19">
        <f>Table58[[#This Row],[Defense Only Rank]]-Table58[[#This Row],[Defensive Geom Mean (w/o Framing) Rank]]</f>
        <v>12</v>
      </c>
    </row>
    <row r="361" spans="1:13" x14ac:dyDescent="0.45">
      <c r="A361" s="1" t="s">
        <v>492</v>
      </c>
      <c r="B361" t="str">
        <f>VLOOKUP(Table58[[#This Row],[Name]], Statcast_Era___Career[[Name]:[Team]], 2, FALSE)</f>
        <v>5 Tms</v>
      </c>
      <c r="C361" s="8">
        <f>_xlfn.NUMBERVALUE(VLOOKUP($A361, Statcast_Era___Career[[Name]:[FRVFRV - Statcast Fielding Run Value in runs above average (Throwing+Blocking+Framing+Arm+RAA)]], 7, FALSE))</f>
        <v>0</v>
      </c>
      <c r="D361" s="9">
        <f>_xlfn.NUMBERVALUE(VLOOKUP($A361, Statcast_Era___Career[[Name]:[FRVFRV - Statcast Fielding Run Value in runs above average (Throwing+Blocking+Framing+Arm+RAA)]], 8, FALSE))</f>
        <v>0</v>
      </c>
      <c r="E361" s="10">
        <f>_xlfn.NUMBERVALUE(VLOOKUP($A361, Statcast_Era___Career[[Name]:[FRVFRV - Statcast Fielding Run Value in runs above average (Throwing+Blocking+Framing+Arm+RAA)]], 9, FALSE))</f>
        <v>0</v>
      </c>
      <c r="F361" s="8">
        <f>_xlfn.RANK.EQ(_xlfn.NUMBERVALUE(VLOOKUP($A361,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61" s="9">
        <f>_xlfn.RANK.EQ(_xlfn.NUMBERVALUE(VLOOKUP($A361,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61" s="10">
        <f>_xlfn.RANK.EQ(_xlfn.NUMBERVALUE(VLOOKUP($A361,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61" s="11">
        <f>GEOMEAN(F361:H361)</f>
        <v>52.974830816587776</v>
      </c>
      <c r="J361" s="12">
        <f>_xlfn.RANK.EQ(Table58[[#This Row],[Geom Mean (Defense Only)]], Table58[Geom Mean (Defense Only)], 1)</f>
        <v>70</v>
      </c>
      <c r="K361" s="11">
        <f>GEOMEAN(F361:G361)</f>
        <v>52.962250707461443</v>
      </c>
      <c r="L361" s="13">
        <f>_xlfn.RANK.EQ(Table58[[#This Row],[Defensive Geom Mean (w/o Framing)]], Table58[Defensive Geom Mean (w/o Framing)], 1)</f>
        <v>58</v>
      </c>
      <c r="M361" s="19">
        <f>Table58[[#This Row],[Defense Only Rank]]-Table58[[#This Row],[Defensive Geom Mean (w/o Framing) Rank]]</f>
        <v>12</v>
      </c>
    </row>
    <row r="362" spans="1:13" x14ac:dyDescent="0.45">
      <c r="A362" s="1" t="s">
        <v>493</v>
      </c>
      <c r="B362" t="str">
        <f>VLOOKUP(Table58[[#This Row],[Name]], Statcast_Era___Career[[Name]:[Team]], 2, FALSE)</f>
        <v>4 Tms</v>
      </c>
      <c r="C362" s="8">
        <f>_xlfn.NUMBERVALUE(VLOOKUP($A362, Statcast_Era___Career[[Name]:[FRVFRV - Statcast Fielding Run Value in runs above average (Throwing+Blocking+Framing+Arm+RAA)]], 7, FALSE))</f>
        <v>0</v>
      </c>
      <c r="D362" s="9">
        <f>_xlfn.NUMBERVALUE(VLOOKUP($A362, Statcast_Era___Career[[Name]:[FRVFRV - Statcast Fielding Run Value in runs above average (Throwing+Blocking+Framing+Arm+RAA)]], 8, FALSE))</f>
        <v>0</v>
      </c>
      <c r="E362" s="10">
        <f>_xlfn.NUMBERVALUE(VLOOKUP($A362, Statcast_Era___Career[[Name]:[FRVFRV - Statcast Fielding Run Value in runs above average (Throwing+Blocking+Framing+Arm+RAA)]], 9, FALSE))</f>
        <v>0</v>
      </c>
      <c r="F362" s="8">
        <f>_xlfn.RANK.EQ(_xlfn.NUMBERVALUE(VLOOKUP($A362,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62" s="9">
        <f>_xlfn.RANK.EQ(_xlfn.NUMBERVALUE(VLOOKUP($A362,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62" s="10">
        <f>_xlfn.RANK.EQ(_xlfn.NUMBERVALUE(VLOOKUP($A362,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62" s="11">
        <f>GEOMEAN(F362:H362)</f>
        <v>52.974830816587776</v>
      </c>
      <c r="J362" s="12">
        <f>_xlfn.RANK.EQ(Table58[[#This Row],[Geom Mean (Defense Only)]], Table58[Geom Mean (Defense Only)], 1)</f>
        <v>70</v>
      </c>
      <c r="K362" s="11">
        <f>GEOMEAN(F362:G362)</f>
        <v>52.962250707461443</v>
      </c>
      <c r="L362" s="13">
        <f>_xlfn.RANK.EQ(Table58[[#This Row],[Defensive Geom Mean (w/o Framing)]], Table58[Defensive Geom Mean (w/o Framing)], 1)</f>
        <v>58</v>
      </c>
      <c r="M362" s="19">
        <f>Table58[[#This Row],[Defense Only Rank]]-Table58[[#This Row],[Defensive Geom Mean (w/o Framing) Rank]]</f>
        <v>12</v>
      </c>
    </row>
    <row r="363" spans="1:13" x14ac:dyDescent="0.45">
      <c r="A363" s="1" t="s">
        <v>494</v>
      </c>
      <c r="B363" t="str">
        <f>VLOOKUP(Table58[[#This Row],[Name]], Statcast_Era___Career[[Name]:[Team]], 2, FALSE)</f>
        <v>2 Tms</v>
      </c>
      <c r="C363" s="8">
        <f>_xlfn.NUMBERVALUE(VLOOKUP($A363, Statcast_Era___Career[[Name]:[FRVFRV - Statcast Fielding Run Value in runs above average (Throwing+Blocking+Framing+Arm+RAA)]], 7, FALSE))</f>
        <v>0</v>
      </c>
      <c r="D363" s="9">
        <f>_xlfn.NUMBERVALUE(VLOOKUP($A363, Statcast_Era___Career[[Name]:[FRVFRV - Statcast Fielding Run Value in runs above average (Throwing+Blocking+Framing+Arm+RAA)]], 8, FALSE))</f>
        <v>0</v>
      </c>
      <c r="E363" s="10">
        <f>_xlfn.NUMBERVALUE(VLOOKUP($A363, Statcast_Era___Career[[Name]:[FRVFRV - Statcast Fielding Run Value in runs above average (Throwing+Blocking+Framing+Arm+RAA)]], 9, FALSE))</f>
        <v>0</v>
      </c>
      <c r="F363" s="8">
        <f>_xlfn.RANK.EQ(_xlfn.NUMBERVALUE(VLOOKUP($A363,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63" s="9">
        <f>_xlfn.RANK.EQ(_xlfn.NUMBERVALUE(VLOOKUP($A363,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63" s="10">
        <f>_xlfn.RANK.EQ(_xlfn.NUMBERVALUE(VLOOKUP($A363,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63" s="11">
        <f>GEOMEAN(F363:H363)</f>
        <v>52.974830816587776</v>
      </c>
      <c r="J363" s="12">
        <f>_xlfn.RANK.EQ(Table58[[#This Row],[Geom Mean (Defense Only)]], Table58[Geom Mean (Defense Only)], 1)</f>
        <v>70</v>
      </c>
      <c r="K363" s="11">
        <f>GEOMEAN(F363:G363)</f>
        <v>52.962250707461443</v>
      </c>
      <c r="L363" s="13">
        <f>_xlfn.RANK.EQ(Table58[[#This Row],[Defensive Geom Mean (w/o Framing)]], Table58[Defensive Geom Mean (w/o Framing)], 1)</f>
        <v>58</v>
      </c>
      <c r="M363" s="19">
        <f>Table58[[#This Row],[Defense Only Rank]]-Table58[[#This Row],[Defensive Geom Mean (w/o Framing) Rank]]</f>
        <v>12</v>
      </c>
    </row>
    <row r="364" spans="1:13" x14ac:dyDescent="0.45">
      <c r="A364" s="1" t="s">
        <v>495</v>
      </c>
      <c r="B364" t="str">
        <f>VLOOKUP(Table58[[#This Row],[Name]], Statcast_Era___Career[[Name]:[Team]], 2, FALSE)</f>
        <v>3 Tms</v>
      </c>
      <c r="C364" s="8">
        <f>_xlfn.NUMBERVALUE(VLOOKUP($A364, Statcast_Era___Career[[Name]:[FRVFRV - Statcast Fielding Run Value in runs above average (Throwing+Blocking+Framing+Arm+RAA)]], 7, FALSE))</f>
        <v>0</v>
      </c>
      <c r="D364" s="9">
        <f>_xlfn.NUMBERVALUE(VLOOKUP($A364, Statcast_Era___Career[[Name]:[FRVFRV - Statcast Fielding Run Value in runs above average (Throwing+Blocking+Framing+Arm+RAA)]], 8, FALSE))</f>
        <v>0</v>
      </c>
      <c r="E364" s="10">
        <f>_xlfn.NUMBERVALUE(VLOOKUP($A364, Statcast_Era___Career[[Name]:[FRVFRV - Statcast Fielding Run Value in runs above average (Throwing+Blocking+Framing+Arm+RAA)]], 9, FALSE))</f>
        <v>0</v>
      </c>
      <c r="F364" s="8">
        <f>_xlfn.RANK.EQ(_xlfn.NUMBERVALUE(VLOOKUP($A364,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64" s="9">
        <f>_xlfn.RANK.EQ(_xlfn.NUMBERVALUE(VLOOKUP($A364,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64" s="10">
        <f>_xlfn.RANK.EQ(_xlfn.NUMBERVALUE(VLOOKUP($A364,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64" s="11">
        <f>GEOMEAN(F364:H364)</f>
        <v>52.974830816587776</v>
      </c>
      <c r="J364" s="12">
        <f>_xlfn.RANK.EQ(Table58[[#This Row],[Geom Mean (Defense Only)]], Table58[Geom Mean (Defense Only)], 1)</f>
        <v>70</v>
      </c>
      <c r="K364" s="11">
        <f>GEOMEAN(F364:G364)</f>
        <v>52.962250707461443</v>
      </c>
      <c r="L364" s="13">
        <f>_xlfn.RANK.EQ(Table58[[#This Row],[Defensive Geom Mean (w/o Framing)]], Table58[Defensive Geom Mean (w/o Framing)], 1)</f>
        <v>58</v>
      </c>
      <c r="M364" s="19">
        <f>Table58[[#This Row],[Defense Only Rank]]-Table58[[#This Row],[Defensive Geom Mean (w/o Framing) Rank]]</f>
        <v>12</v>
      </c>
    </row>
    <row r="365" spans="1:13" x14ac:dyDescent="0.45">
      <c r="A365" s="1" t="s">
        <v>496</v>
      </c>
      <c r="B365" t="str">
        <f>VLOOKUP(Table58[[#This Row],[Name]], Statcast_Era___Career[[Name]:[Team]], 2, FALSE)</f>
        <v>3 Tms</v>
      </c>
      <c r="C365" s="8">
        <f>_xlfn.NUMBERVALUE(VLOOKUP($A365, Statcast_Era___Career[[Name]:[FRVFRV - Statcast Fielding Run Value in runs above average (Throwing+Blocking+Framing+Arm+RAA)]], 7, FALSE))</f>
        <v>0</v>
      </c>
      <c r="D365" s="9">
        <f>_xlfn.NUMBERVALUE(VLOOKUP($A365, Statcast_Era___Career[[Name]:[FRVFRV - Statcast Fielding Run Value in runs above average (Throwing+Blocking+Framing+Arm+RAA)]], 8, FALSE))</f>
        <v>0</v>
      </c>
      <c r="E365" s="10">
        <f>_xlfn.NUMBERVALUE(VLOOKUP($A365, Statcast_Era___Career[[Name]:[FRVFRV - Statcast Fielding Run Value in runs above average (Throwing+Blocking+Framing+Arm+RAA)]], 9, FALSE))</f>
        <v>0</v>
      </c>
      <c r="F365" s="8">
        <f>_xlfn.RANK.EQ(_xlfn.NUMBERVALUE(VLOOKUP($A365,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65" s="9">
        <f>_xlfn.RANK.EQ(_xlfn.NUMBERVALUE(VLOOKUP($A365,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65" s="10">
        <f>_xlfn.RANK.EQ(_xlfn.NUMBERVALUE(VLOOKUP($A365,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65" s="11">
        <f>GEOMEAN(F365:H365)</f>
        <v>52.974830816587776</v>
      </c>
      <c r="J365" s="12">
        <f>_xlfn.RANK.EQ(Table58[[#This Row],[Geom Mean (Defense Only)]], Table58[Geom Mean (Defense Only)], 1)</f>
        <v>70</v>
      </c>
      <c r="K365" s="11">
        <f>GEOMEAN(F365:G365)</f>
        <v>52.962250707461443</v>
      </c>
      <c r="L365" s="13">
        <f>_xlfn.RANK.EQ(Table58[[#This Row],[Defensive Geom Mean (w/o Framing)]], Table58[Defensive Geom Mean (w/o Framing)], 1)</f>
        <v>58</v>
      </c>
      <c r="M365" s="19">
        <f>Table58[[#This Row],[Defense Only Rank]]-Table58[[#This Row],[Defensive Geom Mean (w/o Framing) Rank]]</f>
        <v>12</v>
      </c>
    </row>
    <row r="366" spans="1:13" x14ac:dyDescent="0.45">
      <c r="A366" s="1" t="s">
        <v>497</v>
      </c>
      <c r="B366" t="str">
        <f>VLOOKUP(Table58[[#This Row],[Name]], Statcast_Era___Career[[Name]:[Team]], 2, FALSE)</f>
        <v>2 Tms</v>
      </c>
      <c r="C366" s="8">
        <f>_xlfn.NUMBERVALUE(VLOOKUP($A366, Statcast_Era___Career[[Name]:[FRVFRV - Statcast Fielding Run Value in runs above average (Throwing+Blocking+Framing+Arm+RAA)]], 7, FALSE))</f>
        <v>0</v>
      </c>
      <c r="D366" s="9">
        <f>_xlfn.NUMBERVALUE(VLOOKUP($A366, Statcast_Era___Career[[Name]:[FRVFRV - Statcast Fielding Run Value in runs above average (Throwing+Blocking+Framing+Arm+RAA)]], 8, FALSE))</f>
        <v>0</v>
      </c>
      <c r="E366" s="10">
        <f>_xlfn.NUMBERVALUE(VLOOKUP($A366, Statcast_Era___Career[[Name]:[FRVFRV - Statcast Fielding Run Value in runs above average (Throwing+Blocking+Framing+Arm+RAA)]], 9, FALSE))</f>
        <v>0</v>
      </c>
      <c r="F366" s="8">
        <f>_xlfn.RANK.EQ(_xlfn.NUMBERVALUE(VLOOKUP($A366,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66" s="9">
        <f>_xlfn.RANK.EQ(_xlfn.NUMBERVALUE(VLOOKUP($A366,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66" s="10">
        <f>_xlfn.RANK.EQ(_xlfn.NUMBERVALUE(VLOOKUP($A366,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66" s="11">
        <f>GEOMEAN(F366:H366)</f>
        <v>52.974830816587776</v>
      </c>
      <c r="J366" s="12">
        <f>_xlfn.RANK.EQ(Table58[[#This Row],[Geom Mean (Defense Only)]], Table58[Geom Mean (Defense Only)], 1)</f>
        <v>70</v>
      </c>
      <c r="K366" s="11">
        <f>GEOMEAN(F366:G366)</f>
        <v>52.962250707461443</v>
      </c>
      <c r="L366" s="13">
        <f>_xlfn.RANK.EQ(Table58[[#This Row],[Defensive Geom Mean (w/o Framing)]], Table58[Defensive Geom Mean (w/o Framing)], 1)</f>
        <v>58</v>
      </c>
      <c r="M366" s="19">
        <f>Table58[[#This Row],[Defense Only Rank]]-Table58[[#This Row],[Defensive Geom Mean (w/o Framing) Rank]]</f>
        <v>12</v>
      </c>
    </row>
    <row r="367" spans="1:13" x14ac:dyDescent="0.45">
      <c r="A367" s="1" t="s">
        <v>498</v>
      </c>
      <c r="B367" t="str">
        <f>VLOOKUP(Table58[[#This Row],[Name]], Statcast_Era___Career[[Name]:[Team]], 2, FALSE)</f>
        <v>3 Tms</v>
      </c>
      <c r="C367" s="8">
        <f>_xlfn.NUMBERVALUE(VLOOKUP($A367, Statcast_Era___Career[[Name]:[FRVFRV - Statcast Fielding Run Value in runs above average (Throwing+Blocking+Framing+Arm+RAA)]], 7, FALSE))</f>
        <v>0</v>
      </c>
      <c r="D367" s="9">
        <f>_xlfn.NUMBERVALUE(VLOOKUP($A367, Statcast_Era___Career[[Name]:[FRVFRV - Statcast Fielding Run Value in runs above average (Throwing+Blocking+Framing+Arm+RAA)]], 8, FALSE))</f>
        <v>0</v>
      </c>
      <c r="E367" s="10">
        <f>_xlfn.NUMBERVALUE(VLOOKUP($A367, Statcast_Era___Career[[Name]:[FRVFRV - Statcast Fielding Run Value in runs above average (Throwing+Blocking+Framing+Arm+RAA)]], 9, FALSE))</f>
        <v>0</v>
      </c>
      <c r="F367" s="8">
        <f>_xlfn.RANK.EQ(_xlfn.NUMBERVALUE(VLOOKUP($A367,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67" s="9">
        <f>_xlfn.RANK.EQ(_xlfn.NUMBERVALUE(VLOOKUP($A367,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67" s="10">
        <f>_xlfn.RANK.EQ(_xlfn.NUMBERVALUE(VLOOKUP($A367,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67" s="11">
        <f>GEOMEAN(F367:H367)</f>
        <v>52.974830816587776</v>
      </c>
      <c r="J367" s="12">
        <f>_xlfn.RANK.EQ(Table58[[#This Row],[Geom Mean (Defense Only)]], Table58[Geom Mean (Defense Only)], 1)</f>
        <v>70</v>
      </c>
      <c r="K367" s="11">
        <f>GEOMEAN(F367:G367)</f>
        <v>52.962250707461443</v>
      </c>
      <c r="L367" s="13">
        <f>_xlfn.RANK.EQ(Table58[[#This Row],[Defensive Geom Mean (w/o Framing)]], Table58[Defensive Geom Mean (w/o Framing)], 1)</f>
        <v>58</v>
      </c>
      <c r="M367" s="19">
        <f>Table58[[#This Row],[Defense Only Rank]]-Table58[[#This Row],[Defensive Geom Mean (w/o Framing) Rank]]</f>
        <v>12</v>
      </c>
    </row>
    <row r="368" spans="1:13" x14ac:dyDescent="0.45">
      <c r="A368" s="1" t="s">
        <v>499</v>
      </c>
      <c r="B368" t="str">
        <f>VLOOKUP(Table58[[#This Row],[Name]], Statcast_Era___Career[[Name]:[Team]], 2, FALSE)</f>
        <v>3 Tms</v>
      </c>
      <c r="C368" s="8">
        <f>_xlfn.NUMBERVALUE(VLOOKUP($A368, Statcast_Era___Career[[Name]:[FRVFRV - Statcast Fielding Run Value in runs above average (Throwing+Blocking+Framing+Arm+RAA)]], 7, FALSE))</f>
        <v>0</v>
      </c>
      <c r="D368" s="9">
        <f>_xlfn.NUMBERVALUE(VLOOKUP($A368, Statcast_Era___Career[[Name]:[FRVFRV - Statcast Fielding Run Value in runs above average (Throwing+Blocking+Framing+Arm+RAA)]], 8, FALSE))</f>
        <v>0</v>
      </c>
      <c r="E368" s="10">
        <f>_xlfn.NUMBERVALUE(VLOOKUP($A368, Statcast_Era___Career[[Name]:[FRVFRV - Statcast Fielding Run Value in runs above average (Throwing+Blocking+Framing+Arm+RAA)]], 9, FALSE))</f>
        <v>0</v>
      </c>
      <c r="F368" s="8">
        <f>_xlfn.RANK.EQ(_xlfn.NUMBERVALUE(VLOOKUP($A368,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68" s="9">
        <f>_xlfn.RANK.EQ(_xlfn.NUMBERVALUE(VLOOKUP($A368,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68" s="10">
        <f>_xlfn.RANK.EQ(_xlfn.NUMBERVALUE(VLOOKUP($A368,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68" s="11">
        <f>GEOMEAN(F368:H368)</f>
        <v>52.974830816587776</v>
      </c>
      <c r="J368" s="12">
        <f>_xlfn.RANK.EQ(Table58[[#This Row],[Geom Mean (Defense Only)]], Table58[Geom Mean (Defense Only)], 1)</f>
        <v>70</v>
      </c>
      <c r="K368" s="11">
        <f>GEOMEAN(F368:G368)</f>
        <v>52.962250707461443</v>
      </c>
      <c r="L368" s="13">
        <f>_xlfn.RANK.EQ(Table58[[#This Row],[Defensive Geom Mean (w/o Framing)]], Table58[Defensive Geom Mean (w/o Framing)], 1)</f>
        <v>58</v>
      </c>
      <c r="M368" s="19">
        <f>Table58[[#This Row],[Defense Only Rank]]-Table58[[#This Row],[Defensive Geom Mean (w/o Framing) Rank]]</f>
        <v>12</v>
      </c>
    </row>
    <row r="369" spans="1:13" x14ac:dyDescent="0.45">
      <c r="A369" s="1" t="s">
        <v>500</v>
      </c>
      <c r="B369" t="str">
        <f>VLOOKUP(Table58[[#This Row],[Name]], Statcast_Era___Career[[Name]:[Team]], 2, FALSE)</f>
        <v>3 Tms</v>
      </c>
      <c r="C369" s="8">
        <f>_xlfn.NUMBERVALUE(VLOOKUP($A369, Statcast_Era___Career[[Name]:[FRVFRV - Statcast Fielding Run Value in runs above average (Throwing+Blocking+Framing+Arm+RAA)]], 7, FALSE))</f>
        <v>0</v>
      </c>
      <c r="D369" s="9">
        <f>_xlfn.NUMBERVALUE(VLOOKUP($A369, Statcast_Era___Career[[Name]:[FRVFRV - Statcast Fielding Run Value in runs above average (Throwing+Blocking+Framing+Arm+RAA)]], 8, FALSE))</f>
        <v>0</v>
      </c>
      <c r="E369" s="10">
        <f>_xlfn.NUMBERVALUE(VLOOKUP($A369, Statcast_Era___Career[[Name]:[FRVFRV - Statcast Fielding Run Value in runs above average (Throwing+Blocking+Framing+Arm+RAA)]], 9, FALSE))</f>
        <v>0</v>
      </c>
      <c r="F369" s="8">
        <f>_xlfn.RANK.EQ(_xlfn.NUMBERVALUE(VLOOKUP($A369,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69" s="9">
        <f>_xlfn.RANK.EQ(_xlfn.NUMBERVALUE(VLOOKUP($A369,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69" s="10">
        <f>_xlfn.RANK.EQ(_xlfn.NUMBERVALUE(VLOOKUP($A369,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69" s="11">
        <f>GEOMEAN(F369:H369)</f>
        <v>52.974830816587776</v>
      </c>
      <c r="J369" s="12">
        <f>_xlfn.RANK.EQ(Table58[[#This Row],[Geom Mean (Defense Only)]], Table58[Geom Mean (Defense Only)], 1)</f>
        <v>70</v>
      </c>
      <c r="K369" s="11">
        <f>GEOMEAN(F369:G369)</f>
        <v>52.962250707461443</v>
      </c>
      <c r="L369" s="13">
        <f>_xlfn.RANK.EQ(Table58[[#This Row],[Defensive Geom Mean (w/o Framing)]], Table58[Defensive Geom Mean (w/o Framing)], 1)</f>
        <v>58</v>
      </c>
      <c r="M369" s="19">
        <f>Table58[[#This Row],[Defense Only Rank]]-Table58[[#This Row],[Defensive Geom Mean (w/o Framing) Rank]]</f>
        <v>12</v>
      </c>
    </row>
    <row r="370" spans="1:13" x14ac:dyDescent="0.45">
      <c r="A370" s="1" t="s">
        <v>501</v>
      </c>
      <c r="B370" t="str">
        <f>VLOOKUP(Table58[[#This Row],[Name]], Statcast_Era___Career[[Name]:[Team]], 2, FALSE)</f>
        <v>4 Tms</v>
      </c>
      <c r="C370" s="8">
        <f>_xlfn.NUMBERVALUE(VLOOKUP($A370, Statcast_Era___Career[[Name]:[FRVFRV - Statcast Fielding Run Value in runs above average (Throwing+Blocking+Framing+Arm+RAA)]], 7, FALSE))</f>
        <v>0</v>
      </c>
      <c r="D370" s="9">
        <f>_xlfn.NUMBERVALUE(VLOOKUP($A370, Statcast_Era___Career[[Name]:[FRVFRV - Statcast Fielding Run Value in runs above average (Throwing+Blocking+Framing+Arm+RAA)]], 8, FALSE))</f>
        <v>0</v>
      </c>
      <c r="E370" s="10">
        <f>_xlfn.NUMBERVALUE(VLOOKUP($A370, Statcast_Era___Career[[Name]:[FRVFRV - Statcast Fielding Run Value in runs above average (Throwing+Blocking+Framing+Arm+RAA)]], 9, FALSE))</f>
        <v>0</v>
      </c>
      <c r="F370" s="8">
        <f>_xlfn.RANK.EQ(_xlfn.NUMBERVALUE(VLOOKUP($A370,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70" s="9">
        <f>_xlfn.RANK.EQ(_xlfn.NUMBERVALUE(VLOOKUP($A370,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70" s="10">
        <f>_xlfn.RANK.EQ(_xlfn.NUMBERVALUE(VLOOKUP($A370,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70" s="11">
        <f>GEOMEAN(F370:H370)</f>
        <v>52.974830816587776</v>
      </c>
      <c r="J370" s="12">
        <f>_xlfn.RANK.EQ(Table58[[#This Row],[Geom Mean (Defense Only)]], Table58[Geom Mean (Defense Only)], 1)</f>
        <v>70</v>
      </c>
      <c r="K370" s="11">
        <f>GEOMEAN(F370:G370)</f>
        <v>52.962250707461443</v>
      </c>
      <c r="L370" s="13">
        <f>_xlfn.RANK.EQ(Table58[[#This Row],[Defensive Geom Mean (w/o Framing)]], Table58[Defensive Geom Mean (w/o Framing)], 1)</f>
        <v>58</v>
      </c>
      <c r="M370" s="19">
        <f>Table58[[#This Row],[Defense Only Rank]]-Table58[[#This Row],[Defensive Geom Mean (w/o Framing) Rank]]</f>
        <v>12</v>
      </c>
    </row>
    <row r="371" spans="1:13" x14ac:dyDescent="0.45">
      <c r="A371" s="1" t="s">
        <v>502</v>
      </c>
      <c r="B371" t="str">
        <f>VLOOKUP(Table58[[#This Row],[Name]], Statcast_Era___Career[[Name]:[Team]], 2, FALSE)</f>
        <v>2 Tms</v>
      </c>
      <c r="C371" s="8">
        <f>_xlfn.NUMBERVALUE(VLOOKUP($A371, Statcast_Era___Career[[Name]:[FRVFRV - Statcast Fielding Run Value in runs above average (Throwing+Blocking+Framing+Arm+RAA)]], 7, FALSE))</f>
        <v>0</v>
      </c>
      <c r="D371" s="9">
        <f>_xlfn.NUMBERVALUE(VLOOKUP($A371, Statcast_Era___Career[[Name]:[FRVFRV - Statcast Fielding Run Value in runs above average (Throwing+Blocking+Framing+Arm+RAA)]], 8, FALSE))</f>
        <v>0</v>
      </c>
      <c r="E371" s="10">
        <f>_xlfn.NUMBERVALUE(VLOOKUP($A371, Statcast_Era___Career[[Name]:[FRVFRV - Statcast Fielding Run Value in runs above average (Throwing+Blocking+Framing+Arm+RAA)]], 9, FALSE))</f>
        <v>0</v>
      </c>
      <c r="F371" s="8">
        <f>_xlfn.RANK.EQ(_xlfn.NUMBERVALUE(VLOOKUP($A371,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71" s="9">
        <f>_xlfn.RANK.EQ(_xlfn.NUMBERVALUE(VLOOKUP($A371,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71" s="10">
        <f>_xlfn.RANK.EQ(_xlfn.NUMBERVALUE(VLOOKUP($A371,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71" s="11">
        <f>GEOMEAN(F371:H371)</f>
        <v>52.974830816587776</v>
      </c>
      <c r="J371" s="12">
        <f>_xlfn.RANK.EQ(Table58[[#This Row],[Geom Mean (Defense Only)]], Table58[Geom Mean (Defense Only)], 1)</f>
        <v>70</v>
      </c>
      <c r="K371" s="11">
        <f>GEOMEAN(F371:G371)</f>
        <v>52.962250707461443</v>
      </c>
      <c r="L371" s="13">
        <f>_xlfn.RANK.EQ(Table58[[#This Row],[Defensive Geom Mean (w/o Framing)]], Table58[Defensive Geom Mean (w/o Framing)], 1)</f>
        <v>58</v>
      </c>
      <c r="M371" s="19">
        <f>Table58[[#This Row],[Defense Only Rank]]-Table58[[#This Row],[Defensive Geom Mean (w/o Framing) Rank]]</f>
        <v>12</v>
      </c>
    </row>
    <row r="372" spans="1:13" x14ac:dyDescent="0.45">
      <c r="A372" s="1" t="s">
        <v>503</v>
      </c>
      <c r="B372" t="str">
        <f>VLOOKUP(Table58[[#This Row],[Name]], Statcast_Era___Career[[Name]:[Team]], 2, FALSE)</f>
        <v>3 Tms</v>
      </c>
      <c r="C372" s="8">
        <f>_xlfn.NUMBERVALUE(VLOOKUP($A372, Statcast_Era___Career[[Name]:[FRVFRV - Statcast Fielding Run Value in runs above average (Throwing+Blocking+Framing+Arm+RAA)]], 7, FALSE))</f>
        <v>0</v>
      </c>
      <c r="D372" s="9">
        <f>_xlfn.NUMBERVALUE(VLOOKUP($A372, Statcast_Era___Career[[Name]:[FRVFRV - Statcast Fielding Run Value in runs above average (Throwing+Blocking+Framing+Arm+RAA)]], 8, FALSE))</f>
        <v>0</v>
      </c>
      <c r="E372" s="10">
        <f>_xlfn.NUMBERVALUE(VLOOKUP($A372, Statcast_Era___Career[[Name]:[FRVFRV - Statcast Fielding Run Value in runs above average (Throwing+Blocking+Framing+Arm+RAA)]], 9, FALSE))</f>
        <v>0</v>
      </c>
      <c r="F372" s="8">
        <f>_xlfn.RANK.EQ(_xlfn.NUMBERVALUE(VLOOKUP($A372,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72" s="9">
        <f>_xlfn.RANK.EQ(_xlfn.NUMBERVALUE(VLOOKUP($A372,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72" s="10">
        <f>_xlfn.RANK.EQ(_xlfn.NUMBERVALUE(VLOOKUP($A372,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72" s="11">
        <f>GEOMEAN(F372:H372)</f>
        <v>52.974830816587776</v>
      </c>
      <c r="J372" s="12">
        <f>_xlfn.RANK.EQ(Table58[[#This Row],[Geom Mean (Defense Only)]], Table58[Geom Mean (Defense Only)], 1)</f>
        <v>70</v>
      </c>
      <c r="K372" s="11">
        <f>GEOMEAN(F372:G372)</f>
        <v>52.962250707461443</v>
      </c>
      <c r="L372" s="13">
        <f>_xlfn.RANK.EQ(Table58[[#This Row],[Defensive Geom Mean (w/o Framing)]], Table58[Defensive Geom Mean (w/o Framing)], 1)</f>
        <v>58</v>
      </c>
      <c r="M372" s="19">
        <f>Table58[[#This Row],[Defense Only Rank]]-Table58[[#This Row],[Defensive Geom Mean (w/o Framing) Rank]]</f>
        <v>12</v>
      </c>
    </row>
    <row r="373" spans="1:13" x14ac:dyDescent="0.45">
      <c r="A373" s="1" t="s">
        <v>504</v>
      </c>
      <c r="B373" t="str">
        <f>VLOOKUP(Table58[[#This Row],[Name]], Statcast_Era___Career[[Name]:[Team]], 2, FALSE)</f>
        <v>6 Tms</v>
      </c>
      <c r="C373" s="8">
        <f>_xlfn.NUMBERVALUE(VLOOKUP($A373, Statcast_Era___Career[[Name]:[FRVFRV - Statcast Fielding Run Value in runs above average (Throwing+Blocking+Framing+Arm+RAA)]], 7, FALSE))</f>
        <v>0</v>
      </c>
      <c r="D373" s="9">
        <f>_xlfn.NUMBERVALUE(VLOOKUP($A373, Statcast_Era___Career[[Name]:[FRVFRV - Statcast Fielding Run Value in runs above average (Throwing+Blocking+Framing+Arm+RAA)]], 8, FALSE))</f>
        <v>0</v>
      </c>
      <c r="E373" s="10">
        <f>_xlfn.NUMBERVALUE(VLOOKUP($A373, Statcast_Era___Career[[Name]:[FRVFRV - Statcast Fielding Run Value in runs above average (Throwing+Blocking+Framing+Arm+RAA)]], 9, FALSE))</f>
        <v>0</v>
      </c>
      <c r="F373" s="8">
        <f>_xlfn.RANK.EQ(_xlfn.NUMBERVALUE(VLOOKUP($A373,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73" s="9">
        <f>_xlfn.RANK.EQ(_xlfn.NUMBERVALUE(VLOOKUP($A373,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73" s="10">
        <f>_xlfn.RANK.EQ(_xlfn.NUMBERVALUE(VLOOKUP($A373,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73" s="11">
        <f>GEOMEAN(F373:H373)</f>
        <v>52.974830816587776</v>
      </c>
      <c r="J373" s="12">
        <f>_xlfn.RANK.EQ(Table58[[#This Row],[Geom Mean (Defense Only)]], Table58[Geom Mean (Defense Only)], 1)</f>
        <v>70</v>
      </c>
      <c r="K373" s="11">
        <f>GEOMEAN(F373:G373)</f>
        <v>52.962250707461443</v>
      </c>
      <c r="L373" s="13">
        <f>_xlfn.RANK.EQ(Table58[[#This Row],[Defensive Geom Mean (w/o Framing)]], Table58[Defensive Geom Mean (w/o Framing)], 1)</f>
        <v>58</v>
      </c>
      <c r="M373" s="19">
        <f>Table58[[#This Row],[Defense Only Rank]]-Table58[[#This Row],[Defensive Geom Mean (w/o Framing) Rank]]</f>
        <v>12</v>
      </c>
    </row>
    <row r="374" spans="1:13" x14ac:dyDescent="0.45">
      <c r="A374" s="1" t="s">
        <v>505</v>
      </c>
      <c r="B374" t="str">
        <f>VLOOKUP(Table58[[#This Row],[Name]], Statcast_Era___Career[[Name]:[Team]], 2, FALSE)</f>
        <v>3 Tms</v>
      </c>
      <c r="C374" s="8">
        <f>_xlfn.NUMBERVALUE(VLOOKUP($A374, Statcast_Era___Career[[Name]:[FRVFRV - Statcast Fielding Run Value in runs above average (Throwing+Blocking+Framing+Arm+RAA)]], 7, FALSE))</f>
        <v>0</v>
      </c>
      <c r="D374" s="9">
        <f>_xlfn.NUMBERVALUE(VLOOKUP($A374, Statcast_Era___Career[[Name]:[FRVFRV - Statcast Fielding Run Value in runs above average (Throwing+Blocking+Framing+Arm+RAA)]], 8, FALSE))</f>
        <v>0</v>
      </c>
      <c r="E374" s="10">
        <f>_xlfn.NUMBERVALUE(VLOOKUP($A374, Statcast_Era___Career[[Name]:[FRVFRV - Statcast Fielding Run Value in runs above average (Throwing+Blocking+Framing+Arm+RAA)]], 9, FALSE))</f>
        <v>0</v>
      </c>
      <c r="F374" s="8">
        <f>_xlfn.RANK.EQ(_xlfn.NUMBERVALUE(VLOOKUP($A374,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74" s="9">
        <f>_xlfn.RANK.EQ(_xlfn.NUMBERVALUE(VLOOKUP($A374,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74" s="10">
        <f>_xlfn.RANK.EQ(_xlfn.NUMBERVALUE(VLOOKUP($A374,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74" s="11">
        <f>GEOMEAN(F374:H374)</f>
        <v>52.974830816587776</v>
      </c>
      <c r="J374" s="12">
        <f>_xlfn.RANK.EQ(Table58[[#This Row],[Geom Mean (Defense Only)]], Table58[Geom Mean (Defense Only)], 1)</f>
        <v>70</v>
      </c>
      <c r="K374" s="11">
        <f>GEOMEAN(F374:G374)</f>
        <v>52.962250707461443</v>
      </c>
      <c r="L374" s="13">
        <f>_xlfn.RANK.EQ(Table58[[#This Row],[Defensive Geom Mean (w/o Framing)]], Table58[Defensive Geom Mean (w/o Framing)], 1)</f>
        <v>58</v>
      </c>
      <c r="M374" s="19">
        <f>Table58[[#This Row],[Defense Only Rank]]-Table58[[#This Row],[Defensive Geom Mean (w/o Framing) Rank]]</f>
        <v>12</v>
      </c>
    </row>
    <row r="375" spans="1:13" x14ac:dyDescent="0.45">
      <c r="A375" s="1" t="s">
        <v>506</v>
      </c>
      <c r="B375" t="str">
        <f>VLOOKUP(Table58[[#This Row],[Name]], Statcast_Era___Career[[Name]:[Team]], 2, FALSE)</f>
        <v>4 Tms</v>
      </c>
      <c r="C375" s="8">
        <f>_xlfn.NUMBERVALUE(VLOOKUP($A375, Statcast_Era___Career[[Name]:[FRVFRV - Statcast Fielding Run Value in runs above average (Throwing+Blocking+Framing+Arm+RAA)]], 7, FALSE))</f>
        <v>0</v>
      </c>
      <c r="D375" s="9">
        <f>_xlfn.NUMBERVALUE(VLOOKUP($A375, Statcast_Era___Career[[Name]:[FRVFRV - Statcast Fielding Run Value in runs above average (Throwing+Blocking+Framing+Arm+RAA)]], 8, FALSE))</f>
        <v>0</v>
      </c>
      <c r="E375" s="10">
        <f>_xlfn.NUMBERVALUE(VLOOKUP($A375, Statcast_Era___Career[[Name]:[FRVFRV - Statcast Fielding Run Value in runs above average (Throwing+Blocking+Framing+Arm+RAA)]], 9, FALSE))</f>
        <v>0</v>
      </c>
      <c r="F375" s="8">
        <f>_xlfn.RANK.EQ(_xlfn.NUMBERVALUE(VLOOKUP($A375,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75" s="9">
        <f>_xlfn.RANK.EQ(_xlfn.NUMBERVALUE(VLOOKUP($A375,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75" s="10">
        <f>_xlfn.RANK.EQ(_xlfn.NUMBERVALUE(VLOOKUP($A375,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75" s="11">
        <f>GEOMEAN(F375:H375)</f>
        <v>52.974830816587776</v>
      </c>
      <c r="J375" s="12">
        <f>_xlfn.RANK.EQ(Table58[[#This Row],[Geom Mean (Defense Only)]], Table58[Geom Mean (Defense Only)], 1)</f>
        <v>70</v>
      </c>
      <c r="K375" s="11">
        <f>GEOMEAN(F375:G375)</f>
        <v>52.962250707461443</v>
      </c>
      <c r="L375" s="13">
        <f>_xlfn.RANK.EQ(Table58[[#This Row],[Defensive Geom Mean (w/o Framing)]], Table58[Defensive Geom Mean (w/o Framing)], 1)</f>
        <v>58</v>
      </c>
      <c r="M375" s="19">
        <f>Table58[[#This Row],[Defense Only Rank]]-Table58[[#This Row],[Defensive Geom Mean (w/o Framing) Rank]]</f>
        <v>12</v>
      </c>
    </row>
    <row r="376" spans="1:13" x14ac:dyDescent="0.45">
      <c r="A376" s="1" t="s">
        <v>507</v>
      </c>
      <c r="B376" t="str">
        <f>VLOOKUP(Table58[[#This Row],[Name]], Statcast_Era___Career[[Name]:[Team]], 2, FALSE)</f>
        <v>NYY</v>
      </c>
      <c r="C376" s="8">
        <f>_xlfn.NUMBERVALUE(VLOOKUP($A376, Statcast_Era___Career[[Name]:[FRVFRV - Statcast Fielding Run Value in runs above average (Throwing+Blocking+Framing+Arm+RAA)]], 7, FALSE))</f>
        <v>0</v>
      </c>
      <c r="D376" s="9">
        <f>_xlfn.NUMBERVALUE(VLOOKUP($A376, Statcast_Era___Career[[Name]:[FRVFRV - Statcast Fielding Run Value in runs above average (Throwing+Blocking+Framing+Arm+RAA)]], 8, FALSE))</f>
        <v>0</v>
      </c>
      <c r="E376" s="10">
        <f>_xlfn.NUMBERVALUE(VLOOKUP($A376, Statcast_Era___Career[[Name]:[FRVFRV - Statcast Fielding Run Value in runs above average (Throwing+Blocking+Framing+Arm+RAA)]], 9, FALSE))</f>
        <v>0</v>
      </c>
      <c r="F376" s="8">
        <f>_xlfn.RANK.EQ(_xlfn.NUMBERVALUE(VLOOKUP($A376,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76" s="9">
        <f>_xlfn.RANK.EQ(_xlfn.NUMBERVALUE(VLOOKUP($A376,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76" s="10">
        <f>_xlfn.RANK.EQ(_xlfn.NUMBERVALUE(VLOOKUP($A376,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76" s="11">
        <f>GEOMEAN(F376:H376)</f>
        <v>52.974830816587776</v>
      </c>
      <c r="J376" s="12">
        <f>_xlfn.RANK.EQ(Table58[[#This Row],[Geom Mean (Defense Only)]], Table58[Geom Mean (Defense Only)], 1)</f>
        <v>70</v>
      </c>
      <c r="K376" s="11">
        <f>GEOMEAN(F376:G376)</f>
        <v>52.962250707461443</v>
      </c>
      <c r="L376" s="13">
        <f>_xlfn.RANK.EQ(Table58[[#This Row],[Defensive Geom Mean (w/o Framing)]], Table58[Defensive Geom Mean (w/o Framing)], 1)</f>
        <v>58</v>
      </c>
      <c r="M376" s="19">
        <f>Table58[[#This Row],[Defense Only Rank]]-Table58[[#This Row],[Defensive Geom Mean (w/o Framing) Rank]]</f>
        <v>12</v>
      </c>
    </row>
    <row r="377" spans="1:13" x14ac:dyDescent="0.45">
      <c r="A377" s="1" t="s">
        <v>508</v>
      </c>
      <c r="B377" t="str">
        <f>VLOOKUP(Table58[[#This Row],[Name]], Statcast_Era___Career[[Name]:[Team]], 2, FALSE)</f>
        <v>3 Tms</v>
      </c>
      <c r="C377" s="8">
        <f>_xlfn.NUMBERVALUE(VLOOKUP($A377, Statcast_Era___Career[[Name]:[FRVFRV - Statcast Fielding Run Value in runs above average (Throwing+Blocking+Framing+Arm+RAA)]], 7, FALSE))</f>
        <v>0</v>
      </c>
      <c r="D377" s="9">
        <f>_xlfn.NUMBERVALUE(VLOOKUP($A377, Statcast_Era___Career[[Name]:[FRVFRV - Statcast Fielding Run Value in runs above average (Throwing+Blocking+Framing+Arm+RAA)]], 8, FALSE))</f>
        <v>0</v>
      </c>
      <c r="E377" s="10">
        <f>_xlfn.NUMBERVALUE(VLOOKUP($A377, Statcast_Era___Career[[Name]:[FRVFRV - Statcast Fielding Run Value in runs above average (Throwing+Blocking+Framing+Arm+RAA)]], 9, FALSE))</f>
        <v>0</v>
      </c>
      <c r="F377" s="8">
        <f>_xlfn.RANK.EQ(_xlfn.NUMBERVALUE(VLOOKUP($A377,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77" s="9">
        <f>_xlfn.RANK.EQ(_xlfn.NUMBERVALUE(VLOOKUP($A377,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77" s="10">
        <f>_xlfn.RANK.EQ(_xlfn.NUMBERVALUE(VLOOKUP($A377,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77" s="11">
        <f>GEOMEAN(F377:H377)</f>
        <v>52.974830816587776</v>
      </c>
      <c r="J377" s="12">
        <f>_xlfn.RANK.EQ(Table58[[#This Row],[Geom Mean (Defense Only)]], Table58[Geom Mean (Defense Only)], 1)</f>
        <v>70</v>
      </c>
      <c r="K377" s="11">
        <f>GEOMEAN(F377:G377)</f>
        <v>52.962250707461443</v>
      </c>
      <c r="L377" s="13">
        <f>_xlfn.RANK.EQ(Table58[[#This Row],[Defensive Geom Mean (w/o Framing)]], Table58[Defensive Geom Mean (w/o Framing)], 1)</f>
        <v>58</v>
      </c>
      <c r="M377" s="19">
        <f>Table58[[#This Row],[Defense Only Rank]]-Table58[[#This Row],[Defensive Geom Mean (w/o Framing) Rank]]</f>
        <v>12</v>
      </c>
    </row>
    <row r="378" spans="1:13" x14ac:dyDescent="0.45">
      <c r="A378" s="1" t="s">
        <v>509</v>
      </c>
      <c r="B378" t="str">
        <f>VLOOKUP(Table58[[#This Row],[Name]], Statcast_Era___Career[[Name]:[Team]], 2, FALSE)</f>
        <v>2 Tms</v>
      </c>
      <c r="C378" s="8">
        <f>_xlfn.NUMBERVALUE(VLOOKUP($A378, Statcast_Era___Career[[Name]:[FRVFRV - Statcast Fielding Run Value in runs above average (Throwing+Blocking+Framing+Arm+RAA)]], 7, FALSE))</f>
        <v>0</v>
      </c>
      <c r="D378" s="9">
        <f>_xlfn.NUMBERVALUE(VLOOKUP($A378, Statcast_Era___Career[[Name]:[FRVFRV - Statcast Fielding Run Value in runs above average (Throwing+Blocking+Framing+Arm+RAA)]], 8, FALSE))</f>
        <v>0</v>
      </c>
      <c r="E378" s="10">
        <f>_xlfn.NUMBERVALUE(VLOOKUP($A378, Statcast_Era___Career[[Name]:[FRVFRV - Statcast Fielding Run Value in runs above average (Throwing+Blocking+Framing+Arm+RAA)]], 9, FALSE))</f>
        <v>0</v>
      </c>
      <c r="F378" s="8">
        <f>_xlfn.RANK.EQ(_xlfn.NUMBERVALUE(VLOOKUP($A378,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78" s="9">
        <f>_xlfn.RANK.EQ(_xlfn.NUMBERVALUE(VLOOKUP($A378,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78" s="10">
        <f>_xlfn.RANK.EQ(_xlfn.NUMBERVALUE(VLOOKUP($A378,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78" s="11">
        <f>GEOMEAN(F378:H378)</f>
        <v>52.974830816587776</v>
      </c>
      <c r="J378" s="12">
        <f>_xlfn.RANK.EQ(Table58[[#This Row],[Geom Mean (Defense Only)]], Table58[Geom Mean (Defense Only)], 1)</f>
        <v>70</v>
      </c>
      <c r="K378" s="11">
        <f>GEOMEAN(F378:G378)</f>
        <v>52.962250707461443</v>
      </c>
      <c r="L378" s="13">
        <f>_xlfn.RANK.EQ(Table58[[#This Row],[Defensive Geom Mean (w/o Framing)]], Table58[Defensive Geom Mean (w/o Framing)], 1)</f>
        <v>58</v>
      </c>
      <c r="M378" s="19">
        <f>Table58[[#This Row],[Defense Only Rank]]-Table58[[#This Row],[Defensive Geom Mean (w/o Framing) Rank]]</f>
        <v>12</v>
      </c>
    </row>
    <row r="379" spans="1:13" x14ac:dyDescent="0.45">
      <c r="A379" s="1" t="s">
        <v>510</v>
      </c>
      <c r="B379" t="str">
        <f>VLOOKUP(Table58[[#This Row],[Name]], Statcast_Era___Career[[Name]:[Team]], 2, FALSE)</f>
        <v>4 Tms</v>
      </c>
      <c r="C379" s="8">
        <f>_xlfn.NUMBERVALUE(VLOOKUP($A379, Statcast_Era___Career[[Name]:[FRVFRV - Statcast Fielding Run Value in runs above average (Throwing+Blocking+Framing+Arm+RAA)]], 7, FALSE))</f>
        <v>0</v>
      </c>
      <c r="D379" s="9">
        <f>_xlfn.NUMBERVALUE(VLOOKUP($A379, Statcast_Era___Career[[Name]:[FRVFRV - Statcast Fielding Run Value in runs above average (Throwing+Blocking+Framing+Arm+RAA)]], 8, FALSE))</f>
        <v>0</v>
      </c>
      <c r="E379" s="10">
        <f>_xlfn.NUMBERVALUE(VLOOKUP($A379, Statcast_Era___Career[[Name]:[FRVFRV - Statcast Fielding Run Value in runs above average (Throwing+Blocking+Framing+Arm+RAA)]], 9, FALSE))</f>
        <v>0</v>
      </c>
      <c r="F379" s="8">
        <f>_xlfn.RANK.EQ(_xlfn.NUMBERVALUE(VLOOKUP($A379,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79" s="9">
        <f>_xlfn.RANK.EQ(_xlfn.NUMBERVALUE(VLOOKUP($A379,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79" s="10">
        <f>_xlfn.RANK.EQ(_xlfn.NUMBERVALUE(VLOOKUP($A379,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79" s="11">
        <f>GEOMEAN(F379:H379)</f>
        <v>52.974830816587776</v>
      </c>
      <c r="J379" s="12">
        <f>_xlfn.RANK.EQ(Table58[[#This Row],[Geom Mean (Defense Only)]], Table58[Geom Mean (Defense Only)], 1)</f>
        <v>70</v>
      </c>
      <c r="K379" s="11">
        <f>GEOMEAN(F379:G379)</f>
        <v>52.962250707461443</v>
      </c>
      <c r="L379" s="13">
        <f>_xlfn.RANK.EQ(Table58[[#This Row],[Defensive Geom Mean (w/o Framing)]], Table58[Defensive Geom Mean (w/o Framing)], 1)</f>
        <v>58</v>
      </c>
      <c r="M379" s="19">
        <f>Table58[[#This Row],[Defense Only Rank]]-Table58[[#This Row],[Defensive Geom Mean (w/o Framing) Rank]]</f>
        <v>12</v>
      </c>
    </row>
    <row r="380" spans="1:13" x14ac:dyDescent="0.45">
      <c r="A380" s="1" t="s">
        <v>511</v>
      </c>
      <c r="B380" t="str">
        <f>VLOOKUP(Table58[[#This Row],[Name]], Statcast_Era___Career[[Name]:[Team]], 2, FALSE)</f>
        <v>6 Tms</v>
      </c>
      <c r="C380" s="8">
        <f>_xlfn.NUMBERVALUE(VLOOKUP($A380, Statcast_Era___Career[[Name]:[FRVFRV - Statcast Fielding Run Value in runs above average (Throwing+Blocking+Framing+Arm+RAA)]], 7, FALSE))</f>
        <v>0</v>
      </c>
      <c r="D380" s="9">
        <f>_xlfn.NUMBERVALUE(VLOOKUP($A380, Statcast_Era___Career[[Name]:[FRVFRV - Statcast Fielding Run Value in runs above average (Throwing+Blocking+Framing+Arm+RAA)]], 8, FALSE))</f>
        <v>0</v>
      </c>
      <c r="E380" s="10">
        <f>_xlfn.NUMBERVALUE(VLOOKUP($A380, Statcast_Era___Career[[Name]:[FRVFRV - Statcast Fielding Run Value in runs above average (Throwing+Blocking+Framing+Arm+RAA)]], 9, FALSE))</f>
        <v>0</v>
      </c>
      <c r="F380" s="8">
        <f>_xlfn.RANK.EQ(_xlfn.NUMBERVALUE(VLOOKUP($A380,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80" s="9">
        <f>_xlfn.RANK.EQ(_xlfn.NUMBERVALUE(VLOOKUP($A380,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80" s="10">
        <f>_xlfn.RANK.EQ(_xlfn.NUMBERVALUE(VLOOKUP($A380,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80" s="11">
        <f>GEOMEAN(F380:H380)</f>
        <v>52.974830816587776</v>
      </c>
      <c r="J380" s="12">
        <f>_xlfn.RANK.EQ(Table58[[#This Row],[Geom Mean (Defense Only)]], Table58[Geom Mean (Defense Only)], 1)</f>
        <v>70</v>
      </c>
      <c r="K380" s="11">
        <f>GEOMEAN(F380:G380)</f>
        <v>52.962250707461443</v>
      </c>
      <c r="L380" s="13">
        <f>_xlfn.RANK.EQ(Table58[[#This Row],[Defensive Geom Mean (w/o Framing)]], Table58[Defensive Geom Mean (w/o Framing)], 1)</f>
        <v>58</v>
      </c>
      <c r="M380" s="19">
        <f>Table58[[#This Row],[Defense Only Rank]]-Table58[[#This Row],[Defensive Geom Mean (w/o Framing) Rank]]</f>
        <v>12</v>
      </c>
    </row>
    <row r="381" spans="1:13" x14ac:dyDescent="0.45">
      <c r="A381" s="1" t="s">
        <v>512</v>
      </c>
      <c r="B381" t="str">
        <f>VLOOKUP(Table58[[#This Row],[Name]], Statcast_Era___Career[[Name]:[Team]], 2, FALSE)</f>
        <v>5 Tms</v>
      </c>
      <c r="C381" s="8">
        <f>_xlfn.NUMBERVALUE(VLOOKUP($A381, Statcast_Era___Career[[Name]:[FRVFRV - Statcast Fielding Run Value in runs above average (Throwing+Blocking+Framing+Arm+RAA)]], 7, FALSE))</f>
        <v>0</v>
      </c>
      <c r="D381" s="9">
        <f>_xlfn.NUMBERVALUE(VLOOKUP($A381, Statcast_Era___Career[[Name]:[FRVFRV - Statcast Fielding Run Value in runs above average (Throwing+Blocking+Framing+Arm+RAA)]], 8, FALSE))</f>
        <v>0</v>
      </c>
      <c r="E381" s="10">
        <f>_xlfn.NUMBERVALUE(VLOOKUP($A381, Statcast_Era___Career[[Name]:[FRVFRV - Statcast Fielding Run Value in runs above average (Throwing+Blocking+Framing+Arm+RAA)]], 9, FALSE))</f>
        <v>0</v>
      </c>
      <c r="F381" s="8">
        <f>_xlfn.RANK.EQ(_xlfn.NUMBERVALUE(VLOOKUP($A381,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81" s="9">
        <f>_xlfn.RANK.EQ(_xlfn.NUMBERVALUE(VLOOKUP($A381,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81" s="10">
        <f>_xlfn.RANK.EQ(_xlfn.NUMBERVALUE(VLOOKUP($A381,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81" s="11">
        <f>GEOMEAN(F381:H381)</f>
        <v>52.974830816587776</v>
      </c>
      <c r="J381" s="12">
        <f>_xlfn.RANK.EQ(Table58[[#This Row],[Geom Mean (Defense Only)]], Table58[Geom Mean (Defense Only)], 1)</f>
        <v>70</v>
      </c>
      <c r="K381" s="11">
        <f>GEOMEAN(F381:G381)</f>
        <v>52.962250707461443</v>
      </c>
      <c r="L381" s="13">
        <f>_xlfn.RANK.EQ(Table58[[#This Row],[Defensive Geom Mean (w/o Framing)]], Table58[Defensive Geom Mean (w/o Framing)], 1)</f>
        <v>58</v>
      </c>
      <c r="M381" s="19">
        <f>Table58[[#This Row],[Defense Only Rank]]-Table58[[#This Row],[Defensive Geom Mean (w/o Framing) Rank]]</f>
        <v>12</v>
      </c>
    </row>
    <row r="382" spans="1:13" x14ac:dyDescent="0.45">
      <c r="A382" s="1" t="s">
        <v>513</v>
      </c>
      <c r="B382" t="str">
        <f>VLOOKUP(Table58[[#This Row],[Name]], Statcast_Era___Career[[Name]:[Team]], 2, FALSE)</f>
        <v>2 Tms</v>
      </c>
      <c r="C382" s="8">
        <f>_xlfn.NUMBERVALUE(VLOOKUP($A382, Statcast_Era___Career[[Name]:[FRVFRV - Statcast Fielding Run Value in runs above average (Throwing+Blocking+Framing+Arm+RAA)]], 7, FALSE))</f>
        <v>0</v>
      </c>
      <c r="D382" s="9">
        <f>_xlfn.NUMBERVALUE(VLOOKUP($A382, Statcast_Era___Career[[Name]:[FRVFRV - Statcast Fielding Run Value in runs above average (Throwing+Blocking+Framing+Arm+RAA)]], 8, FALSE))</f>
        <v>0</v>
      </c>
      <c r="E382" s="10">
        <f>_xlfn.NUMBERVALUE(VLOOKUP($A382, Statcast_Era___Career[[Name]:[FRVFRV - Statcast Fielding Run Value in runs above average (Throwing+Blocking+Framing+Arm+RAA)]], 9, FALSE))</f>
        <v>0</v>
      </c>
      <c r="F382" s="8">
        <f>_xlfn.RANK.EQ(_xlfn.NUMBERVALUE(VLOOKUP($A382,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82" s="9">
        <f>_xlfn.RANK.EQ(_xlfn.NUMBERVALUE(VLOOKUP($A382,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82" s="10">
        <f>_xlfn.RANK.EQ(_xlfn.NUMBERVALUE(VLOOKUP($A382,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82" s="11">
        <f>GEOMEAN(F382:H382)</f>
        <v>52.974830816587776</v>
      </c>
      <c r="J382" s="12">
        <f>_xlfn.RANK.EQ(Table58[[#This Row],[Geom Mean (Defense Only)]], Table58[Geom Mean (Defense Only)], 1)</f>
        <v>70</v>
      </c>
      <c r="K382" s="11">
        <f>GEOMEAN(F382:G382)</f>
        <v>52.962250707461443</v>
      </c>
      <c r="L382" s="13">
        <f>_xlfn.RANK.EQ(Table58[[#This Row],[Defensive Geom Mean (w/o Framing)]], Table58[Defensive Geom Mean (w/o Framing)], 1)</f>
        <v>58</v>
      </c>
      <c r="M382" s="19">
        <f>Table58[[#This Row],[Defense Only Rank]]-Table58[[#This Row],[Defensive Geom Mean (w/o Framing) Rank]]</f>
        <v>12</v>
      </c>
    </row>
    <row r="383" spans="1:13" x14ac:dyDescent="0.45">
      <c r="A383" s="1" t="s">
        <v>514</v>
      </c>
      <c r="B383" t="str">
        <f>VLOOKUP(Table58[[#This Row],[Name]], Statcast_Era___Career[[Name]:[Team]], 2, FALSE)</f>
        <v>6 Tms</v>
      </c>
      <c r="C383" s="8">
        <f>_xlfn.NUMBERVALUE(VLOOKUP($A383, Statcast_Era___Career[[Name]:[FRVFRV - Statcast Fielding Run Value in runs above average (Throwing+Blocking+Framing+Arm+RAA)]], 7, FALSE))</f>
        <v>0</v>
      </c>
      <c r="D383" s="9">
        <f>_xlfn.NUMBERVALUE(VLOOKUP($A383, Statcast_Era___Career[[Name]:[FRVFRV - Statcast Fielding Run Value in runs above average (Throwing+Blocking+Framing+Arm+RAA)]], 8, FALSE))</f>
        <v>0</v>
      </c>
      <c r="E383" s="10">
        <f>_xlfn.NUMBERVALUE(VLOOKUP($A383, Statcast_Era___Career[[Name]:[FRVFRV - Statcast Fielding Run Value in runs above average (Throwing+Blocking+Framing+Arm+RAA)]], 9, FALSE))</f>
        <v>0</v>
      </c>
      <c r="F383" s="8">
        <f>_xlfn.RANK.EQ(_xlfn.NUMBERVALUE(VLOOKUP($A383,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83" s="9">
        <f>_xlfn.RANK.EQ(_xlfn.NUMBERVALUE(VLOOKUP($A383,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83" s="10">
        <f>_xlfn.RANK.EQ(_xlfn.NUMBERVALUE(VLOOKUP($A383,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83" s="11">
        <f>GEOMEAN(F383:H383)</f>
        <v>52.974830816587776</v>
      </c>
      <c r="J383" s="12">
        <f>_xlfn.RANK.EQ(Table58[[#This Row],[Geom Mean (Defense Only)]], Table58[Geom Mean (Defense Only)], 1)</f>
        <v>70</v>
      </c>
      <c r="K383" s="11">
        <f>GEOMEAN(F383:G383)</f>
        <v>52.962250707461443</v>
      </c>
      <c r="L383" s="13">
        <f>_xlfn.RANK.EQ(Table58[[#This Row],[Defensive Geom Mean (w/o Framing)]], Table58[Defensive Geom Mean (w/o Framing)], 1)</f>
        <v>58</v>
      </c>
      <c r="M383" s="19">
        <f>Table58[[#This Row],[Defense Only Rank]]-Table58[[#This Row],[Defensive Geom Mean (w/o Framing) Rank]]</f>
        <v>12</v>
      </c>
    </row>
    <row r="384" spans="1:13" x14ac:dyDescent="0.45">
      <c r="A384" s="1" t="s">
        <v>515</v>
      </c>
      <c r="B384" t="str">
        <f>VLOOKUP(Table58[[#This Row],[Name]], Statcast_Era___Career[[Name]:[Team]], 2, FALSE)</f>
        <v>5 Tms</v>
      </c>
      <c r="C384" s="8">
        <f>_xlfn.NUMBERVALUE(VLOOKUP($A384, Statcast_Era___Career[[Name]:[FRVFRV - Statcast Fielding Run Value in runs above average (Throwing+Blocking+Framing+Arm+RAA)]], 7, FALSE))</f>
        <v>0</v>
      </c>
      <c r="D384" s="9">
        <f>_xlfn.NUMBERVALUE(VLOOKUP($A384, Statcast_Era___Career[[Name]:[FRVFRV - Statcast Fielding Run Value in runs above average (Throwing+Blocking+Framing+Arm+RAA)]], 8, FALSE))</f>
        <v>0</v>
      </c>
      <c r="E384" s="10">
        <f>_xlfn.NUMBERVALUE(VLOOKUP($A384, Statcast_Era___Career[[Name]:[FRVFRV - Statcast Fielding Run Value in runs above average (Throwing+Blocking+Framing+Arm+RAA)]], 9, FALSE))</f>
        <v>0</v>
      </c>
      <c r="F384" s="8">
        <f>_xlfn.RANK.EQ(_xlfn.NUMBERVALUE(VLOOKUP($A384,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84" s="9">
        <f>_xlfn.RANK.EQ(_xlfn.NUMBERVALUE(VLOOKUP($A384,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84" s="10">
        <f>_xlfn.RANK.EQ(_xlfn.NUMBERVALUE(VLOOKUP($A384,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84" s="11">
        <f>GEOMEAN(F384:H384)</f>
        <v>52.974830816587776</v>
      </c>
      <c r="J384" s="12">
        <f>_xlfn.RANK.EQ(Table58[[#This Row],[Geom Mean (Defense Only)]], Table58[Geom Mean (Defense Only)], 1)</f>
        <v>70</v>
      </c>
      <c r="K384" s="11">
        <f>GEOMEAN(F384:G384)</f>
        <v>52.962250707461443</v>
      </c>
      <c r="L384" s="13">
        <f>_xlfn.RANK.EQ(Table58[[#This Row],[Defensive Geom Mean (w/o Framing)]], Table58[Defensive Geom Mean (w/o Framing)], 1)</f>
        <v>58</v>
      </c>
      <c r="M384" s="19">
        <f>Table58[[#This Row],[Defense Only Rank]]-Table58[[#This Row],[Defensive Geom Mean (w/o Framing) Rank]]</f>
        <v>12</v>
      </c>
    </row>
    <row r="385" spans="1:13" x14ac:dyDescent="0.45">
      <c r="A385" s="1" t="s">
        <v>516</v>
      </c>
      <c r="B385" t="str">
        <f>VLOOKUP(Table58[[#This Row],[Name]], Statcast_Era___Career[[Name]:[Team]], 2, FALSE)</f>
        <v>3 Tms</v>
      </c>
      <c r="C385" s="8">
        <f>_xlfn.NUMBERVALUE(VLOOKUP($A385, Statcast_Era___Career[[Name]:[FRVFRV - Statcast Fielding Run Value in runs above average (Throwing+Blocking+Framing+Arm+RAA)]], 7, FALSE))</f>
        <v>0</v>
      </c>
      <c r="D385" s="9">
        <f>_xlfn.NUMBERVALUE(VLOOKUP($A385, Statcast_Era___Career[[Name]:[FRVFRV - Statcast Fielding Run Value in runs above average (Throwing+Blocking+Framing+Arm+RAA)]], 8, FALSE))</f>
        <v>0</v>
      </c>
      <c r="E385" s="10">
        <f>_xlfn.NUMBERVALUE(VLOOKUP($A385, Statcast_Era___Career[[Name]:[FRVFRV - Statcast Fielding Run Value in runs above average (Throwing+Blocking+Framing+Arm+RAA)]], 9, FALSE))</f>
        <v>0</v>
      </c>
      <c r="F385" s="8">
        <f>_xlfn.RANK.EQ(_xlfn.NUMBERVALUE(VLOOKUP($A385,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85" s="9">
        <f>_xlfn.RANK.EQ(_xlfn.NUMBERVALUE(VLOOKUP($A385,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85" s="10">
        <f>_xlfn.RANK.EQ(_xlfn.NUMBERVALUE(VLOOKUP($A385,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85" s="11">
        <f>GEOMEAN(F385:H385)</f>
        <v>52.974830816587776</v>
      </c>
      <c r="J385" s="12">
        <f>_xlfn.RANK.EQ(Table58[[#This Row],[Geom Mean (Defense Only)]], Table58[Geom Mean (Defense Only)], 1)</f>
        <v>70</v>
      </c>
      <c r="K385" s="11">
        <f>GEOMEAN(F385:G385)</f>
        <v>52.962250707461443</v>
      </c>
      <c r="L385" s="13">
        <f>_xlfn.RANK.EQ(Table58[[#This Row],[Defensive Geom Mean (w/o Framing)]], Table58[Defensive Geom Mean (w/o Framing)], 1)</f>
        <v>58</v>
      </c>
      <c r="M385" s="19">
        <f>Table58[[#This Row],[Defense Only Rank]]-Table58[[#This Row],[Defensive Geom Mean (w/o Framing) Rank]]</f>
        <v>12</v>
      </c>
    </row>
    <row r="386" spans="1:13" x14ac:dyDescent="0.45">
      <c r="A386" s="1" t="s">
        <v>517</v>
      </c>
      <c r="B386" t="str">
        <f>VLOOKUP(Table58[[#This Row],[Name]], Statcast_Era___Career[[Name]:[Team]], 2, FALSE)</f>
        <v>SLB</v>
      </c>
      <c r="C386" s="8">
        <f>_xlfn.NUMBERVALUE(VLOOKUP($A386, Statcast_Era___Career[[Name]:[FRVFRV - Statcast Fielding Run Value in runs above average (Throwing+Blocking+Framing+Arm+RAA)]], 7, FALSE))</f>
        <v>0</v>
      </c>
      <c r="D386" s="9">
        <f>_xlfn.NUMBERVALUE(VLOOKUP($A386, Statcast_Era___Career[[Name]:[FRVFRV - Statcast Fielding Run Value in runs above average (Throwing+Blocking+Framing+Arm+RAA)]], 8, FALSE))</f>
        <v>0</v>
      </c>
      <c r="E386" s="10">
        <f>_xlfn.NUMBERVALUE(VLOOKUP($A386, Statcast_Era___Career[[Name]:[FRVFRV - Statcast Fielding Run Value in runs above average (Throwing+Blocking+Framing+Arm+RAA)]], 9, FALSE))</f>
        <v>0</v>
      </c>
      <c r="F386" s="8">
        <f>_xlfn.RANK.EQ(_xlfn.NUMBERVALUE(VLOOKUP($A386,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86" s="9">
        <f>_xlfn.RANK.EQ(_xlfn.NUMBERVALUE(VLOOKUP($A386,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86" s="10">
        <f>_xlfn.RANK.EQ(_xlfn.NUMBERVALUE(VLOOKUP($A386,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86" s="11">
        <f>GEOMEAN(F386:H386)</f>
        <v>52.974830816587776</v>
      </c>
      <c r="J386" s="12">
        <f>_xlfn.RANK.EQ(Table58[[#This Row],[Geom Mean (Defense Only)]], Table58[Geom Mean (Defense Only)], 1)</f>
        <v>70</v>
      </c>
      <c r="K386" s="11">
        <f>GEOMEAN(F386:G386)</f>
        <v>52.962250707461443</v>
      </c>
      <c r="L386" s="13">
        <f>_xlfn.RANK.EQ(Table58[[#This Row],[Defensive Geom Mean (w/o Framing)]], Table58[Defensive Geom Mean (w/o Framing)], 1)</f>
        <v>58</v>
      </c>
      <c r="M386" s="19">
        <f>Table58[[#This Row],[Defense Only Rank]]-Table58[[#This Row],[Defensive Geom Mean (w/o Framing) Rank]]</f>
        <v>12</v>
      </c>
    </row>
    <row r="387" spans="1:13" x14ac:dyDescent="0.45">
      <c r="A387" s="1" t="s">
        <v>519</v>
      </c>
      <c r="B387" t="str">
        <f>VLOOKUP(Table58[[#This Row],[Name]], Statcast_Era___Career[[Name]:[Team]], 2, FALSE)</f>
        <v>3 Tms</v>
      </c>
      <c r="C387" s="8">
        <f>_xlfn.NUMBERVALUE(VLOOKUP($A387, Statcast_Era___Career[[Name]:[FRVFRV - Statcast Fielding Run Value in runs above average (Throwing+Blocking+Framing+Arm+RAA)]], 7, FALSE))</f>
        <v>0</v>
      </c>
      <c r="D387" s="9">
        <f>_xlfn.NUMBERVALUE(VLOOKUP($A387, Statcast_Era___Career[[Name]:[FRVFRV - Statcast Fielding Run Value in runs above average (Throwing+Blocking+Framing+Arm+RAA)]], 8, FALSE))</f>
        <v>0</v>
      </c>
      <c r="E387" s="10">
        <f>_xlfn.NUMBERVALUE(VLOOKUP($A387, Statcast_Era___Career[[Name]:[FRVFRV - Statcast Fielding Run Value in runs above average (Throwing+Blocking+Framing+Arm+RAA)]], 9, FALSE))</f>
        <v>0</v>
      </c>
      <c r="F387" s="8">
        <f>_xlfn.RANK.EQ(_xlfn.NUMBERVALUE(VLOOKUP($A387,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87" s="9">
        <f>_xlfn.RANK.EQ(_xlfn.NUMBERVALUE(VLOOKUP($A387,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87" s="10">
        <f>_xlfn.RANK.EQ(_xlfn.NUMBERVALUE(VLOOKUP($A387,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87" s="11">
        <f>GEOMEAN(F387:H387)</f>
        <v>52.974830816587776</v>
      </c>
      <c r="J387" s="12">
        <f>_xlfn.RANK.EQ(Table58[[#This Row],[Geom Mean (Defense Only)]], Table58[Geom Mean (Defense Only)], 1)</f>
        <v>70</v>
      </c>
      <c r="K387" s="11">
        <f>GEOMEAN(F387:G387)</f>
        <v>52.962250707461443</v>
      </c>
      <c r="L387" s="13">
        <f>_xlfn.RANK.EQ(Table58[[#This Row],[Defensive Geom Mean (w/o Framing)]], Table58[Defensive Geom Mean (w/o Framing)], 1)</f>
        <v>58</v>
      </c>
      <c r="M387" s="19">
        <f>Table58[[#This Row],[Defense Only Rank]]-Table58[[#This Row],[Defensive Geom Mean (w/o Framing) Rank]]</f>
        <v>12</v>
      </c>
    </row>
    <row r="388" spans="1:13" x14ac:dyDescent="0.45">
      <c r="A388" s="1" t="s">
        <v>520</v>
      </c>
      <c r="B388" t="str">
        <f>VLOOKUP(Table58[[#This Row],[Name]], Statcast_Era___Career[[Name]:[Team]], 2, FALSE)</f>
        <v>5 Tms</v>
      </c>
      <c r="C388" s="8">
        <f>_xlfn.NUMBERVALUE(VLOOKUP($A388, Statcast_Era___Career[[Name]:[FRVFRV - Statcast Fielding Run Value in runs above average (Throwing+Blocking+Framing+Arm+RAA)]], 7, FALSE))</f>
        <v>0</v>
      </c>
      <c r="D388" s="9">
        <f>_xlfn.NUMBERVALUE(VLOOKUP($A388, Statcast_Era___Career[[Name]:[FRVFRV - Statcast Fielding Run Value in runs above average (Throwing+Blocking+Framing+Arm+RAA)]], 8, FALSE))</f>
        <v>0</v>
      </c>
      <c r="E388" s="10">
        <f>_xlfn.NUMBERVALUE(VLOOKUP($A388, Statcast_Era___Career[[Name]:[FRVFRV - Statcast Fielding Run Value in runs above average (Throwing+Blocking+Framing+Arm+RAA)]], 9, FALSE))</f>
        <v>0</v>
      </c>
      <c r="F388" s="8">
        <f>_xlfn.RANK.EQ(_xlfn.NUMBERVALUE(VLOOKUP($A388,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88" s="9">
        <f>_xlfn.RANK.EQ(_xlfn.NUMBERVALUE(VLOOKUP($A388,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88" s="10">
        <f>_xlfn.RANK.EQ(_xlfn.NUMBERVALUE(VLOOKUP($A388,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88" s="11">
        <f>GEOMEAN(F388:H388)</f>
        <v>52.974830816587776</v>
      </c>
      <c r="J388" s="12">
        <f>_xlfn.RANK.EQ(Table58[[#This Row],[Geom Mean (Defense Only)]], Table58[Geom Mean (Defense Only)], 1)</f>
        <v>70</v>
      </c>
      <c r="K388" s="11">
        <f>GEOMEAN(F388:G388)</f>
        <v>52.962250707461443</v>
      </c>
      <c r="L388" s="13">
        <f>_xlfn.RANK.EQ(Table58[[#This Row],[Defensive Geom Mean (w/o Framing)]], Table58[Defensive Geom Mean (w/o Framing)], 1)</f>
        <v>58</v>
      </c>
      <c r="M388" s="19">
        <f>Table58[[#This Row],[Defense Only Rank]]-Table58[[#This Row],[Defensive Geom Mean (w/o Framing) Rank]]</f>
        <v>12</v>
      </c>
    </row>
    <row r="389" spans="1:13" x14ac:dyDescent="0.45">
      <c r="A389" s="1" t="s">
        <v>521</v>
      </c>
      <c r="B389" t="str">
        <f>VLOOKUP(Table58[[#This Row],[Name]], Statcast_Era___Career[[Name]:[Team]], 2, FALSE)</f>
        <v>5 Tms</v>
      </c>
      <c r="C389" s="8">
        <f>_xlfn.NUMBERVALUE(VLOOKUP($A389, Statcast_Era___Career[[Name]:[FRVFRV - Statcast Fielding Run Value in runs above average (Throwing+Blocking+Framing+Arm+RAA)]], 7, FALSE))</f>
        <v>0</v>
      </c>
      <c r="D389" s="9">
        <f>_xlfn.NUMBERVALUE(VLOOKUP($A389, Statcast_Era___Career[[Name]:[FRVFRV - Statcast Fielding Run Value in runs above average (Throwing+Blocking+Framing+Arm+RAA)]], 8, FALSE))</f>
        <v>0</v>
      </c>
      <c r="E389" s="10">
        <f>_xlfn.NUMBERVALUE(VLOOKUP($A389, Statcast_Era___Career[[Name]:[FRVFRV - Statcast Fielding Run Value in runs above average (Throwing+Blocking+Framing+Arm+RAA)]], 9, FALSE))</f>
        <v>0</v>
      </c>
      <c r="F389" s="8">
        <f>_xlfn.RANK.EQ(_xlfn.NUMBERVALUE(VLOOKUP($A389,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89" s="9">
        <f>_xlfn.RANK.EQ(_xlfn.NUMBERVALUE(VLOOKUP($A389,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89" s="10">
        <f>_xlfn.RANK.EQ(_xlfn.NUMBERVALUE(VLOOKUP($A389,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89" s="11">
        <f>GEOMEAN(F389:H389)</f>
        <v>52.974830816587776</v>
      </c>
      <c r="J389" s="12">
        <f>_xlfn.RANK.EQ(Table58[[#This Row],[Geom Mean (Defense Only)]], Table58[Geom Mean (Defense Only)], 1)</f>
        <v>70</v>
      </c>
      <c r="K389" s="11">
        <f>GEOMEAN(F389:G389)</f>
        <v>52.962250707461443</v>
      </c>
      <c r="L389" s="13">
        <f>_xlfn.RANK.EQ(Table58[[#This Row],[Defensive Geom Mean (w/o Framing)]], Table58[Defensive Geom Mean (w/o Framing)], 1)</f>
        <v>58</v>
      </c>
      <c r="M389" s="19">
        <f>Table58[[#This Row],[Defense Only Rank]]-Table58[[#This Row],[Defensive Geom Mean (w/o Framing) Rank]]</f>
        <v>12</v>
      </c>
    </row>
    <row r="390" spans="1:13" x14ac:dyDescent="0.45">
      <c r="A390" s="1" t="s">
        <v>522</v>
      </c>
      <c r="B390" t="str">
        <f>VLOOKUP(Table58[[#This Row],[Name]], Statcast_Era___Career[[Name]:[Team]], 2, FALSE)</f>
        <v>3 Tms</v>
      </c>
      <c r="C390" s="8">
        <f>_xlfn.NUMBERVALUE(VLOOKUP($A390, Statcast_Era___Career[[Name]:[FRVFRV - Statcast Fielding Run Value in runs above average (Throwing+Blocking+Framing+Arm+RAA)]], 7, FALSE))</f>
        <v>0</v>
      </c>
      <c r="D390" s="9">
        <f>_xlfn.NUMBERVALUE(VLOOKUP($A390, Statcast_Era___Career[[Name]:[FRVFRV - Statcast Fielding Run Value in runs above average (Throwing+Blocking+Framing+Arm+RAA)]], 8, FALSE))</f>
        <v>0</v>
      </c>
      <c r="E390" s="10">
        <f>_xlfn.NUMBERVALUE(VLOOKUP($A390, Statcast_Era___Career[[Name]:[FRVFRV - Statcast Fielding Run Value in runs above average (Throwing+Blocking+Framing+Arm+RAA)]], 9, FALSE))</f>
        <v>0</v>
      </c>
      <c r="F390" s="8">
        <f>_xlfn.RANK.EQ(_xlfn.NUMBERVALUE(VLOOKUP($A390,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90" s="9">
        <f>_xlfn.RANK.EQ(_xlfn.NUMBERVALUE(VLOOKUP($A390,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90" s="10">
        <f>_xlfn.RANK.EQ(_xlfn.NUMBERVALUE(VLOOKUP($A390,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90" s="11">
        <f>GEOMEAN(F390:H390)</f>
        <v>52.974830816587776</v>
      </c>
      <c r="J390" s="12">
        <f>_xlfn.RANK.EQ(Table58[[#This Row],[Geom Mean (Defense Only)]], Table58[Geom Mean (Defense Only)], 1)</f>
        <v>70</v>
      </c>
      <c r="K390" s="11">
        <f>GEOMEAN(F390:G390)</f>
        <v>52.962250707461443</v>
      </c>
      <c r="L390" s="13">
        <f>_xlfn.RANK.EQ(Table58[[#This Row],[Defensive Geom Mean (w/o Framing)]], Table58[Defensive Geom Mean (w/o Framing)], 1)</f>
        <v>58</v>
      </c>
      <c r="M390" s="19">
        <f>Table58[[#This Row],[Defense Only Rank]]-Table58[[#This Row],[Defensive Geom Mean (w/o Framing) Rank]]</f>
        <v>12</v>
      </c>
    </row>
    <row r="391" spans="1:13" x14ac:dyDescent="0.45">
      <c r="A391" s="1" t="s">
        <v>523</v>
      </c>
      <c r="B391" t="str">
        <f>VLOOKUP(Table58[[#This Row],[Name]], Statcast_Era___Career[[Name]:[Team]], 2, FALSE)</f>
        <v>7 Tms</v>
      </c>
      <c r="C391" s="8">
        <f>_xlfn.NUMBERVALUE(VLOOKUP($A391, Statcast_Era___Career[[Name]:[FRVFRV - Statcast Fielding Run Value in runs above average (Throwing+Blocking+Framing+Arm+RAA)]], 7, FALSE))</f>
        <v>0</v>
      </c>
      <c r="D391" s="9">
        <f>_xlfn.NUMBERVALUE(VLOOKUP($A391, Statcast_Era___Career[[Name]:[FRVFRV - Statcast Fielding Run Value in runs above average (Throwing+Blocking+Framing+Arm+RAA)]], 8, FALSE))</f>
        <v>0</v>
      </c>
      <c r="E391" s="10">
        <f>_xlfn.NUMBERVALUE(VLOOKUP($A391, Statcast_Era___Career[[Name]:[FRVFRV - Statcast Fielding Run Value in runs above average (Throwing+Blocking+Framing+Arm+RAA)]], 9, FALSE))</f>
        <v>0</v>
      </c>
      <c r="F391" s="8">
        <f>_xlfn.RANK.EQ(_xlfn.NUMBERVALUE(VLOOKUP($A391,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91" s="9">
        <f>_xlfn.RANK.EQ(_xlfn.NUMBERVALUE(VLOOKUP($A391,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91" s="10">
        <f>_xlfn.RANK.EQ(_xlfn.NUMBERVALUE(VLOOKUP($A391,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91" s="11">
        <f>GEOMEAN(F391:H391)</f>
        <v>52.974830816587776</v>
      </c>
      <c r="J391" s="12">
        <f>_xlfn.RANK.EQ(Table58[[#This Row],[Geom Mean (Defense Only)]], Table58[Geom Mean (Defense Only)], 1)</f>
        <v>70</v>
      </c>
      <c r="K391" s="11">
        <f>GEOMEAN(F391:G391)</f>
        <v>52.962250707461443</v>
      </c>
      <c r="L391" s="13">
        <f>_xlfn.RANK.EQ(Table58[[#This Row],[Defensive Geom Mean (w/o Framing)]], Table58[Defensive Geom Mean (w/o Framing)], 1)</f>
        <v>58</v>
      </c>
      <c r="M391" s="19">
        <f>Table58[[#This Row],[Defense Only Rank]]-Table58[[#This Row],[Defensive Geom Mean (w/o Framing) Rank]]</f>
        <v>12</v>
      </c>
    </row>
    <row r="392" spans="1:13" x14ac:dyDescent="0.45">
      <c r="A392" s="1" t="s">
        <v>524</v>
      </c>
      <c r="B392" t="str">
        <f>VLOOKUP(Table58[[#This Row],[Name]], Statcast_Era___Career[[Name]:[Team]], 2, FALSE)</f>
        <v>3 Tms</v>
      </c>
      <c r="C392" s="8">
        <f>_xlfn.NUMBERVALUE(VLOOKUP($A392, Statcast_Era___Career[[Name]:[FRVFRV - Statcast Fielding Run Value in runs above average (Throwing+Blocking+Framing+Arm+RAA)]], 7, FALSE))</f>
        <v>0</v>
      </c>
      <c r="D392" s="9">
        <f>_xlfn.NUMBERVALUE(VLOOKUP($A392, Statcast_Era___Career[[Name]:[FRVFRV - Statcast Fielding Run Value in runs above average (Throwing+Blocking+Framing+Arm+RAA)]], 8, FALSE))</f>
        <v>0</v>
      </c>
      <c r="E392" s="10">
        <f>_xlfn.NUMBERVALUE(VLOOKUP($A392, Statcast_Era___Career[[Name]:[FRVFRV - Statcast Fielding Run Value in runs above average (Throwing+Blocking+Framing+Arm+RAA)]], 9, FALSE))</f>
        <v>0</v>
      </c>
      <c r="F392" s="8">
        <f>_xlfn.RANK.EQ(_xlfn.NUMBERVALUE(VLOOKUP($A392,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92" s="9">
        <f>_xlfn.RANK.EQ(_xlfn.NUMBERVALUE(VLOOKUP($A392,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92" s="10">
        <f>_xlfn.RANK.EQ(_xlfn.NUMBERVALUE(VLOOKUP($A392,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92" s="11">
        <f>GEOMEAN(F392:H392)</f>
        <v>52.974830816587776</v>
      </c>
      <c r="J392" s="12">
        <f>_xlfn.RANK.EQ(Table58[[#This Row],[Geom Mean (Defense Only)]], Table58[Geom Mean (Defense Only)], 1)</f>
        <v>70</v>
      </c>
      <c r="K392" s="11">
        <f>GEOMEAN(F392:G392)</f>
        <v>52.962250707461443</v>
      </c>
      <c r="L392" s="13">
        <f>_xlfn.RANK.EQ(Table58[[#This Row],[Defensive Geom Mean (w/o Framing)]], Table58[Defensive Geom Mean (w/o Framing)], 1)</f>
        <v>58</v>
      </c>
      <c r="M392" s="19">
        <f>Table58[[#This Row],[Defense Only Rank]]-Table58[[#This Row],[Defensive Geom Mean (w/o Framing) Rank]]</f>
        <v>12</v>
      </c>
    </row>
    <row r="393" spans="1:13" x14ac:dyDescent="0.45">
      <c r="A393" s="1" t="s">
        <v>525</v>
      </c>
      <c r="B393" t="str">
        <f>VLOOKUP(Table58[[#This Row],[Name]], Statcast_Era___Career[[Name]:[Team]], 2, FALSE)</f>
        <v>3 Tms</v>
      </c>
      <c r="C393" s="8">
        <f>_xlfn.NUMBERVALUE(VLOOKUP($A393, Statcast_Era___Career[[Name]:[FRVFRV - Statcast Fielding Run Value in runs above average (Throwing+Blocking+Framing+Arm+RAA)]], 7, FALSE))</f>
        <v>0</v>
      </c>
      <c r="D393" s="9">
        <f>_xlfn.NUMBERVALUE(VLOOKUP($A393, Statcast_Era___Career[[Name]:[FRVFRV - Statcast Fielding Run Value in runs above average (Throwing+Blocking+Framing+Arm+RAA)]], 8, FALSE))</f>
        <v>0</v>
      </c>
      <c r="E393" s="10">
        <f>_xlfn.NUMBERVALUE(VLOOKUP($A393, Statcast_Era___Career[[Name]:[FRVFRV - Statcast Fielding Run Value in runs above average (Throwing+Blocking+Framing+Arm+RAA)]], 9, FALSE))</f>
        <v>0</v>
      </c>
      <c r="F393" s="8">
        <f>_xlfn.RANK.EQ(_xlfn.NUMBERVALUE(VLOOKUP($A393,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93" s="9">
        <f>_xlfn.RANK.EQ(_xlfn.NUMBERVALUE(VLOOKUP($A393,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93" s="10">
        <f>_xlfn.RANK.EQ(_xlfn.NUMBERVALUE(VLOOKUP($A393,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93" s="11">
        <f>GEOMEAN(F393:H393)</f>
        <v>52.974830816587776</v>
      </c>
      <c r="J393" s="12">
        <f>_xlfn.RANK.EQ(Table58[[#This Row],[Geom Mean (Defense Only)]], Table58[Geom Mean (Defense Only)], 1)</f>
        <v>70</v>
      </c>
      <c r="K393" s="11">
        <f>GEOMEAN(F393:G393)</f>
        <v>52.962250707461443</v>
      </c>
      <c r="L393" s="13">
        <f>_xlfn.RANK.EQ(Table58[[#This Row],[Defensive Geom Mean (w/o Framing)]], Table58[Defensive Geom Mean (w/o Framing)], 1)</f>
        <v>58</v>
      </c>
      <c r="M393" s="19">
        <f>Table58[[#This Row],[Defense Only Rank]]-Table58[[#This Row],[Defensive Geom Mean (w/o Framing) Rank]]</f>
        <v>12</v>
      </c>
    </row>
    <row r="394" spans="1:13" x14ac:dyDescent="0.45">
      <c r="A394" s="1" t="s">
        <v>526</v>
      </c>
      <c r="B394" t="str">
        <f>VLOOKUP(Table58[[#This Row],[Name]], Statcast_Era___Career[[Name]:[Team]], 2, FALSE)</f>
        <v>2 Tms</v>
      </c>
      <c r="C394" s="8">
        <f>_xlfn.NUMBERVALUE(VLOOKUP($A394, Statcast_Era___Career[[Name]:[FRVFRV - Statcast Fielding Run Value in runs above average (Throwing+Blocking+Framing+Arm+RAA)]], 7, FALSE))</f>
        <v>0</v>
      </c>
      <c r="D394" s="9">
        <f>_xlfn.NUMBERVALUE(VLOOKUP($A394, Statcast_Era___Career[[Name]:[FRVFRV - Statcast Fielding Run Value in runs above average (Throwing+Blocking+Framing+Arm+RAA)]], 8, FALSE))</f>
        <v>0</v>
      </c>
      <c r="E394" s="10">
        <f>_xlfn.NUMBERVALUE(VLOOKUP($A394, Statcast_Era___Career[[Name]:[FRVFRV - Statcast Fielding Run Value in runs above average (Throwing+Blocking+Framing+Arm+RAA)]], 9, FALSE))</f>
        <v>0</v>
      </c>
      <c r="F394" s="8">
        <f>_xlfn.RANK.EQ(_xlfn.NUMBERVALUE(VLOOKUP($A394,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94" s="9">
        <f>_xlfn.RANK.EQ(_xlfn.NUMBERVALUE(VLOOKUP($A394,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94" s="10">
        <f>_xlfn.RANK.EQ(_xlfn.NUMBERVALUE(VLOOKUP($A394,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94" s="11">
        <f>GEOMEAN(F394:H394)</f>
        <v>52.974830816587776</v>
      </c>
      <c r="J394" s="12">
        <f>_xlfn.RANK.EQ(Table58[[#This Row],[Geom Mean (Defense Only)]], Table58[Geom Mean (Defense Only)], 1)</f>
        <v>70</v>
      </c>
      <c r="K394" s="11">
        <f>GEOMEAN(F394:G394)</f>
        <v>52.962250707461443</v>
      </c>
      <c r="L394" s="13">
        <f>_xlfn.RANK.EQ(Table58[[#This Row],[Defensive Geom Mean (w/o Framing)]], Table58[Defensive Geom Mean (w/o Framing)], 1)</f>
        <v>58</v>
      </c>
      <c r="M394" s="19">
        <f>Table58[[#This Row],[Defense Only Rank]]-Table58[[#This Row],[Defensive Geom Mean (w/o Framing) Rank]]</f>
        <v>12</v>
      </c>
    </row>
    <row r="395" spans="1:13" x14ac:dyDescent="0.45">
      <c r="A395" s="1" t="s">
        <v>527</v>
      </c>
      <c r="B395" t="str">
        <f>VLOOKUP(Table58[[#This Row],[Name]], Statcast_Era___Career[[Name]:[Team]], 2, FALSE)</f>
        <v>3 Tms</v>
      </c>
      <c r="C395" s="8">
        <f>_xlfn.NUMBERVALUE(VLOOKUP($A395, Statcast_Era___Career[[Name]:[FRVFRV - Statcast Fielding Run Value in runs above average (Throwing+Blocking+Framing+Arm+RAA)]], 7, FALSE))</f>
        <v>0</v>
      </c>
      <c r="D395" s="9">
        <f>_xlfn.NUMBERVALUE(VLOOKUP($A395, Statcast_Era___Career[[Name]:[FRVFRV - Statcast Fielding Run Value in runs above average (Throwing+Blocking+Framing+Arm+RAA)]], 8, FALSE))</f>
        <v>0</v>
      </c>
      <c r="E395" s="10">
        <f>_xlfn.NUMBERVALUE(VLOOKUP($A395, Statcast_Era___Career[[Name]:[FRVFRV - Statcast Fielding Run Value in runs above average (Throwing+Blocking+Framing+Arm+RAA)]], 9, FALSE))</f>
        <v>0</v>
      </c>
      <c r="F395" s="8">
        <f>_xlfn.RANK.EQ(_xlfn.NUMBERVALUE(VLOOKUP($A395,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95" s="9">
        <f>_xlfn.RANK.EQ(_xlfn.NUMBERVALUE(VLOOKUP($A395,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95" s="10">
        <f>_xlfn.RANK.EQ(_xlfn.NUMBERVALUE(VLOOKUP($A395,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95" s="11">
        <f>GEOMEAN(F395:H395)</f>
        <v>52.974830816587776</v>
      </c>
      <c r="J395" s="12">
        <f>_xlfn.RANK.EQ(Table58[[#This Row],[Geom Mean (Defense Only)]], Table58[Geom Mean (Defense Only)], 1)</f>
        <v>70</v>
      </c>
      <c r="K395" s="11">
        <f>GEOMEAN(F395:G395)</f>
        <v>52.962250707461443</v>
      </c>
      <c r="L395" s="13">
        <f>_xlfn.RANK.EQ(Table58[[#This Row],[Defensive Geom Mean (w/o Framing)]], Table58[Defensive Geom Mean (w/o Framing)], 1)</f>
        <v>58</v>
      </c>
      <c r="M395" s="19">
        <f>Table58[[#This Row],[Defense Only Rank]]-Table58[[#This Row],[Defensive Geom Mean (w/o Framing) Rank]]</f>
        <v>12</v>
      </c>
    </row>
    <row r="396" spans="1:13" x14ac:dyDescent="0.45">
      <c r="A396" s="1" t="s">
        <v>528</v>
      </c>
      <c r="B396" t="str">
        <f>VLOOKUP(Table58[[#This Row],[Name]], Statcast_Era___Career[[Name]:[Team]], 2, FALSE)</f>
        <v>5 Tms</v>
      </c>
      <c r="C396" s="8">
        <f>_xlfn.NUMBERVALUE(VLOOKUP($A396, Statcast_Era___Career[[Name]:[FRVFRV - Statcast Fielding Run Value in runs above average (Throwing+Blocking+Framing+Arm+RAA)]], 7, FALSE))</f>
        <v>0</v>
      </c>
      <c r="D396" s="9">
        <f>_xlfn.NUMBERVALUE(VLOOKUP($A396, Statcast_Era___Career[[Name]:[FRVFRV - Statcast Fielding Run Value in runs above average (Throwing+Blocking+Framing+Arm+RAA)]], 8, FALSE))</f>
        <v>0</v>
      </c>
      <c r="E396" s="10">
        <f>_xlfn.NUMBERVALUE(VLOOKUP($A396, Statcast_Era___Career[[Name]:[FRVFRV - Statcast Fielding Run Value in runs above average (Throwing+Blocking+Framing+Arm+RAA)]], 9, FALSE))</f>
        <v>0</v>
      </c>
      <c r="F396" s="8">
        <f>_xlfn.RANK.EQ(_xlfn.NUMBERVALUE(VLOOKUP($A396,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96" s="9">
        <f>_xlfn.RANK.EQ(_xlfn.NUMBERVALUE(VLOOKUP($A396,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96" s="10">
        <f>_xlfn.RANK.EQ(_xlfn.NUMBERVALUE(VLOOKUP($A396,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96" s="11">
        <f>GEOMEAN(F396:H396)</f>
        <v>52.974830816587776</v>
      </c>
      <c r="J396" s="12">
        <f>_xlfn.RANK.EQ(Table58[[#This Row],[Geom Mean (Defense Only)]], Table58[Geom Mean (Defense Only)], 1)</f>
        <v>70</v>
      </c>
      <c r="K396" s="11">
        <f>GEOMEAN(F396:G396)</f>
        <v>52.962250707461443</v>
      </c>
      <c r="L396" s="13">
        <f>_xlfn.RANK.EQ(Table58[[#This Row],[Defensive Geom Mean (w/o Framing)]], Table58[Defensive Geom Mean (w/o Framing)], 1)</f>
        <v>58</v>
      </c>
      <c r="M396" s="19">
        <f>Table58[[#This Row],[Defense Only Rank]]-Table58[[#This Row],[Defensive Geom Mean (w/o Framing) Rank]]</f>
        <v>12</v>
      </c>
    </row>
    <row r="397" spans="1:13" x14ac:dyDescent="0.45">
      <c r="A397" s="1" t="s">
        <v>529</v>
      </c>
      <c r="B397" t="str">
        <f>VLOOKUP(Table58[[#This Row],[Name]], Statcast_Era___Career[[Name]:[Team]], 2, FALSE)</f>
        <v>CIN</v>
      </c>
      <c r="C397" s="8">
        <f>_xlfn.NUMBERVALUE(VLOOKUP($A397, Statcast_Era___Career[[Name]:[FRVFRV - Statcast Fielding Run Value in runs above average (Throwing+Blocking+Framing+Arm+RAA)]], 7, FALSE))</f>
        <v>0</v>
      </c>
      <c r="D397" s="9">
        <f>_xlfn.NUMBERVALUE(VLOOKUP($A397, Statcast_Era___Career[[Name]:[FRVFRV - Statcast Fielding Run Value in runs above average (Throwing+Blocking+Framing+Arm+RAA)]], 8, FALSE))</f>
        <v>0</v>
      </c>
      <c r="E397" s="10">
        <f>_xlfn.NUMBERVALUE(VLOOKUP($A397, Statcast_Era___Career[[Name]:[FRVFRV - Statcast Fielding Run Value in runs above average (Throwing+Blocking+Framing+Arm+RAA)]], 9, FALSE))</f>
        <v>0</v>
      </c>
      <c r="F397" s="8">
        <f>_xlfn.RANK.EQ(_xlfn.NUMBERVALUE(VLOOKUP($A397,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97" s="9">
        <f>_xlfn.RANK.EQ(_xlfn.NUMBERVALUE(VLOOKUP($A397,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97" s="10">
        <f>_xlfn.RANK.EQ(_xlfn.NUMBERVALUE(VLOOKUP($A397,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97" s="11">
        <f>GEOMEAN(F397:H397)</f>
        <v>52.974830816587776</v>
      </c>
      <c r="J397" s="12">
        <f>_xlfn.RANK.EQ(Table58[[#This Row],[Geom Mean (Defense Only)]], Table58[Geom Mean (Defense Only)], 1)</f>
        <v>70</v>
      </c>
      <c r="K397" s="11">
        <f>GEOMEAN(F397:G397)</f>
        <v>52.962250707461443</v>
      </c>
      <c r="L397" s="13">
        <f>_xlfn.RANK.EQ(Table58[[#This Row],[Defensive Geom Mean (w/o Framing)]], Table58[Defensive Geom Mean (w/o Framing)], 1)</f>
        <v>58</v>
      </c>
      <c r="M397" s="19">
        <f>Table58[[#This Row],[Defense Only Rank]]-Table58[[#This Row],[Defensive Geom Mean (w/o Framing) Rank]]</f>
        <v>12</v>
      </c>
    </row>
    <row r="398" spans="1:13" x14ac:dyDescent="0.45">
      <c r="A398" s="1" t="s">
        <v>530</v>
      </c>
      <c r="B398" t="str">
        <f>VLOOKUP(Table58[[#This Row],[Name]], Statcast_Era___Career[[Name]:[Team]], 2, FALSE)</f>
        <v>2 Tms</v>
      </c>
      <c r="C398" s="8">
        <f>_xlfn.NUMBERVALUE(VLOOKUP($A398, Statcast_Era___Career[[Name]:[FRVFRV - Statcast Fielding Run Value in runs above average (Throwing+Blocking+Framing+Arm+RAA)]], 7, FALSE))</f>
        <v>0</v>
      </c>
      <c r="D398" s="9">
        <f>_xlfn.NUMBERVALUE(VLOOKUP($A398, Statcast_Era___Career[[Name]:[FRVFRV - Statcast Fielding Run Value in runs above average (Throwing+Blocking+Framing+Arm+RAA)]], 8, FALSE))</f>
        <v>0</v>
      </c>
      <c r="E398" s="10">
        <f>_xlfn.NUMBERVALUE(VLOOKUP($A398, Statcast_Era___Career[[Name]:[FRVFRV - Statcast Fielding Run Value in runs above average (Throwing+Blocking+Framing+Arm+RAA)]], 9, FALSE))</f>
        <v>0</v>
      </c>
      <c r="F398" s="8">
        <f>_xlfn.RANK.EQ(_xlfn.NUMBERVALUE(VLOOKUP($A398,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98" s="9">
        <f>_xlfn.RANK.EQ(_xlfn.NUMBERVALUE(VLOOKUP($A398,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98" s="10">
        <f>_xlfn.RANK.EQ(_xlfn.NUMBERVALUE(VLOOKUP($A398,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98" s="11">
        <f>GEOMEAN(F398:H398)</f>
        <v>52.974830816587776</v>
      </c>
      <c r="J398" s="12">
        <f>_xlfn.RANK.EQ(Table58[[#This Row],[Geom Mean (Defense Only)]], Table58[Geom Mean (Defense Only)], 1)</f>
        <v>70</v>
      </c>
      <c r="K398" s="11">
        <f>GEOMEAN(F398:G398)</f>
        <v>52.962250707461443</v>
      </c>
      <c r="L398" s="13">
        <f>_xlfn.RANK.EQ(Table58[[#This Row],[Defensive Geom Mean (w/o Framing)]], Table58[Defensive Geom Mean (w/o Framing)], 1)</f>
        <v>58</v>
      </c>
      <c r="M398" s="19">
        <f>Table58[[#This Row],[Defense Only Rank]]-Table58[[#This Row],[Defensive Geom Mean (w/o Framing) Rank]]</f>
        <v>12</v>
      </c>
    </row>
    <row r="399" spans="1:13" x14ac:dyDescent="0.45">
      <c r="A399" s="1" t="s">
        <v>531</v>
      </c>
      <c r="B399" t="str">
        <f>VLOOKUP(Table58[[#This Row],[Name]], Statcast_Era___Career[[Name]:[Team]], 2, FALSE)</f>
        <v>3 Tms</v>
      </c>
      <c r="C399" s="8">
        <f>_xlfn.NUMBERVALUE(VLOOKUP($A399, Statcast_Era___Career[[Name]:[FRVFRV - Statcast Fielding Run Value in runs above average (Throwing+Blocking+Framing+Arm+RAA)]], 7, FALSE))</f>
        <v>0</v>
      </c>
      <c r="D399" s="9">
        <f>_xlfn.NUMBERVALUE(VLOOKUP($A399, Statcast_Era___Career[[Name]:[FRVFRV - Statcast Fielding Run Value in runs above average (Throwing+Blocking+Framing+Arm+RAA)]], 8, FALSE))</f>
        <v>0</v>
      </c>
      <c r="E399" s="10">
        <f>_xlfn.NUMBERVALUE(VLOOKUP($A399, Statcast_Era___Career[[Name]:[FRVFRV - Statcast Fielding Run Value in runs above average (Throwing+Blocking+Framing+Arm+RAA)]], 9, FALSE))</f>
        <v>0</v>
      </c>
      <c r="F399" s="8">
        <f>_xlfn.RANK.EQ(_xlfn.NUMBERVALUE(VLOOKUP($A399,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399" s="9">
        <f>_xlfn.RANK.EQ(_xlfn.NUMBERVALUE(VLOOKUP($A399,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399" s="10">
        <f>_xlfn.RANK.EQ(_xlfn.NUMBERVALUE(VLOOKUP($A399,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399" s="11">
        <f>GEOMEAN(F399:H399)</f>
        <v>52.974830816587776</v>
      </c>
      <c r="J399" s="12">
        <f>_xlfn.RANK.EQ(Table58[[#This Row],[Geom Mean (Defense Only)]], Table58[Geom Mean (Defense Only)], 1)</f>
        <v>70</v>
      </c>
      <c r="K399" s="11">
        <f>GEOMEAN(F399:G399)</f>
        <v>52.962250707461443</v>
      </c>
      <c r="L399" s="13">
        <f>_xlfn.RANK.EQ(Table58[[#This Row],[Defensive Geom Mean (w/o Framing)]], Table58[Defensive Geom Mean (w/o Framing)], 1)</f>
        <v>58</v>
      </c>
      <c r="M399" s="19">
        <f>Table58[[#This Row],[Defense Only Rank]]-Table58[[#This Row],[Defensive Geom Mean (w/o Framing) Rank]]</f>
        <v>12</v>
      </c>
    </row>
    <row r="400" spans="1:13" x14ac:dyDescent="0.45">
      <c r="A400" s="1" t="s">
        <v>532</v>
      </c>
      <c r="B400" t="str">
        <f>VLOOKUP(Table58[[#This Row],[Name]], Statcast_Era___Career[[Name]:[Team]], 2, FALSE)</f>
        <v>5 Tms</v>
      </c>
      <c r="C400" s="8">
        <f>_xlfn.NUMBERVALUE(VLOOKUP($A400, Statcast_Era___Career[[Name]:[FRVFRV - Statcast Fielding Run Value in runs above average (Throwing+Blocking+Framing+Arm+RAA)]], 7, FALSE))</f>
        <v>0</v>
      </c>
      <c r="D400" s="9">
        <f>_xlfn.NUMBERVALUE(VLOOKUP($A400, Statcast_Era___Career[[Name]:[FRVFRV - Statcast Fielding Run Value in runs above average (Throwing+Blocking+Framing+Arm+RAA)]], 8, FALSE))</f>
        <v>0</v>
      </c>
      <c r="E400" s="10">
        <f>_xlfn.NUMBERVALUE(VLOOKUP($A400, Statcast_Era___Career[[Name]:[FRVFRV - Statcast Fielding Run Value in runs above average (Throwing+Blocking+Framing+Arm+RAA)]], 9, FALSE))</f>
        <v>0</v>
      </c>
      <c r="F400" s="8">
        <f>_xlfn.RANK.EQ(_xlfn.NUMBERVALUE(VLOOKUP($A400,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00" s="9">
        <f>_xlfn.RANK.EQ(_xlfn.NUMBERVALUE(VLOOKUP($A400,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00" s="10">
        <f>_xlfn.RANK.EQ(_xlfn.NUMBERVALUE(VLOOKUP($A400,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00" s="11">
        <f>GEOMEAN(F400:H400)</f>
        <v>52.974830816587776</v>
      </c>
      <c r="J400" s="12">
        <f>_xlfn.RANK.EQ(Table58[[#This Row],[Geom Mean (Defense Only)]], Table58[Geom Mean (Defense Only)], 1)</f>
        <v>70</v>
      </c>
      <c r="K400" s="11">
        <f>GEOMEAN(F400:G400)</f>
        <v>52.962250707461443</v>
      </c>
      <c r="L400" s="13">
        <f>_xlfn.RANK.EQ(Table58[[#This Row],[Defensive Geom Mean (w/o Framing)]], Table58[Defensive Geom Mean (w/o Framing)], 1)</f>
        <v>58</v>
      </c>
      <c r="M400" s="19">
        <f>Table58[[#This Row],[Defense Only Rank]]-Table58[[#This Row],[Defensive Geom Mean (w/o Framing) Rank]]</f>
        <v>12</v>
      </c>
    </row>
    <row r="401" spans="1:13" x14ac:dyDescent="0.45">
      <c r="A401" s="1" t="s">
        <v>533</v>
      </c>
      <c r="B401" t="str">
        <f>VLOOKUP(Table58[[#This Row],[Name]], Statcast_Era___Career[[Name]:[Team]], 2, FALSE)</f>
        <v>4 Tms</v>
      </c>
      <c r="C401" s="8">
        <f>_xlfn.NUMBERVALUE(VLOOKUP($A401, Statcast_Era___Career[[Name]:[FRVFRV - Statcast Fielding Run Value in runs above average (Throwing+Blocking+Framing+Arm+RAA)]], 7, FALSE))</f>
        <v>0</v>
      </c>
      <c r="D401" s="9">
        <f>_xlfn.NUMBERVALUE(VLOOKUP($A401, Statcast_Era___Career[[Name]:[FRVFRV - Statcast Fielding Run Value in runs above average (Throwing+Blocking+Framing+Arm+RAA)]], 8, FALSE))</f>
        <v>0</v>
      </c>
      <c r="E401" s="10">
        <f>_xlfn.NUMBERVALUE(VLOOKUP($A401, Statcast_Era___Career[[Name]:[FRVFRV - Statcast Fielding Run Value in runs above average (Throwing+Blocking+Framing+Arm+RAA)]], 9, FALSE))</f>
        <v>0</v>
      </c>
      <c r="F401" s="8">
        <f>_xlfn.RANK.EQ(_xlfn.NUMBERVALUE(VLOOKUP($A401,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01" s="9">
        <f>_xlfn.RANK.EQ(_xlfn.NUMBERVALUE(VLOOKUP($A401,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01" s="10">
        <f>_xlfn.RANK.EQ(_xlfn.NUMBERVALUE(VLOOKUP($A401,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01" s="11">
        <f>GEOMEAN(F401:H401)</f>
        <v>52.974830816587776</v>
      </c>
      <c r="J401" s="12">
        <f>_xlfn.RANK.EQ(Table58[[#This Row],[Geom Mean (Defense Only)]], Table58[Geom Mean (Defense Only)], 1)</f>
        <v>70</v>
      </c>
      <c r="K401" s="11">
        <f>GEOMEAN(F401:G401)</f>
        <v>52.962250707461443</v>
      </c>
      <c r="L401" s="13">
        <f>_xlfn.RANK.EQ(Table58[[#This Row],[Defensive Geom Mean (w/o Framing)]], Table58[Defensive Geom Mean (w/o Framing)], 1)</f>
        <v>58</v>
      </c>
      <c r="M401" s="19">
        <f>Table58[[#This Row],[Defense Only Rank]]-Table58[[#This Row],[Defensive Geom Mean (w/o Framing) Rank]]</f>
        <v>12</v>
      </c>
    </row>
    <row r="402" spans="1:13" x14ac:dyDescent="0.45">
      <c r="A402" s="1" t="s">
        <v>534</v>
      </c>
      <c r="B402" t="str">
        <f>VLOOKUP(Table58[[#This Row],[Name]], Statcast_Era___Career[[Name]:[Team]], 2, FALSE)</f>
        <v>NYM</v>
      </c>
      <c r="C402" s="8">
        <f>_xlfn.NUMBERVALUE(VLOOKUP($A402, Statcast_Era___Career[[Name]:[FRVFRV - Statcast Fielding Run Value in runs above average (Throwing+Blocking+Framing+Arm+RAA)]], 7, FALSE))</f>
        <v>0</v>
      </c>
      <c r="D402" s="9">
        <f>_xlfn.NUMBERVALUE(VLOOKUP($A402, Statcast_Era___Career[[Name]:[FRVFRV - Statcast Fielding Run Value in runs above average (Throwing+Blocking+Framing+Arm+RAA)]], 8, FALSE))</f>
        <v>0</v>
      </c>
      <c r="E402" s="10">
        <f>_xlfn.NUMBERVALUE(VLOOKUP($A402, Statcast_Era___Career[[Name]:[FRVFRV - Statcast Fielding Run Value in runs above average (Throwing+Blocking+Framing+Arm+RAA)]], 9, FALSE))</f>
        <v>0</v>
      </c>
      <c r="F402" s="8">
        <f>_xlfn.RANK.EQ(_xlfn.NUMBERVALUE(VLOOKUP($A402,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02" s="9">
        <f>_xlfn.RANK.EQ(_xlfn.NUMBERVALUE(VLOOKUP($A402,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02" s="10">
        <f>_xlfn.RANK.EQ(_xlfn.NUMBERVALUE(VLOOKUP($A402,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02" s="11">
        <f>GEOMEAN(F402:H402)</f>
        <v>52.974830816587776</v>
      </c>
      <c r="J402" s="12">
        <f>_xlfn.RANK.EQ(Table58[[#This Row],[Geom Mean (Defense Only)]], Table58[Geom Mean (Defense Only)], 1)</f>
        <v>70</v>
      </c>
      <c r="K402" s="11">
        <f>GEOMEAN(F402:G402)</f>
        <v>52.962250707461443</v>
      </c>
      <c r="L402" s="13">
        <f>_xlfn.RANK.EQ(Table58[[#This Row],[Defensive Geom Mean (w/o Framing)]], Table58[Defensive Geom Mean (w/o Framing)], 1)</f>
        <v>58</v>
      </c>
      <c r="M402" s="19">
        <f>Table58[[#This Row],[Defense Only Rank]]-Table58[[#This Row],[Defensive Geom Mean (w/o Framing) Rank]]</f>
        <v>12</v>
      </c>
    </row>
    <row r="403" spans="1:13" x14ac:dyDescent="0.45">
      <c r="A403" s="1" t="s">
        <v>535</v>
      </c>
      <c r="B403" t="str">
        <f>VLOOKUP(Table58[[#This Row],[Name]], Statcast_Era___Career[[Name]:[Team]], 2, FALSE)</f>
        <v>2 Tms</v>
      </c>
      <c r="C403" s="8">
        <f>_xlfn.NUMBERVALUE(VLOOKUP($A403, Statcast_Era___Career[[Name]:[FRVFRV - Statcast Fielding Run Value in runs above average (Throwing+Blocking+Framing+Arm+RAA)]], 7, FALSE))</f>
        <v>0</v>
      </c>
      <c r="D403" s="9">
        <f>_xlfn.NUMBERVALUE(VLOOKUP($A403, Statcast_Era___Career[[Name]:[FRVFRV - Statcast Fielding Run Value in runs above average (Throwing+Blocking+Framing+Arm+RAA)]], 8, FALSE))</f>
        <v>0</v>
      </c>
      <c r="E403" s="10">
        <f>_xlfn.NUMBERVALUE(VLOOKUP($A403, Statcast_Era___Career[[Name]:[FRVFRV - Statcast Fielding Run Value in runs above average (Throwing+Blocking+Framing+Arm+RAA)]], 9, FALSE))</f>
        <v>0</v>
      </c>
      <c r="F403" s="8">
        <f>_xlfn.RANK.EQ(_xlfn.NUMBERVALUE(VLOOKUP($A403,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03" s="9">
        <f>_xlfn.RANK.EQ(_xlfn.NUMBERVALUE(VLOOKUP($A403,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03" s="10">
        <f>_xlfn.RANK.EQ(_xlfn.NUMBERVALUE(VLOOKUP($A403,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03" s="11">
        <f>GEOMEAN(F403:H403)</f>
        <v>52.974830816587776</v>
      </c>
      <c r="J403" s="12">
        <f>_xlfn.RANK.EQ(Table58[[#This Row],[Geom Mean (Defense Only)]], Table58[Geom Mean (Defense Only)], 1)</f>
        <v>70</v>
      </c>
      <c r="K403" s="11">
        <f>GEOMEAN(F403:G403)</f>
        <v>52.962250707461443</v>
      </c>
      <c r="L403" s="13">
        <f>_xlfn.RANK.EQ(Table58[[#This Row],[Defensive Geom Mean (w/o Framing)]], Table58[Defensive Geom Mean (w/o Framing)], 1)</f>
        <v>58</v>
      </c>
      <c r="M403" s="19">
        <f>Table58[[#This Row],[Defense Only Rank]]-Table58[[#This Row],[Defensive Geom Mean (w/o Framing) Rank]]</f>
        <v>12</v>
      </c>
    </row>
    <row r="404" spans="1:13" x14ac:dyDescent="0.45">
      <c r="A404" s="1" t="s">
        <v>536</v>
      </c>
      <c r="B404" t="str">
        <f>VLOOKUP(Table58[[#This Row],[Name]], Statcast_Era___Career[[Name]:[Team]], 2, FALSE)</f>
        <v>3 Tms</v>
      </c>
      <c r="C404" s="8">
        <f>_xlfn.NUMBERVALUE(VLOOKUP($A404, Statcast_Era___Career[[Name]:[FRVFRV - Statcast Fielding Run Value in runs above average (Throwing+Blocking+Framing+Arm+RAA)]], 7, FALSE))</f>
        <v>0</v>
      </c>
      <c r="D404" s="9">
        <f>_xlfn.NUMBERVALUE(VLOOKUP($A404, Statcast_Era___Career[[Name]:[FRVFRV - Statcast Fielding Run Value in runs above average (Throwing+Blocking+Framing+Arm+RAA)]], 8, FALSE))</f>
        <v>0</v>
      </c>
      <c r="E404" s="10">
        <f>_xlfn.NUMBERVALUE(VLOOKUP($A404, Statcast_Era___Career[[Name]:[FRVFRV - Statcast Fielding Run Value in runs above average (Throwing+Blocking+Framing+Arm+RAA)]], 9, FALSE))</f>
        <v>0</v>
      </c>
      <c r="F404" s="8">
        <f>_xlfn.RANK.EQ(_xlfn.NUMBERVALUE(VLOOKUP($A404,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04" s="9">
        <f>_xlfn.RANK.EQ(_xlfn.NUMBERVALUE(VLOOKUP($A404,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04" s="10">
        <f>_xlfn.RANK.EQ(_xlfn.NUMBERVALUE(VLOOKUP($A404,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04" s="11">
        <f>GEOMEAN(F404:H404)</f>
        <v>52.974830816587776</v>
      </c>
      <c r="J404" s="12">
        <f>_xlfn.RANK.EQ(Table58[[#This Row],[Geom Mean (Defense Only)]], Table58[Geom Mean (Defense Only)], 1)</f>
        <v>70</v>
      </c>
      <c r="K404" s="11">
        <f>GEOMEAN(F404:G404)</f>
        <v>52.962250707461443</v>
      </c>
      <c r="L404" s="13">
        <f>_xlfn.RANK.EQ(Table58[[#This Row],[Defensive Geom Mean (w/o Framing)]], Table58[Defensive Geom Mean (w/o Framing)], 1)</f>
        <v>58</v>
      </c>
      <c r="M404" s="19">
        <f>Table58[[#This Row],[Defense Only Rank]]-Table58[[#This Row],[Defensive Geom Mean (w/o Framing) Rank]]</f>
        <v>12</v>
      </c>
    </row>
    <row r="405" spans="1:13" x14ac:dyDescent="0.45">
      <c r="A405" s="1" t="s">
        <v>537</v>
      </c>
      <c r="B405" t="str">
        <f>VLOOKUP(Table58[[#This Row],[Name]], Statcast_Era___Career[[Name]:[Team]], 2, FALSE)</f>
        <v>BAL</v>
      </c>
      <c r="C405" s="8">
        <f>_xlfn.NUMBERVALUE(VLOOKUP($A405, Statcast_Era___Career[[Name]:[FRVFRV - Statcast Fielding Run Value in runs above average (Throwing+Blocking+Framing+Arm+RAA)]], 7, FALSE))</f>
        <v>0</v>
      </c>
      <c r="D405" s="9">
        <f>_xlfn.NUMBERVALUE(VLOOKUP($A405, Statcast_Era___Career[[Name]:[FRVFRV - Statcast Fielding Run Value in runs above average (Throwing+Blocking+Framing+Arm+RAA)]], 8, FALSE))</f>
        <v>0</v>
      </c>
      <c r="E405" s="10">
        <f>_xlfn.NUMBERVALUE(VLOOKUP($A405, Statcast_Era___Career[[Name]:[FRVFRV - Statcast Fielding Run Value in runs above average (Throwing+Blocking+Framing+Arm+RAA)]], 9, FALSE))</f>
        <v>0</v>
      </c>
      <c r="F405" s="8">
        <f>_xlfn.RANK.EQ(_xlfn.NUMBERVALUE(VLOOKUP($A405,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05" s="9">
        <f>_xlfn.RANK.EQ(_xlfn.NUMBERVALUE(VLOOKUP($A405,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05" s="10">
        <f>_xlfn.RANK.EQ(_xlfn.NUMBERVALUE(VLOOKUP($A405,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05" s="11">
        <f>GEOMEAN(F405:H405)</f>
        <v>52.974830816587776</v>
      </c>
      <c r="J405" s="12">
        <f>_xlfn.RANK.EQ(Table58[[#This Row],[Geom Mean (Defense Only)]], Table58[Geom Mean (Defense Only)], 1)</f>
        <v>70</v>
      </c>
      <c r="K405" s="11">
        <f>GEOMEAN(F405:G405)</f>
        <v>52.962250707461443</v>
      </c>
      <c r="L405" s="13">
        <f>_xlfn.RANK.EQ(Table58[[#This Row],[Defensive Geom Mean (w/o Framing)]], Table58[Defensive Geom Mean (w/o Framing)], 1)</f>
        <v>58</v>
      </c>
      <c r="M405" s="19">
        <f>Table58[[#This Row],[Defense Only Rank]]-Table58[[#This Row],[Defensive Geom Mean (w/o Framing) Rank]]</f>
        <v>12</v>
      </c>
    </row>
    <row r="406" spans="1:13" x14ac:dyDescent="0.45">
      <c r="A406" s="1" t="s">
        <v>538</v>
      </c>
      <c r="B406" t="str">
        <f>VLOOKUP(Table58[[#This Row],[Name]], Statcast_Era___Career[[Name]:[Team]], 2, FALSE)</f>
        <v>3 Tms</v>
      </c>
      <c r="C406" s="8">
        <f>_xlfn.NUMBERVALUE(VLOOKUP($A406, Statcast_Era___Career[[Name]:[FRVFRV - Statcast Fielding Run Value in runs above average (Throwing+Blocking+Framing+Arm+RAA)]], 7, FALSE))</f>
        <v>0</v>
      </c>
      <c r="D406" s="9">
        <f>_xlfn.NUMBERVALUE(VLOOKUP($A406, Statcast_Era___Career[[Name]:[FRVFRV - Statcast Fielding Run Value in runs above average (Throwing+Blocking+Framing+Arm+RAA)]], 8, FALSE))</f>
        <v>0</v>
      </c>
      <c r="E406" s="10">
        <f>_xlfn.NUMBERVALUE(VLOOKUP($A406, Statcast_Era___Career[[Name]:[FRVFRV - Statcast Fielding Run Value in runs above average (Throwing+Blocking+Framing+Arm+RAA)]], 9, FALSE))</f>
        <v>0</v>
      </c>
      <c r="F406" s="8">
        <f>_xlfn.RANK.EQ(_xlfn.NUMBERVALUE(VLOOKUP($A406,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06" s="9">
        <f>_xlfn.RANK.EQ(_xlfn.NUMBERVALUE(VLOOKUP($A406,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06" s="10">
        <f>_xlfn.RANK.EQ(_xlfn.NUMBERVALUE(VLOOKUP($A406,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06" s="11">
        <f>GEOMEAN(F406:H406)</f>
        <v>52.974830816587776</v>
      </c>
      <c r="J406" s="12">
        <f>_xlfn.RANK.EQ(Table58[[#This Row],[Geom Mean (Defense Only)]], Table58[Geom Mean (Defense Only)], 1)</f>
        <v>70</v>
      </c>
      <c r="K406" s="11">
        <f>GEOMEAN(F406:G406)</f>
        <v>52.962250707461443</v>
      </c>
      <c r="L406" s="13">
        <f>_xlfn.RANK.EQ(Table58[[#This Row],[Defensive Geom Mean (w/o Framing)]], Table58[Defensive Geom Mean (w/o Framing)], 1)</f>
        <v>58</v>
      </c>
      <c r="M406" s="19">
        <f>Table58[[#This Row],[Defense Only Rank]]-Table58[[#This Row],[Defensive Geom Mean (w/o Framing) Rank]]</f>
        <v>12</v>
      </c>
    </row>
    <row r="407" spans="1:13" x14ac:dyDescent="0.45">
      <c r="A407" s="1" t="s">
        <v>539</v>
      </c>
      <c r="B407" t="str">
        <f>VLOOKUP(Table58[[#This Row],[Name]], Statcast_Era___Career[[Name]:[Team]], 2, FALSE)</f>
        <v>2 Tms</v>
      </c>
      <c r="C407" s="8">
        <f>_xlfn.NUMBERVALUE(VLOOKUP($A407, Statcast_Era___Career[[Name]:[FRVFRV - Statcast Fielding Run Value in runs above average (Throwing+Blocking+Framing+Arm+RAA)]], 7, FALSE))</f>
        <v>0</v>
      </c>
      <c r="D407" s="9">
        <f>_xlfn.NUMBERVALUE(VLOOKUP($A407, Statcast_Era___Career[[Name]:[FRVFRV - Statcast Fielding Run Value in runs above average (Throwing+Blocking+Framing+Arm+RAA)]], 8, FALSE))</f>
        <v>0</v>
      </c>
      <c r="E407" s="10">
        <f>_xlfn.NUMBERVALUE(VLOOKUP($A407, Statcast_Era___Career[[Name]:[FRVFRV - Statcast Fielding Run Value in runs above average (Throwing+Blocking+Framing+Arm+RAA)]], 9, FALSE))</f>
        <v>0</v>
      </c>
      <c r="F407" s="8">
        <f>_xlfn.RANK.EQ(_xlfn.NUMBERVALUE(VLOOKUP($A407,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07" s="9">
        <f>_xlfn.RANK.EQ(_xlfn.NUMBERVALUE(VLOOKUP($A407,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07" s="10">
        <f>_xlfn.RANK.EQ(_xlfn.NUMBERVALUE(VLOOKUP($A407,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07" s="11">
        <f>GEOMEAN(F407:H407)</f>
        <v>52.974830816587776</v>
      </c>
      <c r="J407" s="12">
        <f>_xlfn.RANK.EQ(Table58[[#This Row],[Geom Mean (Defense Only)]], Table58[Geom Mean (Defense Only)], 1)</f>
        <v>70</v>
      </c>
      <c r="K407" s="11">
        <f>GEOMEAN(F407:G407)</f>
        <v>52.962250707461443</v>
      </c>
      <c r="L407" s="13">
        <f>_xlfn.RANK.EQ(Table58[[#This Row],[Defensive Geom Mean (w/o Framing)]], Table58[Defensive Geom Mean (w/o Framing)], 1)</f>
        <v>58</v>
      </c>
      <c r="M407" s="19">
        <f>Table58[[#This Row],[Defense Only Rank]]-Table58[[#This Row],[Defensive Geom Mean (w/o Framing) Rank]]</f>
        <v>12</v>
      </c>
    </row>
    <row r="408" spans="1:13" x14ac:dyDescent="0.45">
      <c r="A408" s="1" t="s">
        <v>540</v>
      </c>
      <c r="B408" t="str">
        <f>VLOOKUP(Table58[[#This Row],[Name]], Statcast_Era___Career[[Name]:[Team]], 2, FALSE)</f>
        <v>3 Tms</v>
      </c>
      <c r="C408" s="8">
        <f>_xlfn.NUMBERVALUE(VLOOKUP($A408, Statcast_Era___Career[[Name]:[FRVFRV - Statcast Fielding Run Value in runs above average (Throwing+Blocking+Framing+Arm+RAA)]], 7, FALSE))</f>
        <v>0</v>
      </c>
      <c r="D408" s="9">
        <f>_xlfn.NUMBERVALUE(VLOOKUP($A408, Statcast_Era___Career[[Name]:[FRVFRV - Statcast Fielding Run Value in runs above average (Throwing+Blocking+Framing+Arm+RAA)]], 8, FALSE))</f>
        <v>0</v>
      </c>
      <c r="E408" s="10">
        <f>_xlfn.NUMBERVALUE(VLOOKUP($A408, Statcast_Era___Career[[Name]:[FRVFRV - Statcast Fielding Run Value in runs above average (Throwing+Blocking+Framing+Arm+RAA)]], 9, FALSE))</f>
        <v>0</v>
      </c>
      <c r="F408" s="8">
        <f>_xlfn.RANK.EQ(_xlfn.NUMBERVALUE(VLOOKUP($A408,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08" s="9">
        <f>_xlfn.RANK.EQ(_xlfn.NUMBERVALUE(VLOOKUP($A408,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08" s="10">
        <f>_xlfn.RANK.EQ(_xlfn.NUMBERVALUE(VLOOKUP($A408,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08" s="11">
        <f>GEOMEAN(F408:H408)</f>
        <v>52.974830816587776</v>
      </c>
      <c r="J408" s="12">
        <f>_xlfn.RANK.EQ(Table58[[#This Row],[Geom Mean (Defense Only)]], Table58[Geom Mean (Defense Only)], 1)</f>
        <v>70</v>
      </c>
      <c r="K408" s="11">
        <f>GEOMEAN(F408:G408)</f>
        <v>52.962250707461443</v>
      </c>
      <c r="L408" s="13">
        <f>_xlfn.RANK.EQ(Table58[[#This Row],[Defensive Geom Mean (w/o Framing)]], Table58[Defensive Geom Mean (w/o Framing)], 1)</f>
        <v>58</v>
      </c>
      <c r="M408" s="19">
        <f>Table58[[#This Row],[Defense Only Rank]]-Table58[[#This Row],[Defensive Geom Mean (w/o Framing) Rank]]</f>
        <v>12</v>
      </c>
    </row>
    <row r="409" spans="1:13" x14ac:dyDescent="0.45">
      <c r="A409" s="1" t="s">
        <v>541</v>
      </c>
      <c r="B409" t="str">
        <f>VLOOKUP(Table58[[#This Row],[Name]], Statcast_Era___Career[[Name]:[Team]], 2, FALSE)</f>
        <v>4 Tms</v>
      </c>
      <c r="C409" s="8">
        <f>_xlfn.NUMBERVALUE(VLOOKUP($A409, Statcast_Era___Career[[Name]:[FRVFRV - Statcast Fielding Run Value in runs above average (Throwing+Blocking+Framing+Arm+RAA)]], 7, FALSE))</f>
        <v>0</v>
      </c>
      <c r="D409" s="9">
        <f>_xlfn.NUMBERVALUE(VLOOKUP($A409, Statcast_Era___Career[[Name]:[FRVFRV - Statcast Fielding Run Value in runs above average (Throwing+Blocking+Framing+Arm+RAA)]], 8, FALSE))</f>
        <v>0</v>
      </c>
      <c r="E409" s="10">
        <f>_xlfn.NUMBERVALUE(VLOOKUP($A409, Statcast_Era___Career[[Name]:[FRVFRV - Statcast Fielding Run Value in runs above average (Throwing+Blocking+Framing+Arm+RAA)]], 9, FALSE))</f>
        <v>0</v>
      </c>
      <c r="F409" s="8">
        <f>_xlfn.RANK.EQ(_xlfn.NUMBERVALUE(VLOOKUP($A409,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09" s="9">
        <f>_xlfn.RANK.EQ(_xlfn.NUMBERVALUE(VLOOKUP($A409,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09" s="10">
        <f>_xlfn.RANK.EQ(_xlfn.NUMBERVALUE(VLOOKUP($A409,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09" s="11">
        <f>GEOMEAN(F409:H409)</f>
        <v>52.974830816587776</v>
      </c>
      <c r="J409" s="12">
        <f>_xlfn.RANK.EQ(Table58[[#This Row],[Geom Mean (Defense Only)]], Table58[Geom Mean (Defense Only)], 1)</f>
        <v>70</v>
      </c>
      <c r="K409" s="11">
        <f>GEOMEAN(F409:G409)</f>
        <v>52.962250707461443</v>
      </c>
      <c r="L409" s="13">
        <f>_xlfn.RANK.EQ(Table58[[#This Row],[Defensive Geom Mean (w/o Framing)]], Table58[Defensive Geom Mean (w/o Framing)], 1)</f>
        <v>58</v>
      </c>
      <c r="M409" s="19">
        <f>Table58[[#This Row],[Defense Only Rank]]-Table58[[#This Row],[Defensive Geom Mean (w/o Framing) Rank]]</f>
        <v>12</v>
      </c>
    </row>
    <row r="410" spans="1:13" x14ac:dyDescent="0.45">
      <c r="A410" s="1" t="s">
        <v>542</v>
      </c>
      <c r="B410" t="str">
        <f>VLOOKUP(Table58[[#This Row],[Name]], Statcast_Era___Career[[Name]:[Team]], 2, FALSE)</f>
        <v>5 Tms</v>
      </c>
      <c r="C410" s="8">
        <f>_xlfn.NUMBERVALUE(VLOOKUP($A410, Statcast_Era___Career[[Name]:[FRVFRV - Statcast Fielding Run Value in runs above average (Throwing+Blocking+Framing+Arm+RAA)]], 7, FALSE))</f>
        <v>0</v>
      </c>
      <c r="D410" s="9">
        <f>_xlfn.NUMBERVALUE(VLOOKUP($A410, Statcast_Era___Career[[Name]:[FRVFRV - Statcast Fielding Run Value in runs above average (Throwing+Blocking+Framing+Arm+RAA)]], 8, FALSE))</f>
        <v>0</v>
      </c>
      <c r="E410" s="10">
        <f>_xlfn.NUMBERVALUE(VLOOKUP($A410, Statcast_Era___Career[[Name]:[FRVFRV - Statcast Fielding Run Value in runs above average (Throwing+Blocking+Framing+Arm+RAA)]], 9, FALSE))</f>
        <v>0</v>
      </c>
      <c r="F410" s="8">
        <f>_xlfn.RANK.EQ(_xlfn.NUMBERVALUE(VLOOKUP($A410,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10" s="9">
        <f>_xlfn.RANK.EQ(_xlfn.NUMBERVALUE(VLOOKUP($A410,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10" s="10">
        <f>_xlfn.RANK.EQ(_xlfn.NUMBERVALUE(VLOOKUP($A410,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10" s="11">
        <f>GEOMEAN(F410:H410)</f>
        <v>52.974830816587776</v>
      </c>
      <c r="J410" s="12">
        <f>_xlfn.RANK.EQ(Table58[[#This Row],[Geom Mean (Defense Only)]], Table58[Geom Mean (Defense Only)], 1)</f>
        <v>70</v>
      </c>
      <c r="K410" s="11">
        <f>GEOMEAN(F410:G410)</f>
        <v>52.962250707461443</v>
      </c>
      <c r="L410" s="13">
        <f>_xlfn.RANK.EQ(Table58[[#This Row],[Defensive Geom Mean (w/o Framing)]], Table58[Defensive Geom Mean (w/o Framing)], 1)</f>
        <v>58</v>
      </c>
      <c r="M410" s="19">
        <f>Table58[[#This Row],[Defense Only Rank]]-Table58[[#This Row],[Defensive Geom Mean (w/o Framing) Rank]]</f>
        <v>12</v>
      </c>
    </row>
    <row r="411" spans="1:13" x14ac:dyDescent="0.45">
      <c r="A411" s="1" t="s">
        <v>543</v>
      </c>
      <c r="B411" t="str">
        <f>VLOOKUP(Table58[[#This Row],[Name]], Statcast_Era___Career[[Name]:[Team]], 2, FALSE)</f>
        <v>6 Tms</v>
      </c>
      <c r="C411" s="8">
        <f>_xlfn.NUMBERVALUE(VLOOKUP($A411, Statcast_Era___Career[[Name]:[FRVFRV - Statcast Fielding Run Value in runs above average (Throwing+Blocking+Framing+Arm+RAA)]], 7, FALSE))</f>
        <v>0</v>
      </c>
      <c r="D411" s="9">
        <f>_xlfn.NUMBERVALUE(VLOOKUP($A411, Statcast_Era___Career[[Name]:[FRVFRV - Statcast Fielding Run Value in runs above average (Throwing+Blocking+Framing+Arm+RAA)]], 8, FALSE))</f>
        <v>0</v>
      </c>
      <c r="E411" s="10">
        <f>_xlfn.NUMBERVALUE(VLOOKUP($A411, Statcast_Era___Career[[Name]:[FRVFRV - Statcast Fielding Run Value in runs above average (Throwing+Blocking+Framing+Arm+RAA)]], 9, FALSE))</f>
        <v>0</v>
      </c>
      <c r="F411" s="8">
        <f>_xlfn.RANK.EQ(_xlfn.NUMBERVALUE(VLOOKUP($A411,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11" s="9">
        <f>_xlfn.RANK.EQ(_xlfn.NUMBERVALUE(VLOOKUP($A411,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11" s="10">
        <f>_xlfn.RANK.EQ(_xlfn.NUMBERVALUE(VLOOKUP($A411,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11" s="11">
        <f>GEOMEAN(F411:H411)</f>
        <v>52.974830816587776</v>
      </c>
      <c r="J411" s="12">
        <f>_xlfn.RANK.EQ(Table58[[#This Row],[Geom Mean (Defense Only)]], Table58[Geom Mean (Defense Only)], 1)</f>
        <v>70</v>
      </c>
      <c r="K411" s="11">
        <f>GEOMEAN(F411:G411)</f>
        <v>52.962250707461443</v>
      </c>
      <c r="L411" s="13">
        <f>_xlfn.RANK.EQ(Table58[[#This Row],[Defensive Geom Mean (w/o Framing)]], Table58[Defensive Geom Mean (w/o Framing)], 1)</f>
        <v>58</v>
      </c>
      <c r="M411" s="19">
        <f>Table58[[#This Row],[Defense Only Rank]]-Table58[[#This Row],[Defensive Geom Mean (w/o Framing) Rank]]</f>
        <v>12</v>
      </c>
    </row>
    <row r="412" spans="1:13" x14ac:dyDescent="0.45">
      <c r="A412" s="1" t="s">
        <v>544</v>
      </c>
      <c r="B412" t="str">
        <f>VLOOKUP(Table58[[#This Row],[Name]], Statcast_Era___Career[[Name]:[Team]], 2, FALSE)</f>
        <v>4 Tms</v>
      </c>
      <c r="C412" s="8">
        <f>_xlfn.NUMBERVALUE(VLOOKUP($A412, Statcast_Era___Career[[Name]:[FRVFRV - Statcast Fielding Run Value in runs above average (Throwing+Blocking+Framing+Arm+RAA)]], 7, FALSE))</f>
        <v>0</v>
      </c>
      <c r="D412" s="9">
        <f>_xlfn.NUMBERVALUE(VLOOKUP($A412, Statcast_Era___Career[[Name]:[FRVFRV - Statcast Fielding Run Value in runs above average (Throwing+Blocking+Framing+Arm+RAA)]], 8, FALSE))</f>
        <v>0</v>
      </c>
      <c r="E412" s="10">
        <f>_xlfn.NUMBERVALUE(VLOOKUP($A412, Statcast_Era___Career[[Name]:[FRVFRV - Statcast Fielding Run Value in runs above average (Throwing+Blocking+Framing+Arm+RAA)]], 9, FALSE))</f>
        <v>0</v>
      </c>
      <c r="F412" s="8">
        <f>_xlfn.RANK.EQ(_xlfn.NUMBERVALUE(VLOOKUP($A412,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12" s="9">
        <f>_xlfn.RANK.EQ(_xlfn.NUMBERVALUE(VLOOKUP($A412,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12" s="10">
        <f>_xlfn.RANK.EQ(_xlfn.NUMBERVALUE(VLOOKUP($A412,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12" s="11">
        <f>GEOMEAN(F412:H412)</f>
        <v>52.974830816587776</v>
      </c>
      <c r="J412" s="12">
        <f>_xlfn.RANK.EQ(Table58[[#This Row],[Geom Mean (Defense Only)]], Table58[Geom Mean (Defense Only)], 1)</f>
        <v>70</v>
      </c>
      <c r="K412" s="11">
        <f>GEOMEAN(F412:G412)</f>
        <v>52.962250707461443</v>
      </c>
      <c r="L412" s="13">
        <f>_xlfn.RANK.EQ(Table58[[#This Row],[Defensive Geom Mean (w/o Framing)]], Table58[Defensive Geom Mean (w/o Framing)], 1)</f>
        <v>58</v>
      </c>
      <c r="M412" s="19">
        <f>Table58[[#This Row],[Defense Only Rank]]-Table58[[#This Row],[Defensive Geom Mean (w/o Framing) Rank]]</f>
        <v>12</v>
      </c>
    </row>
    <row r="413" spans="1:13" x14ac:dyDescent="0.45">
      <c r="A413" s="1" t="s">
        <v>545</v>
      </c>
      <c r="B413" t="str">
        <f>VLOOKUP(Table58[[#This Row],[Name]], Statcast_Era___Career[[Name]:[Team]], 2, FALSE)</f>
        <v>NYY</v>
      </c>
      <c r="C413" s="8">
        <f>_xlfn.NUMBERVALUE(VLOOKUP($A413, Statcast_Era___Career[[Name]:[FRVFRV - Statcast Fielding Run Value in runs above average (Throwing+Blocking+Framing+Arm+RAA)]], 7, FALSE))</f>
        <v>0</v>
      </c>
      <c r="D413" s="9">
        <f>_xlfn.NUMBERVALUE(VLOOKUP($A413, Statcast_Era___Career[[Name]:[FRVFRV - Statcast Fielding Run Value in runs above average (Throwing+Blocking+Framing+Arm+RAA)]], 8, FALSE))</f>
        <v>0</v>
      </c>
      <c r="E413" s="10">
        <f>_xlfn.NUMBERVALUE(VLOOKUP($A413, Statcast_Era___Career[[Name]:[FRVFRV - Statcast Fielding Run Value in runs above average (Throwing+Blocking+Framing+Arm+RAA)]], 9, FALSE))</f>
        <v>0</v>
      </c>
      <c r="F413" s="8">
        <f>_xlfn.RANK.EQ(_xlfn.NUMBERVALUE(VLOOKUP($A413,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13" s="9">
        <f>_xlfn.RANK.EQ(_xlfn.NUMBERVALUE(VLOOKUP($A413,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13" s="10">
        <f>_xlfn.RANK.EQ(_xlfn.NUMBERVALUE(VLOOKUP($A413,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13" s="11">
        <f>GEOMEAN(F413:H413)</f>
        <v>52.974830816587776</v>
      </c>
      <c r="J413" s="12">
        <f>_xlfn.RANK.EQ(Table58[[#This Row],[Geom Mean (Defense Only)]], Table58[Geom Mean (Defense Only)], 1)</f>
        <v>70</v>
      </c>
      <c r="K413" s="11">
        <f>GEOMEAN(F413:G413)</f>
        <v>52.962250707461443</v>
      </c>
      <c r="L413" s="13">
        <f>_xlfn.RANK.EQ(Table58[[#This Row],[Defensive Geom Mean (w/o Framing)]], Table58[Defensive Geom Mean (w/o Framing)], 1)</f>
        <v>58</v>
      </c>
      <c r="M413" s="19">
        <f>Table58[[#This Row],[Defense Only Rank]]-Table58[[#This Row],[Defensive Geom Mean (w/o Framing) Rank]]</f>
        <v>12</v>
      </c>
    </row>
    <row r="414" spans="1:13" x14ac:dyDescent="0.45">
      <c r="A414" s="1" t="s">
        <v>546</v>
      </c>
      <c r="B414" t="str">
        <f>VLOOKUP(Table58[[#This Row],[Name]], Statcast_Era___Career[[Name]:[Team]], 2, FALSE)</f>
        <v>2 Tms</v>
      </c>
      <c r="C414" s="8">
        <f>_xlfn.NUMBERVALUE(VLOOKUP($A414, Statcast_Era___Career[[Name]:[FRVFRV - Statcast Fielding Run Value in runs above average (Throwing+Blocking+Framing+Arm+RAA)]], 7, FALSE))</f>
        <v>0</v>
      </c>
      <c r="D414" s="9">
        <f>_xlfn.NUMBERVALUE(VLOOKUP($A414, Statcast_Era___Career[[Name]:[FRVFRV - Statcast Fielding Run Value in runs above average (Throwing+Blocking+Framing+Arm+RAA)]], 8, FALSE))</f>
        <v>0</v>
      </c>
      <c r="E414" s="10">
        <f>_xlfn.NUMBERVALUE(VLOOKUP($A414, Statcast_Era___Career[[Name]:[FRVFRV - Statcast Fielding Run Value in runs above average (Throwing+Blocking+Framing+Arm+RAA)]], 9, FALSE))</f>
        <v>0</v>
      </c>
      <c r="F414" s="8">
        <f>_xlfn.RANK.EQ(_xlfn.NUMBERVALUE(VLOOKUP($A414,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14" s="9">
        <f>_xlfn.RANK.EQ(_xlfn.NUMBERVALUE(VLOOKUP($A414,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14" s="10">
        <f>_xlfn.RANK.EQ(_xlfn.NUMBERVALUE(VLOOKUP($A414,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14" s="11">
        <f>GEOMEAN(F414:H414)</f>
        <v>52.974830816587776</v>
      </c>
      <c r="J414" s="12">
        <f>_xlfn.RANK.EQ(Table58[[#This Row],[Geom Mean (Defense Only)]], Table58[Geom Mean (Defense Only)], 1)</f>
        <v>70</v>
      </c>
      <c r="K414" s="11">
        <f>GEOMEAN(F414:G414)</f>
        <v>52.962250707461443</v>
      </c>
      <c r="L414" s="13">
        <f>_xlfn.RANK.EQ(Table58[[#This Row],[Defensive Geom Mean (w/o Framing)]], Table58[Defensive Geom Mean (w/o Framing)], 1)</f>
        <v>58</v>
      </c>
      <c r="M414" s="19">
        <f>Table58[[#This Row],[Defense Only Rank]]-Table58[[#This Row],[Defensive Geom Mean (w/o Framing) Rank]]</f>
        <v>12</v>
      </c>
    </row>
    <row r="415" spans="1:13" x14ac:dyDescent="0.45">
      <c r="A415" s="1" t="s">
        <v>547</v>
      </c>
      <c r="B415" t="str">
        <f>VLOOKUP(Table58[[#This Row],[Name]], Statcast_Era___Career[[Name]:[Team]], 2, FALSE)</f>
        <v>3 Tms</v>
      </c>
      <c r="C415" s="8">
        <f>_xlfn.NUMBERVALUE(VLOOKUP($A415, Statcast_Era___Career[[Name]:[FRVFRV - Statcast Fielding Run Value in runs above average (Throwing+Blocking+Framing+Arm+RAA)]], 7, FALSE))</f>
        <v>0</v>
      </c>
      <c r="D415" s="9">
        <f>_xlfn.NUMBERVALUE(VLOOKUP($A415, Statcast_Era___Career[[Name]:[FRVFRV - Statcast Fielding Run Value in runs above average (Throwing+Blocking+Framing+Arm+RAA)]], 8, FALSE))</f>
        <v>0</v>
      </c>
      <c r="E415" s="10">
        <f>_xlfn.NUMBERVALUE(VLOOKUP($A415, Statcast_Era___Career[[Name]:[FRVFRV - Statcast Fielding Run Value in runs above average (Throwing+Blocking+Framing+Arm+RAA)]], 9, FALSE))</f>
        <v>0</v>
      </c>
      <c r="F415" s="8">
        <f>_xlfn.RANK.EQ(_xlfn.NUMBERVALUE(VLOOKUP($A415,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15" s="9">
        <f>_xlfn.RANK.EQ(_xlfn.NUMBERVALUE(VLOOKUP($A415,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15" s="10">
        <f>_xlfn.RANK.EQ(_xlfn.NUMBERVALUE(VLOOKUP($A415,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15" s="11">
        <f>GEOMEAN(F415:H415)</f>
        <v>52.974830816587776</v>
      </c>
      <c r="J415" s="12">
        <f>_xlfn.RANK.EQ(Table58[[#This Row],[Geom Mean (Defense Only)]], Table58[Geom Mean (Defense Only)], 1)</f>
        <v>70</v>
      </c>
      <c r="K415" s="11">
        <f>GEOMEAN(F415:G415)</f>
        <v>52.962250707461443</v>
      </c>
      <c r="L415" s="13">
        <f>_xlfn.RANK.EQ(Table58[[#This Row],[Defensive Geom Mean (w/o Framing)]], Table58[Defensive Geom Mean (w/o Framing)], 1)</f>
        <v>58</v>
      </c>
      <c r="M415" s="19">
        <f>Table58[[#This Row],[Defense Only Rank]]-Table58[[#This Row],[Defensive Geom Mean (w/o Framing) Rank]]</f>
        <v>12</v>
      </c>
    </row>
    <row r="416" spans="1:13" x14ac:dyDescent="0.45">
      <c r="A416" s="1" t="s">
        <v>548</v>
      </c>
      <c r="B416" t="str">
        <f>VLOOKUP(Table58[[#This Row],[Name]], Statcast_Era___Career[[Name]:[Team]], 2, FALSE)</f>
        <v>5 Tms</v>
      </c>
      <c r="C416" s="8">
        <f>_xlfn.NUMBERVALUE(VLOOKUP($A416, Statcast_Era___Career[[Name]:[FRVFRV - Statcast Fielding Run Value in runs above average (Throwing+Blocking+Framing+Arm+RAA)]], 7, FALSE))</f>
        <v>0</v>
      </c>
      <c r="D416" s="9">
        <f>_xlfn.NUMBERVALUE(VLOOKUP($A416, Statcast_Era___Career[[Name]:[FRVFRV - Statcast Fielding Run Value in runs above average (Throwing+Blocking+Framing+Arm+RAA)]], 8, FALSE))</f>
        <v>0</v>
      </c>
      <c r="E416" s="10">
        <f>_xlfn.NUMBERVALUE(VLOOKUP($A416, Statcast_Era___Career[[Name]:[FRVFRV - Statcast Fielding Run Value in runs above average (Throwing+Blocking+Framing+Arm+RAA)]], 9, FALSE))</f>
        <v>0</v>
      </c>
      <c r="F416" s="8">
        <f>_xlfn.RANK.EQ(_xlfn.NUMBERVALUE(VLOOKUP($A416,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16" s="9">
        <f>_xlfn.RANK.EQ(_xlfn.NUMBERVALUE(VLOOKUP($A416,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16" s="10">
        <f>_xlfn.RANK.EQ(_xlfn.NUMBERVALUE(VLOOKUP($A416,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16" s="11">
        <f>GEOMEAN(F416:H416)</f>
        <v>52.974830816587776</v>
      </c>
      <c r="J416" s="12">
        <f>_xlfn.RANK.EQ(Table58[[#This Row],[Geom Mean (Defense Only)]], Table58[Geom Mean (Defense Only)], 1)</f>
        <v>70</v>
      </c>
      <c r="K416" s="11">
        <f>GEOMEAN(F416:G416)</f>
        <v>52.962250707461443</v>
      </c>
      <c r="L416" s="13">
        <f>_xlfn.RANK.EQ(Table58[[#This Row],[Defensive Geom Mean (w/o Framing)]], Table58[Defensive Geom Mean (w/o Framing)], 1)</f>
        <v>58</v>
      </c>
      <c r="M416" s="19">
        <f>Table58[[#This Row],[Defense Only Rank]]-Table58[[#This Row],[Defensive Geom Mean (w/o Framing) Rank]]</f>
        <v>12</v>
      </c>
    </row>
    <row r="417" spans="1:13" x14ac:dyDescent="0.45">
      <c r="A417" s="1" t="s">
        <v>549</v>
      </c>
      <c r="B417" t="str">
        <f>VLOOKUP(Table58[[#This Row],[Name]], Statcast_Era___Career[[Name]:[Team]], 2, FALSE)</f>
        <v>CHW</v>
      </c>
      <c r="C417" s="8">
        <f>_xlfn.NUMBERVALUE(VLOOKUP($A417, Statcast_Era___Career[[Name]:[FRVFRV - Statcast Fielding Run Value in runs above average (Throwing+Blocking+Framing+Arm+RAA)]], 7, FALSE))</f>
        <v>0</v>
      </c>
      <c r="D417" s="9">
        <f>_xlfn.NUMBERVALUE(VLOOKUP($A417, Statcast_Era___Career[[Name]:[FRVFRV - Statcast Fielding Run Value in runs above average (Throwing+Blocking+Framing+Arm+RAA)]], 8, FALSE))</f>
        <v>0</v>
      </c>
      <c r="E417" s="10">
        <f>_xlfn.NUMBERVALUE(VLOOKUP($A417, Statcast_Era___Career[[Name]:[FRVFRV - Statcast Fielding Run Value in runs above average (Throwing+Blocking+Framing+Arm+RAA)]], 9, FALSE))</f>
        <v>0</v>
      </c>
      <c r="F417" s="8">
        <f>_xlfn.RANK.EQ(_xlfn.NUMBERVALUE(VLOOKUP($A417,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17" s="9">
        <f>_xlfn.RANK.EQ(_xlfn.NUMBERVALUE(VLOOKUP($A417,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17" s="10">
        <f>_xlfn.RANK.EQ(_xlfn.NUMBERVALUE(VLOOKUP($A417,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17" s="11">
        <f>GEOMEAN(F417:H417)</f>
        <v>52.974830816587776</v>
      </c>
      <c r="J417" s="12">
        <f>_xlfn.RANK.EQ(Table58[[#This Row],[Geom Mean (Defense Only)]], Table58[Geom Mean (Defense Only)], 1)</f>
        <v>70</v>
      </c>
      <c r="K417" s="11">
        <f>GEOMEAN(F417:G417)</f>
        <v>52.962250707461443</v>
      </c>
      <c r="L417" s="13">
        <f>_xlfn.RANK.EQ(Table58[[#This Row],[Defensive Geom Mean (w/o Framing)]], Table58[Defensive Geom Mean (w/o Framing)], 1)</f>
        <v>58</v>
      </c>
      <c r="M417" s="19">
        <f>Table58[[#This Row],[Defense Only Rank]]-Table58[[#This Row],[Defensive Geom Mean (w/o Framing) Rank]]</f>
        <v>12</v>
      </c>
    </row>
    <row r="418" spans="1:13" x14ac:dyDescent="0.45">
      <c r="A418" s="1" t="s">
        <v>550</v>
      </c>
      <c r="B418" t="str">
        <f>VLOOKUP(Table58[[#This Row],[Name]], Statcast_Era___Career[[Name]:[Team]], 2, FALSE)</f>
        <v>2 Tms</v>
      </c>
      <c r="C418" s="8">
        <f>_xlfn.NUMBERVALUE(VLOOKUP($A418, Statcast_Era___Career[[Name]:[FRVFRV - Statcast Fielding Run Value in runs above average (Throwing+Blocking+Framing+Arm+RAA)]], 7, FALSE))</f>
        <v>0</v>
      </c>
      <c r="D418" s="9">
        <f>_xlfn.NUMBERVALUE(VLOOKUP($A418, Statcast_Era___Career[[Name]:[FRVFRV - Statcast Fielding Run Value in runs above average (Throwing+Blocking+Framing+Arm+RAA)]], 8, FALSE))</f>
        <v>0</v>
      </c>
      <c r="E418" s="10">
        <f>_xlfn.NUMBERVALUE(VLOOKUP($A418, Statcast_Era___Career[[Name]:[FRVFRV - Statcast Fielding Run Value in runs above average (Throwing+Blocking+Framing+Arm+RAA)]], 9, FALSE))</f>
        <v>0</v>
      </c>
      <c r="F418" s="8">
        <f>_xlfn.RANK.EQ(_xlfn.NUMBERVALUE(VLOOKUP($A418,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18" s="9">
        <f>_xlfn.RANK.EQ(_xlfn.NUMBERVALUE(VLOOKUP($A418,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18" s="10">
        <f>_xlfn.RANK.EQ(_xlfn.NUMBERVALUE(VLOOKUP($A418,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18" s="11">
        <f>GEOMEAN(F418:H418)</f>
        <v>52.974830816587776</v>
      </c>
      <c r="J418" s="12">
        <f>_xlfn.RANK.EQ(Table58[[#This Row],[Geom Mean (Defense Only)]], Table58[Geom Mean (Defense Only)], 1)</f>
        <v>70</v>
      </c>
      <c r="K418" s="11">
        <f>GEOMEAN(F418:G418)</f>
        <v>52.962250707461443</v>
      </c>
      <c r="L418" s="13">
        <f>_xlfn.RANK.EQ(Table58[[#This Row],[Defensive Geom Mean (w/o Framing)]], Table58[Defensive Geom Mean (w/o Framing)], 1)</f>
        <v>58</v>
      </c>
      <c r="M418" s="19">
        <f>Table58[[#This Row],[Defense Only Rank]]-Table58[[#This Row],[Defensive Geom Mean (w/o Framing) Rank]]</f>
        <v>12</v>
      </c>
    </row>
    <row r="419" spans="1:13" x14ac:dyDescent="0.45">
      <c r="A419" s="1" t="s">
        <v>551</v>
      </c>
      <c r="B419" t="str">
        <f>VLOOKUP(Table58[[#This Row],[Name]], Statcast_Era___Career[[Name]:[Team]], 2, FALSE)</f>
        <v>3 Tms</v>
      </c>
      <c r="C419" s="8">
        <f>_xlfn.NUMBERVALUE(VLOOKUP($A419, Statcast_Era___Career[[Name]:[FRVFRV - Statcast Fielding Run Value in runs above average (Throwing+Blocking+Framing+Arm+RAA)]], 7, FALSE))</f>
        <v>0</v>
      </c>
      <c r="D419" s="9">
        <f>_xlfn.NUMBERVALUE(VLOOKUP($A419, Statcast_Era___Career[[Name]:[FRVFRV - Statcast Fielding Run Value in runs above average (Throwing+Blocking+Framing+Arm+RAA)]], 8, FALSE))</f>
        <v>0</v>
      </c>
      <c r="E419" s="10">
        <f>_xlfn.NUMBERVALUE(VLOOKUP($A419, Statcast_Era___Career[[Name]:[FRVFRV - Statcast Fielding Run Value in runs above average (Throwing+Blocking+Framing+Arm+RAA)]], 9, FALSE))</f>
        <v>0</v>
      </c>
      <c r="F419" s="8">
        <f>_xlfn.RANK.EQ(_xlfn.NUMBERVALUE(VLOOKUP($A419,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19" s="9">
        <f>_xlfn.RANK.EQ(_xlfn.NUMBERVALUE(VLOOKUP($A419,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19" s="10">
        <f>_xlfn.RANK.EQ(_xlfn.NUMBERVALUE(VLOOKUP($A419,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19" s="11">
        <f>GEOMEAN(F419:H419)</f>
        <v>52.974830816587776</v>
      </c>
      <c r="J419" s="12">
        <f>_xlfn.RANK.EQ(Table58[[#This Row],[Geom Mean (Defense Only)]], Table58[Geom Mean (Defense Only)], 1)</f>
        <v>70</v>
      </c>
      <c r="K419" s="11">
        <f>GEOMEAN(F419:G419)</f>
        <v>52.962250707461443</v>
      </c>
      <c r="L419" s="13">
        <f>_xlfn.RANK.EQ(Table58[[#This Row],[Defensive Geom Mean (w/o Framing)]], Table58[Defensive Geom Mean (w/o Framing)], 1)</f>
        <v>58</v>
      </c>
      <c r="M419" s="19">
        <f>Table58[[#This Row],[Defense Only Rank]]-Table58[[#This Row],[Defensive Geom Mean (w/o Framing) Rank]]</f>
        <v>12</v>
      </c>
    </row>
    <row r="420" spans="1:13" x14ac:dyDescent="0.45">
      <c r="A420" s="1" t="s">
        <v>552</v>
      </c>
      <c r="B420" t="str">
        <f>VLOOKUP(Table58[[#This Row],[Name]], Statcast_Era___Career[[Name]:[Team]], 2, FALSE)</f>
        <v>3 Tms</v>
      </c>
      <c r="C420" s="8">
        <f>_xlfn.NUMBERVALUE(VLOOKUP($A420, Statcast_Era___Career[[Name]:[FRVFRV - Statcast Fielding Run Value in runs above average (Throwing+Blocking+Framing+Arm+RAA)]], 7, FALSE))</f>
        <v>0</v>
      </c>
      <c r="D420" s="9">
        <f>_xlfn.NUMBERVALUE(VLOOKUP($A420, Statcast_Era___Career[[Name]:[FRVFRV - Statcast Fielding Run Value in runs above average (Throwing+Blocking+Framing+Arm+RAA)]], 8, FALSE))</f>
        <v>0</v>
      </c>
      <c r="E420" s="10">
        <f>_xlfn.NUMBERVALUE(VLOOKUP($A420, Statcast_Era___Career[[Name]:[FRVFRV - Statcast Fielding Run Value in runs above average (Throwing+Blocking+Framing+Arm+RAA)]], 9, FALSE))</f>
        <v>0</v>
      </c>
      <c r="F420" s="8">
        <f>_xlfn.RANK.EQ(_xlfn.NUMBERVALUE(VLOOKUP($A420,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20" s="9">
        <f>_xlfn.RANK.EQ(_xlfn.NUMBERVALUE(VLOOKUP($A420,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20" s="10">
        <f>_xlfn.RANK.EQ(_xlfn.NUMBERVALUE(VLOOKUP($A420,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20" s="11">
        <f>GEOMEAN(F420:H420)</f>
        <v>52.974830816587776</v>
      </c>
      <c r="J420" s="12">
        <f>_xlfn.RANK.EQ(Table58[[#This Row],[Geom Mean (Defense Only)]], Table58[Geom Mean (Defense Only)], 1)</f>
        <v>70</v>
      </c>
      <c r="K420" s="11">
        <f>GEOMEAN(F420:G420)</f>
        <v>52.962250707461443</v>
      </c>
      <c r="L420" s="13">
        <f>_xlfn.RANK.EQ(Table58[[#This Row],[Defensive Geom Mean (w/o Framing)]], Table58[Defensive Geom Mean (w/o Framing)], 1)</f>
        <v>58</v>
      </c>
      <c r="M420" s="19">
        <f>Table58[[#This Row],[Defense Only Rank]]-Table58[[#This Row],[Defensive Geom Mean (w/o Framing) Rank]]</f>
        <v>12</v>
      </c>
    </row>
    <row r="421" spans="1:13" x14ac:dyDescent="0.45">
      <c r="A421" s="1" t="s">
        <v>553</v>
      </c>
      <c r="B421" t="str">
        <f>VLOOKUP(Table58[[#This Row],[Name]], Statcast_Era___Career[[Name]:[Team]], 2, FALSE)</f>
        <v>4 Tms</v>
      </c>
      <c r="C421" s="8">
        <f>_xlfn.NUMBERVALUE(VLOOKUP($A421, Statcast_Era___Career[[Name]:[FRVFRV - Statcast Fielding Run Value in runs above average (Throwing+Blocking+Framing+Arm+RAA)]], 7, FALSE))</f>
        <v>0</v>
      </c>
      <c r="D421" s="9">
        <f>_xlfn.NUMBERVALUE(VLOOKUP($A421, Statcast_Era___Career[[Name]:[FRVFRV - Statcast Fielding Run Value in runs above average (Throwing+Blocking+Framing+Arm+RAA)]], 8, FALSE))</f>
        <v>0</v>
      </c>
      <c r="E421" s="10">
        <f>_xlfn.NUMBERVALUE(VLOOKUP($A421, Statcast_Era___Career[[Name]:[FRVFRV - Statcast Fielding Run Value in runs above average (Throwing+Blocking+Framing+Arm+RAA)]], 9, FALSE))</f>
        <v>0</v>
      </c>
      <c r="F421" s="8">
        <f>_xlfn.RANK.EQ(_xlfn.NUMBERVALUE(VLOOKUP($A421,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21" s="9">
        <f>_xlfn.RANK.EQ(_xlfn.NUMBERVALUE(VLOOKUP($A421,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21" s="10">
        <f>_xlfn.RANK.EQ(_xlfn.NUMBERVALUE(VLOOKUP($A421,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21" s="11">
        <f>GEOMEAN(F421:H421)</f>
        <v>52.974830816587776</v>
      </c>
      <c r="J421" s="12">
        <f>_xlfn.RANK.EQ(Table58[[#This Row],[Geom Mean (Defense Only)]], Table58[Geom Mean (Defense Only)], 1)</f>
        <v>70</v>
      </c>
      <c r="K421" s="11">
        <f>GEOMEAN(F421:G421)</f>
        <v>52.962250707461443</v>
      </c>
      <c r="L421" s="13">
        <f>_xlfn.RANK.EQ(Table58[[#This Row],[Defensive Geom Mean (w/o Framing)]], Table58[Defensive Geom Mean (w/o Framing)], 1)</f>
        <v>58</v>
      </c>
      <c r="M421" s="19">
        <f>Table58[[#This Row],[Defense Only Rank]]-Table58[[#This Row],[Defensive Geom Mean (w/o Framing) Rank]]</f>
        <v>12</v>
      </c>
    </row>
    <row r="422" spans="1:13" x14ac:dyDescent="0.45">
      <c r="A422" s="1" t="s">
        <v>554</v>
      </c>
      <c r="B422" t="str">
        <f>VLOOKUP(Table58[[#This Row],[Name]], Statcast_Era___Career[[Name]:[Team]], 2, FALSE)</f>
        <v>3 Tms</v>
      </c>
      <c r="C422" s="8">
        <f>_xlfn.NUMBERVALUE(VLOOKUP($A422, Statcast_Era___Career[[Name]:[FRVFRV - Statcast Fielding Run Value in runs above average (Throwing+Blocking+Framing+Arm+RAA)]], 7, FALSE))</f>
        <v>0</v>
      </c>
      <c r="D422" s="9">
        <f>_xlfn.NUMBERVALUE(VLOOKUP($A422, Statcast_Era___Career[[Name]:[FRVFRV - Statcast Fielding Run Value in runs above average (Throwing+Blocking+Framing+Arm+RAA)]], 8, FALSE))</f>
        <v>0</v>
      </c>
      <c r="E422" s="10">
        <f>_xlfn.NUMBERVALUE(VLOOKUP($A422, Statcast_Era___Career[[Name]:[FRVFRV - Statcast Fielding Run Value in runs above average (Throwing+Blocking+Framing+Arm+RAA)]], 9, FALSE))</f>
        <v>0</v>
      </c>
      <c r="F422" s="8">
        <f>_xlfn.RANK.EQ(_xlfn.NUMBERVALUE(VLOOKUP($A422,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22" s="9">
        <f>_xlfn.RANK.EQ(_xlfn.NUMBERVALUE(VLOOKUP($A422,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22" s="10">
        <f>_xlfn.RANK.EQ(_xlfn.NUMBERVALUE(VLOOKUP($A422,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22" s="11">
        <f>GEOMEAN(F422:H422)</f>
        <v>52.974830816587776</v>
      </c>
      <c r="J422" s="12">
        <f>_xlfn.RANK.EQ(Table58[[#This Row],[Geom Mean (Defense Only)]], Table58[Geom Mean (Defense Only)], 1)</f>
        <v>70</v>
      </c>
      <c r="K422" s="11">
        <f>GEOMEAN(F422:G422)</f>
        <v>52.962250707461443</v>
      </c>
      <c r="L422" s="13">
        <f>_xlfn.RANK.EQ(Table58[[#This Row],[Defensive Geom Mean (w/o Framing)]], Table58[Defensive Geom Mean (w/o Framing)], 1)</f>
        <v>58</v>
      </c>
      <c r="M422" s="19">
        <f>Table58[[#This Row],[Defense Only Rank]]-Table58[[#This Row],[Defensive Geom Mean (w/o Framing) Rank]]</f>
        <v>12</v>
      </c>
    </row>
    <row r="423" spans="1:13" x14ac:dyDescent="0.45">
      <c r="A423" s="1" t="s">
        <v>555</v>
      </c>
      <c r="B423" t="str">
        <f>VLOOKUP(Table58[[#This Row],[Name]], Statcast_Era___Career[[Name]:[Team]], 2, FALSE)</f>
        <v>3 Tms</v>
      </c>
      <c r="C423" s="8">
        <f>_xlfn.NUMBERVALUE(VLOOKUP($A423, Statcast_Era___Career[[Name]:[FRVFRV - Statcast Fielding Run Value in runs above average (Throwing+Blocking+Framing+Arm+RAA)]], 7, FALSE))</f>
        <v>0</v>
      </c>
      <c r="D423" s="9">
        <f>_xlfn.NUMBERVALUE(VLOOKUP($A423, Statcast_Era___Career[[Name]:[FRVFRV - Statcast Fielding Run Value in runs above average (Throwing+Blocking+Framing+Arm+RAA)]], 8, FALSE))</f>
        <v>0</v>
      </c>
      <c r="E423" s="10">
        <f>_xlfn.NUMBERVALUE(VLOOKUP($A423, Statcast_Era___Career[[Name]:[FRVFRV - Statcast Fielding Run Value in runs above average (Throwing+Blocking+Framing+Arm+RAA)]], 9, FALSE))</f>
        <v>0</v>
      </c>
      <c r="F423" s="8">
        <f>_xlfn.RANK.EQ(_xlfn.NUMBERVALUE(VLOOKUP($A423,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23" s="9">
        <f>_xlfn.RANK.EQ(_xlfn.NUMBERVALUE(VLOOKUP($A423,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23" s="10">
        <f>_xlfn.RANK.EQ(_xlfn.NUMBERVALUE(VLOOKUP($A423,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23" s="11">
        <f>GEOMEAN(F423:H423)</f>
        <v>52.974830816587776</v>
      </c>
      <c r="J423" s="12">
        <f>_xlfn.RANK.EQ(Table58[[#This Row],[Geom Mean (Defense Only)]], Table58[Geom Mean (Defense Only)], 1)</f>
        <v>70</v>
      </c>
      <c r="K423" s="11">
        <f>GEOMEAN(F423:G423)</f>
        <v>52.962250707461443</v>
      </c>
      <c r="L423" s="13">
        <f>_xlfn.RANK.EQ(Table58[[#This Row],[Defensive Geom Mean (w/o Framing)]], Table58[Defensive Geom Mean (w/o Framing)], 1)</f>
        <v>58</v>
      </c>
      <c r="M423" s="19">
        <f>Table58[[#This Row],[Defense Only Rank]]-Table58[[#This Row],[Defensive Geom Mean (w/o Framing) Rank]]</f>
        <v>12</v>
      </c>
    </row>
    <row r="424" spans="1:13" x14ac:dyDescent="0.45">
      <c r="A424" s="1" t="s">
        <v>556</v>
      </c>
      <c r="B424" t="str">
        <f>VLOOKUP(Table58[[#This Row],[Name]], Statcast_Era___Career[[Name]:[Team]], 2, FALSE)</f>
        <v>4 Tms</v>
      </c>
      <c r="C424" s="8">
        <f>_xlfn.NUMBERVALUE(VLOOKUP($A424, Statcast_Era___Career[[Name]:[FRVFRV - Statcast Fielding Run Value in runs above average (Throwing+Blocking+Framing+Arm+RAA)]], 7, FALSE))</f>
        <v>0</v>
      </c>
      <c r="D424" s="9">
        <f>_xlfn.NUMBERVALUE(VLOOKUP($A424, Statcast_Era___Career[[Name]:[FRVFRV - Statcast Fielding Run Value in runs above average (Throwing+Blocking+Framing+Arm+RAA)]], 8, FALSE))</f>
        <v>0</v>
      </c>
      <c r="E424" s="10">
        <f>_xlfn.NUMBERVALUE(VLOOKUP($A424, Statcast_Era___Career[[Name]:[FRVFRV - Statcast Fielding Run Value in runs above average (Throwing+Blocking+Framing+Arm+RAA)]], 9, FALSE))</f>
        <v>0</v>
      </c>
      <c r="F424" s="8">
        <f>_xlfn.RANK.EQ(_xlfn.NUMBERVALUE(VLOOKUP($A424,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24" s="9">
        <f>_xlfn.RANK.EQ(_xlfn.NUMBERVALUE(VLOOKUP($A424,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24" s="10">
        <f>_xlfn.RANK.EQ(_xlfn.NUMBERVALUE(VLOOKUP($A424,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24" s="11">
        <f>GEOMEAN(F424:H424)</f>
        <v>52.974830816587776</v>
      </c>
      <c r="J424" s="12">
        <f>_xlfn.RANK.EQ(Table58[[#This Row],[Geom Mean (Defense Only)]], Table58[Geom Mean (Defense Only)], 1)</f>
        <v>70</v>
      </c>
      <c r="K424" s="11">
        <f>GEOMEAN(F424:G424)</f>
        <v>52.962250707461443</v>
      </c>
      <c r="L424" s="13">
        <f>_xlfn.RANK.EQ(Table58[[#This Row],[Defensive Geom Mean (w/o Framing)]], Table58[Defensive Geom Mean (w/o Framing)], 1)</f>
        <v>58</v>
      </c>
      <c r="M424" s="19">
        <f>Table58[[#This Row],[Defense Only Rank]]-Table58[[#This Row],[Defensive Geom Mean (w/o Framing) Rank]]</f>
        <v>12</v>
      </c>
    </row>
    <row r="425" spans="1:13" x14ac:dyDescent="0.45">
      <c r="A425" s="1" t="s">
        <v>557</v>
      </c>
      <c r="B425" t="str">
        <f>VLOOKUP(Table58[[#This Row],[Name]], Statcast_Era___Career[[Name]:[Team]], 2, FALSE)</f>
        <v>4 Tms</v>
      </c>
      <c r="C425" s="8">
        <f>_xlfn.NUMBERVALUE(VLOOKUP($A425, Statcast_Era___Career[[Name]:[FRVFRV - Statcast Fielding Run Value in runs above average (Throwing+Blocking+Framing+Arm+RAA)]], 7, FALSE))</f>
        <v>0</v>
      </c>
      <c r="D425" s="9">
        <f>_xlfn.NUMBERVALUE(VLOOKUP($A425, Statcast_Era___Career[[Name]:[FRVFRV - Statcast Fielding Run Value in runs above average (Throwing+Blocking+Framing+Arm+RAA)]], 8, FALSE))</f>
        <v>0</v>
      </c>
      <c r="E425" s="10">
        <f>_xlfn.NUMBERVALUE(VLOOKUP($A425, Statcast_Era___Career[[Name]:[FRVFRV - Statcast Fielding Run Value in runs above average (Throwing+Blocking+Framing+Arm+RAA)]], 9, FALSE))</f>
        <v>0</v>
      </c>
      <c r="F425" s="8">
        <f>_xlfn.RANK.EQ(_xlfn.NUMBERVALUE(VLOOKUP($A425,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25" s="9">
        <f>_xlfn.RANK.EQ(_xlfn.NUMBERVALUE(VLOOKUP($A425,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25" s="10">
        <f>_xlfn.RANK.EQ(_xlfn.NUMBERVALUE(VLOOKUP($A425,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25" s="11">
        <f>GEOMEAN(F425:H425)</f>
        <v>52.974830816587776</v>
      </c>
      <c r="J425" s="12">
        <f>_xlfn.RANK.EQ(Table58[[#This Row],[Geom Mean (Defense Only)]], Table58[Geom Mean (Defense Only)], 1)</f>
        <v>70</v>
      </c>
      <c r="K425" s="11">
        <f>GEOMEAN(F425:G425)</f>
        <v>52.962250707461443</v>
      </c>
      <c r="L425" s="13">
        <f>_xlfn.RANK.EQ(Table58[[#This Row],[Defensive Geom Mean (w/o Framing)]], Table58[Defensive Geom Mean (w/o Framing)], 1)</f>
        <v>58</v>
      </c>
      <c r="M425" s="19">
        <f>Table58[[#This Row],[Defense Only Rank]]-Table58[[#This Row],[Defensive Geom Mean (w/o Framing) Rank]]</f>
        <v>12</v>
      </c>
    </row>
    <row r="426" spans="1:13" x14ac:dyDescent="0.45">
      <c r="A426" s="1" t="s">
        <v>558</v>
      </c>
      <c r="B426" t="str">
        <f>VLOOKUP(Table58[[#This Row],[Name]], Statcast_Era___Career[[Name]:[Team]], 2, FALSE)</f>
        <v>3 Tms</v>
      </c>
      <c r="C426" s="8">
        <f>_xlfn.NUMBERVALUE(VLOOKUP($A426, Statcast_Era___Career[[Name]:[FRVFRV - Statcast Fielding Run Value in runs above average (Throwing+Blocking+Framing+Arm+RAA)]], 7, FALSE))</f>
        <v>0</v>
      </c>
      <c r="D426" s="9">
        <f>_xlfn.NUMBERVALUE(VLOOKUP($A426, Statcast_Era___Career[[Name]:[FRVFRV - Statcast Fielding Run Value in runs above average (Throwing+Blocking+Framing+Arm+RAA)]], 8, FALSE))</f>
        <v>0</v>
      </c>
      <c r="E426" s="10">
        <f>_xlfn.NUMBERVALUE(VLOOKUP($A426, Statcast_Era___Career[[Name]:[FRVFRV - Statcast Fielding Run Value in runs above average (Throwing+Blocking+Framing+Arm+RAA)]], 9, FALSE))</f>
        <v>0</v>
      </c>
      <c r="F426" s="8">
        <f>_xlfn.RANK.EQ(_xlfn.NUMBERVALUE(VLOOKUP($A426,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26" s="9">
        <f>_xlfn.RANK.EQ(_xlfn.NUMBERVALUE(VLOOKUP($A426,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26" s="10">
        <f>_xlfn.RANK.EQ(_xlfn.NUMBERVALUE(VLOOKUP($A426,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26" s="11">
        <f>GEOMEAN(F426:H426)</f>
        <v>52.974830816587776</v>
      </c>
      <c r="J426" s="12">
        <f>_xlfn.RANK.EQ(Table58[[#This Row],[Geom Mean (Defense Only)]], Table58[Geom Mean (Defense Only)], 1)</f>
        <v>70</v>
      </c>
      <c r="K426" s="11">
        <f>GEOMEAN(F426:G426)</f>
        <v>52.962250707461443</v>
      </c>
      <c r="L426" s="13">
        <f>_xlfn.RANK.EQ(Table58[[#This Row],[Defensive Geom Mean (w/o Framing)]], Table58[Defensive Geom Mean (w/o Framing)], 1)</f>
        <v>58</v>
      </c>
      <c r="M426" s="19">
        <f>Table58[[#This Row],[Defense Only Rank]]-Table58[[#This Row],[Defensive Geom Mean (w/o Framing) Rank]]</f>
        <v>12</v>
      </c>
    </row>
    <row r="427" spans="1:13" x14ac:dyDescent="0.45">
      <c r="A427" s="1" t="s">
        <v>559</v>
      </c>
      <c r="B427" t="str">
        <f>VLOOKUP(Table58[[#This Row],[Name]], Statcast_Era___Career[[Name]:[Team]], 2, FALSE)</f>
        <v>3 Tms</v>
      </c>
      <c r="C427" s="8">
        <f>_xlfn.NUMBERVALUE(VLOOKUP($A427, Statcast_Era___Career[[Name]:[FRVFRV - Statcast Fielding Run Value in runs above average (Throwing+Blocking+Framing+Arm+RAA)]], 7, FALSE))</f>
        <v>0</v>
      </c>
      <c r="D427" s="9">
        <f>_xlfn.NUMBERVALUE(VLOOKUP($A427, Statcast_Era___Career[[Name]:[FRVFRV - Statcast Fielding Run Value in runs above average (Throwing+Blocking+Framing+Arm+RAA)]], 8, FALSE))</f>
        <v>0</v>
      </c>
      <c r="E427" s="10">
        <f>_xlfn.NUMBERVALUE(VLOOKUP($A427, Statcast_Era___Career[[Name]:[FRVFRV - Statcast Fielding Run Value in runs above average (Throwing+Blocking+Framing+Arm+RAA)]], 9, FALSE))</f>
        <v>0</v>
      </c>
      <c r="F427" s="8">
        <f>_xlfn.RANK.EQ(_xlfn.NUMBERVALUE(VLOOKUP($A427,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27" s="9">
        <f>_xlfn.RANK.EQ(_xlfn.NUMBERVALUE(VLOOKUP($A427,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27" s="10">
        <f>_xlfn.RANK.EQ(_xlfn.NUMBERVALUE(VLOOKUP($A427,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27" s="11">
        <f>GEOMEAN(F427:H427)</f>
        <v>52.974830816587776</v>
      </c>
      <c r="J427" s="12">
        <f>_xlfn.RANK.EQ(Table58[[#This Row],[Geom Mean (Defense Only)]], Table58[Geom Mean (Defense Only)], 1)</f>
        <v>70</v>
      </c>
      <c r="K427" s="11">
        <f>GEOMEAN(F427:G427)</f>
        <v>52.962250707461443</v>
      </c>
      <c r="L427" s="13">
        <f>_xlfn.RANK.EQ(Table58[[#This Row],[Defensive Geom Mean (w/o Framing)]], Table58[Defensive Geom Mean (w/o Framing)], 1)</f>
        <v>58</v>
      </c>
      <c r="M427" s="19">
        <f>Table58[[#This Row],[Defense Only Rank]]-Table58[[#This Row],[Defensive Geom Mean (w/o Framing) Rank]]</f>
        <v>12</v>
      </c>
    </row>
    <row r="428" spans="1:13" x14ac:dyDescent="0.45">
      <c r="A428" s="1" t="s">
        <v>560</v>
      </c>
      <c r="B428" t="str">
        <f>VLOOKUP(Table58[[#This Row],[Name]], Statcast_Era___Career[[Name]:[Team]], 2, FALSE)</f>
        <v>3 Tms</v>
      </c>
      <c r="C428" s="8">
        <f>_xlfn.NUMBERVALUE(VLOOKUP($A428, Statcast_Era___Career[[Name]:[FRVFRV - Statcast Fielding Run Value in runs above average (Throwing+Blocking+Framing+Arm+RAA)]], 7, FALSE))</f>
        <v>0</v>
      </c>
      <c r="D428" s="9">
        <f>_xlfn.NUMBERVALUE(VLOOKUP($A428, Statcast_Era___Career[[Name]:[FRVFRV - Statcast Fielding Run Value in runs above average (Throwing+Blocking+Framing+Arm+RAA)]], 8, FALSE))</f>
        <v>0</v>
      </c>
      <c r="E428" s="10">
        <f>_xlfn.NUMBERVALUE(VLOOKUP($A428, Statcast_Era___Career[[Name]:[FRVFRV - Statcast Fielding Run Value in runs above average (Throwing+Blocking+Framing+Arm+RAA)]], 9, FALSE))</f>
        <v>0</v>
      </c>
      <c r="F428" s="8">
        <f>_xlfn.RANK.EQ(_xlfn.NUMBERVALUE(VLOOKUP($A428,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28" s="9">
        <f>_xlfn.RANK.EQ(_xlfn.NUMBERVALUE(VLOOKUP($A428,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28" s="10">
        <f>_xlfn.RANK.EQ(_xlfn.NUMBERVALUE(VLOOKUP($A428,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28" s="11">
        <f>GEOMEAN(F428:H428)</f>
        <v>52.974830816587776</v>
      </c>
      <c r="J428" s="12">
        <f>_xlfn.RANK.EQ(Table58[[#This Row],[Geom Mean (Defense Only)]], Table58[Geom Mean (Defense Only)], 1)</f>
        <v>70</v>
      </c>
      <c r="K428" s="11">
        <f>GEOMEAN(F428:G428)</f>
        <v>52.962250707461443</v>
      </c>
      <c r="L428" s="13">
        <f>_xlfn.RANK.EQ(Table58[[#This Row],[Defensive Geom Mean (w/o Framing)]], Table58[Defensive Geom Mean (w/o Framing)], 1)</f>
        <v>58</v>
      </c>
      <c r="M428" s="19">
        <f>Table58[[#This Row],[Defense Only Rank]]-Table58[[#This Row],[Defensive Geom Mean (w/o Framing) Rank]]</f>
        <v>12</v>
      </c>
    </row>
    <row r="429" spans="1:13" x14ac:dyDescent="0.45">
      <c r="A429" s="1" t="s">
        <v>561</v>
      </c>
      <c r="B429" t="str">
        <f>VLOOKUP(Table58[[#This Row],[Name]], Statcast_Era___Career[[Name]:[Team]], 2, FALSE)</f>
        <v>6 Tms</v>
      </c>
      <c r="C429" s="8">
        <f>_xlfn.NUMBERVALUE(VLOOKUP($A429, Statcast_Era___Career[[Name]:[FRVFRV - Statcast Fielding Run Value in runs above average (Throwing+Blocking+Framing+Arm+RAA)]], 7, FALSE))</f>
        <v>0</v>
      </c>
      <c r="D429" s="9">
        <f>_xlfn.NUMBERVALUE(VLOOKUP($A429, Statcast_Era___Career[[Name]:[FRVFRV - Statcast Fielding Run Value in runs above average (Throwing+Blocking+Framing+Arm+RAA)]], 8, FALSE))</f>
        <v>0</v>
      </c>
      <c r="E429" s="10">
        <f>_xlfn.NUMBERVALUE(VLOOKUP($A429, Statcast_Era___Career[[Name]:[FRVFRV - Statcast Fielding Run Value in runs above average (Throwing+Blocking+Framing+Arm+RAA)]], 9, FALSE))</f>
        <v>0</v>
      </c>
      <c r="F429" s="8">
        <f>_xlfn.RANK.EQ(_xlfn.NUMBERVALUE(VLOOKUP($A429,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29" s="9">
        <f>_xlfn.RANK.EQ(_xlfn.NUMBERVALUE(VLOOKUP($A429,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29" s="10">
        <f>_xlfn.RANK.EQ(_xlfn.NUMBERVALUE(VLOOKUP($A429,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29" s="11">
        <f>GEOMEAN(F429:H429)</f>
        <v>52.974830816587776</v>
      </c>
      <c r="J429" s="12">
        <f>_xlfn.RANK.EQ(Table58[[#This Row],[Geom Mean (Defense Only)]], Table58[Geom Mean (Defense Only)], 1)</f>
        <v>70</v>
      </c>
      <c r="K429" s="11">
        <f>GEOMEAN(F429:G429)</f>
        <v>52.962250707461443</v>
      </c>
      <c r="L429" s="13">
        <f>_xlfn.RANK.EQ(Table58[[#This Row],[Defensive Geom Mean (w/o Framing)]], Table58[Defensive Geom Mean (w/o Framing)], 1)</f>
        <v>58</v>
      </c>
      <c r="M429" s="19">
        <f>Table58[[#This Row],[Defense Only Rank]]-Table58[[#This Row],[Defensive Geom Mean (w/o Framing) Rank]]</f>
        <v>12</v>
      </c>
    </row>
    <row r="430" spans="1:13" x14ac:dyDescent="0.45">
      <c r="A430" s="1" t="s">
        <v>562</v>
      </c>
      <c r="B430" t="str">
        <f>VLOOKUP(Table58[[#This Row],[Name]], Statcast_Era___Career[[Name]:[Team]], 2, FALSE)</f>
        <v>5 Tms</v>
      </c>
      <c r="C430" s="8">
        <f>_xlfn.NUMBERVALUE(VLOOKUP($A430, Statcast_Era___Career[[Name]:[FRVFRV - Statcast Fielding Run Value in runs above average (Throwing+Blocking+Framing+Arm+RAA)]], 7, FALSE))</f>
        <v>0</v>
      </c>
      <c r="D430" s="9">
        <f>_xlfn.NUMBERVALUE(VLOOKUP($A430, Statcast_Era___Career[[Name]:[FRVFRV - Statcast Fielding Run Value in runs above average (Throwing+Blocking+Framing+Arm+RAA)]], 8, FALSE))</f>
        <v>0</v>
      </c>
      <c r="E430" s="10">
        <f>_xlfn.NUMBERVALUE(VLOOKUP($A430, Statcast_Era___Career[[Name]:[FRVFRV - Statcast Fielding Run Value in runs above average (Throwing+Blocking+Framing+Arm+RAA)]], 9, FALSE))</f>
        <v>0</v>
      </c>
      <c r="F430" s="8">
        <f>_xlfn.RANK.EQ(_xlfn.NUMBERVALUE(VLOOKUP($A430,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30" s="9">
        <f>_xlfn.RANK.EQ(_xlfn.NUMBERVALUE(VLOOKUP($A430,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30" s="10">
        <f>_xlfn.RANK.EQ(_xlfn.NUMBERVALUE(VLOOKUP($A430,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30" s="11">
        <f>GEOMEAN(F430:H430)</f>
        <v>52.974830816587776</v>
      </c>
      <c r="J430" s="12">
        <f>_xlfn.RANK.EQ(Table58[[#This Row],[Geom Mean (Defense Only)]], Table58[Geom Mean (Defense Only)], 1)</f>
        <v>70</v>
      </c>
      <c r="K430" s="11">
        <f>GEOMEAN(F430:G430)</f>
        <v>52.962250707461443</v>
      </c>
      <c r="L430" s="13">
        <f>_xlfn.RANK.EQ(Table58[[#This Row],[Defensive Geom Mean (w/o Framing)]], Table58[Defensive Geom Mean (w/o Framing)], 1)</f>
        <v>58</v>
      </c>
      <c r="M430" s="19">
        <f>Table58[[#This Row],[Defense Only Rank]]-Table58[[#This Row],[Defensive Geom Mean (w/o Framing) Rank]]</f>
        <v>12</v>
      </c>
    </row>
    <row r="431" spans="1:13" x14ac:dyDescent="0.45">
      <c r="A431" s="1" t="s">
        <v>563</v>
      </c>
      <c r="B431" t="str">
        <f>VLOOKUP(Table58[[#This Row],[Name]], Statcast_Era___Career[[Name]:[Team]], 2, FALSE)</f>
        <v>2 Tms</v>
      </c>
      <c r="C431" s="8">
        <f>_xlfn.NUMBERVALUE(VLOOKUP($A431, Statcast_Era___Career[[Name]:[FRVFRV - Statcast Fielding Run Value in runs above average (Throwing+Blocking+Framing+Arm+RAA)]], 7, FALSE))</f>
        <v>0</v>
      </c>
      <c r="D431" s="9">
        <f>_xlfn.NUMBERVALUE(VLOOKUP($A431, Statcast_Era___Career[[Name]:[FRVFRV - Statcast Fielding Run Value in runs above average (Throwing+Blocking+Framing+Arm+RAA)]], 8, FALSE))</f>
        <v>0</v>
      </c>
      <c r="E431" s="10">
        <f>_xlfn.NUMBERVALUE(VLOOKUP($A431, Statcast_Era___Career[[Name]:[FRVFRV - Statcast Fielding Run Value in runs above average (Throwing+Blocking+Framing+Arm+RAA)]], 9, FALSE))</f>
        <v>0</v>
      </c>
      <c r="F431" s="8">
        <f>_xlfn.RANK.EQ(_xlfn.NUMBERVALUE(VLOOKUP($A431,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31" s="9">
        <f>_xlfn.RANK.EQ(_xlfn.NUMBERVALUE(VLOOKUP($A431,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31" s="10">
        <f>_xlfn.RANK.EQ(_xlfn.NUMBERVALUE(VLOOKUP($A431,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31" s="11">
        <f>GEOMEAN(F431:H431)</f>
        <v>52.974830816587776</v>
      </c>
      <c r="J431" s="12">
        <f>_xlfn.RANK.EQ(Table58[[#This Row],[Geom Mean (Defense Only)]], Table58[Geom Mean (Defense Only)], 1)</f>
        <v>70</v>
      </c>
      <c r="K431" s="11">
        <f>GEOMEAN(F431:G431)</f>
        <v>52.962250707461443</v>
      </c>
      <c r="L431" s="13">
        <f>_xlfn.RANK.EQ(Table58[[#This Row],[Defensive Geom Mean (w/o Framing)]], Table58[Defensive Geom Mean (w/o Framing)], 1)</f>
        <v>58</v>
      </c>
      <c r="M431" s="19">
        <f>Table58[[#This Row],[Defense Only Rank]]-Table58[[#This Row],[Defensive Geom Mean (w/o Framing) Rank]]</f>
        <v>12</v>
      </c>
    </row>
    <row r="432" spans="1:13" x14ac:dyDescent="0.45">
      <c r="A432" s="1" t="s">
        <v>564</v>
      </c>
      <c r="B432" t="str">
        <f>VLOOKUP(Table58[[#This Row],[Name]], Statcast_Era___Career[[Name]:[Team]], 2, FALSE)</f>
        <v>5 Tms</v>
      </c>
      <c r="C432" s="8">
        <f>_xlfn.NUMBERVALUE(VLOOKUP($A432, Statcast_Era___Career[[Name]:[FRVFRV - Statcast Fielding Run Value in runs above average (Throwing+Blocking+Framing+Arm+RAA)]], 7, FALSE))</f>
        <v>0</v>
      </c>
      <c r="D432" s="9">
        <f>_xlfn.NUMBERVALUE(VLOOKUP($A432, Statcast_Era___Career[[Name]:[FRVFRV - Statcast Fielding Run Value in runs above average (Throwing+Blocking+Framing+Arm+RAA)]], 8, FALSE))</f>
        <v>0</v>
      </c>
      <c r="E432" s="10">
        <f>_xlfn.NUMBERVALUE(VLOOKUP($A432, Statcast_Era___Career[[Name]:[FRVFRV - Statcast Fielding Run Value in runs above average (Throwing+Blocking+Framing+Arm+RAA)]], 9, FALSE))</f>
        <v>0</v>
      </c>
      <c r="F432" s="8">
        <f>_xlfn.RANK.EQ(_xlfn.NUMBERVALUE(VLOOKUP($A432,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32" s="9">
        <f>_xlfn.RANK.EQ(_xlfn.NUMBERVALUE(VLOOKUP($A432,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32" s="10">
        <f>_xlfn.RANK.EQ(_xlfn.NUMBERVALUE(VLOOKUP($A432,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32" s="11">
        <f>GEOMEAN(F432:H432)</f>
        <v>52.974830816587776</v>
      </c>
      <c r="J432" s="12">
        <f>_xlfn.RANK.EQ(Table58[[#This Row],[Geom Mean (Defense Only)]], Table58[Geom Mean (Defense Only)], 1)</f>
        <v>70</v>
      </c>
      <c r="K432" s="11">
        <f>GEOMEAN(F432:G432)</f>
        <v>52.962250707461443</v>
      </c>
      <c r="L432" s="13">
        <f>_xlfn.RANK.EQ(Table58[[#This Row],[Defensive Geom Mean (w/o Framing)]], Table58[Defensive Geom Mean (w/o Framing)], 1)</f>
        <v>58</v>
      </c>
      <c r="M432" s="19">
        <f>Table58[[#This Row],[Defense Only Rank]]-Table58[[#This Row],[Defensive Geom Mean (w/o Framing) Rank]]</f>
        <v>12</v>
      </c>
    </row>
    <row r="433" spans="1:13" x14ac:dyDescent="0.45">
      <c r="A433" s="1" t="s">
        <v>565</v>
      </c>
      <c r="B433" t="str">
        <f>VLOOKUP(Table58[[#This Row],[Name]], Statcast_Era___Career[[Name]:[Team]], 2, FALSE)</f>
        <v>3 Tms</v>
      </c>
      <c r="C433" s="8">
        <f>_xlfn.NUMBERVALUE(VLOOKUP($A433, Statcast_Era___Career[[Name]:[FRVFRV - Statcast Fielding Run Value in runs above average (Throwing+Blocking+Framing+Arm+RAA)]], 7, FALSE))</f>
        <v>0</v>
      </c>
      <c r="D433" s="9">
        <f>_xlfn.NUMBERVALUE(VLOOKUP($A433, Statcast_Era___Career[[Name]:[FRVFRV - Statcast Fielding Run Value in runs above average (Throwing+Blocking+Framing+Arm+RAA)]], 8, FALSE))</f>
        <v>0</v>
      </c>
      <c r="E433" s="10">
        <f>_xlfn.NUMBERVALUE(VLOOKUP($A433, Statcast_Era___Career[[Name]:[FRVFRV - Statcast Fielding Run Value in runs above average (Throwing+Blocking+Framing+Arm+RAA)]], 9, FALSE))</f>
        <v>0</v>
      </c>
      <c r="F433" s="8">
        <f>_xlfn.RANK.EQ(_xlfn.NUMBERVALUE(VLOOKUP($A433,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33" s="9">
        <f>_xlfn.RANK.EQ(_xlfn.NUMBERVALUE(VLOOKUP($A433,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33" s="10">
        <f>_xlfn.RANK.EQ(_xlfn.NUMBERVALUE(VLOOKUP($A433,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33" s="11">
        <f>GEOMEAN(F433:H433)</f>
        <v>52.974830816587776</v>
      </c>
      <c r="J433" s="12">
        <f>_xlfn.RANK.EQ(Table58[[#This Row],[Geom Mean (Defense Only)]], Table58[Geom Mean (Defense Only)], 1)</f>
        <v>70</v>
      </c>
      <c r="K433" s="11">
        <f>GEOMEAN(F433:G433)</f>
        <v>52.962250707461443</v>
      </c>
      <c r="L433" s="13">
        <f>_xlfn.RANK.EQ(Table58[[#This Row],[Defensive Geom Mean (w/o Framing)]], Table58[Defensive Geom Mean (w/o Framing)], 1)</f>
        <v>58</v>
      </c>
      <c r="M433" s="19">
        <f>Table58[[#This Row],[Defense Only Rank]]-Table58[[#This Row],[Defensive Geom Mean (w/o Framing) Rank]]</f>
        <v>12</v>
      </c>
    </row>
    <row r="434" spans="1:13" x14ac:dyDescent="0.45">
      <c r="A434" s="1" t="s">
        <v>566</v>
      </c>
      <c r="B434" t="str">
        <f>VLOOKUP(Table58[[#This Row],[Name]], Statcast_Era___Career[[Name]:[Team]], 2, FALSE)</f>
        <v>3 Tms</v>
      </c>
      <c r="C434" s="8">
        <f>_xlfn.NUMBERVALUE(VLOOKUP($A434, Statcast_Era___Career[[Name]:[FRVFRV - Statcast Fielding Run Value in runs above average (Throwing+Blocking+Framing+Arm+RAA)]], 7, FALSE))</f>
        <v>0</v>
      </c>
      <c r="D434" s="9">
        <f>_xlfn.NUMBERVALUE(VLOOKUP($A434, Statcast_Era___Career[[Name]:[FRVFRV - Statcast Fielding Run Value in runs above average (Throwing+Blocking+Framing+Arm+RAA)]], 8, FALSE))</f>
        <v>0</v>
      </c>
      <c r="E434" s="10">
        <f>_xlfn.NUMBERVALUE(VLOOKUP($A434, Statcast_Era___Career[[Name]:[FRVFRV - Statcast Fielding Run Value in runs above average (Throwing+Blocking+Framing+Arm+RAA)]], 9, FALSE))</f>
        <v>0</v>
      </c>
      <c r="F434" s="8">
        <f>_xlfn.RANK.EQ(_xlfn.NUMBERVALUE(VLOOKUP($A434,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34" s="9">
        <f>_xlfn.RANK.EQ(_xlfn.NUMBERVALUE(VLOOKUP($A434,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34" s="10">
        <f>_xlfn.RANK.EQ(_xlfn.NUMBERVALUE(VLOOKUP($A434,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34" s="11">
        <f>GEOMEAN(F434:H434)</f>
        <v>52.974830816587776</v>
      </c>
      <c r="J434" s="12">
        <f>_xlfn.RANK.EQ(Table58[[#This Row],[Geom Mean (Defense Only)]], Table58[Geom Mean (Defense Only)], 1)</f>
        <v>70</v>
      </c>
      <c r="K434" s="11">
        <f>GEOMEAN(F434:G434)</f>
        <v>52.962250707461443</v>
      </c>
      <c r="L434" s="13">
        <f>_xlfn.RANK.EQ(Table58[[#This Row],[Defensive Geom Mean (w/o Framing)]], Table58[Defensive Geom Mean (w/o Framing)], 1)</f>
        <v>58</v>
      </c>
      <c r="M434" s="19">
        <f>Table58[[#This Row],[Defense Only Rank]]-Table58[[#This Row],[Defensive Geom Mean (w/o Framing) Rank]]</f>
        <v>12</v>
      </c>
    </row>
    <row r="435" spans="1:13" x14ac:dyDescent="0.45">
      <c r="A435" s="1" t="s">
        <v>567</v>
      </c>
      <c r="B435" t="str">
        <f>VLOOKUP(Table58[[#This Row],[Name]], Statcast_Era___Career[[Name]:[Team]], 2, FALSE)</f>
        <v>CIN</v>
      </c>
      <c r="C435" s="8">
        <f>_xlfn.NUMBERVALUE(VLOOKUP($A435, Statcast_Era___Career[[Name]:[FRVFRV - Statcast Fielding Run Value in runs above average (Throwing+Blocking+Framing+Arm+RAA)]], 7, FALSE))</f>
        <v>0</v>
      </c>
      <c r="D435" s="9">
        <f>_xlfn.NUMBERVALUE(VLOOKUP($A435, Statcast_Era___Career[[Name]:[FRVFRV - Statcast Fielding Run Value in runs above average (Throwing+Blocking+Framing+Arm+RAA)]], 8, FALSE))</f>
        <v>0</v>
      </c>
      <c r="E435" s="10">
        <f>_xlfn.NUMBERVALUE(VLOOKUP($A435, Statcast_Era___Career[[Name]:[FRVFRV - Statcast Fielding Run Value in runs above average (Throwing+Blocking+Framing+Arm+RAA)]], 9, FALSE))</f>
        <v>0</v>
      </c>
      <c r="F435" s="8">
        <f>_xlfn.RANK.EQ(_xlfn.NUMBERVALUE(VLOOKUP($A435,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35" s="9">
        <f>_xlfn.RANK.EQ(_xlfn.NUMBERVALUE(VLOOKUP($A435,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35" s="10">
        <f>_xlfn.RANK.EQ(_xlfn.NUMBERVALUE(VLOOKUP($A435,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35" s="11">
        <f>GEOMEAN(F435:H435)</f>
        <v>52.974830816587776</v>
      </c>
      <c r="J435" s="12">
        <f>_xlfn.RANK.EQ(Table58[[#This Row],[Geom Mean (Defense Only)]], Table58[Geom Mean (Defense Only)], 1)</f>
        <v>70</v>
      </c>
      <c r="K435" s="11">
        <f>GEOMEAN(F435:G435)</f>
        <v>52.962250707461443</v>
      </c>
      <c r="L435" s="13">
        <f>_xlfn.RANK.EQ(Table58[[#This Row],[Defensive Geom Mean (w/o Framing)]], Table58[Defensive Geom Mean (w/o Framing)], 1)</f>
        <v>58</v>
      </c>
      <c r="M435" s="19">
        <f>Table58[[#This Row],[Defense Only Rank]]-Table58[[#This Row],[Defensive Geom Mean (w/o Framing) Rank]]</f>
        <v>12</v>
      </c>
    </row>
    <row r="436" spans="1:13" x14ac:dyDescent="0.45">
      <c r="A436" s="1" t="s">
        <v>568</v>
      </c>
      <c r="B436" t="str">
        <f>VLOOKUP(Table58[[#This Row],[Name]], Statcast_Era___Career[[Name]:[Team]], 2, FALSE)</f>
        <v>2 Tms</v>
      </c>
      <c r="C436" s="8">
        <f>_xlfn.NUMBERVALUE(VLOOKUP($A436, Statcast_Era___Career[[Name]:[FRVFRV - Statcast Fielding Run Value in runs above average (Throwing+Blocking+Framing+Arm+RAA)]], 7, FALSE))</f>
        <v>0</v>
      </c>
      <c r="D436" s="9">
        <f>_xlfn.NUMBERVALUE(VLOOKUP($A436, Statcast_Era___Career[[Name]:[FRVFRV - Statcast Fielding Run Value in runs above average (Throwing+Blocking+Framing+Arm+RAA)]], 8, FALSE))</f>
        <v>0</v>
      </c>
      <c r="E436" s="10">
        <f>_xlfn.NUMBERVALUE(VLOOKUP($A436, Statcast_Era___Career[[Name]:[FRVFRV - Statcast Fielding Run Value in runs above average (Throwing+Blocking+Framing+Arm+RAA)]], 9, FALSE))</f>
        <v>0</v>
      </c>
      <c r="F436" s="8">
        <f>_xlfn.RANK.EQ(_xlfn.NUMBERVALUE(VLOOKUP($A436,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36" s="9">
        <f>_xlfn.RANK.EQ(_xlfn.NUMBERVALUE(VLOOKUP($A436,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36" s="10">
        <f>_xlfn.RANK.EQ(_xlfn.NUMBERVALUE(VLOOKUP($A436,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36" s="11">
        <f>GEOMEAN(F436:H436)</f>
        <v>52.974830816587776</v>
      </c>
      <c r="J436" s="12">
        <f>_xlfn.RANK.EQ(Table58[[#This Row],[Geom Mean (Defense Only)]], Table58[Geom Mean (Defense Only)], 1)</f>
        <v>70</v>
      </c>
      <c r="K436" s="11">
        <f>GEOMEAN(F436:G436)</f>
        <v>52.962250707461443</v>
      </c>
      <c r="L436" s="13">
        <f>_xlfn.RANK.EQ(Table58[[#This Row],[Defensive Geom Mean (w/o Framing)]], Table58[Defensive Geom Mean (w/o Framing)], 1)</f>
        <v>58</v>
      </c>
      <c r="M436" s="19">
        <f>Table58[[#This Row],[Defense Only Rank]]-Table58[[#This Row],[Defensive Geom Mean (w/o Framing) Rank]]</f>
        <v>12</v>
      </c>
    </row>
    <row r="437" spans="1:13" x14ac:dyDescent="0.45">
      <c r="A437" s="1" t="s">
        <v>569</v>
      </c>
      <c r="B437" t="str">
        <f>VLOOKUP(Table58[[#This Row],[Name]], Statcast_Era___Career[[Name]:[Team]], 2, FALSE)</f>
        <v>7 Tms</v>
      </c>
      <c r="C437" s="8">
        <f>_xlfn.NUMBERVALUE(VLOOKUP($A437, Statcast_Era___Career[[Name]:[FRVFRV - Statcast Fielding Run Value in runs above average (Throwing+Blocking+Framing+Arm+RAA)]], 7, FALSE))</f>
        <v>0</v>
      </c>
      <c r="D437" s="9">
        <f>_xlfn.NUMBERVALUE(VLOOKUP($A437, Statcast_Era___Career[[Name]:[FRVFRV - Statcast Fielding Run Value in runs above average (Throwing+Blocking+Framing+Arm+RAA)]], 8, FALSE))</f>
        <v>0</v>
      </c>
      <c r="E437" s="10">
        <f>_xlfn.NUMBERVALUE(VLOOKUP($A437, Statcast_Era___Career[[Name]:[FRVFRV - Statcast Fielding Run Value in runs above average (Throwing+Blocking+Framing+Arm+RAA)]], 9, FALSE))</f>
        <v>0</v>
      </c>
      <c r="F437" s="8">
        <f>_xlfn.RANK.EQ(_xlfn.NUMBERVALUE(VLOOKUP($A437,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37" s="9">
        <f>_xlfn.RANK.EQ(_xlfn.NUMBERVALUE(VLOOKUP($A437,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37" s="10">
        <f>_xlfn.RANK.EQ(_xlfn.NUMBERVALUE(VLOOKUP($A437,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37" s="11">
        <f>GEOMEAN(F437:H437)</f>
        <v>52.974830816587776</v>
      </c>
      <c r="J437" s="12">
        <f>_xlfn.RANK.EQ(Table58[[#This Row],[Geom Mean (Defense Only)]], Table58[Geom Mean (Defense Only)], 1)</f>
        <v>70</v>
      </c>
      <c r="K437" s="11">
        <f>GEOMEAN(F437:G437)</f>
        <v>52.962250707461443</v>
      </c>
      <c r="L437" s="13">
        <f>_xlfn.RANK.EQ(Table58[[#This Row],[Defensive Geom Mean (w/o Framing)]], Table58[Defensive Geom Mean (w/o Framing)], 1)</f>
        <v>58</v>
      </c>
      <c r="M437" s="19">
        <f>Table58[[#This Row],[Defense Only Rank]]-Table58[[#This Row],[Defensive Geom Mean (w/o Framing) Rank]]</f>
        <v>12</v>
      </c>
    </row>
    <row r="438" spans="1:13" x14ac:dyDescent="0.45">
      <c r="A438" s="1" t="s">
        <v>570</v>
      </c>
      <c r="B438" t="str">
        <f>VLOOKUP(Table58[[#This Row],[Name]], Statcast_Era___Career[[Name]:[Team]], 2, FALSE)</f>
        <v>2 Tms</v>
      </c>
      <c r="C438" s="8">
        <f>_xlfn.NUMBERVALUE(VLOOKUP($A438, Statcast_Era___Career[[Name]:[FRVFRV - Statcast Fielding Run Value in runs above average (Throwing+Blocking+Framing+Arm+RAA)]], 7, FALSE))</f>
        <v>0</v>
      </c>
      <c r="D438" s="9">
        <f>_xlfn.NUMBERVALUE(VLOOKUP($A438, Statcast_Era___Career[[Name]:[FRVFRV - Statcast Fielding Run Value in runs above average (Throwing+Blocking+Framing+Arm+RAA)]], 8, FALSE))</f>
        <v>0</v>
      </c>
      <c r="E438" s="10">
        <f>_xlfn.NUMBERVALUE(VLOOKUP($A438, Statcast_Era___Career[[Name]:[FRVFRV - Statcast Fielding Run Value in runs above average (Throwing+Blocking+Framing+Arm+RAA)]], 9, FALSE))</f>
        <v>0</v>
      </c>
      <c r="F438" s="8">
        <f>_xlfn.RANK.EQ(_xlfn.NUMBERVALUE(VLOOKUP($A438,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38" s="9">
        <f>_xlfn.RANK.EQ(_xlfn.NUMBERVALUE(VLOOKUP($A438,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38" s="10">
        <f>_xlfn.RANK.EQ(_xlfn.NUMBERVALUE(VLOOKUP($A438,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38" s="11">
        <f>GEOMEAN(F438:H438)</f>
        <v>52.974830816587776</v>
      </c>
      <c r="J438" s="12">
        <f>_xlfn.RANK.EQ(Table58[[#This Row],[Geom Mean (Defense Only)]], Table58[Geom Mean (Defense Only)], 1)</f>
        <v>70</v>
      </c>
      <c r="K438" s="11">
        <f>GEOMEAN(F438:G438)</f>
        <v>52.962250707461443</v>
      </c>
      <c r="L438" s="13">
        <f>_xlfn.RANK.EQ(Table58[[#This Row],[Defensive Geom Mean (w/o Framing)]], Table58[Defensive Geom Mean (w/o Framing)], 1)</f>
        <v>58</v>
      </c>
      <c r="M438" s="19">
        <f>Table58[[#This Row],[Defense Only Rank]]-Table58[[#This Row],[Defensive Geom Mean (w/o Framing) Rank]]</f>
        <v>12</v>
      </c>
    </row>
    <row r="439" spans="1:13" x14ac:dyDescent="0.45">
      <c r="A439" s="1" t="s">
        <v>571</v>
      </c>
      <c r="B439" t="str">
        <f>VLOOKUP(Table58[[#This Row],[Name]], Statcast_Era___Career[[Name]:[Team]], 2, FALSE)</f>
        <v>4 Tms</v>
      </c>
      <c r="C439" s="8">
        <f>_xlfn.NUMBERVALUE(VLOOKUP($A439, Statcast_Era___Career[[Name]:[FRVFRV - Statcast Fielding Run Value in runs above average (Throwing+Blocking+Framing+Arm+RAA)]], 7, FALSE))</f>
        <v>0</v>
      </c>
      <c r="D439" s="9">
        <f>_xlfn.NUMBERVALUE(VLOOKUP($A439, Statcast_Era___Career[[Name]:[FRVFRV - Statcast Fielding Run Value in runs above average (Throwing+Blocking+Framing+Arm+RAA)]], 8, FALSE))</f>
        <v>0</v>
      </c>
      <c r="E439" s="10">
        <f>_xlfn.NUMBERVALUE(VLOOKUP($A439, Statcast_Era___Career[[Name]:[FRVFRV - Statcast Fielding Run Value in runs above average (Throwing+Blocking+Framing+Arm+RAA)]], 9, FALSE))</f>
        <v>0</v>
      </c>
      <c r="F439" s="8">
        <f>_xlfn.RANK.EQ(_xlfn.NUMBERVALUE(VLOOKUP($A439,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39" s="9">
        <f>_xlfn.RANK.EQ(_xlfn.NUMBERVALUE(VLOOKUP($A439,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39" s="10">
        <f>_xlfn.RANK.EQ(_xlfn.NUMBERVALUE(VLOOKUP($A439,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39" s="11">
        <f>GEOMEAN(F439:H439)</f>
        <v>52.974830816587776</v>
      </c>
      <c r="J439" s="12">
        <f>_xlfn.RANK.EQ(Table58[[#This Row],[Geom Mean (Defense Only)]], Table58[Geom Mean (Defense Only)], 1)</f>
        <v>70</v>
      </c>
      <c r="K439" s="11">
        <f>GEOMEAN(F439:G439)</f>
        <v>52.962250707461443</v>
      </c>
      <c r="L439" s="13">
        <f>_xlfn.RANK.EQ(Table58[[#This Row],[Defensive Geom Mean (w/o Framing)]], Table58[Defensive Geom Mean (w/o Framing)], 1)</f>
        <v>58</v>
      </c>
      <c r="M439" s="19">
        <f>Table58[[#This Row],[Defense Only Rank]]-Table58[[#This Row],[Defensive Geom Mean (w/o Framing) Rank]]</f>
        <v>12</v>
      </c>
    </row>
    <row r="440" spans="1:13" x14ac:dyDescent="0.45">
      <c r="A440" s="1" t="s">
        <v>572</v>
      </c>
      <c r="B440" t="str">
        <f>VLOOKUP(Table58[[#This Row],[Name]], Statcast_Era___Career[[Name]:[Team]], 2, FALSE)</f>
        <v>MIN</v>
      </c>
      <c r="C440" s="8">
        <f>_xlfn.NUMBERVALUE(VLOOKUP($A440, Statcast_Era___Career[[Name]:[FRVFRV - Statcast Fielding Run Value in runs above average (Throwing+Blocking+Framing+Arm+RAA)]], 7, FALSE))</f>
        <v>0</v>
      </c>
      <c r="D440" s="9">
        <f>_xlfn.NUMBERVALUE(VLOOKUP($A440, Statcast_Era___Career[[Name]:[FRVFRV - Statcast Fielding Run Value in runs above average (Throwing+Blocking+Framing+Arm+RAA)]], 8, FALSE))</f>
        <v>0</v>
      </c>
      <c r="E440" s="10">
        <f>_xlfn.NUMBERVALUE(VLOOKUP($A440, Statcast_Era___Career[[Name]:[FRVFRV - Statcast Fielding Run Value in runs above average (Throwing+Blocking+Framing+Arm+RAA)]], 9, FALSE))</f>
        <v>0</v>
      </c>
      <c r="F440" s="8">
        <f>_xlfn.RANK.EQ(_xlfn.NUMBERVALUE(VLOOKUP($A440,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40" s="9">
        <f>_xlfn.RANK.EQ(_xlfn.NUMBERVALUE(VLOOKUP($A440,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40" s="10">
        <f>_xlfn.RANK.EQ(_xlfn.NUMBERVALUE(VLOOKUP($A440,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40" s="11">
        <f>GEOMEAN(F440:H440)</f>
        <v>52.974830816587776</v>
      </c>
      <c r="J440" s="12">
        <f>_xlfn.RANK.EQ(Table58[[#This Row],[Geom Mean (Defense Only)]], Table58[Geom Mean (Defense Only)], 1)</f>
        <v>70</v>
      </c>
      <c r="K440" s="11">
        <f>GEOMEAN(F440:G440)</f>
        <v>52.962250707461443</v>
      </c>
      <c r="L440" s="13">
        <f>_xlfn.RANK.EQ(Table58[[#This Row],[Defensive Geom Mean (w/o Framing)]], Table58[Defensive Geom Mean (w/o Framing)], 1)</f>
        <v>58</v>
      </c>
      <c r="M440" s="19">
        <f>Table58[[#This Row],[Defense Only Rank]]-Table58[[#This Row],[Defensive Geom Mean (w/o Framing) Rank]]</f>
        <v>12</v>
      </c>
    </row>
    <row r="441" spans="1:13" x14ac:dyDescent="0.45">
      <c r="A441" s="1" t="s">
        <v>573</v>
      </c>
      <c r="B441" t="str">
        <f>VLOOKUP(Table58[[#This Row],[Name]], Statcast_Era___Career[[Name]:[Team]], 2, FALSE)</f>
        <v>4 Tms</v>
      </c>
      <c r="C441" s="8">
        <f>_xlfn.NUMBERVALUE(VLOOKUP($A441, Statcast_Era___Career[[Name]:[FRVFRV - Statcast Fielding Run Value in runs above average (Throwing+Blocking+Framing+Arm+RAA)]], 7, FALSE))</f>
        <v>0</v>
      </c>
      <c r="D441" s="9">
        <f>_xlfn.NUMBERVALUE(VLOOKUP($A441, Statcast_Era___Career[[Name]:[FRVFRV - Statcast Fielding Run Value in runs above average (Throwing+Blocking+Framing+Arm+RAA)]], 8, FALSE))</f>
        <v>0</v>
      </c>
      <c r="E441" s="10">
        <f>_xlfn.NUMBERVALUE(VLOOKUP($A441, Statcast_Era___Career[[Name]:[FRVFRV - Statcast Fielding Run Value in runs above average (Throwing+Blocking+Framing+Arm+RAA)]], 9, FALSE))</f>
        <v>0</v>
      </c>
      <c r="F441" s="8">
        <f>_xlfn.RANK.EQ(_xlfn.NUMBERVALUE(VLOOKUP($A441,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41" s="9">
        <f>_xlfn.RANK.EQ(_xlfn.NUMBERVALUE(VLOOKUP($A441,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41" s="10">
        <f>_xlfn.RANK.EQ(_xlfn.NUMBERVALUE(VLOOKUP($A441,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41" s="11">
        <f>GEOMEAN(F441:H441)</f>
        <v>52.974830816587776</v>
      </c>
      <c r="J441" s="12">
        <f>_xlfn.RANK.EQ(Table58[[#This Row],[Geom Mean (Defense Only)]], Table58[Geom Mean (Defense Only)], 1)</f>
        <v>70</v>
      </c>
      <c r="K441" s="11">
        <f>GEOMEAN(F441:G441)</f>
        <v>52.962250707461443</v>
      </c>
      <c r="L441" s="13">
        <f>_xlfn.RANK.EQ(Table58[[#This Row],[Defensive Geom Mean (w/o Framing)]], Table58[Defensive Geom Mean (w/o Framing)], 1)</f>
        <v>58</v>
      </c>
      <c r="M441" s="19">
        <f>Table58[[#This Row],[Defense Only Rank]]-Table58[[#This Row],[Defensive Geom Mean (w/o Framing) Rank]]</f>
        <v>12</v>
      </c>
    </row>
    <row r="442" spans="1:13" x14ac:dyDescent="0.45">
      <c r="A442" s="1" t="s">
        <v>574</v>
      </c>
      <c r="B442" t="str">
        <f>VLOOKUP(Table58[[#This Row],[Name]], Statcast_Era___Career[[Name]:[Team]], 2, FALSE)</f>
        <v>2 Tms</v>
      </c>
      <c r="C442" s="8">
        <f>_xlfn.NUMBERVALUE(VLOOKUP($A442, Statcast_Era___Career[[Name]:[FRVFRV - Statcast Fielding Run Value in runs above average (Throwing+Blocking+Framing+Arm+RAA)]], 7, FALSE))</f>
        <v>0</v>
      </c>
      <c r="D442" s="9">
        <f>_xlfn.NUMBERVALUE(VLOOKUP($A442, Statcast_Era___Career[[Name]:[FRVFRV - Statcast Fielding Run Value in runs above average (Throwing+Blocking+Framing+Arm+RAA)]], 8, FALSE))</f>
        <v>0</v>
      </c>
      <c r="E442" s="10">
        <f>_xlfn.NUMBERVALUE(VLOOKUP($A442, Statcast_Era___Career[[Name]:[FRVFRV - Statcast Fielding Run Value in runs above average (Throwing+Blocking+Framing+Arm+RAA)]], 9, FALSE))</f>
        <v>0</v>
      </c>
      <c r="F442" s="8">
        <f>_xlfn.RANK.EQ(_xlfn.NUMBERVALUE(VLOOKUP($A442,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42" s="9">
        <f>_xlfn.RANK.EQ(_xlfn.NUMBERVALUE(VLOOKUP($A442,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42" s="10">
        <f>_xlfn.RANK.EQ(_xlfn.NUMBERVALUE(VLOOKUP($A442,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42" s="11">
        <f>GEOMEAN(F442:H442)</f>
        <v>52.974830816587776</v>
      </c>
      <c r="J442" s="12">
        <f>_xlfn.RANK.EQ(Table58[[#This Row],[Geom Mean (Defense Only)]], Table58[Geom Mean (Defense Only)], 1)</f>
        <v>70</v>
      </c>
      <c r="K442" s="11">
        <f>GEOMEAN(F442:G442)</f>
        <v>52.962250707461443</v>
      </c>
      <c r="L442" s="13">
        <f>_xlfn.RANK.EQ(Table58[[#This Row],[Defensive Geom Mean (w/o Framing)]], Table58[Defensive Geom Mean (w/o Framing)], 1)</f>
        <v>58</v>
      </c>
      <c r="M442" s="19">
        <f>Table58[[#This Row],[Defense Only Rank]]-Table58[[#This Row],[Defensive Geom Mean (w/o Framing) Rank]]</f>
        <v>12</v>
      </c>
    </row>
    <row r="443" spans="1:13" x14ac:dyDescent="0.45">
      <c r="A443" s="1" t="s">
        <v>575</v>
      </c>
      <c r="B443" t="str">
        <f>VLOOKUP(Table58[[#This Row],[Name]], Statcast_Era___Career[[Name]:[Team]], 2, FALSE)</f>
        <v>PHI</v>
      </c>
      <c r="C443" s="8">
        <f>_xlfn.NUMBERVALUE(VLOOKUP($A443, Statcast_Era___Career[[Name]:[FRVFRV - Statcast Fielding Run Value in runs above average (Throwing+Blocking+Framing+Arm+RAA)]], 7, FALSE))</f>
        <v>0</v>
      </c>
      <c r="D443" s="9">
        <f>_xlfn.NUMBERVALUE(VLOOKUP($A443, Statcast_Era___Career[[Name]:[FRVFRV - Statcast Fielding Run Value in runs above average (Throwing+Blocking+Framing+Arm+RAA)]], 8, FALSE))</f>
        <v>0</v>
      </c>
      <c r="E443" s="10">
        <f>_xlfn.NUMBERVALUE(VLOOKUP($A443, Statcast_Era___Career[[Name]:[FRVFRV - Statcast Fielding Run Value in runs above average (Throwing+Blocking+Framing+Arm+RAA)]], 9, FALSE))</f>
        <v>0</v>
      </c>
      <c r="F443" s="8">
        <f>_xlfn.RANK.EQ(_xlfn.NUMBERVALUE(VLOOKUP($A443,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43" s="9">
        <f>_xlfn.RANK.EQ(_xlfn.NUMBERVALUE(VLOOKUP($A443,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43" s="10">
        <f>_xlfn.RANK.EQ(_xlfn.NUMBERVALUE(VLOOKUP($A443,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43" s="11">
        <f>GEOMEAN(F443:H443)</f>
        <v>52.974830816587776</v>
      </c>
      <c r="J443" s="12">
        <f>_xlfn.RANK.EQ(Table58[[#This Row],[Geom Mean (Defense Only)]], Table58[Geom Mean (Defense Only)], 1)</f>
        <v>70</v>
      </c>
      <c r="K443" s="11">
        <f>GEOMEAN(F443:G443)</f>
        <v>52.962250707461443</v>
      </c>
      <c r="L443" s="13">
        <f>_xlfn.RANK.EQ(Table58[[#This Row],[Defensive Geom Mean (w/o Framing)]], Table58[Defensive Geom Mean (w/o Framing)], 1)</f>
        <v>58</v>
      </c>
      <c r="M443" s="19">
        <f>Table58[[#This Row],[Defense Only Rank]]-Table58[[#This Row],[Defensive Geom Mean (w/o Framing) Rank]]</f>
        <v>12</v>
      </c>
    </row>
    <row r="444" spans="1:13" x14ac:dyDescent="0.45">
      <c r="A444" s="1" t="s">
        <v>576</v>
      </c>
      <c r="B444" t="str">
        <f>VLOOKUP(Table58[[#This Row],[Name]], Statcast_Era___Career[[Name]:[Team]], 2, FALSE)</f>
        <v>2 Tms</v>
      </c>
      <c r="C444" s="8">
        <f>_xlfn.NUMBERVALUE(VLOOKUP($A444, Statcast_Era___Career[[Name]:[FRVFRV - Statcast Fielding Run Value in runs above average (Throwing+Blocking+Framing+Arm+RAA)]], 7, FALSE))</f>
        <v>0</v>
      </c>
      <c r="D444" s="9">
        <f>_xlfn.NUMBERVALUE(VLOOKUP($A444, Statcast_Era___Career[[Name]:[FRVFRV - Statcast Fielding Run Value in runs above average (Throwing+Blocking+Framing+Arm+RAA)]], 8, FALSE))</f>
        <v>0</v>
      </c>
      <c r="E444" s="10">
        <f>_xlfn.NUMBERVALUE(VLOOKUP($A444, Statcast_Era___Career[[Name]:[FRVFRV - Statcast Fielding Run Value in runs above average (Throwing+Blocking+Framing+Arm+RAA)]], 9, FALSE))</f>
        <v>0</v>
      </c>
      <c r="F444" s="8">
        <f>_xlfn.RANK.EQ(_xlfn.NUMBERVALUE(VLOOKUP($A444,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44" s="9">
        <f>_xlfn.RANK.EQ(_xlfn.NUMBERVALUE(VLOOKUP($A444,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44" s="10">
        <f>_xlfn.RANK.EQ(_xlfn.NUMBERVALUE(VLOOKUP($A444,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44" s="11">
        <f>GEOMEAN(F444:H444)</f>
        <v>52.974830816587776</v>
      </c>
      <c r="J444" s="12">
        <f>_xlfn.RANK.EQ(Table58[[#This Row],[Geom Mean (Defense Only)]], Table58[Geom Mean (Defense Only)], 1)</f>
        <v>70</v>
      </c>
      <c r="K444" s="11">
        <f>GEOMEAN(F444:G444)</f>
        <v>52.962250707461443</v>
      </c>
      <c r="L444" s="13">
        <f>_xlfn.RANK.EQ(Table58[[#This Row],[Defensive Geom Mean (w/o Framing)]], Table58[Defensive Geom Mean (w/o Framing)], 1)</f>
        <v>58</v>
      </c>
      <c r="M444" s="19">
        <f>Table58[[#This Row],[Defense Only Rank]]-Table58[[#This Row],[Defensive Geom Mean (w/o Framing) Rank]]</f>
        <v>12</v>
      </c>
    </row>
    <row r="445" spans="1:13" x14ac:dyDescent="0.45">
      <c r="A445" s="1" t="s">
        <v>577</v>
      </c>
      <c r="B445" t="str">
        <f>VLOOKUP(Table58[[#This Row],[Name]], Statcast_Era___Career[[Name]:[Team]], 2, FALSE)</f>
        <v>6 Tms</v>
      </c>
      <c r="C445" s="8">
        <f>_xlfn.NUMBERVALUE(VLOOKUP($A445, Statcast_Era___Career[[Name]:[FRVFRV - Statcast Fielding Run Value in runs above average (Throwing+Blocking+Framing+Arm+RAA)]], 7, FALSE))</f>
        <v>0</v>
      </c>
      <c r="D445" s="9">
        <f>_xlfn.NUMBERVALUE(VLOOKUP($A445, Statcast_Era___Career[[Name]:[FRVFRV - Statcast Fielding Run Value in runs above average (Throwing+Blocking+Framing+Arm+RAA)]], 8, FALSE))</f>
        <v>0</v>
      </c>
      <c r="E445" s="10">
        <f>_xlfn.NUMBERVALUE(VLOOKUP($A445, Statcast_Era___Career[[Name]:[FRVFRV - Statcast Fielding Run Value in runs above average (Throwing+Blocking+Framing+Arm+RAA)]], 9, FALSE))</f>
        <v>0</v>
      </c>
      <c r="F445" s="8">
        <f>_xlfn.RANK.EQ(_xlfn.NUMBERVALUE(VLOOKUP($A445,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45" s="9">
        <f>_xlfn.RANK.EQ(_xlfn.NUMBERVALUE(VLOOKUP($A445,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45" s="10">
        <f>_xlfn.RANK.EQ(_xlfn.NUMBERVALUE(VLOOKUP($A445,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45" s="11">
        <f>GEOMEAN(F445:H445)</f>
        <v>52.974830816587776</v>
      </c>
      <c r="J445" s="12">
        <f>_xlfn.RANK.EQ(Table58[[#This Row],[Geom Mean (Defense Only)]], Table58[Geom Mean (Defense Only)], 1)</f>
        <v>70</v>
      </c>
      <c r="K445" s="11">
        <f>GEOMEAN(F445:G445)</f>
        <v>52.962250707461443</v>
      </c>
      <c r="L445" s="13">
        <f>_xlfn.RANK.EQ(Table58[[#This Row],[Defensive Geom Mean (w/o Framing)]], Table58[Defensive Geom Mean (w/o Framing)], 1)</f>
        <v>58</v>
      </c>
      <c r="M445" s="19">
        <f>Table58[[#This Row],[Defense Only Rank]]-Table58[[#This Row],[Defensive Geom Mean (w/o Framing) Rank]]</f>
        <v>12</v>
      </c>
    </row>
    <row r="446" spans="1:13" x14ac:dyDescent="0.45">
      <c r="A446" s="1" t="s">
        <v>578</v>
      </c>
      <c r="B446" t="str">
        <f>VLOOKUP(Table58[[#This Row],[Name]], Statcast_Era___Career[[Name]:[Team]], 2, FALSE)</f>
        <v>6 Tms</v>
      </c>
      <c r="C446" s="8">
        <f>_xlfn.NUMBERVALUE(VLOOKUP($A446, Statcast_Era___Career[[Name]:[FRVFRV - Statcast Fielding Run Value in runs above average (Throwing+Blocking+Framing+Arm+RAA)]], 7, FALSE))</f>
        <v>0</v>
      </c>
      <c r="D446" s="9">
        <f>_xlfn.NUMBERVALUE(VLOOKUP($A446, Statcast_Era___Career[[Name]:[FRVFRV - Statcast Fielding Run Value in runs above average (Throwing+Blocking+Framing+Arm+RAA)]], 8, FALSE))</f>
        <v>0</v>
      </c>
      <c r="E446" s="10">
        <f>_xlfn.NUMBERVALUE(VLOOKUP($A446, Statcast_Era___Career[[Name]:[FRVFRV - Statcast Fielding Run Value in runs above average (Throwing+Blocking+Framing+Arm+RAA)]], 9, FALSE))</f>
        <v>0</v>
      </c>
      <c r="F446" s="8">
        <f>_xlfn.RANK.EQ(_xlfn.NUMBERVALUE(VLOOKUP($A446,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46" s="9">
        <f>_xlfn.RANK.EQ(_xlfn.NUMBERVALUE(VLOOKUP($A446,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46" s="10">
        <f>_xlfn.RANK.EQ(_xlfn.NUMBERVALUE(VLOOKUP($A446,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46" s="11">
        <f>GEOMEAN(F446:H446)</f>
        <v>52.974830816587776</v>
      </c>
      <c r="J446" s="12">
        <f>_xlfn.RANK.EQ(Table58[[#This Row],[Geom Mean (Defense Only)]], Table58[Geom Mean (Defense Only)], 1)</f>
        <v>70</v>
      </c>
      <c r="K446" s="11">
        <f>GEOMEAN(F446:G446)</f>
        <v>52.962250707461443</v>
      </c>
      <c r="L446" s="13">
        <f>_xlfn.RANK.EQ(Table58[[#This Row],[Defensive Geom Mean (w/o Framing)]], Table58[Defensive Geom Mean (w/o Framing)], 1)</f>
        <v>58</v>
      </c>
      <c r="M446" s="19">
        <f>Table58[[#This Row],[Defense Only Rank]]-Table58[[#This Row],[Defensive Geom Mean (w/o Framing) Rank]]</f>
        <v>12</v>
      </c>
    </row>
    <row r="447" spans="1:13" x14ac:dyDescent="0.45">
      <c r="A447" s="1" t="s">
        <v>579</v>
      </c>
      <c r="B447" t="str">
        <f>VLOOKUP(Table58[[#This Row],[Name]], Statcast_Era___Career[[Name]:[Team]], 2, FALSE)</f>
        <v>4 Tms</v>
      </c>
      <c r="C447" s="8">
        <f>_xlfn.NUMBERVALUE(VLOOKUP($A447, Statcast_Era___Career[[Name]:[FRVFRV - Statcast Fielding Run Value in runs above average (Throwing+Blocking+Framing+Arm+RAA)]], 7, FALSE))</f>
        <v>0</v>
      </c>
      <c r="D447" s="9">
        <f>_xlfn.NUMBERVALUE(VLOOKUP($A447, Statcast_Era___Career[[Name]:[FRVFRV - Statcast Fielding Run Value in runs above average (Throwing+Blocking+Framing+Arm+RAA)]], 8, FALSE))</f>
        <v>0</v>
      </c>
      <c r="E447" s="10">
        <f>_xlfn.NUMBERVALUE(VLOOKUP($A447, Statcast_Era___Career[[Name]:[FRVFRV - Statcast Fielding Run Value in runs above average (Throwing+Blocking+Framing+Arm+RAA)]], 9, FALSE))</f>
        <v>0</v>
      </c>
      <c r="F447" s="8">
        <f>_xlfn.RANK.EQ(_xlfn.NUMBERVALUE(VLOOKUP($A447,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47" s="9">
        <f>_xlfn.RANK.EQ(_xlfn.NUMBERVALUE(VLOOKUP($A447,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47" s="10">
        <f>_xlfn.RANK.EQ(_xlfn.NUMBERVALUE(VLOOKUP($A447,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47" s="11">
        <f>GEOMEAN(F447:H447)</f>
        <v>52.974830816587776</v>
      </c>
      <c r="J447" s="12">
        <f>_xlfn.RANK.EQ(Table58[[#This Row],[Geom Mean (Defense Only)]], Table58[Geom Mean (Defense Only)], 1)</f>
        <v>70</v>
      </c>
      <c r="K447" s="11">
        <f>GEOMEAN(F447:G447)</f>
        <v>52.962250707461443</v>
      </c>
      <c r="L447" s="13">
        <f>_xlfn.RANK.EQ(Table58[[#This Row],[Defensive Geom Mean (w/o Framing)]], Table58[Defensive Geom Mean (w/o Framing)], 1)</f>
        <v>58</v>
      </c>
      <c r="M447" s="19">
        <f>Table58[[#This Row],[Defense Only Rank]]-Table58[[#This Row],[Defensive Geom Mean (w/o Framing) Rank]]</f>
        <v>12</v>
      </c>
    </row>
    <row r="448" spans="1:13" x14ac:dyDescent="0.45">
      <c r="A448" s="1" t="s">
        <v>580</v>
      </c>
      <c r="B448" t="str">
        <f>VLOOKUP(Table58[[#This Row],[Name]], Statcast_Era___Career[[Name]:[Team]], 2, FALSE)</f>
        <v>4 Tms</v>
      </c>
      <c r="C448" s="8">
        <f>_xlfn.NUMBERVALUE(VLOOKUP($A448, Statcast_Era___Career[[Name]:[FRVFRV - Statcast Fielding Run Value in runs above average (Throwing+Blocking+Framing+Arm+RAA)]], 7, FALSE))</f>
        <v>0</v>
      </c>
      <c r="D448" s="9">
        <f>_xlfn.NUMBERVALUE(VLOOKUP($A448, Statcast_Era___Career[[Name]:[FRVFRV - Statcast Fielding Run Value in runs above average (Throwing+Blocking+Framing+Arm+RAA)]], 8, FALSE))</f>
        <v>0</v>
      </c>
      <c r="E448" s="10">
        <f>_xlfn.NUMBERVALUE(VLOOKUP($A448, Statcast_Era___Career[[Name]:[FRVFRV - Statcast Fielding Run Value in runs above average (Throwing+Blocking+Framing+Arm+RAA)]], 9, FALSE))</f>
        <v>0</v>
      </c>
      <c r="F448" s="8">
        <f>_xlfn.RANK.EQ(_xlfn.NUMBERVALUE(VLOOKUP($A448,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48" s="9">
        <f>_xlfn.RANK.EQ(_xlfn.NUMBERVALUE(VLOOKUP($A448,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48" s="10">
        <f>_xlfn.RANK.EQ(_xlfn.NUMBERVALUE(VLOOKUP($A448,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48" s="11">
        <f>GEOMEAN(F448:H448)</f>
        <v>52.974830816587776</v>
      </c>
      <c r="J448" s="12">
        <f>_xlfn.RANK.EQ(Table58[[#This Row],[Geom Mean (Defense Only)]], Table58[Geom Mean (Defense Only)], 1)</f>
        <v>70</v>
      </c>
      <c r="K448" s="11">
        <f>GEOMEAN(F448:G448)</f>
        <v>52.962250707461443</v>
      </c>
      <c r="L448" s="13">
        <f>_xlfn.RANK.EQ(Table58[[#This Row],[Defensive Geom Mean (w/o Framing)]], Table58[Defensive Geom Mean (w/o Framing)], 1)</f>
        <v>58</v>
      </c>
      <c r="M448" s="19">
        <f>Table58[[#This Row],[Defense Only Rank]]-Table58[[#This Row],[Defensive Geom Mean (w/o Framing) Rank]]</f>
        <v>12</v>
      </c>
    </row>
    <row r="449" spans="1:13" x14ac:dyDescent="0.45">
      <c r="A449" s="1" t="s">
        <v>581</v>
      </c>
      <c r="B449" t="str">
        <f>VLOOKUP(Table58[[#This Row],[Name]], Statcast_Era___Career[[Name]:[Team]], 2, FALSE)</f>
        <v>4 Tms</v>
      </c>
      <c r="C449" s="8">
        <f>_xlfn.NUMBERVALUE(VLOOKUP($A449, Statcast_Era___Career[[Name]:[FRVFRV - Statcast Fielding Run Value in runs above average (Throwing+Blocking+Framing+Arm+RAA)]], 7, FALSE))</f>
        <v>0</v>
      </c>
      <c r="D449" s="9">
        <f>_xlfn.NUMBERVALUE(VLOOKUP($A449, Statcast_Era___Career[[Name]:[FRVFRV - Statcast Fielding Run Value in runs above average (Throwing+Blocking+Framing+Arm+RAA)]], 8, FALSE))</f>
        <v>0</v>
      </c>
      <c r="E449" s="10">
        <f>_xlfn.NUMBERVALUE(VLOOKUP($A449, Statcast_Era___Career[[Name]:[FRVFRV - Statcast Fielding Run Value in runs above average (Throwing+Blocking+Framing+Arm+RAA)]], 9, FALSE))</f>
        <v>0</v>
      </c>
      <c r="F449" s="8">
        <f>_xlfn.RANK.EQ(_xlfn.NUMBERVALUE(VLOOKUP($A449,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49" s="9">
        <f>_xlfn.RANK.EQ(_xlfn.NUMBERVALUE(VLOOKUP($A449,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49" s="10">
        <f>_xlfn.RANK.EQ(_xlfn.NUMBERVALUE(VLOOKUP($A449,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49" s="11">
        <f>GEOMEAN(F449:H449)</f>
        <v>52.974830816587776</v>
      </c>
      <c r="J449" s="12">
        <f>_xlfn.RANK.EQ(Table58[[#This Row],[Geom Mean (Defense Only)]], Table58[Geom Mean (Defense Only)], 1)</f>
        <v>70</v>
      </c>
      <c r="K449" s="11">
        <f>GEOMEAN(F449:G449)</f>
        <v>52.962250707461443</v>
      </c>
      <c r="L449" s="13">
        <f>_xlfn.RANK.EQ(Table58[[#This Row],[Defensive Geom Mean (w/o Framing)]], Table58[Defensive Geom Mean (w/o Framing)], 1)</f>
        <v>58</v>
      </c>
      <c r="M449" s="19">
        <f>Table58[[#This Row],[Defense Only Rank]]-Table58[[#This Row],[Defensive Geom Mean (w/o Framing) Rank]]</f>
        <v>12</v>
      </c>
    </row>
    <row r="450" spans="1:13" x14ac:dyDescent="0.45">
      <c r="A450" s="1" t="s">
        <v>582</v>
      </c>
      <c r="B450" t="str">
        <f>VLOOKUP(Table58[[#This Row],[Name]], Statcast_Era___Career[[Name]:[Team]], 2, FALSE)</f>
        <v>2 Tms</v>
      </c>
      <c r="C450" s="8">
        <f>_xlfn.NUMBERVALUE(VLOOKUP($A450, Statcast_Era___Career[[Name]:[FRVFRV - Statcast Fielding Run Value in runs above average (Throwing+Blocking+Framing+Arm+RAA)]], 7, FALSE))</f>
        <v>0</v>
      </c>
      <c r="D450" s="9">
        <f>_xlfn.NUMBERVALUE(VLOOKUP($A450, Statcast_Era___Career[[Name]:[FRVFRV - Statcast Fielding Run Value in runs above average (Throwing+Blocking+Framing+Arm+RAA)]], 8, FALSE))</f>
        <v>0</v>
      </c>
      <c r="E450" s="10">
        <f>_xlfn.NUMBERVALUE(VLOOKUP($A450, Statcast_Era___Career[[Name]:[FRVFRV - Statcast Fielding Run Value in runs above average (Throwing+Blocking+Framing+Arm+RAA)]], 9, FALSE))</f>
        <v>0</v>
      </c>
      <c r="F450" s="8">
        <f>_xlfn.RANK.EQ(_xlfn.NUMBERVALUE(VLOOKUP($A450,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50" s="9">
        <f>_xlfn.RANK.EQ(_xlfn.NUMBERVALUE(VLOOKUP($A450,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50" s="10">
        <f>_xlfn.RANK.EQ(_xlfn.NUMBERVALUE(VLOOKUP($A450,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50" s="11">
        <f>GEOMEAN(F450:H450)</f>
        <v>52.974830816587776</v>
      </c>
      <c r="J450" s="12">
        <f>_xlfn.RANK.EQ(Table58[[#This Row],[Geom Mean (Defense Only)]], Table58[Geom Mean (Defense Only)], 1)</f>
        <v>70</v>
      </c>
      <c r="K450" s="11">
        <f>GEOMEAN(F450:G450)</f>
        <v>52.962250707461443</v>
      </c>
      <c r="L450" s="13">
        <f>_xlfn.RANK.EQ(Table58[[#This Row],[Defensive Geom Mean (w/o Framing)]], Table58[Defensive Geom Mean (w/o Framing)], 1)</f>
        <v>58</v>
      </c>
      <c r="M450" s="19">
        <f>Table58[[#This Row],[Defense Only Rank]]-Table58[[#This Row],[Defensive Geom Mean (w/o Framing) Rank]]</f>
        <v>12</v>
      </c>
    </row>
    <row r="451" spans="1:13" x14ac:dyDescent="0.45">
      <c r="A451" s="1" t="s">
        <v>583</v>
      </c>
      <c r="B451" t="str">
        <f>VLOOKUP(Table58[[#This Row],[Name]], Statcast_Era___Career[[Name]:[Team]], 2, FALSE)</f>
        <v>4 Tms</v>
      </c>
      <c r="C451" s="8">
        <f>_xlfn.NUMBERVALUE(VLOOKUP($A451, Statcast_Era___Career[[Name]:[FRVFRV - Statcast Fielding Run Value in runs above average (Throwing+Blocking+Framing+Arm+RAA)]], 7, FALSE))</f>
        <v>0</v>
      </c>
      <c r="D451" s="9">
        <f>_xlfn.NUMBERVALUE(VLOOKUP($A451, Statcast_Era___Career[[Name]:[FRVFRV - Statcast Fielding Run Value in runs above average (Throwing+Blocking+Framing+Arm+RAA)]], 8, FALSE))</f>
        <v>0</v>
      </c>
      <c r="E451" s="10">
        <f>_xlfn.NUMBERVALUE(VLOOKUP($A451, Statcast_Era___Career[[Name]:[FRVFRV - Statcast Fielding Run Value in runs above average (Throwing+Blocking+Framing+Arm+RAA)]], 9, FALSE))</f>
        <v>0</v>
      </c>
      <c r="F451" s="8">
        <f>_xlfn.RANK.EQ(_xlfn.NUMBERVALUE(VLOOKUP($A451,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51" s="9">
        <f>_xlfn.RANK.EQ(_xlfn.NUMBERVALUE(VLOOKUP($A451,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51" s="10">
        <f>_xlfn.RANK.EQ(_xlfn.NUMBERVALUE(VLOOKUP($A451,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51" s="11">
        <f>GEOMEAN(F451:H451)</f>
        <v>52.974830816587776</v>
      </c>
      <c r="J451" s="12">
        <f>_xlfn.RANK.EQ(Table58[[#This Row],[Geom Mean (Defense Only)]], Table58[Geom Mean (Defense Only)], 1)</f>
        <v>70</v>
      </c>
      <c r="K451" s="11">
        <f>GEOMEAN(F451:G451)</f>
        <v>52.962250707461443</v>
      </c>
      <c r="L451" s="13">
        <f>_xlfn.RANK.EQ(Table58[[#This Row],[Defensive Geom Mean (w/o Framing)]], Table58[Defensive Geom Mean (w/o Framing)], 1)</f>
        <v>58</v>
      </c>
      <c r="M451" s="19">
        <f>Table58[[#This Row],[Defense Only Rank]]-Table58[[#This Row],[Defensive Geom Mean (w/o Framing) Rank]]</f>
        <v>12</v>
      </c>
    </row>
    <row r="452" spans="1:13" x14ac:dyDescent="0.45">
      <c r="A452" s="1" t="s">
        <v>584</v>
      </c>
      <c r="B452" t="str">
        <f>VLOOKUP(Table58[[#This Row],[Name]], Statcast_Era___Career[[Name]:[Team]], 2, FALSE)</f>
        <v>3 Tms</v>
      </c>
      <c r="C452" s="8">
        <f>_xlfn.NUMBERVALUE(VLOOKUP($A452, Statcast_Era___Career[[Name]:[FRVFRV - Statcast Fielding Run Value in runs above average (Throwing+Blocking+Framing+Arm+RAA)]], 7, FALSE))</f>
        <v>0</v>
      </c>
      <c r="D452" s="9">
        <f>_xlfn.NUMBERVALUE(VLOOKUP($A452, Statcast_Era___Career[[Name]:[FRVFRV - Statcast Fielding Run Value in runs above average (Throwing+Blocking+Framing+Arm+RAA)]], 8, FALSE))</f>
        <v>0</v>
      </c>
      <c r="E452" s="10">
        <f>_xlfn.NUMBERVALUE(VLOOKUP($A452, Statcast_Era___Career[[Name]:[FRVFRV - Statcast Fielding Run Value in runs above average (Throwing+Blocking+Framing+Arm+RAA)]], 9, FALSE))</f>
        <v>0</v>
      </c>
      <c r="F452" s="8">
        <f>_xlfn.RANK.EQ(_xlfn.NUMBERVALUE(VLOOKUP($A452,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52" s="9">
        <f>_xlfn.RANK.EQ(_xlfn.NUMBERVALUE(VLOOKUP($A452,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52" s="10">
        <f>_xlfn.RANK.EQ(_xlfn.NUMBERVALUE(VLOOKUP($A452,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52" s="11">
        <f>GEOMEAN(F452:H452)</f>
        <v>52.974830816587776</v>
      </c>
      <c r="J452" s="12">
        <f>_xlfn.RANK.EQ(Table58[[#This Row],[Geom Mean (Defense Only)]], Table58[Geom Mean (Defense Only)], 1)</f>
        <v>70</v>
      </c>
      <c r="K452" s="11">
        <f>GEOMEAN(F452:G452)</f>
        <v>52.962250707461443</v>
      </c>
      <c r="L452" s="13">
        <f>_xlfn.RANK.EQ(Table58[[#This Row],[Defensive Geom Mean (w/o Framing)]], Table58[Defensive Geom Mean (w/o Framing)], 1)</f>
        <v>58</v>
      </c>
      <c r="M452" s="19">
        <f>Table58[[#This Row],[Defense Only Rank]]-Table58[[#This Row],[Defensive Geom Mean (w/o Framing) Rank]]</f>
        <v>12</v>
      </c>
    </row>
    <row r="453" spans="1:13" x14ac:dyDescent="0.45">
      <c r="A453" s="1" t="s">
        <v>585</v>
      </c>
      <c r="B453" t="str">
        <f>VLOOKUP(Table58[[#This Row],[Name]], Statcast_Era___Career[[Name]:[Team]], 2, FALSE)</f>
        <v>3 Tms</v>
      </c>
      <c r="C453" s="8">
        <f>_xlfn.NUMBERVALUE(VLOOKUP($A453, Statcast_Era___Career[[Name]:[FRVFRV - Statcast Fielding Run Value in runs above average (Throwing+Blocking+Framing+Arm+RAA)]], 7, FALSE))</f>
        <v>0</v>
      </c>
      <c r="D453" s="9">
        <f>_xlfn.NUMBERVALUE(VLOOKUP($A453, Statcast_Era___Career[[Name]:[FRVFRV - Statcast Fielding Run Value in runs above average (Throwing+Blocking+Framing+Arm+RAA)]], 8, FALSE))</f>
        <v>0</v>
      </c>
      <c r="E453" s="10">
        <f>_xlfn.NUMBERVALUE(VLOOKUP($A453, Statcast_Era___Career[[Name]:[FRVFRV - Statcast Fielding Run Value in runs above average (Throwing+Blocking+Framing+Arm+RAA)]], 9, FALSE))</f>
        <v>0</v>
      </c>
      <c r="F453" s="8">
        <f>_xlfn.RANK.EQ(_xlfn.NUMBERVALUE(VLOOKUP($A453,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53" s="9">
        <f>_xlfn.RANK.EQ(_xlfn.NUMBERVALUE(VLOOKUP($A453,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53" s="10">
        <f>_xlfn.RANK.EQ(_xlfn.NUMBERVALUE(VLOOKUP($A453,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53" s="11">
        <f>GEOMEAN(F453:H453)</f>
        <v>52.974830816587776</v>
      </c>
      <c r="J453" s="12">
        <f>_xlfn.RANK.EQ(Table58[[#This Row],[Geom Mean (Defense Only)]], Table58[Geom Mean (Defense Only)], 1)</f>
        <v>70</v>
      </c>
      <c r="K453" s="11">
        <f>GEOMEAN(F453:G453)</f>
        <v>52.962250707461443</v>
      </c>
      <c r="L453" s="13">
        <f>_xlfn.RANK.EQ(Table58[[#This Row],[Defensive Geom Mean (w/o Framing)]], Table58[Defensive Geom Mean (w/o Framing)], 1)</f>
        <v>58</v>
      </c>
      <c r="M453" s="19">
        <f>Table58[[#This Row],[Defense Only Rank]]-Table58[[#This Row],[Defensive Geom Mean (w/o Framing) Rank]]</f>
        <v>12</v>
      </c>
    </row>
    <row r="454" spans="1:13" x14ac:dyDescent="0.45">
      <c r="A454" s="1" t="s">
        <v>586</v>
      </c>
      <c r="B454" t="str">
        <f>VLOOKUP(Table58[[#This Row],[Name]], Statcast_Era___Career[[Name]:[Team]], 2, FALSE)</f>
        <v>3 Tms</v>
      </c>
      <c r="C454" s="8">
        <f>_xlfn.NUMBERVALUE(VLOOKUP($A454, Statcast_Era___Career[[Name]:[FRVFRV - Statcast Fielding Run Value in runs above average (Throwing+Blocking+Framing+Arm+RAA)]], 7, FALSE))</f>
        <v>0</v>
      </c>
      <c r="D454" s="9">
        <f>_xlfn.NUMBERVALUE(VLOOKUP($A454, Statcast_Era___Career[[Name]:[FRVFRV - Statcast Fielding Run Value in runs above average (Throwing+Blocking+Framing+Arm+RAA)]], 8, FALSE))</f>
        <v>0</v>
      </c>
      <c r="E454" s="10">
        <f>_xlfn.NUMBERVALUE(VLOOKUP($A454, Statcast_Era___Career[[Name]:[FRVFRV - Statcast Fielding Run Value in runs above average (Throwing+Blocking+Framing+Arm+RAA)]], 9, FALSE))</f>
        <v>0</v>
      </c>
      <c r="F454" s="8">
        <f>_xlfn.RANK.EQ(_xlfn.NUMBERVALUE(VLOOKUP($A454,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54" s="9">
        <f>_xlfn.RANK.EQ(_xlfn.NUMBERVALUE(VLOOKUP($A454,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54" s="10">
        <f>_xlfn.RANK.EQ(_xlfn.NUMBERVALUE(VLOOKUP($A454,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54" s="11">
        <f>GEOMEAN(F454:H454)</f>
        <v>52.974830816587776</v>
      </c>
      <c r="J454" s="12">
        <f>_xlfn.RANK.EQ(Table58[[#This Row],[Geom Mean (Defense Only)]], Table58[Geom Mean (Defense Only)], 1)</f>
        <v>70</v>
      </c>
      <c r="K454" s="11">
        <f>GEOMEAN(F454:G454)</f>
        <v>52.962250707461443</v>
      </c>
      <c r="L454" s="13">
        <f>_xlfn.RANK.EQ(Table58[[#This Row],[Defensive Geom Mean (w/o Framing)]], Table58[Defensive Geom Mean (w/o Framing)], 1)</f>
        <v>58</v>
      </c>
      <c r="M454" s="19">
        <f>Table58[[#This Row],[Defense Only Rank]]-Table58[[#This Row],[Defensive Geom Mean (w/o Framing) Rank]]</f>
        <v>12</v>
      </c>
    </row>
    <row r="455" spans="1:13" x14ac:dyDescent="0.45">
      <c r="A455" s="1" t="s">
        <v>587</v>
      </c>
      <c r="B455" t="str">
        <f>VLOOKUP(Table58[[#This Row],[Name]], Statcast_Era___Career[[Name]:[Team]], 2, FALSE)</f>
        <v>2 Tms</v>
      </c>
      <c r="C455" s="8">
        <f>_xlfn.NUMBERVALUE(VLOOKUP($A455, Statcast_Era___Career[[Name]:[FRVFRV - Statcast Fielding Run Value in runs above average (Throwing+Blocking+Framing+Arm+RAA)]], 7, FALSE))</f>
        <v>0</v>
      </c>
      <c r="D455" s="9">
        <f>_xlfn.NUMBERVALUE(VLOOKUP($A455, Statcast_Era___Career[[Name]:[FRVFRV - Statcast Fielding Run Value in runs above average (Throwing+Blocking+Framing+Arm+RAA)]], 8, FALSE))</f>
        <v>0</v>
      </c>
      <c r="E455" s="10">
        <f>_xlfn.NUMBERVALUE(VLOOKUP($A455, Statcast_Era___Career[[Name]:[FRVFRV - Statcast Fielding Run Value in runs above average (Throwing+Blocking+Framing+Arm+RAA)]], 9, FALSE))</f>
        <v>0</v>
      </c>
      <c r="F455" s="8">
        <f>_xlfn.RANK.EQ(_xlfn.NUMBERVALUE(VLOOKUP($A455,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55" s="9">
        <f>_xlfn.RANK.EQ(_xlfn.NUMBERVALUE(VLOOKUP($A455,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55" s="10">
        <f>_xlfn.RANK.EQ(_xlfn.NUMBERVALUE(VLOOKUP($A455,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55" s="11">
        <f>GEOMEAN(F455:H455)</f>
        <v>52.974830816587776</v>
      </c>
      <c r="J455" s="12">
        <f>_xlfn.RANK.EQ(Table58[[#This Row],[Geom Mean (Defense Only)]], Table58[Geom Mean (Defense Only)], 1)</f>
        <v>70</v>
      </c>
      <c r="K455" s="11">
        <f>GEOMEAN(F455:G455)</f>
        <v>52.962250707461443</v>
      </c>
      <c r="L455" s="13">
        <f>_xlfn.RANK.EQ(Table58[[#This Row],[Defensive Geom Mean (w/o Framing)]], Table58[Defensive Geom Mean (w/o Framing)], 1)</f>
        <v>58</v>
      </c>
      <c r="M455" s="19">
        <f>Table58[[#This Row],[Defense Only Rank]]-Table58[[#This Row],[Defensive Geom Mean (w/o Framing) Rank]]</f>
        <v>12</v>
      </c>
    </row>
    <row r="456" spans="1:13" x14ac:dyDescent="0.45">
      <c r="A456" s="1" t="s">
        <v>588</v>
      </c>
      <c r="B456" t="str">
        <f>VLOOKUP(Table58[[#This Row],[Name]], Statcast_Era___Career[[Name]:[Team]], 2, FALSE)</f>
        <v>5 Tms</v>
      </c>
      <c r="C456" s="8">
        <f>_xlfn.NUMBERVALUE(VLOOKUP($A456, Statcast_Era___Career[[Name]:[FRVFRV - Statcast Fielding Run Value in runs above average (Throwing+Blocking+Framing+Arm+RAA)]], 7, FALSE))</f>
        <v>0</v>
      </c>
      <c r="D456" s="9">
        <f>_xlfn.NUMBERVALUE(VLOOKUP($A456, Statcast_Era___Career[[Name]:[FRVFRV - Statcast Fielding Run Value in runs above average (Throwing+Blocking+Framing+Arm+RAA)]], 8, FALSE))</f>
        <v>0</v>
      </c>
      <c r="E456" s="10">
        <f>_xlfn.NUMBERVALUE(VLOOKUP($A456, Statcast_Era___Career[[Name]:[FRVFRV - Statcast Fielding Run Value in runs above average (Throwing+Blocking+Framing+Arm+RAA)]], 9, FALSE))</f>
        <v>0</v>
      </c>
      <c r="F456" s="8">
        <f>_xlfn.RANK.EQ(_xlfn.NUMBERVALUE(VLOOKUP($A456,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56" s="9">
        <f>_xlfn.RANK.EQ(_xlfn.NUMBERVALUE(VLOOKUP($A456,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56" s="10">
        <f>_xlfn.RANK.EQ(_xlfn.NUMBERVALUE(VLOOKUP($A456,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56" s="11">
        <f>GEOMEAN(F456:H456)</f>
        <v>52.974830816587776</v>
      </c>
      <c r="J456" s="12">
        <f>_xlfn.RANK.EQ(Table58[[#This Row],[Geom Mean (Defense Only)]], Table58[Geom Mean (Defense Only)], 1)</f>
        <v>70</v>
      </c>
      <c r="K456" s="11">
        <f>GEOMEAN(F456:G456)</f>
        <v>52.962250707461443</v>
      </c>
      <c r="L456" s="13">
        <f>_xlfn.RANK.EQ(Table58[[#This Row],[Defensive Geom Mean (w/o Framing)]], Table58[Defensive Geom Mean (w/o Framing)], 1)</f>
        <v>58</v>
      </c>
      <c r="M456" s="19">
        <f>Table58[[#This Row],[Defense Only Rank]]-Table58[[#This Row],[Defensive Geom Mean (w/o Framing) Rank]]</f>
        <v>12</v>
      </c>
    </row>
    <row r="457" spans="1:13" x14ac:dyDescent="0.45">
      <c r="A457" s="1" t="s">
        <v>589</v>
      </c>
      <c r="B457" t="str">
        <f>VLOOKUP(Table58[[#This Row],[Name]], Statcast_Era___Career[[Name]:[Team]], 2, FALSE)</f>
        <v>3 Tms</v>
      </c>
      <c r="C457" s="8">
        <f>_xlfn.NUMBERVALUE(VLOOKUP($A457, Statcast_Era___Career[[Name]:[FRVFRV - Statcast Fielding Run Value in runs above average (Throwing+Blocking+Framing+Arm+RAA)]], 7, FALSE))</f>
        <v>0</v>
      </c>
      <c r="D457" s="9">
        <f>_xlfn.NUMBERVALUE(VLOOKUP($A457, Statcast_Era___Career[[Name]:[FRVFRV - Statcast Fielding Run Value in runs above average (Throwing+Blocking+Framing+Arm+RAA)]], 8, FALSE))</f>
        <v>0</v>
      </c>
      <c r="E457" s="10">
        <f>_xlfn.NUMBERVALUE(VLOOKUP($A457, Statcast_Era___Career[[Name]:[FRVFRV - Statcast Fielding Run Value in runs above average (Throwing+Blocking+Framing+Arm+RAA)]], 9, FALSE))</f>
        <v>0</v>
      </c>
      <c r="F457" s="8">
        <f>_xlfn.RANK.EQ(_xlfn.NUMBERVALUE(VLOOKUP($A457,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57" s="9">
        <f>_xlfn.RANK.EQ(_xlfn.NUMBERVALUE(VLOOKUP($A457,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57" s="10">
        <f>_xlfn.RANK.EQ(_xlfn.NUMBERVALUE(VLOOKUP($A457,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57" s="11">
        <f>GEOMEAN(F457:H457)</f>
        <v>52.974830816587776</v>
      </c>
      <c r="J457" s="12">
        <f>_xlfn.RANK.EQ(Table58[[#This Row],[Geom Mean (Defense Only)]], Table58[Geom Mean (Defense Only)], 1)</f>
        <v>70</v>
      </c>
      <c r="K457" s="11">
        <f>GEOMEAN(F457:G457)</f>
        <v>52.962250707461443</v>
      </c>
      <c r="L457" s="13">
        <f>_xlfn.RANK.EQ(Table58[[#This Row],[Defensive Geom Mean (w/o Framing)]], Table58[Defensive Geom Mean (w/o Framing)], 1)</f>
        <v>58</v>
      </c>
      <c r="M457" s="19">
        <f>Table58[[#This Row],[Defense Only Rank]]-Table58[[#This Row],[Defensive Geom Mean (w/o Framing) Rank]]</f>
        <v>12</v>
      </c>
    </row>
    <row r="458" spans="1:13" x14ac:dyDescent="0.45">
      <c r="A458" s="1" t="s">
        <v>590</v>
      </c>
      <c r="B458" t="str">
        <f>VLOOKUP(Table58[[#This Row],[Name]], Statcast_Era___Career[[Name]:[Team]], 2, FALSE)</f>
        <v>3 Tms</v>
      </c>
      <c r="C458" s="8">
        <f>_xlfn.NUMBERVALUE(VLOOKUP($A458, Statcast_Era___Career[[Name]:[FRVFRV - Statcast Fielding Run Value in runs above average (Throwing+Blocking+Framing+Arm+RAA)]], 7, FALSE))</f>
        <v>0</v>
      </c>
      <c r="D458" s="9">
        <f>_xlfn.NUMBERVALUE(VLOOKUP($A458, Statcast_Era___Career[[Name]:[FRVFRV - Statcast Fielding Run Value in runs above average (Throwing+Blocking+Framing+Arm+RAA)]], 8, FALSE))</f>
        <v>0</v>
      </c>
      <c r="E458" s="10">
        <f>_xlfn.NUMBERVALUE(VLOOKUP($A458, Statcast_Era___Career[[Name]:[FRVFRV - Statcast Fielding Run Value in runs above average (Throwing+Blocking+Framing+Arm+RAA)]], 9, FALSE))</f>
        <v>0</v>
      </c>
      <c r="F458" s="8">
        <f>_xlfn.RANK.EQ(_xlfn.NUMBERVALUE(VLOOKUP($A458,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58" s="9">
        <f>_xlfn.RANK.EQ(_xlfn.NUMBERVALUE(VLOOKUP($A458,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58" s="10">
        <f>_xlfn.RANK.EQ(_xlfn.NUMBERVALUE(VLOOKUP($A458,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58" s="11">
        <f>GEOMEAN(F458:H458)</f>
        <v>52.974830816587776</v>
      </c>
      <c r="J458" s="12">
        <f>_xlfn.RANK.EQ(Table58[[#This Row],[Geom Mean (Defense Only)]], Table58[Geom Mean (Defense Only)], 1)</f>
        <v>70</v>
      </c>
      <c r="K458" s="11">
        <f>GEOMEAN(F458:G458)</f>
        <v>52.962250707461443</v>
      </c>
      <c r="L458" s="13">
        <f>_xlfn.RANK.EQ(Table58[[#This Row],[Defensive Geom Mean (w/o Framing)]], Table58[Defensive Geom Mean (w/o Framing)], 1)</f>
        <v>58</v>
      </c>
      <c r="M458" s="19">
        <f>Table58[[#This Row],[Defense Only Rank]]-Table58[[#This Row],[Defensive Geom Mean (w/o Framing) Rank]]</f>
        <v>12</v>
      </c>
    </row>
    <row r="459" spans="1:13" x14ac:dyDescent="0.45">
      <c r="A459" s="1" t="s">
        <v>591</v>
      </c>
      <c r="B459" t="str">
        <f>VLOOKUP(Table58[[#This Row],[Name]], Statcast_Era___Career[[Name]:[Team]], 2, FALSE)</f>
        <v>6 Tms</v>
      </c>
      <c r="C459" s="8">
        <f>_xlfn.NUMBERVALUE(VLOOKUP($A459, Statcast_Era___Career[[Name]:[FRVFRV - Statcast Fielding Run Value in runs above average (Throwing+Blocking+Framing+Arm+RAA)]], 7, FALSE))</f>
        <v>0</v>
      </c>
      <c r="D459" s="9">
        <f>_xlfn.NUMBERVALUE(VLOOKUP($A459, Statcast_Era___Career[[Name]:[FRVFRV - Statcast Fielding Run Value in runs above average (Throwing+Blocking+Framing+Arm+RAA)]], 8, FALSE))</f>
        <v>0</v>
      </c>
      <c r="E459" s="10">
        <f>_xlfn.NUMBERVALUE(VLOOKUP($A459, Statcast_Era___Career[[Name]:[FRVFRV - Statcast Fielding Run Value in runs above average (Throwing+Blocking+Framing+Arm+RAA)]], 9, FALSE))</f>
        <v>0</v>
      </c>
      <c r="F459" s="8">
        <f>_xlfn.RANK.EQ(_xlfn.NUMBERVALUE(VLOOKUP($A459,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59" s="9">
        <f>_xlfn.RANK.EQ(_xlfn.NUMBERVALUE(VLOOKUP($A459,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59" s="10">
        <f>_xlfn.RANK.EQ(_xlfn.NUMBERVALUE(VLOOKUP($A459,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59" s="11">
        <f>GEOMEAN(F459:H459)</f>
        <v>52.974830816587776</v>
      </c>
      <c r="J459" s="12">
        <f>_xlfn.RANK.EQ(Table58[[#This Row],[Geom Mean (Defense Only)]], Table58[Geom Mean (Defense Only)], 1)</f>
        <v>70</v>
      </c>
      <c r="K459" s="11">
        <f>GEOMEAN(F459:G459)</f>
        <v>52.962250707461443</v>
      </c>
      <c r="L459" s="13">
        <f>_xlfn.RANK.EQ(Table58[[#This Row],[Defensive Geom Mean (w/o Framing)]], Table58[Defensive Geom Mean (w/o Framing)], 1)</f>
        <v>58</v>
      </c>
      <c r="M459" s="19">
        <f>Table58[[#This Row],[Defense Only Rank]]-Table58[[#This Row],[Defensive Geom Mean (w/o Framing) Rank]]</f>
        <v>12</v>
      </c>
    </row>
    <row r="460" spans="1:13" x14ac:dyDescent="0.45">
      <c r="A460" s="1" t="s">
        <v>592</v>
      </c>
      <c r="B460" t="str">
        <f>VLOOKUP(Table58[[#This Row],[Name]], Statcast_Era___Career[[Name]:[Team]], 2, FALSE)</f>
        <v>3 Tms</v>
      </c>
      <c r="C460" s="8">
        <f>_xlfn.NUMBERVALUE(VLOOKUP($A460, Statcast_Era___Career[[Name]:[FRVFRV - Statcast Fielding Run Value in runs above average (Throwing+Blocking+Framing+Arm+RAA)]], 7, FALSE))</f>
        <v>0</v>
      </c>
      <c r="D460" s="9">
        <f>_xlfn.NUMBERVALUE(VLOOKUP($A460, Statcast_Era___Career[[Name]:[FRVFRV - Statcast Fielding Run Value in runs above average (Throwing+Blocking+Framing+Arm+RAA)]], 8, FALSE))</f>
        <v>0</v>
      </c>
      <c r="E460" s="10">
        <f>_xlfn.NUMBERVALUE(VLOOKUP($A460, Statcast_Era___Career[[Name]:[FRVFRV - Statcast Fielding Run Value in runs above average (Throwing+Blocking+Framing+Arm+RAA)]], 9, FALSE))</f>
        <v>0</v>
      </c>
      <c r="F460" s="8">
        <f>_xlfn.RANK.EQ(_xlfn.NUMBERVALUE(VLOOKUP($A460,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60" s="9">
        <f>_xlfn.RANK.EQ(_xlfn.NUMBERVALUE(VLOOKUP($A460,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60" s="10">
        <f>_xlfn.RANK.EQ(_xlfn.NUMBERVALUE(VLOOKUP($A460,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60" s="11">
        <f>GEOMEAN(F460:H460)</f>
        <v>52.974830816587776</v>
      </c>
      <c r="J460" s="12">
        <f>_xlfn.RANK.EQ(Table58[[#This Row],[Geom Mean (Defense Only)]], Table58[Geom Mean (Defense Only)], 1)</f>
        <v>70</v>
      </c>
      <c r="K460" s="11">
        <f>GEOMEAN(F460:G460)</f>
        <v>52.962250707461443</v>
      </c>
      <c r="L460" s="13">
        <f>_xlfn.RANK.EQ(Table58[[#This Row],[Defensive Geom Mean (w/o Framing)]], Table58[Defensive Geom Mean (w/o Framing)], 1)</f>
        <v>58</v>
      </c>
      <c r="M460" s="19">
        <f>Table58[[#This Row],[Defense Only Rank]]-Table58[[#This Row],[Defensive Geom Mean (w/o Framing) Rank]]</f>
        <v>12</v>
      </c>
    </row>
    <row r="461" spans="1:13" x14ac:dyDescent="0.45">
      <c r="A461" s="1" t="s">
        <v>593</v>
      </c>
      <c r="B461" t="str">
        <f>VLOOKUP(Table58[[#This Row],[Name]], Statcast_Era___Career[[Name]:[Team]], 2, FALSE)</f>
        <v>3 Tms</v>
      </c>
      <c r="C461" s="8">
        <f>_xlfn.NUMBERVALUE(VLOOKUP($A461, Statcast_Era___Career[[Name]:[FRVFRV - Statcast Fielding Run Value in runs above average (Throwing+Blocking+Framing+Arm+RAA)]], 7, FALSE))</f>
        <v>0</v>
      </c>
      <c r="D461" s="9">
        <f>_xlfn.NUMBERVALUE(VLOOKUP($A461, Statcast_Era___Career[[Name]:[FRVFRV - Statcast Fielding Run Value in runs above average (Throwing+Blocking+Framing+Arm+RAA)]], 8, FALSE))</f>
        <v>0</v>
      </c>
      <c r="E461" s="10">
        <f>_xlfn.NUMBERVALUE(VLOOKUP($A461, Statcast_Era___Career[[Name]:[FRVFRV - Statcast Fielding Run Value in runs above average (Throwing+Blocking+Framing+Arm+RAA)]], 9, FALSE))</f>
        <v>0</v>
      </c>
      <c r="F461" s="8">
        <f>_xlfn.RANK.EQ(_xlfn.NUMBERVALUE(VLOOKUP($A461,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61" s="9">
        <f>_xlfn.RANK.EQ(_xlfn.NUMBERVALUE(VLOOKUP($A461,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61" s="10">
        <f>_xlfn.RANK.EQ(_xlfn.NUMBERVALUE(VLOOKUP($A461,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61" s="11">
        <f>GEOMEAN(F461:H461)</f>
        <v>52.974830816587776</v>
      </c>
      <c r="J461" s="12">
        <f>_xlfn.RANK.EQ(Table58[[#This Row],[Geom Mean (Defense Only)]], Table58[Geom Mean (Defense Only)], 1)</f>
        <v>70</v>
      </c>
      <c r="K461" s="11">
        <f>GEOMEAN(F461:G461)</f>
        <v>52.962250707461443</v>
      </c>
      <c r="L461" s="13">
        <f>_xlfn.RANK.EQ(Table58[[#This Row],[Defensive Geom Mean (w/o Framing)]], Table58[Defensive Geom Mean (w/o Framing)], 1)</f>
        <v>58</v>
      </c>
      <c r="M461" s="19">
        <f>Table58[[#This Row],[Defense Only Rank]]-Table58[[#This Row],[Defensive Geom Mean (w/o Framing) Rank]]</f>
        <v>12</v>
      </c>
    </row>
    <row r="462" spans="1:13" x14ac:dyDescent="0.45">
      <c r="A462" s="1" t="s">
        <v>594</v>
      </c>
      <c r="B462" t="str">
        <f>VLOOKUP(Table58[[#This Row],[Name]], Statcast_Era___Career[[Name]:[Team]], 2, FALSE)</f>
        <v>3 Tms</v>
      </c>
      <c r="C462" s="8">
        <f>_xlfn.NUMBERVALUE(VLOOKUP($A462, Statcast_Era___Career[[Name]:[FRVFRV - Statcast Fielding Run Value in runs above average (Throwing+Blocking+Framing+Arm+RAA)]], 7, FALSE))</f>
        <v>0</v>
      </c>
      <c r="D462" s="9">
        <f>_xlfn.NUMBERVALUE(VLOOKUP($A462, Statcast_Era___Career[[Name]:[FRVFRV - Statcast Fielding Run Value in runs above average (Throwing+Blocking+Framing+Arm+RAA)]], 8, FALSE))</f>
        <v>0</v>
      </c>
      <c r="E462" s="10">
        <f>_xlfn.NUMBERVALUE(VLOOKUP($A462, Statcast_Era___Career[[Name]:[FRVFRV - Statcast Fielding Run Value in runs above average (Throwing+Blocking+Framing+Arm+RAA)]], 9, FALSE))</f>
        <v>0</v>
      </c>
      <c r="F462" s="8">
        <f>_xlfn.RANK.EQ(_xlfn.NUMBERVALUE(VLOOKUP($A462,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62" s="9">
        <f>_xlfn.RANK.EQ(_xlfn.NUMBERVALUE(VLOOKUP($A462,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62" s="10">
        <f>_xlfn.RANK.EQ(_xlfn.NUMBERVALUE(VLOOKUP($A462,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62" s="11">
        <f>GEOMEAN(F462:H462)</f>
        <v>52.974830816587776</v>
      </c>
      <c r="J462" s="12">
        <f>_xlfn.RANK.EQ(Table58[[#This Row],[Geom Mean (Defense Only)]], Table58[Geom Mean (Defense Only)], 1)</f>
        <v>70</v>
      </c>
      <c r="K462" s="11">
        <f>GEOMEAN(F462:G462)</f>
        <v>52.962250707461443</v>
      </c>
      <c r="L462" s="13">
        <f>_xlfn.RANK.EQ(Table58[[#This Row],[Defensive Geom Mean (w/o Framing)]], Table58[Defensive Geom Mean (w/o Framing)], 1)</f>
        <v>58</v>
      </c>
      <c r="M462" s="19">
        <f>Table58[[#This Row],[Defense Only Rank]]-Table58[[#This Row],[Defensive Geom Mean (w/o Framing) Rank]]</f>
        <v>12</v>
      </c>
    </row>
    <row r="463" spans="1:13" x14ac:dyDescent="0.45">
      <c r="A463" s="1" t="s">
        <v>595</v>
      </c>
      <c r="B463" t="str">
        <f>VLOOKUP(Table58[[#This Row],[Name]], Statcast_Era___Career[[Name]:[Team]], 2, FALSE)</f>
        <v>3 Tms</v>
      </c>
      <c r="C463" s="8">
        <f>_xlfn.NUMBERVALUE(VLOOKUP($A463, Statcast_Era___Career[[Name]:[FRVFRV - Statcast Fielding Run Value in runs above average (Throwing+Blocking+Framing+Arm+RAA)]], 7, FALSE))</f>
        <v>0</v>
      </c>
      <c r="D463" s="9">
        <f>_xlfn.NUMBERVALUE(VLOOKUP($A463, Statcast_Era___Career[[Name]:[FRVFRV - Statcast Fielding Run Value in runs above average (Throwing+Blocking+Framing+Arm+RAA)]], 8, FALSE))</f>
        <v>0</v>
      </c>
      <c r="E463" s="10">
        <f>_xlfn.NUMBERVALUE(VLOOKUP($A463, Statcast_Era___Career[[Name]:[FRVFRV - Statcast Fielding Run Value in runs above average (Throwing+Blocking+Framing+Arm+RAA)]], 9, FALSE))</f>
        <v>0</v>
      </c>
      <c r="F463" s="8">
        <f>_xlfn.RANK.EQ(_xlfn.NUMBERVALUE(VLOOKUP($A463,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63" s="9">
        <f>_xlfn.RANK.EQ(_xlfn.NUMBERVALUE(VLOOKUP($A463,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63" s="10">
        <f>_xlfn.RANK.EQ(_xlfn.NUMBERVALUE(VLOOKUP($A463,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63" s="11">
        <f>GEOMEAN(F463:H463)</f>
        <v>52.974830816587776</v>
      </c>
      <c r="J463" s="12">
        <f>_xlfn.RANK.EQ(Table58[[#This Row],[Geom Mean (Defense Only)]], Table58[Geom Mean (Defense Only)], 1)</f>
        <v>70</v>
      </c>
      <c r="K463" s="11">
        <f>GEOMEAN(F463:G463)</f>
        <v>52.962250707461443</v>
      </c>
      <c r="L463" s="13">
        <f>_xlfn.RANK.EQ(Table58[[#This Row],[Defensive Geom Mean (w/o Framing)]], Table58[Defensive Geom Mean (w/o Framing)], 1)</f>
        <v>58</v>
      </c>
      <c r="M463" s="19">
        <f>Table58[[#This Row],[Defense Only Rank]]-Table58[[#This Row],[Defensive Geom Mean (w/o Framing) Rank]]</f>
        <v>12</v>
      </c>
    </row>
    <row r="464" spans="1:13" x14ac:dyDescent="0.45">
      <c r="A464" s="1" t="s">
        <v>596</v>
      </c>
      <c r="B464" t="str">
        <f>VLOOKUP(Table58[[#This Row],[Name]], Statcast_Era___Career[[Name]:[Team]], 2, FALSE)</f>
        <v>3 Tms</v>
      </c>
      <c r="C464" s="8">
        <f>_xlfn.NUMBERVALUE(VLOOKUP($A464, Statcast_Era___Career[[Name]:[FRVFRV - Statcast Fielding Run Value in runs above average (Throwing+Blocking+Framing+Arm+RAA)]], 7, FALSE))</f>
        <v>0</v>
      </c>
      <c r="D464" s="9">
        <f>_xlfn.NUMBERVALUE(VLOOKUP($A464, Statcast_Era___Career[[Name]:[FRVFRV - Statcast Fielding Run Value in runs above average (Throwing+Blocking+Framing+Arm+RAA)]], 8, FALSE))</f>
        <v>0</v>
      </c>
      <c r="E464" s="10">
        <f>_xlfn.NUMBERVALUE(VLOOKUP($A464, Statcast_Era___Career[[Name]:[FRVFRV - Statcast Fielding Run Value in runs above average (Throwing+Blocking+Framing+Arm+RAA)]], 9, FALSE))</f>
        <v>0</v>
      </c>
      <c r="F464" s="8">
        <f>_xlfn.RANK.EQ(_xlfn.NUMBERVALUE(VLOOKUP($A464,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64" s="9">
        <f>_xlfn.RANK.EQ(_xlfn.NUMBERVALUE(VLOOKUP($A464,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64" s="10">
        <f>_xlfn.RANK.EQ(_xlfn.NUMBERVALUE(VLOOKUP($A464,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64" s="11">
        <f>GEOMEAN(F464:H464)</f>
        <v>52.974830816587776</v>
      </c>
      <c r="J464" s="12">
        <f>_xlfn.RANK.EQ(Table58[[#This Row],[Geom Mean (Defense Only)]], Table58[Geom Mean (Defense Only)], 1)</f>
        <v>70</v>
      </c>
      <c r="K464" s="11">
        <f>GEOMEAN(F464:G464)</f>
        <v>52.962250707461443</v>
      </c>
      <c r="L464" s="13">
        <f>_xlfn.RANK.EQ(Table58[[#This Row],[Defensive Geom Mean (w/o Framing)]], Table58[Defensive Geom Mean (w/o Framing)], 1)</f>
        <v>58</v>
      </c>
      <c r="M464" s="19">
        <f>Table58[[#This Row],[Defense Only Rank]]-Table58[[#This Row],[Defensive Geom Mean (w/o Framing) Rank]]</f>
        <v>12</v>
      </c>
    </row>
    <row r="465" spans="1:13" x14ac:dyDescent="0.45">
      <c r="A465" s="1" t="s">
        <v>597</v>
      </c>
      <c r="B465" t="str">
        <f>VLOOKUP(Table58[[#This Row],[Name]], Statcast_Era___Career[[Name]:[Team]], 2, FALSE)</f>
        <v>5 Tms</v>
      </c>
      <c r="C465" s="8">
        <f>_xlfn.NUMBERVALUE(VLOOKUP($A465, Statcast_Era___Career[[Name]:[FRVFRV - Statcast Fielding Run Value in runs above average (Throwing+Blocking+Framing+Arm+RAA)]], 7, FALSE))</f>
        <v>0</v>
      </c>
      <c r="D465" s="9">
        <f>_xlfn.NUMBERVALUE(VLOOKUP($A465, Statcast_Era___Career[[Name]:[FRVFRV - Statcast Fielding Run Value in runs above average (Throwing+Blocking+Framing+Arm+RAA)]], 8, FALSE))</f>
        <v>0</v>
      </c>
      <c r="E465" s="10">
        <f>_xlfn.NUMBERVALUE(VLOOKUP($A465, Statcast_Era___Career[[Name]:[FRVFRV - Statcast Fielding Run Value in runs above average (Throwing+Blocking+Framing+Arm+RAA)]], 9, FALSE))</f>
        <v>0</v>
      </c>
      <c r="F465" s="8">
        <f>_xlfn.RANK.EQ(_xlfn.NUMBERVALUE(VLOOKUP($A465,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65" s="9">
        <f>_xlfn.RANK.EQ(_xlfn.NUMBERVALUE(VLOOKUP($A465,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65" s="10">
        <f>_xlfn.RANK.EQ(_xlfn.NUMBERVALUE(VLOOKUP($A465,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65" s="11">
        <f>GEOMEAN(F465:H465)</f>
        <v>52.974830816587776</v>
      </c>
      <c r="J465" s="12">
        <f>_xlfn.RANK.EQ(Table58[[#This Row],[Geom Mean (Defense Only)]], Table58[Geom Mean (Defense Only)], 1)</f>
        <v>70</v>
      </c>
      <c r="K465" s="11">
        <f>GEOMEAN(F465:G465)</f>
        <v>52.962250707461443</v>
      </c>
      <c r="L465" s="13">
        <f>_xlfn.RANK.EQ(Table58[[#This Row],[Defensive Geom Mean (w/o Framing)]], Table58[Defensive Geom Mean (w/o Framing)], 1)</f>
        <v>58</v>
      </c>
      <c r="M465" s="19">
        <f>Table58[[#This Row],[Defense Only Rank]]-Table58[[#This Row],[Defensive Geom Mean (w/o Framing) Rank]]</f>
        <v>12</v>
      </c>
    </row>
    <row r="466" spans="1:13" x14ac:dyDescent="0.45">
      <c r="A466" s="1" t="s">
        <v>598</v>
      </c>
      <c r="B466" t="str">
        <f>VLOOKUP(Table58[[#This Row],[Name]], Statcast_Era___Career[[Name]:[Team]], 2, FALSE)</f>
        <v>PHA</v>
      </c>
      <c r="C466" s="8">
        <f>_xlfn.NUMBERVALUE(VLOOKUP($A466, Statcast_Era___Career[[Name]:[FRVFRV - Statcast Fielding Run Value in runs above average (Throwing+Blocking+Framing+Arm+RAA)]], 7, FALSE))</f>
        <v>0</v>
      </c>
      <c r="D466" s="9">
        <f>_xlfn.NUMBERVALUE(VLOOKUP($A466, Statcast_Era___Career[[Name]:[FRVFRV - Statcast Fielding Run Value in runs above average (Throwing+Blocking+Framing+Arm+RAA)]], 8, FALSE))</f>
        <v>0</v>
      </c>
      <c r="E466" s="10">
        <f>_xlfn.NUMBERVALUE(VLOOKUP($A466, Statcast_Era___Career[[Name]:[FRVFRV - Statcast Fielding Run Value in runs above average (Throwing+Blocking+Framing+Arm+RAA)]], 9, FALSE))</f>
        <v>0</v>
      </c>
      <c r="F466" s="8">
        <f>_xlfn.RANK.EQ(_xlfn.NUMBERVALUE(VLOOKUP($A466,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66" s="9">
        <f>_xlfn.RANK.EQ(_xlfn.NUMBERVALUE(VLOOKUP($A466,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66" s="10">
        <f>_xlfn.RANK.EQ(_xlfn.NUMBERVALUE(VLOOKUP($A466,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66" s="11">
        <f>GEOMEAN(F466:H466)</f>
        <v>52.974830816587776</v>
      </c>
      <c r="J466" s="12">
        <f>_xlfn.RANK.EQ(Table58[[#This Row],[Geom Mean (Defense Only)]], Table58[Geom Mean (Defense Only)], 1)</f>
        <v>70</v>
      </c>
      <c r="K466" s="11">
        <f>GEOMEAN(F466:G466)</f>
        <v>52.962250707461443</v>
      </c>
      <c r="L466" s="13">
        <f>_xlfn.RANK.EQ(Table58[[#This Row],[Defensive Geom Mean (w/o Framing)]], Table58[Defensive Geom Mean (w/o Framing)], 1)</f>
        <v>58</v>
      </c>
      <c r="M466" s="19">
        <f>Table58[[#This Row],[Defense Only Rank]]-Table58[[#This Row],[Defensive Geom Mean (w/o Framing) Rank]]</f>
        <v>12</v>
      </c>
    </row>
    <row r="467" spans="1:13" x14ac:dyDescent="0.45">
      <c r="A467" s="1" t="s">
        <v>599</v>
      </c>
      <c r="B467" t="str">
        <f>VLOOKUP(Table58[[#This Row],[Name]], Statcast_Era___Career[[Name]:[Team]], 2, FALSE)</f>
        <v>3 Tms</v>
      </c>
      <c r="C467" s="8">
        <f>_xlfn.NUMBERVALUE(VLOOKUP($A467, Statcast_Era___Career[[Name]:[FRVFRV - Statcast Fielding Run Value in runs above average (Throwing+Blocking+Framing+Arm+RAA)]], 7, FALSE))</f>
        <v>0</v>
      </c>
      <c r="D467" s="9">
        <f>_xlfn.NUMBERVALUE(VLOOKUP($A467, Statcast_Era___Career[[Name]:[FRVFRV - Statcast Fielding Run Value in runs above average (Throwing+Blocking+Framing+Arm+RAA)]], 8, FALSE))</f>
        <v>0</v>
      </c>
      <c r="E467" s="10">
        <f>_xlfn.NUMBERVALUE(VLOOKUP($A467, Statcast_Era___Career[[Name]:[FRVFRV - Statcast Fielding Run Value in runs above average (Throwing+Blocking+Framing+Arm+RAA)]], 9, FALSE))</f>
        <v>0</v>
      </c>
      <c r="F467" s="8">
        <f>_xlfn.RANK.EQ(_xlfn.NUMBERVALUE(VLOOKUP($A467,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67" s="9">
        <f>_xlfn.RANK.EQ(_xlfn.NUMBERVALUE(VLOOKUP($A467,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67" s="10">
        <f>_xlfn.RANK.EQ(_xlfn.NUMBERVALUE(VLOOKUP($A467,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67" s="11">
        <f>GEOMEAN(F467:H467)</f>
        <v>52.974830816587776</v>
      </c>
      <c r="J467" s="12">
        <f>_xlfn.RANK.EQ(Table58[[#This Row],[Geom Mean (Defense Only)]], Table58[Geom Mean (Defense Only)], 1)</f>
        <v>70</v>
      </c>
      <c r="K467" s="11">
        <f>GEOMEAN(F467:G467)</f>
        <v>52.962250707461443</v>
      </c>
      <c r="L467" s="13">
        <f>_xlfn.RANK.EQ(Table58[[#This Row],[Defensive Geom Mean (w/o Framing)]], Table58[Defensive Geom Mean (w/o Framing)], 1)</f>
        <v>58</v>
      </c>
      <c r="M467" s="19">
        <f>Table58[[#This Row],[Defense Only Rank]]-Table58[[#This Row],[Defensive Geom Mean (w/o Framing) Rank]]</f>
        <v>12</v>
      </c>
    </row>
    <row r="468" spans="1:13" x14ac:dyDescent="0.45">
      <c r="A468" s="1" t="s">
        <v>600</v>
      </c>
      <c r="B468" t="str">
        <f>VLOOKUP(Table58[[#This Row],[Name]], Statcast_Era___Career[[Name]:[Team]], 2, FALSE)</f>
        <v>4 Tms</v>
      </c>
      <c r="C468" s="8">
        <f>_xlfn.NUMBERVALUE(VLOOKUP($A468, Statcast_Era___Career[[Name]:[FRVFRV - Statcast Fielding Run Value in runs above average (Throwing+Blocking+Framing+Arm+RAA)]], 7, FALSE))</f>
        <v>0</v>
      </c>
      <c r="D468" s="9">
        <f>_xlfn.NUMBERVALUE(VLOOKUP($A468, Statcast_Era___Career[[Name]:[FRVFRV - Statcast Fielding Run Value in runs above average (Throwing+Blocking+Framing+Arm+RAA)]], 8, FALSE))</f>
        <v>0</v>
      </c>
      <c r="E468" s="10">
        <f>_xlfn.NUMBERVALUE(VLOOKUP($A468, Statcast_Era___Career[[Name]:[FRVFRV - Statcast Fielding Run Value in runs above average (Throwing+Blocking+Framing+Arm+RAA)]], 9, FALSE))</f>
        <v>0</v>
      </c>
      <c r="F468" s="8">
        <f>_xlfn.RANK.EQ(_xlfn.NUMBERVALUE(VLOOKUP($A468,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68" s="9">
        <f>_xlfn.RANK.EQ(_xlfn.NUMBERVALUE(VLOOKUP($A468,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68" s="10">
        <f>_xlfn.RANK.EQ(_xlfn.NUMBERVALUE(VLOOKUP($A468,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68" s="11">
        <f>GEOMEAN(F468:H468)</f>
        <v>52.974830816587776</v>
      </c>
      <c r="J468" s="12">
        <f>_xlfn.RANK.EQ(Table58[[#This Row],[Geom Mean (Defense Only)]], Table58[Geom Mean (Defense Only)], 1)</f>
        <v>70</v>
      </c>
      <c r="K468" s="11">
        <f>GEOMEAN(F468:G468)</f>
        <v>52.962250707461443</v>
      </c>
      <c r="L468" s="13">
        <f>_xlfn.RANK.EQ(Table58[[#This Row],[Defensive Geom Mean (w/o Framing)]], Table58[Defensive Geom Mean (w/o Framing)], 1)</f>
        <v>58</v>
      </c>
      <c r="M468" s="19">
        <f>Table58[[#This Row],[Defense Only Rank]]-Table58[[#This Row],[Defensive Geom Mean (w/o Framing) Rank]]</f>
        <v>12</v>
      </c>
    </row>
    <row r="469" spans="1:13" x14ac:dyDescent="0.45">
      <c r="A469" s="1" t="s">
        <v>601</v>
      </c>
      <c r="B469" t="str">
        <f>VLOOKUP(Table58[[#This Row],[Name]], Statcast_Era___Career[[Name]:[Team]], 2, FALSE)</f>
        <v>3 Tms</v>
      </c>
      <c r="C469" s="8">
        <f>_xlfn.NUMBERVALUE(VLOOKUP($A469, Statcast_Era___Career[[Name]:[FRVFRV - Statcast Fielding Run Value in runs above average (Throwing+Blocking+Framing+Arm+RAA)]], 7, FALSE))</f>
        <v>0</v>
      </c>
      <c r="D469" s="9">
        <f>_xlfn.NUMBERVALUE(VLOOKUP($A469, Statcast_Era___Career[[Name]:[FRVFRV - Statcast Fielding Run Value in runs above average (Throwing+Blocking+Framing+Arm+RAA)]], 8, FALSE))</f>
        <v>0</v>
      </c>
      <c r="E469" s="10">
        <f>_xlfn.NUMBERVALUE(VLOOKUP($A469, Statcast_Era___Career[[Name]:[FRVFRV - Statcast Fielding Run Value in runs above average (Throwing+Blocking+Framing+Arm+RAA)]], 9, FALSE))</f>
        <v>0</v>
      </c>
      <c r="F469" s="8">
        <f>_xlfn.RANK.EQ(_xlfn.NUMBERVALUE(VLOOKUP($A469,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69" s="9">
        <f>_xlfn.RANK.EQ(_xlfn.NUMBERVALUE(VLOOKUP($A469,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69" s="10">
        <f>_xlfn.RANK.EQ(_xlfn.NUMBERVALUE(VLOOKUP($A469,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69" s="11">
        <f>GEOMEAN(F469:H469)</f>
        <v>52.974830816587776</v>
      </c>
      <c r="J469" s="12">
        <f>_xlfn.RANK.EQ(Table58[[#This Row],[Geom Mean (Defense Only)]], Table58[Geom Mean (Defense Only)], 1)</f>
        <v>70</v>
      </c>
      <c r="K469" s="11">
        <f>GEOMEAN(F469:G469)</f>
        <v>52.962250707461443</v>
      </c>
      <c r="L469" s="13">
        <f>_xlfn.RANK.EQ(Table58[[#This Row],[Defensive Geom Mean (w/o Framing)]], Table58[Defensive Geom Mean (w/o Framing)], 1)</f>
        <v>58</v>
      </c>
      <c r="M469" s="19">
        <f>Table58[[#This Row],[Defense Only Rank]]-Table58[[#This Row],[Defensive Geom Mean (w/o Framing) Rank]]</f>
        <v>12</v>
      </c>
    </row>
    <row r="470" spans="1:13" x14ac:dyDescent="0.45">
      <c r="A470" s="1" t="s">
        <v>602</v>
      </c>
      <c r="B470" t="str">
        <f>VLOOKUP(Table58[[#This Row],[Name]], Statcast_Era___Career[[Name]:[Team]], 2, FALSE)</f>
        <v>3 Tms</v>
      </c>
      <c r="C470" s="8">
        <f>_xlfn.NUMBERVALUE(VLOOKUP($A470, Statcast_Era___Career[[Name]:[FRVFRV - Statcast Fielding Run Value in runs above average (Throwing+Blocking+Framing+Arm+RAA)]], 7, FALSE))</f>
        <v>0</v>
      </c>
      <c r="D470" s="9">
        <f>_xlfn.NUMBERVALUE(VLOOKUP($A470, Statcast_Era___Career[[Name]:[FRVFRV - Statcast Fielding Run Value in runs above average (Throwing+Blocking+Framing+Arm+RAA)]], 8, FALSE))</f>
        <v>0</v>
      </c>
      <c r="E470" s="10">
        <f>_xlfn.NUMBERVALUE(VLOOKUP($A470, Statcast_Era___Career[[Name]:[FRVFRV - Statcast Fielding Run Value in runs above average (Throwing+Blocking+Framing+Arm+RAA)]], 9, FALSE))</f>
        <v>0</v>
      </c>
      <c r="F470" s="8">
        <f>_xlfn.RANK.EQ(_xlfn.NUMBERVALUE(VLOOKUP($A470,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70" s="9">
        <f>_xlfn.RANK.EQ(_xlfn.NUMBERVALUE(VLOOKUP($A470,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70" s="10">
        <f>_xlfn.RANK.EQ(_xlfn.NUMBERVALUE(VLOOKUP($A470,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70" s="11">
        <f>GEOMEAN(F470:H470)</f>
        <v>52.974830816587776</v>
      </c>
      <c r="J470" s="12">
        <f>_xlfn.RANK.EQ(Table58[[#This Row],[Geom Mean (Defense Only)]], Table58[Geom Mean (Defense Only)], 1)</f>
        <v>70</v>
      </c>
      <c r="K470" s="11">
        <f>GEOMEAN(F470:G470)</f>
        <v>52.962250707461443</v>
      </c>
      <c r="L470" s="13">
        <f>_xlfn.RANK.EQ(Table58[[#This Row],[Defensive Geom Mean (w/o Framing)]], Table58[Defensive Geom Mean (w/o Framing)], 1)</f>
        <v>58</v>
      </c>
      <c r="M470" s="19">
        <f>Table58[[#This Row],[Defense Only Rank]]-Table58[[#This Row],[Defensive Geom Mean (w/o Framing) Rank]]</f>
        <v>12</v>
      </c>
    </row>
    <row r="471" spans="1:13" x14ac:dyDescent="0.45">
      <c r="A471" s="1" t="s">
        <v>603</v>
      </c>
      <c r="B471" t="str">
        <f>VLOOKUP(Table58[[#This Row],[Name]], Statcast_Era___Career[[Name]:[Team]], 2, FALSE)</f>
        <v>4 Tms</v>
      </c>
      <c r="C471" s="8">
        <f>_xlfn.NUMBERVALUE(VLOOKUP($A471, Statcast_Era___Career[[Name]:[FRVFRV - Statcast Fielding Run Value in runs above average (Throwing+Blocking+Framing+Arm+RAA)]], 7, FALSE))</f>
        <v>0</v>
      </c>
      <c r="D471" s="9">
        <f>_xlfn.NUMBERVALUE(VLOOKUP($A471, Statcast_Era___Career[[Name]:[FRVFRV - Statcast Fielding Run Value in runs above average (Throwing+Blocking+Framing+Arm+RAA)]], 8, FALSE))</f>
        <v>0</v>
      </c>
      <c r="E471" s="10">
        <f>_xlfn.NUMBERVALUE(VLOOKUP($A471, Statcast_Era___Career[[Name]:[FRVFRV - Statcast Fielding Run Value in runs above average (Throwing+Blocking+Framing+Arm+RAA)]], 9, FALSE))</f>
        <v>0</v>
      </c>
      <c r="F471" s="8">
        <f>_xlfn.RANK.EQ(_xlfn.NUMBERVALUE(VLOOKUP($A471,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71" s="9">
        <f>_xlfn.RANK.EQ(_xlfn.NUMBERVALUE(VLOOKUP($A471,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71" s="10">
        <f>_xlfn.RANK.EQ(_xlfn.NUMBERVALUE(VLOOKUP($A471,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71" s="11">
        <f>GEOMEAN(F471:H471)</f>
        <v>52.974830816587776</v>
      </c>
      <c r="J471" s="12">
        <f>_xlfn.RANK.EQ(Table58[[#This Row],[Geom Mean (Defense Only)]], Table58[Geom Mean (Defense Only)], 1)</f>
        <v>70</v>
      </c>
      <c r="K471" s="11">
        <f>GEOMEAN(F471:G471)</f>
        <v>52.962250707461443</v>
      </c>
      <c r="L471" s="13">
        <f>_xlfn.RANK.EQ(Table58[[#This Row],[Defensive Geom Mean (w/o Framing)]], Table58[Defensive Geom Mean (w/o Framing)], 1)</f>
        <v>58</v>
      </c>
      <c r="M471" s="19">
        <f>Table58[[#This Row],[Defense Only Rank]]-Table58[[#This Row],[Defensive Geom Mean (w/o Framing) Rank]]</f>
        <v>12</v>
      </c>
    </row>
    <row r="472" spans="1:13" x14ac:dyDescent="0.45">
      <c r="A472" s="1" t="s">
        <v>604</v>
      </c>
      <c r="B472" t="str">
        <f>VLOOKUP(Table58[[#This Row],[Name]], Statcast_Era___Career[[Name]:[Team]], 2, FALSE)</f>
        <v>DET</v>
      </c>
      <c r="C472" s="8">
        <f>_xlfn.NUMBERVALUE(VLOOKUP($A472, Statcast_Era___Career[[Name]:[FRVFRV - Statcast Fielding Run Value in runs above average (Throwing+Blocking+Framing+Arm+RAA)]], 7, FALSE))</f>
        <v>0</v>
      </c>
      <c r="D472" s="9">
        <f>_xlfn.NUMBERVALUE(VLOOKUP($A472, Statcast_Era___Career[[Name]:[FRVFRV - Statcast Fielding Run Value in runs above average (Throwing+Blocking+Framing+Arm+RAA)]], 8, FALSE))</f>
        <v>0</v>
      </c>
      <c r="E472" s="10">
        <f>_xlfn.NUMBERVALUE(VLOOKUP($A472, Statcast_Era___Career[[Name]:[FRVFRV - Statcast Fielding Run Value in runs above average (Throwing+Blocking+Framing+Arm+RAA)]], 9, FALSE))</f>
        <v>0</v>
      </c>
      <c r="F472" s="8">
        <f>_xlfn.RANK.EQ(_xlfn.NUMBERVALUE(VLOOKUP($A472,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72" s="9">
        <f>_xlfn.RANK.EQ(_xlfn.NUMBERVALUE(VLOOKUP($A472,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72" s="10">
        <f>_xlfn.RANK.EQ(_xlfn.NUMBERVALUE(VLOOKUP($A472,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72" s="11">
        <f>GEOMEAN(F472:H472)</f>
        <v>52.974830816587776</v>
      </c>
      <c r="J472" s="12">
        <f>_xlfn.RANK.EQ(Table58[[#This Row],[Geom Mean (Defense Only)]], Table58[Geom Mean (Defense Only)], 1)</f>
        <v>70</v>
      </c>
      <c r="K472" s="11">
        <f>GEOMEAN(F472:G472)</f>
        <v>52.962250707461443</v>
      </c>
      <c r="L472" s="13">
        <f>_xlfn.RANK.EQ(Table58[[#This Row],[Defensive Geom Mean (w/o Framing)]], Table58[Defensive Geom Mean (w/o Framing)], 1)</f>
        <v>58</v>
      </c>
      <c r="M472" s="19">
        <f>Table58[[#This Row],[Defense Only Rank]]-Table58[[#This Row],[Defensive Geom Mean (w/o Framing) Rank]]</f>
        <v>12</v>
      </c>
    </row>
    <row r="473" spans="1:13" x14ac:dyDescent="0.45">
      <c r="A473" s="1" t="s">
        <v>605</v>
      </c>
      <c r="B473" t="str">
        <f>VLOOKUP(Table58[[#This Row],[Name]], Statcast_Era___Career[[Name]:[Team]], 2, FALSE)</f>
        <v>4 Tms</v>
      </c>
      <c r="C473" s="8">
        <f>_xlfn.NUMBERVALUE(VLOOKUP($A473, Statcast_Era___Career[[Name]:[FRVFRV - Statcast Fielding Run Value in runs above average (Throwing+Blocking+Framing+Arm+RAA)]], 7, FALSE))</f>
        <v>0</v>
      </c>
      <c r="D473" s="9">
        <f>_xlfn.NUMBERVALUE(VLOOKUP($A473, Statcast_Era___Career[[Name]:[FRVFRV - Statcast Fielding Run Value in runs above average (Throwing+Blocking+Framing+Arm+RAA)]], 8, FALSE))</f>
        <v>0</v>
      </c>
      <c r="E473" s="10">
        <f>_xlfn.NUMBERVALUE(VLOOKUP($A473, Statcast_Era___Career[[Name]:[FRVFRV - Statcast Fielding Run Value in runs above average (Throwing+Blocking+Framing+Arm+RAA)]], 9, FALSE))</f>
        <v>0</v>
      </c>
      <c r="F473" s="8">
        <f>_xlfn.RANK.EQ(_xlfn.NUMBERVALUE(VLOOKUP($A473,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73" s="9">
        <f>_xlfn.RANK.EQ(_xlfn.NUMBERVALUE(VLOOKUP($A473,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73" s="10">
        <f>_xlfn.RANK.EQ(_xlfn.NUMBERVALUE(VLOOKUP($A473,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73" s="11">
        <f>GEOMEAN(F473:H473)</f>
        <v>52.974830816587776</v>
      </c>
      <c r="J473" s="12">
        <f>_xlfn.RANK.EQ(Table58[[#This Row],[Geom Mean (Defense Only)]], Table58[Geom Mean (Defense Only)], 1)</f>
        <v>70</v>
      </c>
      <c r="K473" s="11">
        <f>GEOMEAN(F473:G473)</f>
        <v>52.962250707461443</v>
      </c>
      <c r="L473" s="13">
        <f>_xlfn.RANK.EQ(Table58[[#This Row],[Defensive Geom Mean (w/o Framing)]], Table58[Defensive Geom Mean (w/o Framing)], 1)</f>
        <v>58</v>
      </c>
      <c r="M473" s="19">
        <f>Table58[[#This Row],[Defense Only Rank]]-Table58[[#This Row],[Defensive Geom Mean (w/o Framing) Rank]]</f>
        <v>12</v>
      </c>
    </row>
    <row r="474" spans="1:13" x14ac:dyDescent="0.45">
      <c r="A474" s="1" t="s">
        <v>606</v>
      </c>
      <c r="B474" t="str">
        <f>VLOOKUP(Table58[[#This Row],[Name]], Statcast_Era___Career[[Name]:[Team]], 2, FALSE)</f>
        <v>4 Tms</v>
      </c>
      <c r="C474" s="8">
        <f>_xlfn.NUMBERVALUE(VLOOKUP($A474, Statcast_Era___Career[[Name]:[FRVFRV - Statcast Fielding Run Value in runs above average (Throwing+Blocking+Framing+Arm+RAA)]], 7, FALSE))</f>
        <v>0</v>
      </c>
      <c r="D474" s="9">
        <f>_xlfn.NUMBERVALUE(VLOOKUP($A474, Statcast_Era___Career[[Name]:[FRVFRV - Statcast Fielding Run Value in runs above average (Throwing+Blocking+Framing+Arm+RAA)]], 8, FALSE))</f>
        <v>0</v>
      </c>
      <c r="E474" s="10">
        <f>_xlfn.NUMBERVALUE(VLOOKUP($A474, Statcast_Era___Career[[Name]:[FRVFRV - Statcast Fielding Run Value in runs above average (Throwing+Blocking+Framing+Arm+RAA)]], 9, FALSE))</f>
        <v>0</v>
      </c>
      <c r="F474" s="8">
        <f>_xlfn.RANK.EQ(_xlfn.NUMBERVALUE(VLOOKUP($A474,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74" s="9">
        <f>_xlfn.RANK.EQ(_xlfn.NUMBERVALUE(VLOOKUP($A474,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74" s="10">
        <f>_xlfn.RANK.EQ(_xlfn.NUMBERVALUE(VLOOKUP($A474,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74" s="11">
        <f>GEOMEAN(F474:H474)</f>
        <v>52.974830816587776</v>
      </c>
      <c r="J474" s="12">
        <f>_xlfn.RANK.EQ(Table58[[#This Row],[Geom Mean (Defense Only)]], Table58[Geom Mean (Defense Only)], 1)</f>
        <v>70</v>
      </c>
      <c r="K474" s="11">
        <f>GEOMEAN(F474:G474)</f>
        <v>52.962250707461443</v>
      </c>
      <c r="L474" s="13">
        <f>_xlfn.RANK.EQ(Table58[[#This Row],[Defensive Geom Mean (w/o Framing)]], Table58[Defensive Geom Mean (w/o Framing)], 1)</f>
        <v>58</v>
      </c>
      <c r="M474" s="19">
        <f>Table58[[#This Row],[Defense Only Rank]]-Table58[[#This Row],[Defensive Geom Mean (w/o Framing) Rank]]</f>
        <v>12</v>
      </c>
    </row>
    <row r="475" spans="1:13" x14ac:dyDescent="0.45">
      <c r="A475" s="1" t="s">
        <v>607</v>
      </c>
      <c r="B475" t="str">
        <f>VLOOKUP(Table58[[#This Row],[Name]], Statcast_Era___Career[[Name]:[Team]], 2, FALSE)</f>
        <v>7 Tms</v>
      </c>
      <c r="C475" s="8">
        <f>_xlfn.NUMBERVALUE(VLOOKUP($A475, Statcast_Era___Career[[Name]:[FRVFRV - Statcast Fielding Run Value in runs above average (Throwing+Blocking+Framing+Arm+RAA)]], 7, FALSE))</f>
        <v>0</v>
      </c>
      <c r="D475" s="9">
        <f>_xlfn.NUMBERVALUE(VLOOKUP($A475, Statcast_Era___Career[[Name]:[FRVFRV - Statcast Fielding Run Value in runs above average (Throwing+Blocking+Framing+Arm+RAA)]], 8, FALSE))</f>
        <v>0</v>
      </c>
      <c r="E475" s="10">
        <f>_xlfn.NUMBERVALUE(VLOOKUP($A475, Statcast_Era___Career[[Name]:[FRVFRV - Statcast Fielding Run Value in runs above average (Throwing+Blocking+Framing+Arm+RAA)]], 9, FALSE))</f>
        <v>0</v>
      </c>
      <c r="F475" s="8">
        <f>_xlfn.RANK.EQ(_xlfn.NUMBERVALUE(VLOOKUP($A475,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75" s="9">
        <f>_xlfn.RANK.EQ(_xlfn.NUMBERVALUE(VLOOKUP($A475,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75" s="10">
        <f>_xlfn.RANK.EQ(_xlfn.NUMBERVALUE(VLOOKUP($A475,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75" s="11">
        <f>GEOMEAN(F475:H475)</f>
        <v>52.974830816587776</v>
      </c>
      <c r="J475" s="12">
        <f>_xlfn.RANK.EQ(Table58[[#This Row],[Geom Mean (Defense Only)]], Table58[Geom Mean (Defense Only)], 1)</f>
        <v>70</v>
      </c>
      <c r="K475" s="11">
        <f>GEOMEAN(F475:G475)</f>
        <v>52.962250707461443</v>
      </c>
      <c r="L475" s="13">
        <f>_xlfn.RANK.EQ(Table58[[#This Row],[Defensive Geom Mean (w/o Framing)]], Table58[Defensive Geom Mean (w/o Framing)], 1)</f>
        <v>58</v>
      </c>
      <c r="M475" s="19">
        <f>Table58[[#This Row],[Defense Only Rank]]-Table58[[#This Row],[Defensive Geom Mean (w/o Framing) Rank]]</f>
        <v>12</v>
      </c>
    </row>
    <row r="476" spans="1:13" x14ac:dyDescent="0.45">
      <c r="A476" s="1" t="s">
        <v>608</v>
      </c>
      <c r="B476" t="str">
        <f>VLOOKUP(Table58[[#This Row],[Name]], Statcast_Era___Career[[Name]:[Team]], 2, FALSE)</f>
        <v>8 Tms</v>
      </c>
      <c r="C476" s="8">
        <f>_xlfn.NUMBERVALUE(VLOOKUP($A476, Statcast_Era___Career[[Name]:[FRVFRV - Statcast Fielding Run Value in runs above average (Throwing+Blocking+Framing+Arm+RAA)]], 7, FALSE))</f>
        <v>0</v>
      </c>
      <c r="D476" s="9">
        <f>_xlfn.NUMBERVALUE(VLOOKUP($A476, Statcast_Era___Career[[Name]:[FRVFRV - Statcast Fielding Run Value in runs above average (Throwing+Blocking+Framing+Arm+RAA)]], 8, FALSE))</f>
        <v>0</v>
      </c>
      <c r="E476" s="10">
        <f>_xlfn.NUMBERVALUE(VLOOKUP($A476, Statcast_Era___Career[[Name]:[FRVFRV - Statcast Fielding Run Value in runs above average (Throwing+Blocking+Framing+Arm+RAA)]], 9, FALSE))</f>
        <v>0</v>
      </c>
      <c r="F476" s="8">
        <f>_xlfn.RANK.EQ(_xlfn.NUMBERVALUE(VLOOKUP($A476,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76" s="9">
        <f>_xlfn.RANK.EQ(_xlfn.NUMBERVALUE(VLOOKUP($A476,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76" s="10">
        <f>_xlfn.RANK.EQ(_xlfn.NUMBERVALUE(VLOOKUP($A476,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76" s="11">
        <f>GEOMEAN(F476:H476)</f>
        <v>52.974830816587776</v>
      </c>
      <c r="J476" s="12">
        <f>_xlfn.RANK.EQ(Table58[[#This Row],[Geom Mean (Defense Only)]], Table58[Geom Mean (Defense Only)], 1)</f>
        <v>70</v>
      </c>
      <c r="K476" s="11">
        <f>GEOMEAN(F476:G476)</f>
        <v>52.962250707461443</v>
      </c>
      <c r="L476" s="13">
        <f>_xlfn.RANK.EQ(Table58[[#This Row],[Defensive Geom Mean (w/o Framing)]], Table58[Defensive Geom Mean (w/o Framing)], 1)</f>
        <v>58</v>
      </c>
      <c r="M476" s="19">
        <f>Table58[[#This Row],[Defense Only Rank]]-Table58[[#This Row],[Defensive Geom Mean (w/o Framing) Rank]]</f>
        <v>12</v>
      </c>
    </row>
    <row r="477" spans="1:13" x14ac:dyDescent="0.45">
      <c r="A477" s="1" t="s">
        <v>609</v>
      </c>
      <c r="B477" t="str">
        <f>VLOOKUP(Table58[[#This Row],[Name]], Statcast_Era___Career[[Name]:[Team]], 2, FALSE)</f>
        <v>3 Tms</v>
      </c>
      <c r="C477" s="8">
        <f>_xlfn.NUMBERVALUE(VLOOKUP($A477, Statcast_Era___Career[[Name]:[FRVFRV - Statcast Fielding Run Value in runs above average (Throwing+Blocking+Framing+Arm+RAA)]], 7, FALSE))</f>
        <v>0</v>
      </c>
      <c r="D477" s="9">
        <f>_xlfn.NUMBERVALUE(VLOOKUP($A477, Statcast_Era___Career[[Name]:[FRVFRV - Statcast Fielding Run Value in runs above average (Throwing+Blocking+Framing+Arm+RAA)]], 8, FALSE))</f>
        <v>0</v>
      </c>
      <c r="E477" s="10">
        <f>_xlfn.NUMBERVALUE(VLOOKUP($A477, Statcast_Era___Career[[Name]:[FRVFRV - Statcast Fielding Run Value in runs above average (Throwing+Blocking+Framing+Arm+RAA)]], 9, FALSE))</f>
        <v>0</v>
      </c>
      <c r="F477" s="8">
        <f>_xlfn.RANK.EQ(_xlfn.NUMBERVALUE(VLOOKUP($A477,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77" s="9">
        <f>_xlfn.RANK.EQ(_xlfn.NUMBERVALUE(VLOOKUP($A477,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77" s="10">
        <f>_xlfn.RANK.EQ(_xlfn.NUMBERVALUE(VLOOKUP($A477,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77" s="11">
        <f>GEOMEAN(F477:H477)</f>
        <v>52.974830816587776</v>
      </c>
      <c r="J477" s="12">
        <f>_xlfn.RANK.EQ(Table58[[#This Row],[Geom Mean (Defense Only)]], Table58[Geom Mean (Defense Only)], 1)</f>
        <v>70</v>
      </c>
      <c r="K477" s="11">
        <f>GEOMEAN(F477:G477)</f>
        <v>52.962250707461443</v>
      </c>
      <c r="L477" s="13">
        <f>_xlfn.RANK.EQ(Table58[[#This Row],[Defensive Geom Mean (w/o Framing)]], Table58[Defensive Geom Mean (w/o Framing)], 1)</f>
        <v>58</v>
      </c>
      <c r="M477" s="19">
        <f>Table58[[#This Row],[Defense Only Rank]]-Table58[[#This Row],[Defensive Geom Mean (w/o Framing) Rank]]</f>
        <v>12</v>
      </c>
    </row>
    <row r="478" spans="1:13" x14ac:dyDescent="0.45">
      <c r="A478" s="1" t="s">
        <v>610</v>
      </c>
      <c r="B478" t="str">
        <f>VLOOKUP(Table58[[#This Row],[Name]], Statcast_Era___Career[[Name]:[Team]], 2, FALSE)</f>
        <v>BRO</v>
      </c>
      <c r="C478" s="8">
        <f>_xlfn.NUMBERVALUE(VLOOKUP($A478, Statcast_Era___Career[[Name]:[FRVFRV - Statcast Fielding Run Value in runs above average (Throwing+Blocking+Framing+Arm+RAA)]], 7, FALSE))</f>
        <v>0</v>
      </c>
      <c r="D478" s="9">
        <f>_xlfn.NUMBERVALUE(VLOOKUP($A478, Statcast_Era___Career[[Name]:[FRVFRV - Statcast Fielding Run Value in runs above average (Throwing+Blocking+Framing+Arm+RAA)]], 8, FALSE))</f>
        <v>0</v>
      </c>
      <c r="E478" s="10">
        <f>_xlfn.NUMBERVALUE(VLOOKUP($A478, Statcast_Era___Career[[Name]:[FRVFRV - Statcast Fielding Run Value in runs above average (Throwing+Blocking+Framing+Arm+RAA)]], 9, FALSE))</f>
        <v>0</v>
      </c>
      <c r="F478" s="8">
        <f>_xlfn.RANK.EQ(_xlfn.NUMBERVALUE(VLOOKUP($A478,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78" s="9">
        <f>_xlfn.RANK.EQ(_xlfn.NUMBERVALUE(VLOOKUP($A478,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78" s="10">
        <f>_xlfn.RANK.EQ(_xlfn.NUMBERVALUE(VLOOKUP($A478,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78" s="11">
        <f>GEOMEAN(F478:H478)</f>
        <v>52.974830816587776</v>
      </c>
      <c r="J478" s="12">
        <f>_xlfn.RANK.EQ(Table58[[#This Row],[Geom Mean (Defense Only)]], Table58[Geom Mean (Defense Only)], 1)</f>
        <v>70</v>
      </c>
      <c r="K478" s="11">
        <f>GEOMEAN(F478:G478)</f>
        <v>52.962250707461443</v>
      </c>
      <c r="L478" s="13">
        <f>_xlfn.RANK.EQ(Table58[[#This Row],[Defensive Geom Mean (w/o Framing)]], Table58[Defensive Geom Mean (w/o Framing)], 1)</f>
        <v>58</v>
      </c>
      <c r="M478" s="19">
        <f>Table58[[#This Row],[Defense Only Rank]]-Table58[[#This Row],[Defensive Geom Mean (w/o Framing) Rank]]</f>
        <v>12</v>
      </c>
    </row>
    <row r="479" spans="1:13" x14ac:dyDescent="0.45">
      <c r="A479" s="1" t="s">
        <v>612</v>
      </c>
      <c r="B479" t="str">
        <f>VLOOKUP(Table58[[#This Row],[Name]], Statcast_Era___Career[[Name]:[Team]], 2, FALSE)</f>
        <v>3 Tms</v>
      </c>
      <c r="C479" s="8">
        <f>_xlfn.NUMBERVALUE(VLOOKUP($A479, Statcast_Era___Career[[Name]:[FRVFRV - Statcast Fielding Run Value in runs above average (Throwing+Blocking+Framing+Arm+RAA)]], 7, FALSE))</f>
        <v>0</v>
      </c>
      <c r="D479" s="9">
        <f>_xlfn.NUMBERVALUE(VLOOKUP($A479, Statcast_Era___Career[[Name]:[FRVFRV - Statcast Fielding Run Value in runs above average (Throwing+Blocking+Framing+Arm+RAA)]], 8, FALSE))</f>
        <v>0</v>
      </c>
      <c r="E479" s="10">
        <f>_xlfn.NUMBERVALUE(VLOOKUP($A479, Statcast_Era___Career[[Name]:[FRVFRV - Statcast Fielding Run Value in runs above average (Throwing+Blocking+Framing+Arm+RAA)]], 9, FALSE))</f>
        <v>0</v>
      </c>
      <c r="F479" s="8">
        <f>_xlfn.RANK.EQ(_xlfn.NUMBERVALUE(VLOOKUP($A479,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79" s="9">
        <f>_xlfn.RANK.EQ(_xlfn.NUMBERVALUE(VLOOKUP($A479,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79" s="10">
        <f>_xlfn.RANK.EQ(_xlfn.NUMBERVALUE(VLOOKUP($A479,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79" s="11">
        <f>GEOMEAN(F479:H479)</f>
        <v>52.974830816587776</v>
      </c>
      <c r="J479" s="12">
        <f>_xlfn.RANK.EQ(Table58[[#This Row],[Geom Mean (Defense Only)]], Table58[Geom Mean (Defense Only)], 1)</f>
        <v>70</v>
      </c>
      <c r="K479" s="11">
        <f>GEOMEAN(F479:G479)</f>
        <v>52.962250707461443</v>
      </c>
      <c r="L479" s="13">
        <f>_xlfn.RANK.EQ(Table58[[#This Row],[Defensive Geom Mean (w/o Framing)]], Table58[Defensive Geom Mean (w/o Framing)], 1)</f>
        <v>58</v>
      </c>
      <c r="M479" s="19">
        <f>Table58[[#This Row],[Defense Only Rank]]-Table58[[#This Row],[Defensive Geom Mean (w/o Framing) Rank]]</f>
        <v>12</v>
      </c>
    </row>
    <row r="480" spans="1:13" x14ac:dyDescent="0.45">
      <c r="A480" s="1" t="s">
        <v>613</v>
      </c>
      <c r="B480" t="str">
        <f>VLOOKUP(Table58[[#This Row],[Name]], Statcast_Era___Career[[Name]:[Team]], 2, FALSE)</f>
        <v>2 Tms</v>
      </c>
      <c r="C480" s="8">
        <f>_xlfn.NUMBERVALUE(VLOOKUP($A480, Statcast_Era___Career[[Name]:[FRVFRV - Statcast Fielding Run Value in runs above average (Throwing+Blocking+Framing+Arm+RAA)]], 7, FALSE))</f>
        <v>0</v>
      </c>
      <c r="D480" s="9">
        <f>_xlfn.NUMBERVALUE(VLOOKUP($A480, Statcast_Era___Career[[Name]:[FRVFRV - Statcast Fielding Run Value in runs above average (Throwing+Blocking+Framing+Arm+RAA)]], 8, FALSE))</f>
        <v>0</v>
      </c>
      <c r="E480" s="10">
        <f>_xlfn.NUMBERVALUE(VLOOKUP($A480, Statcast_Era___Career[[Name]:[FRVFRV - Statcast Fielding Run Value in runs above average (Throwing+Blocking+Framing+Arm+RAA)]], 9, FALSE))</f>
        <v>0</v>
      </c>
      <c r="F480" s="8">
        <f>_xlfn.RANK.EQ(_xlfn.NUMBERVALUE(VLOOKUP($A480,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80" s="9">
        <f>_xlfn.RANK.EQ(_xlfn.NUMBERVALUE(VLOOKUP($A480,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80" s="10">
        <f>_xlfn.RANK.EQ(_xlfn.NUMBERVALUE(VLOOKUP($A480,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80" s="11">
        <f>GEOMEAN(F480:H480)</f>
        <v>52.974830816587776</v>
      </c>
      <c r="J480" s="12">
        <f>_xlfn.RANK.EQ(Table58[[#This Row],[Geom Mean (Defense Only)]], Table58[Geom Mean (Defense Only)], 1)</f>
        <v>70</v>
      </c>
      <c r="K480" s="11">
        <f>GEOMEAN(F480:G480)</f>
        <v>52.962250707461443</v>
      </c>
      <c r="L480" s="13">
        <f>_xlfn.RANK.EQ(Table58[[#This Row],[Defensive Geom Mean (w/o Framing)]], Table58[Defensive Geom Mean (w/o Framing)], 1)</f>
        <v>58</v>
      </c>
      <c r="M480" s="19">
        <f>Table58[[#This Row],[Defense Only Rank]]-Table58[[#This Row],[Defensive Geom Mean (w/o Framing) Rank]]</f>
        <v>12</v>
      </c>
    </row>
    <row r="481" spans="1:13" x14ac:dyDescent="0.45">
      <c r="A481" s="1" t="s">
        <v>614</v>
      </c>
      <c r="B481" t="str">
        <f>VLOOKUP(Table58[[#This Row],[Name]], Statcast_Era___Career[[Name]:[Team]], 2, FALSE)</f>
        <v>BOS</v>
      </c>
      <c r="C481" s="8">
        <f>_xlfn.NUMBERVALUE(VLOOKUP($A481, Statcast_Era___Career[[Name]:[FRVFRV - Statcast Fielding Run Value in runs above average (Throwing+Blocking+Framing+Arm+RAA)]], 7, FALSE))</f>
        <v>0</v>
      </c>
      <c r="D481" s="9">
        <f>_xlfn.NUMBERVALUE(VLOOKUP($A481, Statcast_Era___Career[[Name]:[FRVFRV - Statcast Fielding Run Value in runs above average (Throwing+Blocking+Framing+Arm+RAA)]], 8, FALSE))</f>
        <v>0</v>
      </c>
      <c r="E481" s="10">
        <f>_xlfn.NUMBERVALUE(VLOOKUP($A481, Statcast_Era___Career[[Name]:[FRVFRV - Statcast Fielding Run Value in runs above average (Throwing+Blocking+Framing+Arm+RAA)]], 9, FALSE))</f>
        <v>0</v>
      </c>
      <c r="F481" s="8">
        <f>_xlfn.RANK.EQ(_xlfn.NUMBERVALUE(VLOOKUP($A481,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81" s="9">
        <f>_xlfn.RANK.EQ(_xlfn.NUMBERVALUE(VLOOKUP($A481,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81" s="10">
        <f>_xlfn.RANK.EQ(_xlfn.NUMBERVALUE(VLOOKUP($A481,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81" s="11">
        <f>GEOMEAN(F481:H481)</f>
        <v>52.974830816587776</v>
      </c>
      <c r="J481" s="12">
        <f>_xlfn.RANK.EQ(Table58[[#This Row],[Geom Mean (Defense Only)]], Table58[Geom Mean (Defense Only)], 1)</f>
        <v>70</v>
      </c>
      <c r="K481" s="11">
        <f>GEOMEAN(F481:G481)</f>
        <v>52.962250707461443</v>
      </c>
      <c r="L481" s="13">
        <f>_xlfn.RANK.EQ(Table58[[#This Row],[Defensive Geom Mean (w/o Framing)]], Table58[Defensive Geom Mean (w/o Framing)], 1)</f>
        <v>58</v>
      </c>
      <c r="M481" s="19">
        <f>Table58[[#This Row],[Defense Only Rank]]-Table58[[#This Row],[Defensive Geom Mean (w/o Framing) Rank]]</f>
        <v>12</v>
      </c>
    </row>
    <row r="482" spans="1:13" x14ac:dyDescent="0.45">
      <c r="A482" s="1" t="s">
        <v>615</v>
      </c>
      <c r="B482" t="str">
        <f>VLOOKUP(Table58[[#This Row],[Name]], Statcast_Era___Career[[Name]:[Team]], 2, FALSE)</f>
        <v>2 Tms</v>
      </c>
      <c r="C482" s="8">
        <f>_xlfn.NUMBERVALUE(VLOOKUP($A482, Statcast_Era___Career[[Name]:[FRVFRV - Statcast Fielding Run Value in runs above average (Throwing+Blocking+Framing+Arm+RAA)]], 7, FALSE))</f>
        <v>0</v>
      </c>
      <c r="D482" s="9">
        <f>_xlfn.NUMBERVALUE(VLOOKUP($A482, Statcast_Era___Career[[Name]:[FRVFRV - Statcast Fielding Run Value in runs above average (Throwing+Blocking+Framing+Arm+RAA)]], 8, FALSE))</f>
        <v>0</v>
      </c>
      <c r="E482" s="10">
        <f>_xlfn.NUMBERVALUE(VLOOKUP($A482, Statcast_Era___Career[[Name]:[FRVFRV - Statcast Fielding Run Value in runs above average (Throwing+Blocking+Framing+Arm+RAA)]], 9, FALSE))</f>
        <v>0</v>
      </c>
      <c r="F482" s="8">
        <f>_xlfn.RANK.EQ(_xlfn.NUMBERVALUE(VLOOKUP($A482,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82" s="9">
        <f>_xlfn.RANK.EQ(_xlfn.NUMBERVALUE(VLOOKUP($A482,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82" s="10">
        <f>_xlfn.RANK.EQ(_xlfn.NUMBERVALUE(VLOOKUP($A482,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82" s="11">
        <f>GEOMEAN(F482:H482)</f>
        <v>52.974830816587776</v>
      </c>
      <c r="J482" s="12">
        <f>_xlfn.RANK.EQ(Table58[[#This Row],[Geom Mean (Defense Only)]], Table58[Geom Mean (Defense Only)], 1)</f>
        <v>70</v>
      </c>
      <c r="K482" s="11">
        <f>GEOMEAN(F482:G482)</f>
        <v>52.962250707461443</v>
      </c>
      <c r="L482" s="13">
        <f>_xlfn.RANK.EQ(Table58[[#This Row],[Defensive Geom Mean (w/o Framing)]], Table58[Defensive Geom Mean (w/o Framing)], 1)</f>
        <v>58</v>
      </c>
      <c r="M482" s="19">
        <f>Table58[[#This Row],[Defense Only Rank]]-Table58[[#This Row],[Defensive Geom Mean (w/o Framing) Rank]]</f>
        <v>12</v>
      </c>
    </row>
    <row r="483" spans="1:13" x14ac:dyDescent="0.45">
      <c r="A483" s="1" t="s">
        <v>616</v>
      </c>
      <c r="B483" t="str">
        <f>VLOOKUP(Table58[[#This Row],[Name]], Statcast_Era___Career[[Name]:[Team]], 2, FALSE)</f>
        <v>3 Tms</v>
      </c>
      <c r="C483" s="8">
        <f>_xlfn.NUMBERVALUE(VLOOKUP($A483, Statcast_Era___Career[[Name]:[FRVFRV - Statcast Fielding Run Value in runs above average (Throwing+Blocking+Framing+Arm+RAA)]], 7, FALSE))</f>
        <v>0</v>
      </c>
      <c r="D483" s="9">
        <f>_xlfn.NUMBERVALUE(VLOOKUP($A483, Statcast_Era___Career[[Name]:[FRVFRV - Statcast Fielding Run Value in runs above average (Throwing+Blocking+Framing+Arm+RAA)]], 8, FALSE))</f>
        <v>0</v>
      </c>
      <c r="E483" s="10">
        <f>_xlfn.NUMBERVALUE(VLOOKUP($A483, Statcast_Era___Career[[Name]:[FRVFRV - Statcast Fielding Run Value in runs above average (Throwing+Blocking+Framing+Arm+RAA)]], 9, FALSE))</f>
        <v>0</v>
      </c>
      <c r="F483" s="8">
        <f>_xlfn.RANK.EQ(_xlfn.NUMBERVALUE(VLOOKUP($A483,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83" s="9">
        <f>_xlfn.RANK.EQ(_xlfn.NUMBERVALUE(VLOOKUP($A483,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83" s="10">
        <f>_xlfn.RANK.EQ(_xlfn.NUMBERVALUE(VLOOKUP($A483,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83" s="11">
        <f>GEOMEAN(F483:H483)</f>
        <v>52.974830816587776</v>
      </c>
      <c r="J483" s="12">
        <f>_xlfn.RANK.EQ(Table58[[#This Row],[Geom Mean (Defense Only)]], Table58[Geom Mean (Defense Only)], 1)</f>
        <v>70</v>
      </c>
      <c r="K483" s="11">
        <f>GEOMEAN(F483:G483)</f>
        <v>52.962250707461443</v>
      </c>
      <c r="L483" s="13">
        <f>_xlfn.RANK.EQ(Table58[[#This Row],[Defensive Geom Mean (w/o Framing)]], Table58[Defensive Geom Mean (w/o Framing)], 1)</f>
        <v>58</v>
      </c>
      <c r="M483" s="19">
        <f>Table58[[#This Row],[Defense Only Rank]]-Table58[[#This Row],[Defensive Geom Mean (w/o Framing) Rank]]</f>
        <v>12</v>
      </c>
    </row>
    <row r="484" spans="1:13" x14ac:dyDescent="0.45">
      <c r="A484" s="1" t="s">
        <v>617</v>
      </c>
      <c r="B484" t="str">
        <f>VLOOKUP(Table58[[#This Row],[Name]], Statcast_Era___Career[[Name]:[Team]], 2, FALSE)</f>
        <v>3 Tms</v>
      </c>
      <c r="C484" s="8">
        <f>_xlfn.NUMBERVALUE(VLOOKUP($A484, Statcast_Era___Career[[Name]:[FRVFRV - Statcast Fielding Run Value in runs above average (Throwing+Blocking+Framing+Arm+RAA)]], 7, FALSE))</f>
        <v>0</v>
      </c>
      <c r="D484" s="9">
        <f>_xlfn.NUMBERVALUE(VLOOKUP($A484, Statcast_Era___Career[[Name]:[FRVFRV - Statcast Fielding Run Value in runs above average (Throwing+Blocking+Framing+Arm+RAA)]], 8, FALSE))</f>
        <v>0</v>
      </c>
      <c r="E484" s="10">
        <f>_xlfn.NUMBERVALUE(VLOOKUP($A484, Statcast_Era___Career[[Name]:[FRVFRV - Statcast Fielding Run Value in runs above average (Throwing+Blocking+Framing+Arm+RAA)]], 9, FALSE))</f>
        <v>0</v>
      </c>
      <c r="F484" s="8">
        <f>_xlfn.RANK.EQ(_xlfn.NUMBERVALUE(VLOOKUP($A484,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84" s="9">
        <f>_xlfn.RANK.EQ(_xlfn.NUMBERVALUE(VLOOKUP($A484,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84" s="10">
        <f>_xlfn.RANK.EQ(_xlfn.NUMBERVALUE(VLOOKUP($A484,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84" s="11">
        <f>GEOMEAN(F484:H484)</f>
        <v>52.974830816587776</v>
      </c>
      <c r="J484" s="12">
        <f>_xlfn.RANK.EQ(Table58[[#This Row],[Geom Mean (Defense Only)]], Table58[Geom Mean (Defense Only)], 1)</f>
        <v>70</v>
      </c>
      <c r="K484" s="11">
        <f>GEOMEAN(F484:G484)</f>
        <v>52.962250707461443</v>
      </c>
      <c r="L484" s="13">
        <f>_xlfn.RANK.EQ(Table58[[#This Row],[Defensive Geom Mean (w/o Framing)]], Table58[Defensive Geom Mean (w/o Framing)], 1)</f>
        <v>58</v>
      </c>
      <c r="M484" s="19">
        <f>Table58[[#This Row],[Defense Only Rank]]-Table58[[#This Row],[Defensive Geom Mean (w/o Framing) Rank]]</f>
        <v>12</v>
      </c>
    </row>
    <row r="485" spans="1:13" x14ac:dyDescent="0.45">
      <c r="A485" s="1" t="s">
        <v>618</v>
      </c>
      <c r="B485" t="str">
        <f>VLOOKUP(Table58[[#This Row],[Name]], Statcast_Era___Career[[Name]:[Team]], 2, FALSE)</f>
        <v>6 Tms</v>
      </c>
      <c r="C485" s="8">
        <f>_xlfn.NUMBERVALUE(VLOOKUP($A485, Statcast_Era___Career[[Name]:[FRVFRV - Statcast Fielding Run Value in runs above average (Throwing+Blocking+Framing+Arm+RAA)]], 7, FALSE))</f>
        <v>0</v>
      </c>
      <c r="D485" s="9">
        <f>_xlfn.NUMBERVALUE(VLOOKUP($A485, Statcast_Era___Career[[Name]:[FRVFRV - Statcast Fielding Run Value in runs above average (Throwing+Blocking+Framing+Arm+RAA)]], 8, FALSE))</f>
        <v>0</v>
      </c>
      <c r="E485" s="10">
        <f>_xlfn.NUMBERVALUE(VLOOKUP($A485, Statcast_Era___Career[[Name]:[FRVFRV - Statcast Fielding Run Value in runs above average (Throwing+Blocking+Framing+Arm+RAA)]], 9, FALSE))</f>
        <v>0</v>
      </c>
      <c r="F485" s="8">
        <f>_xlfn.RANK.EQ(_xlfn.NUMBERVALUE(VLOOKUP($A485,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85" s="9">
        <f>_xlfn.RANK.EQ(_xlfn.NUMBERVALUE(VLOOKUP($A485,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85" s="10">
        <f>_xlfn.RANK.EQ(_xlfn.NUMBERVALUE(VLOOKUP($A485,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85" s="11">
        <f>GEOMEAN(F485:H485)</f>
        <v>52.974830816587776</v>
      </c>
      <c r="J485" s="12">
        <f>_xlfn.RANK.EQ(Table58[[#This Row],[Geom Mean (Defense Only)]], Table58[Geom Mean (Defense Only)], 1)</f>
        <v>70</v>
      </c>
      <c r="K485" s="11">
        <f>GEOMEAN(F485:G485)</f>
        <v>52.962250707461443</v>
      </c>
      <c r="L485" s="13">
        <f>_xlfn.RANK.EQ(Table58[[#This Row],[Defensive Geom Mean (w/o Framing)]], Table58[Defensive Geom Mean (w/o Framing)], 1)</f>
        <v>58</v>
      </c>
      <c r="M485" s="19">
        <f>Table58[[#This Row],[Defense Only Rank]]-Table58[[#This Row],[Defensive Geom Mean (w/o Framing) Rank]]</f>
        <v>12</v>
      </c>
    </row>
    <row r="486" spans="1:13" x14ac:dyDescent="0.45">
      <c r="A486" s="1" t="s">
        <v>619</v>
      </c>
      <c r="B486" t="str">
        <f>VLOOKUP(Table58[[#This Row],[Name]], Statcast_Era___Career[[Name]:[Team]], 2, FALSE)</f>
        <v>4 Tms</v>
      </c>
      <c r="C486" s="8">
        <f>_xlfn.NUMBERVALUE(VLOOKUP($A486, Statcast_Era___Career[[Name]:[FRVFRV - Statcast Fielding Run Value in runs above average (Throwing+Blocking+Framing+Arm+RAA)]], 7, FALSE))</f>
        <v>0</v>
      </c>
      <c r="D486" s="9">
        <f>_xlfn.NUMBERVALUE(VLOOKUP($A486, Statcast_Era___Career[[Name]:[FRVFRV - Statcast Fielding Run Value in runs above average (Throwing+Blocking+Framing+Arm+RAA)]], 8, FALSE))</f>
        <v>0</v>
      </c>
      <c r="E486" s="10">
        <f>_xlfn.NUMBERVALUE(VLOOKUP($A486, Statcast_Era___Career[[Name]:[FRVFRV - Statcast Fielding Run Value in runs above average (Throwing+Blocking+Framing+Arm+RAA)]], 9, FALSE))</f>
        <v>0</v>
      </c>
      <c r="F486" s="8">
        <f>_xlfn.RANK.EQ(_xlfn.NUMBERVALUE(VLOOKUP($A486,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86" s="9">
        <f>_xlfn.RANK.EQ(_xlfn.NUMBERVALUE(VLOOKUP($A486,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86" s="10">
        <f>_xlfn.RANK.EQ(_xlfn.NUMBERVALUE(VLOOKUP($A486,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86" s="11">
        <f>GEOMEAN(F486:H486)</f>
        <v>52.974830816587776</v>
      </c>
      <c r="J486" s="12">
        <f>_xlfn.RANK.EQ(Table58[[#This Row],[Geom Mean (Defense Only)]], Table58[Geom Mean (Defense Only)], 1)</f>
        <v>70</v>
      </c>
      <c r="K486" s="11">
        <f>GEOMEAN(F486:G486)</f>
        <v>52.962250707461443</v>
      </c>
      <c r="L486" s="13">
        <f>_xlfn.RANK.EQ(Table58[[#This Row],[Defensive Geom Mean (w/o Framing)]], Table58[Defensive Geom Mean (w/o Framing)], 1)</f>
        <v>58</v>
      </c>
      <c r="M486" s="19">
        <f>Table58[[#This Row],[Defense Only Rank]]-Table58[[#This Row],[Defensive Geom Mean (w/o Framing) Rank]]</f>
        <v>12</v>
      </c>
    </row>
    <row r="487" spans="1:13" x14ac:dyDescent="0.45">
      <c r="A487" s="1" t="s">
        <v>620</v>
      </c>
      <c r="B487" t="str">
        <f>VLOOKUP(Table58[[#This Row],[Name]], Statcast_Era___Career[[Name]:[Team]], 2, FALSE)</f>
        <v>NYY</v>
      </c>
      <c r="C487" s="8">
        <f>_xlfn.NUMBERVALUE(VLOOKUP($A487, Statcast_Era___Career[[Name]:[FRVFRV - Statcast Fielding Run Value in runs above average (Throwing+Blocking+Framing+Arm+RAA)]], 7, FALSE))</f>
        <v>0</v>
      </c>
      <c r="D487" s="9">
        <f>_xlfn.NUMBERVALUE(VLOOKUP($A487, Statcast_Era___Career[[Name]:[FRVFRV - Statcast Fielding Run Value in runs above average (Throwing+Blocking+Framing+Arm+RAA)]], 8, FALSE))</f>
        <v>0</v>
      </c>
      <c r="E487" s="10">
        <f>_xlfn.NUMBERVALUE(VLOOKUP($A487, Statcast_Era___Career[[Name]:[FRVFRV - Statcast Fielding Run Value in runs above average (Throwing+Blocking+Framing+Arm+RAA)]], 9, FALSE))</f>
        <v>0</v>
      </c>
      <c r="F487" s="8">
        <f>_xlfn.RANK.EQ(_xlfn.NUMBERVALUE(VLOOKUP($A487,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87" s="9">
        <f>_xlfn.RANK.EQ(_xlfn.NUMBERVALUE(VLOOKUP($A487,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87" s="10">
        <f>_xlfn.RANK.EQ(_xlfn.NUMBERVALUE(VLOOKUP($A487,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87" s="11">
        <f>GEOMEAN(F487:H487)</f>
        <v>52.974830816587776</v>
      </c>
      <c r="J487" s="12">
        <f>_xlfn.RANK.EQ(Table58[[#This Row],[Geom Mean (Defense Only)]], Table58[Geom Mean (Defense Only)], 1)</f>
        <v>70</v>
      </c>
      <c r="K487" s="11">
        <f>GEOMEAN(F487:G487)</f>
        <v>52.962250707461443</v>
      </c>
      <c r="L487" s="13">
        <f>_xlfn.RANK.EQ(Table58[[#This Row],[Defensive Geom Mean (w/o Framing)]], Table58[Defensive Geom Mean (w/o Framing)], 1)</f>
        <v>58</v>
      </c>
      <c r="M487" s="19">
        <f>Table58[[#This Row],[Defense Only Rank]]-Table58[[#This Row],[Defensive Geom Mean (w/o Framing) Rank]]</f>
        <v>12</v>
      </c>
    </row>
    <row r="488" spans="1:13" x14ac:dyDescent="0.45">
      <c r="A488" s="1" t="s">
        <v>621</v>
      </c>
      <c r="B488" t="str">
        <f>VLOOKUP(Table58[[#This Row],[Name]], Statcast_Era___Career[[Name]:[Team]], 2, FALSE)</f>
        <v>3 Tms</v>
      </c>
      <c r="C488" s="8">
        <f>_xlfn.NUMBERVALUE(VLOOKUP($A488, Statcast_Era___Career[[Name]:[FRVFRV - Statcast Fielding Run Value in runs above average (Throwing+Blocking+Framing+Arm+RAA)]], 7, FALSE))</f>
        <v>0</v>
      </c>
      <c r="D488" s="9">
        <f>_xlfn.NUMBERVALUE(VLOOKUP($A488, Statcast_Era___Career[[Name]:[FRVFRV - Statcast Fielding Run Value in runs above average (Throwing+Blocking+Framing+Arm+RAA)]], 8, FALSE))</f>
        <v>0</v>
      </c>
      <c r="E488" s="10">
        <f>_xlfn.NUMBERVALUE(VLOOKUP($A488, Statcast_Era___Career[[Name]:[FRVFRV - Statcast Fielding Run Value in runs above average (Throwing+Blocking+Framing+Arm+RAA)]], 9, FALSE))</f>
        <v>0</v>
      </c>
      <c r="F488" s="8">
        <f>_xlfn.RANK.EQ(_xlfn.NUMBERVALUE(VLOOKUP($A488,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88" s="9">
        <f>_xlfn.RANK.EQ(_xlfn.NUMBERVALUE(VLOOKUP($A488,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88" s="10">
        <f>_xlfn.RANK.EQ(_xlfn.NUMBERVALUE(VLOOKUP($A488,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88" s="11">
        <f>GEOMEAN(F488:H488)</f>
        <v>52.974830816587776</v>
      </c>
      <c r="J488" s="12">
        <f>_xlfn.RANK.EQ(Table58[[#This Row],[Geom Mean (Defense Only)]], Table58[Geom Mean (Defense Only)], 1)</f>
        <v>70</v>
      </c>
      <c r="K488" s="11">
        <f>GEOMEAN(F488:G488)</f>
        <v>52.962250707461443</v>
      </c>
      <c r="L488" s="13">
        <f>_xlfn.RANK.EQ(Table58[[#This Row],[Defensive Geom Mean (w/o Framing)]], Table58[Defensive Geom Mean (w/o Framing)], 1)</f>
        <v>58</v>
      </c>
      <c r="M488" s="19">
        <f>Table58[[#This Row],[Defense Only Rank]]-Table58[[#This Row],[Defensive Geom Mean (w/o Framing) Rank]]</f>
        <v>12</v>
      </c>
    </row>
    <row r="489" spans="1:13" x14ac:dyDescent="0.45">
      <c r="A489" s="1" t="s">
        <v>622</v>
      </c>
      <c r="B489" t="str">
        <f>VLOOKUP(Table58[[#This Row],[Name]], Statcast_Era___Career[[Name]:[Team]], 2, FALSE)</f>
        <v>4 Tms</v>
      </c>
      <c r="C489" s="8">
        <f>_xlfn.NUMBERVALUE(VLOOKUP($A489, Statcast_Era___Career[[Name]:[FRVFRV - Statcast Fielding Run Value in runs above average (Throwing+Blocking+Framing+Arm+RAA)]], 7, FALSE))</f>
        <v>0</v>
      </c>
      <c r="D489" s="9">
        <f>_xlfn.NUMBERVALUE(VLOOKUP($A489, Statcast_Era___Career[[Name]:[FRVFRV - Statcast Fielding Run Value in runs above average (Throwing+Blocking+Framing+Arm+RAA)]], 8, FALSE))</f>
        <v>0</v>
      </c>
      <c r="E489" s="10">
        <f>_xlfn.NUMBERVALUE(VLOOKUP($A489, Statcast_Era___Career[[Name]:[FRVFRV - Statcast Fielding Run Value in runs above average (Throwing+Blocking+Framing+Arm+RAA)]], 9, FALSE))</f>
        <v>0</v>
      </c>
      <c r="F489" s="8">
        <f>_xlfn.RANK.EQ(_xlfn.NUMBERVALUE(VLOOKUP($A489,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89" s="9">
        <f>_xlfn.RANK.EQ(_xlfn.NUMBERVALUE(VLOOKUP($A489,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89" s="10">
        <f>_xlfn.RANK.EQ(_xlfn.NUMBERVALUE(VLOOKUP($A489,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89" s="11">
        <f>GEOMEAN(F489:H489)</f>
        <v>52.974830816587776</v>
      </c>
      <c r="J489" s="12">
        <f>_xlfn.RANK.EQ(Table58[[#This Row],[Geom Mean (Defense Only)]], Table58[Geom Mean (Defense Only)], 1)</f>
        <v>70</v>
      </c>
      <c r="K489" s="11">
        <f>GEOMEAN(F489:G489)</f>
        <v>52.962250707461443</v>
      </c>
      <c r="L489" s="13">
        <f>_xlfn.RANK.EQ(Table58[[#This Row],[Defensive Geom Mean (w/o Framing)]], Table58[Defensive Geom Mean (w/o Framing)], 1)</f>
        <v>58</v>
      </c>
      <c r="M489" s="19">
        <f>Table58[[#This Row],[Defense Only Rank]]-Table58[[#This Row],[Defensive Geom Mean (w/o Framing) Rank]]</f>
        <v>12</v>
      </c>
    </row>
    <row r="490" spans="1:13" x14ac:dyDescent="0.45">
      <c r="A490" s="1" t="s">
        <v>623</v>
      </c>
      <c r="B490" t="str">
        <f>VLOOKUP(Table58[[#This Row],[Name]], Statcast_Era___Career[[Name]:[Team]], 2, FALSE)</f>
        <v>5 Tms</v>
      </c>
      <c r="C490" s="8">
        <f>_xlfn.NUMBERVALUE(VLOOKUP($A490, Statcast_Era___Career[[Name]:[FRVFRV - Statcast Fielding Run Value in runs above average (Throwing+Blocking+Framing+Arm+RAA)]], 7, FALSE))</f>
        <v>0</v>
      </c>
      <c r="D490" s="9">
        <f>_xlfn.NUMBERVALUE(VLOOKUP($A490, Statcast_Era___Career[[Name]:[FRVFRV - Statcast Fielding Run Value in runs above average (Throwing+Blocking+Framing+Arm+RAA)]], 8, FALSE))</f>
        <v>0</v>
      </c>
      <c r="E490" s="10">
        <f>_xlfn.NUMBERVALUE(VLOOKUP($A490, Statcast_Era___Career[[Name]:[FRVFRV - Statcast Fielding Run Value in runs above average (Throwing+Blocking+Framing+Arm+RAA)]], 9, FALSE))</f>
        <v>0</v>
      </c>
      <c r="F490" s="8">
        <f>_xlfn.RANK.EQ(_xlfn.NUMBERVALUE(VLOOKUP($A490,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90" s="9">
        <f>_xlfn.RANK.EQ(_xlfn.NUMBERVALUE(VLOOKUP($A490,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90" s="10">
        <f>_xlfn.RANK.EQ(_xlfn.NUMBERVALUE(VLOOKUP($A490,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90" s="11">
        <f>GEOMEAN(F490:H490)</f>
        <v>52.974830816587776</v>
      </c>
      <c r="J490" s="12">
        <f>_xlfn.RANK.EQ(Table58[[#This Row],[Geom Mean (Defense Only)]], Table58[Geom Mean (Defense Only)], 1)</f>
        <v>70</v>
      </c>
      <c r="K490" s="11">
        <f>GEOMEAN(F490:G490)</f>
        <v>52.962250707461443</v>
      </c>
      <c r="L490" s="13">
        <f>_xlfn.RANK.EQ(Table58[[#This Row],[Defensive Geom Mean (w/o Framing)]], Table58[Defensive Geom Mean (w/o Framing)], 1)</f>
        <v>58</v>
      </c>
      <c r="M490" s="19">
        <f>Table58[[#This Row],[Defense Only Rank]]-Table58[[#This Row],[Defensive Geom Mean (w/o Framing) Rank]]</f>
        <v>12</v>
      </c>
    </row>
    <row r="491" spans="1:13" x14ac:dyDescent="0.45">
      <c r="A491" s="1" t="s">
        <v>624</v>
      </c>
      <c r="B491" t="str">
        <f>VLOOKUP(Table58[[#This Row],[Name]], Statcast_Era___Career[[Name]:[Team]], 2, FALSE)</f>
        <v>2 Tms</v>
      </c>
      <c r="C491" s="8">
        <f>_xlfn.NUMBERVALUE(VLOOKUP($A491, Statcast_Era___Career[[Name]:[FRVFRV - Statcast Fielding Run Value in runs above average (Throwing+Blocking+Framing+Arm+RAA)]], 7, FALSE))</f>
        <v>0</v>
      </c>
      <c r="D491" s="9">
        <f>_xlfn.NUMBERVALUE(VLOOKUP($A491, Statcast_Era___Career[[Name]:[FRVFRV - Statcast Fielding Run Value in runs above average (Throwing+Blocking+Framing+Arm+RAA)]], 8, FALSE))</f>
        <v>0</v>
      </c>
      <c r="E491" s="10">
        <f>_xlfn.NUMBERVALUE(VLOOKUP($A491, Statcast_Era___Career[[Name]:[FRVFRV - Statcast Fielding Run Value in runs above average (Throwing+Blocking+Framing+Arm+RAA)]], 9, FALSE))</f>
        <v>0</v>
      </c>
      <c r="F491" s="8">
        <f>_xlfn.RANK.EQ(_xlfn.NUMBERVALUE(VLOOKUP($A491,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91" s="9">
        <f>_xlfn.RANK.EQ(_xlfn.NUMBERVALUE(VLOOKUP($A491,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91" s="10">
        <f>_xlfn.RANK.EQ(_xlfn.NUMBERVALUE(VLOOKUP($A491,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91" s="11">
        <f>GEOMEAN(F491:H491)</f>
        <v>52.974830816587776</v>
      </c>
      <c r="J491" s="12">
        <f>_xlfn.RANK.EQ(Table58[[#This Row],[Geom Mean (Defense Only)]], Table58[Geom Mean (Defense Only)], 1)</f>
        <v>70</v>
      </c>
      <c r="K491" s="11">
        <f>GEOMEAN(F491:G491)</f>
        <v>52.962250707461443</v>
      </c>
      <c r="L491" s="13">
        <f>_xlfn.RANK.EQ(Table58[[#This Row],[Defensive Geom Mean (w/o Framing)]], Table58[Defensive Geom Mean (w/o Framing)], 1)</f>
        <v>58</v>
      </c>
      <c r="M491" s="19">
        <f>Table58[[#This Row],[Defense Only Rank]]-Table58[[#This Row],[Defensive Geom Mean (w/o Framing) Rank]]</f>
        <v>12</v>
      </c>
    </row>
    <row r="492" spans="1:13" x14ac:dyDescent="0.45">
      <c r="A492" s="1" t="s">
        <v>625</v>
      </c>
      <c r="B492" t="str">
        <f>VLOOKUP(Table58[[#This Row],[Name]], Statcast_Era___Career[[Name]:[Team]], 2, FALSE)</f>
        <v>3 Tms</v>
      </c>
      <c r="C492" s="8">
        <f>_xlfn.NUMBERVALUE(VLOOKUP($A492, Statcast_Era___Career[[Name]:[FRVFRV - Statcast Fielding Run Value in runs above average (Throwing+Blocking+Framing+Arm+RAA)]], 7, FALSE))</f>
        <v>0</v>
      </c>
      <c r="D492" s="9">
        <f>_xlfn.NUMBERVALUE(VLOOKUP($A492, Statcast_Era___Career[[Name]:[FRVFRV - Statcast Fielding Run Value in runs above average (Throwing+Blocking+Framing+Arm+RAA)]], 8, FALSE))</f>
        <v>0</v>
      </c>
      <c r="E492" s="10">
        <f>_xlfn.NUMBERVALUE(VLOOKUP($A492, Statcast_Era___Career[[Name]:[FRVFRV - Statcast Fielding Run Value in runs above average (Throwing+Blocking+Framing+Arm+RAA)]], 9, FALSE))</f>
        <v>0</v>
      </c>
      <c r="F492" s="8">
        <f>_xlfn.RANK.EQ(_xlfn.NUMBERVALUE(VLOOKUP($A492,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92" s="9">
        <f>_xlfn.RANK.EQ(_xlfn.NUMBERVALUE(VLOOKUP($A492,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92" s="10">
        <f>_xlfn.RANK.EQ(_xlfn.NUMBERVALUE(VLOOKUP($A492,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92" s="11">
        <f>GEOMEAN(F492:H492)</f>
        <v>52.974830816587776</v>
      </c>
      <c r="J492" s="12">
        <f>_xlfn.RANK.EQ(Table58[[#This Row],[Geom Mean (Defense Only)]], Table58[Geom Mean (Defense Only)], 1)</f>
        <v>70</v>
      </c>
      <c r="K492" s="11">
        <f>GEOMEAN(F492:G492)</f>
        <v>52.962250707461443</v>
      </c>
      <c r="L492" s="13">
        <f>_xlfn.RANK.EQ(Table58[[#This Row],[Defensive Geom Mean (w/o Framing)]], Table58[Defensive Geom Mean (w/o Framing)], 1)</f>
        <v>58</v>
      </c>
      <c r="M492" s="19">
        <f>Table58[[#This Row],[Defense Only Rank]]-Table58[[#This Row],[Defensive Geom Mean (w/o Framing) Rank]]</f>
        <v>12</v>
      </c>
    </row>
    <row r="493" spans="1:13" x14ac:dyDescent="0.45">
      <c r="A493" s="1" t="s">
        <v>626</v>
      </c>
      <c r="B493" t="str">
        <f>VLOOKUP(Table58[[#This Row],[Name]], Statcast_Era___Career[[Name]:[Team]], 2, FALSE)</f>
        <v>3 Tms</v>
      </c>
      <c r="C493" s="8">
        <f>_xlfn.NUMBERVALUE(VLOOKUP($A493, Statcast_Era___Career[[Name]:[FRVFRV - Statcast Fielding Run Value in runs above average (Throwing+Blocking+Framing+Arm+RAA)]], 7, FALSE))</f>
        <v>0</v>
      </c>
      <c r="D493" s="9">
        <f>_xlfn.NUMBERVALUE(VLOOKUP($A493, Statcast_Era___Career[[Name]:[FRVFRV - Statcast Fielding Run Value in runs above average (Throwing+Blocking+Framing+Arm+RAA)]], 8, FALSE))</f>
        <v>0</v>
      </c>
      <c r="E493" s="10">
        <f>_xlfn.NUMBERVALUE(VLOOKUP($A493, Statcast_Era___Career[[Name]:[FRVFRV - Statcast Fielding Run Value in runs above average (Throwing+Blocking+Framing+Arm+RAA)]], 9, FALSE))</f>
        <v>0</v>
      </c>
      <c r="F493" s="8">
        <f>_xlfn.RANK.EQ(_xlfn.NUMBERVALUE(VLOOKUP($A493,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93" s="9">
        <f>_xlfn.RANK.EQ(_xlfn.NUMBERVALUE(VLOOKUP($A493,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93" s="10">
        <f>_xlfn.RANK.EQ(_xlfn.NUMBERVALUE(VLOOKUP($A493,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93" s="11">
        <f>GEOMEAN(F493:H493)</f>
        <v>52.974830816587776</v>
      </c>
      <c r="J493" s="12">
        <f>_xlfn.RANK.EQ(Table58[[#This Row],[Geom Mean (Defense Only)]], Table58[Geom Mean (Defense Only)], 1)</f>
        <v>70</v>
      </c>
      <c r="K493" s="11">
        <f>GEOMEAN(F493:G493)</f>
        <v>52.962250707461443</v>
      </c>
      <c r="L493" s="13">
        <f>_xlfn.RANK.EQ(Table58[[#This Row],[Defensive Geom Mean (w/o Framing)]], Table58[Defensive Geom Mean (w/o Framing)], 1)</f>
        <v>58</v>
      </c>
      <c r="M493" s="19">
        <f>Table58[[#This Row],[Defense Only Rank]]-Table58[[#This Row],[Defensive Geom Mean (w/o Framing) Rank]]</f>
        <v>12</v>
      </c>
    </row>
    <row r="494" spans="1:13" x14ac:dyDescent="0.45">
      <c r="A494" s="1" t="s">
        <v>627</v>
      </c>
      <c r="B494" t="str">
        <f>VLOOKUP(Table58[[#This Row],[Name]], Statcast_Era___Career[[Name]:[Team]], 2, FALSE)</f>
        <v>5 Tms</v>
      </c>
      <c r="C494" s="8">
        <f>_xlfn.NUMBERVALUE(VLOOKUP($A494, Statcast_Era___Career[[Name]:[FRVFRV - Statcast Fielding Run Value in runs above average (Throwing+Blocking+Framing+Arm+RAA)]], 7, FALSE))</f>
        <v>0</v>
      </c>
      <c r="D494" s="9">
        <f>_xlfn.NUMBERVALUE(VLOOKUP($A494, Statcast_Era___Career[[Name]:[FRVFRV - Statcast Fielding Run Value in runs above average (Throwing+Blocking+Framing+Arm+RAA)]], 8, FALSE))</f>
        <v>0</v>
      </c>
      <c r="E494" s="10">
        <f>_xlfn.NUMBERVALUE(VLOOKUP($A494, Statcast_Era___Career[[Name]:[FRVFRV - Statcast Fielding Run Value in runs above average (Throwing+Blocking+Framing+Arm+RAA)]], 9, FALSE))</f>
        <v>0</v>
      </c>
      <c r="F494" s="8">
        <f>_xlfn.RANK.EQ(_xlfn.NUMBERVALUE(VLOOKUP($A494,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94" s="9">
        <f>_xlfn.RANK.EQ(_xlfn.NUMBERVALUE(VLOOKUP($A494,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94" s="10">
        <f>_xlfn.RANK.EQ(_xlfn.NUMBERVALUE(VLOOKUP($A494,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94" s="11">
        <f>GEOMEAN(F494:H494)</f>
        <v>52.974830816587776</v>
      </c>
      <c r="J494" s="12">
        <f>_xlfn.RANK.EQ(Table58[[#This Row],[Geom Mean (Defense Only)]], Table58[Geom Mean (Defense Only)], 1)</f>
        <v>70</v>
      </c>
      <c r="K494" s="11">
        <f>GEOMEAN(F494:G494)</f>
        <v>52.962250707461443</v>
      </c>
      <c r="L494" s="13">
        <f>_xlfn.RANK.EQ(Table58[[#This Row],[Defensive Geom Mean (w/o Framing)]], Table58[Defensive Geom Mean (w/o Framing)], 1)</f>
        <v>58</v>
      </c>
      <c r="M494" s="19">
        <f>Table58[[#This Row],[Defense Only Rank]]-Table58[[#This Row],[Defensive Geom Mean (w/o Framing) Rank]]</f>
        <v>12</v>
      </c>
    </row>
    <row r="495" spans="1:13" x14ac:dyDescent="0.45">
      <c r="A495" s="1" t="s">
        <v>628</v>
      </c>
      <c r="B495" t="str">
        <f>VLOOKUP(Table58[[#This Row],[Name]], Statcast_Era___Career[[Name]:[Team]], 2, FALSE)</f>
        <v>2 Tms</v>
      </c>
      <c r="C495" s="8">
        <f>_xlfn.NUMBERVALUE(VLOOKUP($A495, Statcast_Era___Career[[Name]:[FRVFRV - Statcast Fielding Run Value in runs above average (Throwing+Blocking+Framing+Arm+RAA)]], 7, FALSE))</f>
        <v>0</v>
      </c>
      <c r="D495" s="9">
        <f>_xlfn.NUMBERVALUE(VLOOKUP($A495, Statcast_Era___Career[[Name]:[FRVFRV - Statcast Fielding Run Value in runs above average (Throwing+Blocking+Framing+Arm+RAA)]], 8, FALSE))</f>
        <v>0</v>
      </c>
      <c r="E495" s="10">
        <f>_xlfn.NUMBERVALUE(VLOOKUP($A495, Statcast_Era___Career[[Name]:[FRVFRV - Statcast Fielding Run Value in runs above average (Throwing+Blocking+Framing+Arm+RAA)]], 9, FALSE))</f>
        <v>0</v>
      </c>
      <c r="F495" s="8">
        <f>_xlfn.RANK.EQ(_xlfn.NUMBERVALUE(VLOOKUP($A495,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95" s="9">
        <f>_xlfn.RANK.EQ(_xlfn.NUMBERVALUE(VLOOKUP($A495,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95" s="10">
        <f>_xlfn.RANK.EQ(_xlfn.NUMBERVALUE(VLOOKUP($A495,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95" s="11">
        <f>GEOMEAN(F495:H495)</f>
        <v>52.974830816587776</v>
      </c>
      <c r="J495" s="12">
        <f>_xlfn.RANK.EQ(Table58[[#This Row],[Geom Mean (Defense Only)]], Table58[Geom Mean (Defense Only)], 1)</f>
        <v>70</v>
      </c>
      <c r="K495" s="11">
        <f>GEOMEAN(F495:G495)</f>
        <v>52.962250707461443</v>
      </c>
      <c r="L495" s="13">
        <f>_xlfn.RANK.EQ(Table58[[#This Row],[Defensive Geom Mean (w/o Framing)]], Table58[Defensive Geom Mean (w/o Framing)], 1)</f>
        <v>58</v>
      </c>
      <c r="M495" s="19">
        <f>Table58[[#This Row],[Defense Only Rank]]-Table58[[#This Row],[Defensive Geom Mean (w/o Framing) Rank]]</f>
        <v>12</v>
      </c>
    </row>
    <row r="496" spans="1:13" x14ac:dyDescent="0.45">
      <c r="A496" s="1" t="s">
        <v>629</v>
      </c>
      <c r="B496" t="str">
        <f>VLOOKUP(Table58[[#This Row],[Name]], Statcast_Era___Career[[Name]:[Team]], 2, FALSE)</f>
        <v>4 Tms</v>
      </c>
      <c r="C496" s="8">
        <f>_xlfn.NUMBERVALUE(VLOOKUP($A496, Statcast_Era___Career[[Name]:[FRVFRV - Statcast Fielding Run Value in runs above average (Throwing+Blocking+Framing+Arm+RAA)]], 7, FALSE))</f>
        <v>0</v>
      </c>
      <c r="D496" s="9">
        <f>_xlfn.NUMBERVALUE(VLOOKUP($A496, Statcast_Era___Career[[Name]:[FRVFRV - Statcast Fielding Run Value in runs above average (Throwing+Blocking+Framing+Arm+RAA)]], 8, FALSE))</f>
        <v>0</v>
      </c>
      <c r="E496" s="10">
        <f>_xlfn.NUMBERVALUE(VLOOKUP($A496, Statcast_Era___Career[[Name]:[FRVFRV - Statcast Fielding Run Value in runs above average (Throwing+Blocking+Framing+Arm+RAA)]], 9, FALSE))</f>
        <v>0</v>
      </c>
      <c r="F496" s="8">
        <f>_xlfn.RANK.EQ(_xlfn.NUMBERVALUE(VLOOKUP($A496,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96" s="9">
        <f>_xlfn.RANK.EQ(_xlfn.NUMBERVALUE(VLOOKUP($A496,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96" s="10">
        <f>_xlfn.RANK.EQ(_xlfn.NUMBERVALUE(VLOOKUP($A496,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96" s="11">
        <f>GEOMEAN(F496:H496)</f>
        <v>52.974830816587776</v>
      </c>
      <c r="J496" s="12">
        <f>_xlfn.RANK.EQ(Table58[[#This Row],[Geom Mean (Defense Only)]], Table58[Geom Mean (Defense Only)], 1)</f>
        <v>70</v>
      </c>
      <c r="K496" s="11">
        <f>GEOMEAN(F496:G496)</f>
        <v>52.962250707461443</v>
      </c>
      <c r="L496" s="13">
        <f>_xlfn.RANK.EQ(Table58[[#This Row],[Defensive Geom Mean (w/o Framing)]], Table58[Defensive Geom Mean (w/o Framing)], 1)</f>
        <v>58</v>
      </c>
      <c r="M496" s="19">
        <f>Table58[[#This Row],[Defense Only Rank]]-Table58[[#This Row],[Defensive Geom Mean (w/o Framing) Rank]]</f>
        <v>12</v>
      </c>
    </row>
    <row r="497" spans="1:13" x14ac:dyDescent="0.45">
      <c r="A497" s="1" t="s">
        <v>630</v>
      </c>
      <c r="B497" t="str">
        <f>VLOOKUP(Table58[[#This Row],[Name]], Statcast_Era___Career[[Name]:[Team]], 2, FALSE)</f>
        <v>4 Tms</v>
      </c>
      <c r="C497" s="8">
        <f>_xlfn.NUMBERVALUE(VLOOKUP($A497, Statcast_Era___Career[[Name]:[FRVFRV - Statcast Fielding Run Value in runs above average (Throwing+Blocking+Framing+Arm+RAA)]], 7, FALSE))</f>
        <v>0</v>
      </c>
      <c r="D497" s="9">
        <f>_xlfn.NUMBERVALUE(VLOOKUP($A497, Statcast_Era___Career[[Name]:[FRVFRV - Statcast Fielding Run Value in runs above average (Throwing+Blocking+Framing+Arm+RAA)]], 8, FALSE))</f>
        <v>0</v>
      </c>
      <c r="E497" s="10">
        <f>_xlfn.NUMBERVALUE(VLOOKUP($A497, Statcast_Era___Career[[Name]:[FRVFRV - Statcast Fielding Run Value in runs above average (Throwing+Blocking+Framing+Arm+RAA)]], 9, FALSE))</f>
        <v>0</v>
      </c>
      <c r="F497" s="8">
        <f>_xlfn.RANK.EQ(_xlfn.NUMBERVALUE(VLOOKUP($A497,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97" s="9">
        <f>_xlfn.RANK.EQ(_xlfn.NUMBERVALUE(VLOOKUP($A497,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97" s="10">
        <f>_xlfn.RANK.EQ(_xlfn.NUMBERVALUE(VLOOKUP($A497,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97" s="11">
        <f>GEOMEAN(F497:H497)</f>
        <v>52.974830816587776</v>
      </c>
      <c r="J497" s="12">
        <f>_xlfn.RANK.EQ(Table58[[#This Row],[Geom Mean (Defense Only)]], Table58[Geom Mean (Defense Only)], 1)</f>
        <v>70</v>
      </c>
      <c r="K497" s="11">
        <f>GEOMEAN(F497:G497)</f>
        <v>52.962250707461443</v>
      </c>
      <c r="L497" s="13">
        <f>_xlfn.RANK.EQ(Table58[[#This Row],[Defensive Geom Mean (w/o Framing)]], Table58[Defensive Geom Mean (w/o Framing)], 1)</f>
        <v>58</v>
      </c>
      <c r="M497" s="19">
        <f>Table58[[#This Row],[Defense Only Rank]]-Table58[[#This Row],[Defensive Geom Mean (w/o Framing) Rank]]</f>
        <v>12</v>
      </c>
    </row>
    <row r="498" spans="1:13" x14ac:dyDescent="0.45">
      <c r="A498" s="1" t="s">
        <v>631</v>
      </c>
      <c r="B498" t="str">
        <f>VLOOKUP(Table58[[#This Row],[Name]], Statcast_Era___Career[[Name]:[Team]], 2, FALSE)</f>
        <v>4 Tms</v>
      </c>
      <c r="C498" s="8">
        <f>_xlfn.NUMBERVALUE(VLOOKUP($A498, Statcast_Era___Career[[Name]:[FRVFRV - Statcast Fielding Run Value in runs above average (Throwing+Blocking+Framing+Arm+RAA)]], 7, FALSE))</f>
        <v>0</v>
      </c>
      <c r="D498" s="9">
        <f>_xlfn.NUMBERVALUE(VLOOKUP($A498, Statcast_Era___Career[[Name]:[FRVFRV - Statcast Fielding Run Value in runs above average (Throwing+Blocking+Framing+Arm+RAA)]], 8, FALSE))</f>
        <v>0</v>
      </c>
      <c r="E498" s="10">
        <f>_xlfn.NUMBERVALUE(VLOOKUP($A498, Statcast_Era___Career[[Name]:[FRVFRV - Statcast Fielding Run Value in runs above average (Throwing+Blocking+Framing+Arm+RAA)]], 9, FALSE))</f>
        <v>0</v>
      </c>
      <c r="F498" s="8">
        <f>_xlfn.RANK.EQ(_xlfn.NUMBERVALUE(VLOOKUP($A498,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98" s="9">
        <f>_xlfn.RANK.EQ(_xlfn.NUMBERVALUE(VLOOKUP($A498,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98" s="10">
        <f>_xlfn.RANK.EQ(_xlfn.NUMBERVALUE(VLOOKUP($A498,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98" s="11">
        <f>GEOMEAN(F498:H498)</f>
        <v>52.974830816587776</v>
      </c>
      <c r="J498" s="12">
        <f>_xlfn.RANK.EQ(Table58[[#This Row],[Geom Mean (Defense Only)]], Table58[Geom Mean (Defense Only)], 1)</f>
        <v>70</v>
      </c>
      <c r="K498" s="11">
        <f>GEOMEAN(F498:G498)</f>
        <v>52.962250707461443</v>
      </c>
      <c r="L498" s="13">
        <f>_xlfn.RANK.EQ(Table58[[#This Row],[Defensive Geom Mean (w/o Framing)]], Table58[Defensive Geom Mean (w/o Framing)], 1)</f>
        <v>58</v>
      </c>
      <c r="M498" s="19">
        <f>Table58[[#This Row],[Defense Only Rank]]-Table58[[#This Row],[Defensive Geom Mean (w/o Framing) Rank]]</f>
        <v>12</v>
      </c>
    </row>
    <row r="499" spans="1:13" x14ac:dyDescent="0.45">
      <c r="A499" s="1" t="s">
        <v>632</v>
      </c>
      <c r="B499" t="str">
        <f>VLOOKUP(Table58[[#This Row],[Name]], Statcast_Era___Career[[Name]:[Team]], 2, FALSE)</f>
        <v>MIL</v>
      </c>
      <c r="C499" s="8">
        <f>_xlfn.NUMBERVALUE(VLOOKUP($A499, Statcast_Era___Career[[Name]:[FRVFRV - Statcast Fielding Run Value in runs above average (Throwing+Blocking+Framing+Arm+RAA)]], 7, FALSE))</f>
        <v>0</v>
      </c>
      <c r="D499" s="9">
        <f>_xlfn.NUMBERVALUE(VLOOKUP($A499, Statcast_Era___Career[[Name]:[FRVFRV - Statcast Fielding Run Value in runs above average (Throwing+Blocking+Framing+Arm+RAA)]], 8, FALSE))</f>
        <v>0</v>
      </c>
      <c r="E499" s="10">
        <f>_xlfn.NUMBERVALUE(VLOOKUP($A499, Statcast_Era___Career[[Name]:[FRVFRV - Statcast Fielding Run Value in runs above average (Throwing+Blocking+Framing+Arm+RAA)]], 9, FALSE))</f>
        <v>0</v>
      </c>
      <c r="F499" s="8">
        <f>_xlfn.RANK.EQ(_xlfn.NUMBERVALUE(VLOOKUP($A499,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499" s="9">
        <f>_xlfn.RANK.EQ(_xlfn.NUMBERVALUE(VLOOKUP($A499,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499" s="10">
        <f>_xlfn.RANK.EQ(_xlfn.NUMBERVALUE(VLOOKUP($A499,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499" s="11">
        <f>GEOMEAN(F499:H499)</f>
        <v>52.974830816587776</v>
      </c>
      <c r="J499" s="12">
        <f>_xlfn.RANK.EQ(Table58[[#This Row],[Geom Mean (Defense Only)]], Table58[Geom Mean (Defense Only)], 1)</f>
        <v>70</v>
      </c>
      <c r="K499" s="11">
        <f>GEOMEAN(F499:G499)</f>
        <v>52.962250707461443</v>
      </c>
      <c r="L499" s="13">
        <f>_xlfn.RANK.EQ(Table58[[#This Row],[Defensive Geom Mean (w/o Framing)]], Table58[Defensive Geom Mean (w/o Framing)], 1)</f>
        <v>58</v>
      </c>
      <c r="M499" s="19">
        <f>Table58[[#This Row],[Defense Only Rank]]-Table58[[#This Row],[Defensive Geom Mean (w/o Framing) Rank]]</f>
        <v>12</v>
      </c>
    </row>
    <row r="500" spans="1:13" x14ac:dyDescent="0.45">
      <c r="A500" s="1" t="s">
        <v>633</v>
      </c>
      <c r="B500" t="str">
        <f>VLOOKUP(Table58[[#This Row],[Name]], Statcast_Era___Career[[Name]:[Team]], 2, FALSE)</f>
        <v>3 Tms</v>
      </c>
      <c r="C500" s="8">
        <f>_xlfn.NUMBERVALUE(VLOOKUP($A500, Statcast_Era___Career[[Name]:[FRVFRV - Statcast Fielding Run Value in runs above average (Throwing+Blocking+Framing+Arm+RAA)]], 7, FALSE))</f>
        <v>0</v>
      </c>
      <c r="D500" s="9">
        <f>_xlfn.NUMBERVALUE(VLOOKUP($A500, Statcast_Era___Career[[Name]:[FRVFRV - Statcast Fielding Run Value in runs above average (Throwing+Blocking+Framing+Arm+RAA)]], 8, FALSE))</f>
        <v>0</v>
      </c>
      <c r="E500" s="10">
        <f>_xlfn.NUMBERVALUE(VLOOKUP($A500, Statcast_Era___Career[[Name]:[FRVFRV - Statcast Fielding Run Value in runs above average (Throwing+Blocking+Framing+Arm+RAA)]], 9, FALSE))</f>
        <v>0</v>
      </c>
      <c r="F500" s="8">
        <f>_xlfn.RANK.EQ(_xlfn.NUMBERVALUE(VLOOKUP($A500,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00" s="9">
        <f>_xlfn.RANK.EQ(_xlfn.NUMBERVALUE(VLOOKUP($A500,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00" s="10">
        <f>_xlfn.RANK.EQ(_xlfn.NUMBERVALUE(VLOOKUP($A500,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00" s="11">
        <f>GEOMEAN(F500:H500)</f>
        <v>52.974830816587776</v>
      </c>
      <c r="J500" s="12">
        <f>_xlfn.RANK.EQ(Table58[[#This Row],[Geom Mean (Defense Only)]], Table58[Geom Mean (Defense Only)], 1)</f>
        <v>70</v>
      </c>
      <c r="K500" s="11">
        <f>GEOMEAN(F500:G500)</f>
        <v>52.962250707461443</v>
      </c>
      <c r="L500" s="13">
        <f>_xlfn.RANK.EQ(Table58[[#This Row],[Defensive Geom Mean (w/o Framing)]], Table58[Defensive Geom Mean (w/o Framing)], 1)</f>
        <v>58</v>
      </c>
      <c r="M500" s="19">
        <f>Table58[[#This Row],[Defense Only Rank]]-Table58[[#This Row],[Defensive Geom Mean (w/o Framing) Rank]]</f>
        <v>12</v>
      </c>
    </row>
    <row r="501" spans="1:13" x14ac:dyDescent="0.45">
      <c r="A501" s="1" t="s">
        <v>634</v>
      </c>
      <c r="B501" t="str">
        <f>VLOOKUP(Table58[[#This Row],[Name]], Statcast_Era___Career[[Name]:[Team]], 2, FALSE)</f>
        <v>5 Tms</v>
      </c>
      <c r="C501" s="8">
        <f>_xlfn.NUMBERVALUE(VLOOKUP($A501, Statcast_Era___Career[[Name]:[FRVFRV - Statcast Fielding Run Value in runs above average (Throwing+Blocking+Framing+Arm+RAA)]], 7, FALSE))</f>
        <v>0</v>
      </c>
      <c r="D501" s="9">
        <f>_xlfn.NUMBERVALUE(VLOOKUP($A501, Statcast_Era___Career[[Name]:[FRVFRV - Statcast Fielding Run Value in runs above average (Throwing+Blocking+Framing+Arm+RAA)]], 8, FALSE))</f>
        <v>0</v>
      </c>
      <c r="E501" s="10">
        <f>_xlfn.NUMBERVALUE(VLOOKUP($A501, Statcast_Era___Career[[Name]:[FRVFRV - Statcast Fielding Run Value in runs above average (Throwing+Blocking+Framing+Arm+RAA)]], 9, FALSE))</f>
        <v>0</v>
      </c>
      <c r="F501" s="8">
        <f>_xlfn.RANK.EQ(_xlfn.NUMBERVALUE(VLOOKUP($A501,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01" s="9">
        <f>_xlfn.RANK.EQ(_xlfn.NUMBERVALUE(VLOOKUP($A501,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01" s="10">
        <f>_xlfn.RANK.EQ(_xlfn.NUMBERVALUE(VLOOKUP($A501,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01" s="11">
        <f>GEOMEAN(F501:H501)</f>
        <v>52.974830816587776</v>
      </c>
      <c r="J501" s="12">
        <f>_xlfn.RANK.EQ(Table58[[#This Row],[Geom Mean (Defense Only)]], Table58[Geom Mean (Defense Only)], 1)</f>
        <v>70</v>
      </c>
      <c r="K501" s="11">
        <f>GEOMEAN(F501:G501)</f>
        <v>52.962250707461443</v>
      </c>
      <c r="L501" s="13">
        <f>_xlfn.RANK.EQ(Table58[[#This Row],[Defensive Geom Mean (w/o Framing)]], Table58[Defensive Geom Mean (w/o Framing)], 1)</f>
        <v>58</v>
      </c>
      <c r="M501" s="19">
        <f>Table58[[#This Row],[Defense Only Rank]]-Table58[[#This Row],[Defensive Geom Mean (w/o Framing) Rank]]</f>
        <v>12</v>
      </c>
    </row>
    <row r="502" spans="1:13" x14ac:dyDescent="0.45">
      <c r="A502" s="1" t="s">
        <v>635</v>
      </c>
      <c r="B502" t="str">
        <f>VLOOKUP(Table58[[#This Row],[Name]], Statcast_Era___Career[[Name]:[Team]], 2, FALSE)</f>
        <v>4 Tms</v>
      </c>
      <c r="C502" s="8">
        <f>_xlfn.NUMBERVALUE(VLOOKUP($A502, Statcast_Era___Career[[Name]:[FRVFRV - Statcast Fielding Run Value in runs above average (Throwing+Blocking+Framing+Arm+RAA)]], 7, FALSE))</f>
        <v>0</v>
      </c>
      <c r="D502" s="9">
        <f>_xlfn.NUMBERVALUE(VLOOKUP($A502, Statcast_Era___Career[[Name]:[FRVFRV - Statcast Fielding Run Value in runs above average (Throwing+Blocking+Framing+Arm+RAA)]], 8, FALSE))</f>
        <v>0</v>
      </c>
      <c r="E502" s="10">
        <f>_xlfn.NUMBERVALUE(VLOOKUP($A502, Statcast_Era___Career[[Name]:[FRVFRV - Statcast Fielding Run Value in runs above average (Throwing+Blocking+Framing+Arm+RAA)]], 9, FALSE))</f>
        <v>0</v>
      </c>
      <c r="F502" s="8">
        <f>_xlfn.RANK.EQ(_xlfn.NUMBERVALUE(VLOOKUP($A502,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02" s="9">
        <f>_xlfn.RANK.EQ(_xlfn.NUMBERVALUE(VLOOKUP($A502,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02" s="10">
        <f>_xlfn.RANK.EQ(_xlfn.NUMBERVALUE(VLOOKUP($A502,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02" s="11">
        <f>GEOMEAN(F502:H502)</f>
        <v>52.974830816587776</v>
      </c>
      <c r="J502" s="12">
        <f>_xlfn.RANK.EQ(Table58[[#This Row],[Geom Mean (Defense Only)]], Table58[Geom Mean (Defense Only)], 1)</f>
        <v>70</v>
      </c>
      <c r="K502" s="11">
        <f>GEOMEAN(F502:G502)</f>
        <v>52.962250707461443</v>
      </c>
      <c r="L502" s="13">
        <f>_xlfn.RANK.EQ(Table58[[#This Row],[Defensive Geom Mean (w/o Framing)]], Table58[Defensive Geom Mean (w/o Framing)], 1)</f>
        <v>58</v>
      </c>
      <c r="M502" s="19">
        <f>Table58[[#This Row],[Defense Only Rank]]-Table58[[#This Row],[Defensive Geom Mean (w/o Framing) Rank]]</f>
        <v>12</v>
      </c>
    </row>
    <row r="503" spans="1:13" x14ac:dyDescent="0.45">
      <c r="A503" s="1" t="s">
        <v>636</v>
      </c>
      <c r="B503" t="str">
        <f>VLOOKUP(Table58[[#This Row],[Name]], Statcast_Era___Career[[Name]:[Team]], 2, FALSE)</f>
        <v>4 Tms</v>
      </c>
      <c r="C503" s="8">
        <f>_xlfn.NUMBERVALUE(VLOOKUP($A503, Statcast_Era___Career[[Name]:[FRVFRV - Statcast Fielding Run Value in runs above average (Throwing+Blocking+Framing+Arm+RAA)]], 7, FALSE))</f>
        <v>0</v>
      </c>
      <c r="D503" s="9">
        <f>_xlfn.NUMBERVALUE(VLOOKUP($A503, Statcast_Era___Career[[Name]:[FRVFRV - Statcast Fielding Run Value in runs above average (Throwing+Blocking+Framing+Arm+RAA)]], 8, FALSE))</f>
        <v>0</v>
      </c>
      <c r="E503" s="10">
        <f>_xlfn.NUMBERVALUE(VLOOKUP($A503, Statcast_Era___Career[[Name]:[FRVFRV - Statcast Fielding Run Value in runs above average (Throwing+Blocking+Framing+Arm+RAA)]], 9, FALSE))</f>
        <v>0</v>
      </c>
      <c r="F503" s="8">
        <f>_xlfn.RANK.EQ(_xlfn.NUMBERVALUE(VLOOKUP($A503,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03" s="9">
        <f>_xlfn.RANK.EQ(_xlfn.NUMBERVALUE(VLOOKUP($A503,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03" s="10">
        <f>_xlfn.RANK.EQ(_xlfn.NUMBERVALUE(VLOOKUP($A503,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03" s="11">
        <f>GEOMEAN(F503:H503)</f>
        <v>52.974830816587776</v>
      </c>
      <c r="J503" s="12">
        <f>_xlfn.RANK.EQ(Table58[[#This Row],[Geom Mean (Defense Only)]], Table58[Geom Mean (Defense Only)], 1)</f>
        <v>70</v>
      </c>
      <c r="K503" s="11">
        <f>GEOMEAN(F503:G503)</f>
        <v>52.962250707461443</v>
      </c>
      <c r="L503" s="13">
        <f>_xlfn.RANK.EQ(Table58[[#This Row],[Defensive Geom Mean (w/o Framing)]], Table58[Defensive Geom Mean (w/o Framing)], 1)</f>
        <v>58</v>
      </c>
      <c r="M503" s="19">
        <f>Table58[[#This Row],[Defense Only Rank]]-Table58[[#This Row],[Defensive Geom Mean (w/o Framing) Rank]]</f>
        <v>12</v>
      </c>
    </row>
    <row r="504" spans="1:13" x14ac:dyDescent="0.45">
      <c r="A504" s="1" t="s">
        <v>637</v>
      </c>
      <c r="B504" t="str">
        <f>VLOOKUP(Table58[[#This Row],[Name]], Statcast_Era___Career[[Name]:[Team]], 2, FALSE)</f>
        <v>5 Tms</v>
      </c>
      <c r="C504" s="8">
        <f>_xlfn.NUMBERVALUE(VLOOKUP($A504, Statcast_Era___Career[[Name]:[FRVFRV - Statcast Fielding Run Value in runs above average (Throwing+Blocking+Framing+Arm+RAA)]], 7, FALSE))</f>
        <v>0</v>
      </c>
      <c r="D504" s="9">
        <f>_xlfn.NUMBERVALUE(VLOOKUP($A504, Statcast_Era___Career[[Name]:[FRVFRV - Statcast Fielding Run Value in runs above average (Throwing+Blocking+Framing+Arm+RAA)]], 8, FALSE))</f>
        <v>0</v>
      </c>
      <c r="E504" s="10">
        <f>_xlfn.NUMBERVALUE(VLOOKUP($A504, Statcast_Era___Career[[Name]:[FRVFRV - Statcast Fielding Run Value in runs above average (Throwing+Blocking+Framing+Arm+RAA)]], 9, FALSE))</f>
        <v>0</v>
      </c>
      <c r="F504" s="8">
        <f>_xlfn.RANK.EQ(_xlfn.NUMBERVALUE(VLOOKUP($A504,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04" s="9">
        <f>_xlfn.RANK.EQ(_xlfn.NUMBERVALUE(VLOOKUP($A504,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04" s="10">
        <f>_xlfn.RANK.EQ(_xlfn.NUMBERVALUE(VLOOKUP($A504,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04" s="11">
        <f>GEOMEAN(F504:H504)</f>
        <v>52.974830816587776</v>
      </c>
      <c r="J504" s="12">
        <f>_xlfn.RANK.EQ(Table58[[#This Row],[Geom Mean (Defense Only)]], Table58[Geom Mean (Defense Only)], 1)</f>
        <v>70</v>
      </c>
      <c r="K504" s="11">
        <f>GEOMEAN(F504:G504)</f>
        <v>52.962250707461443</v>
      </c>
      <c r="L504" s="13">
        <f>_xlfn.RANK.EQ(Table58[[#This Row],[Defensive Geom Mean (w/o Framing)]], Table58[Defensive Geom Mean (w/o Framing)], 1)</f>
        <v>58</v>
      </c>
      <c r="M504" s="19">
        <f>Table58[[#This Row],[Defense Only Rank]]-Table58[[#This Row],[Defensive Geom Mean (w/o Framing) Rank]]</f>
        <v>12</v>
      </c>
    </row>
    <row r="505" spans="1:13" x14ac:dyDescent="0.45">
      <c r="A505" s="1" t="s">
        <v>638</v>
      </c>
      <c r="B505" t="str">
        <f>VLOOKUP(Table58[[#This Row],[Name]], Statcast_Era___Career[[Name]:[Team]], 2, FALSE)</f>
        <v>6 Tms</v>
      </c>
      <c r="C505" s="8">
        <f>_xlfn.NUMBERVALUE(VLOOKUP($A505, Statcast_Era___Career[[Name]:[FRVFRV - Statcast Fielding Run Value in runs above average (Throwing+Blocking+Framing+Arm+RAA)]], 7, FALSE))</f>
        <v>0</v>
      </c>
      <c r="D505" s="9">
        <f>_xlfn.NUMBERVALUE(VLOOKUP($A505, Statcast_Era___Career[[Name]:[FRVFRV - Statcast Fielding Run Value in runs above average (Throwing+Blocking+Framing+Arm+RAA)]], 8, FALSE))</f>
        <v>0</v>
      </c>
      <c r="E505" s="10">
        <f>_xlfn.NUMBERVALUE(VLOOKUP($A505, Statcast_Era___Career[[Name]:[FRVFRV - Statcast Fielding Run Value in runs above average (Throwing+Blocking+Framing+Arm+RAA)]], 9, FALSE))</f>
        <v>0</v>
      </c>
      <c r="F505" s="8">
        <f>_xlfn.RANK.EQ(_xlfn.NUMBERVALUE(VLOOKUP($A505,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05" s="9">
        <f>_xlfn.RANK.EQ(_xlfn.NUMBERVALUE(VLOOKUP($A505,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05" s="10">
        <f>_xlfn.RANK.EQ(_xlfn.NUMBERVALUE(VLOOKUP($A505,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05" s="11">
        <f>GEOMEAN(F505:H505)</f>
        <v>52.974830816587776</v>
      </c>
      <c r="J505" s="12">
        <f>_xlfn.RANK.EQ(Table58[[#This Row],[Geom Mean (Defense Only)]], Table58[Geom Mean (Defense Only)], 1)</f>
        <v>70</v>
      </c>
      <c r="K505" s="11">
        <f>GEOMEAN(F505:G505)</f>
        <v>52.962250707461443</v>
      </c>
      <c r="L505" s="13">
        <f>_xlfn.RANK.EQ(Table58[[#This Row],[Defensive Geom Mean (w/o Framing)]], Table58[Defensive Geom Mean (w/o Framing)], 1)</f>
        <v>58</v>
      </c>
      <c r="M505" s="19">
        <f>Table58[[#This Row],[Defense Only Rank]]-Table58[[#This Row],[Defensive Geom Mean (w/o Framing) Rank]]</f>
        <v>12</v>
      </c>
    </row>
    <row r="506" spans="1:13" x14ac:dyDescent="0.45">
      <c r="A506" s="1" t="s">
        <v>639</v>
      </c>
      <c r="B506" t="str">
        <f>VLOOKUP(Table58[[#This Row],[Name]], Statcast_Era___Career[[Name]:[Team]], 2, FALSE)</f>
        <v>8 Tms</v>
      </c>
      <c r="C506" s="8">
        <f>_xlfn.NUMBERVALUE(VLOOKUP($A506, Statcast_Era___Career[[Name]:[FRVFRV - Statcast Fielding Run Value in runs above average (Throwing+Blocking+Framing+Arm+RAA)]], 7, FALSE))</f>
        <v>0</v>
      </c>
      <c r="D506" s="9">
        <f>_xlfn.NUMBERVALUE(VLOOKUP($A506, Statcast_Era___Career[[Name]:[FRVFRV - Statcast Fielding Run Value in runs above average (Throwing+Blocking+Framing+Arm+RAA)]], 8, FALSE))</f>
        <v>0</v>
      </c>
      <c r="E506" s="10">
        <f>_xlfn.NUMBERVALUE(VLOOKUP($A506, Statcast_Era___Career[[Name]:[FRVFRV - Statcast Fielding Run Value in runs above average (Throwing+Blocking+Framing+Arm+RAA)]], 9, FALSE))</f>
        <v>0</v>
      </c>
      <c r="F506" s="8">
        <f>_xlfn.RANK.EQ(_xlfn.NUMBERVALUE(VLOOKUP($A506,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06" s="9">
        <f>_xlfn.RANK.EQ(_xlfn.NUMBERVALUE(VLOOKUP($A506,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06" s="10">
        <f>_xlfn.RANK.EQ(_xlfn.NUMBERVALUE(VLOOKUP($A506,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06" s="11">
        <f>GEOMEAN(F506:H506)</f>
        <v>52.974830816587776</v>
      </c>
      <c r="J506" s="12">
        <f>_xlfn.RANK.EQ(Table58[[#This Row],[Geom Mean (Defense Only)]], Table58[Geom Mean (Defense Only)], 1)</f>
        <v>70</v>
      </c>
      <c r="K506" s="11">
        <f>GEOMEAN(F506:G506)</f>
        <v>52.962250707461443</v>
      </c>
      <c r="L506" s="13">
        <f>_xlfn.RANK.EQ(Table58[[#This Row],[Defensive Geom Mean (w/o Framing)]], Table58[Defensive Geom Mean (w/o Framing)], 1)</f>
        <v>58</v>
      </c>
      <c r="M506" s="19">
        <f>Table58[[#This Row],[Defense Only Rank]]-Table58[[#This Row],[Defensive Geom Mean (w/o Framing) Rank]]</f>
        <v>12</v>
      </c>
    </row>
    <row r="507" spans="1:13" x14ac:dyDescent="0.45">
      <c r="A507" s="1" t="s">
        <v>640</v>
      </c>
      <c r="B507" t="str">
        <f>VLOOKUP(Table58[[#This Row],[Name]], Statcast_Era___Career[[Name]:[Team]], 2, FALSE)</f>
        <v>3 Tms</v>
      </c>
      <c r="C507" s="8">
        <f>_xlfn.NUMBERVALUE(VLOOKUP($A507, Statcast_Era___Career[[Name]:[FRVFRV - Statcast Fielding Run Value in runs above average (Throwing+Blocking+Framing+Arm+RAA)]], 7, FALSE))</f>
        <v>0</v>
      </c>
      <c r="D507" s="9">
        <f>_xlfn.NUMBERVALUE(VLOOKUP($A507, Statcast_Era___Career[[Name]:[FRVFRV - Statcast Fielding Run Value in runs above average (Throwing+Blocking+Framing+Arm+RAA)]], 8, FALSE))</f>
        <v>0</v>
      </c>
      <c r="E507" s="10">
        <f>_xlfn.NUMBERVALUE(VLOOKUP($A507, Statcast_Era___Career[[Name]:[FRVFRV - Statcast Fielding Run Value in runs above average (Throwing+Blocking+Framing+Arm+RAA)]], 9, FALSE))</f>
        <v>0</v>
      </c>
      <c r="F507" s="8">
        <f>_xlfn.RANK.EQ(_xlfn.NUMBERVALUE(VLOOKUP($A507,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07" s="9">
        <f>_xlfn.RANK.EQ(_xlfn.NUMBERVALUE(VLOOKUP($A507,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07" s="10">
        <f>_xlfn.RANK.EQ(_xlfn.NUMBERVALUE(VLOOKUP($A507,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07" s="11">
        <f>GEOMEAN(F507:H507)</f>
        <v>52.974830816587776</v>
      </c>
      <c r="J507" s="12">
        <f>_xlfn.RANK.EQ(Table58[[#This Row],[Geom Mean (Defense Only)]], Table58[Geom Mean (Defense Only)], 1)</f>
        <v>70</v>
      </c>
      <c r="K507" s="11">
        <f>GEOMEAN(F507:G507)</f>
        <v>52.962250707461443</v>
      </c>
      <c r="L507" s="13">
        <f>_xlfn.RANK.EQ(Table58[[#This Row],[Defensive Geom Mean (w/o Framing)]], Table58[Defensive Geom Mean (w/o Framing)], 1)</f>
        <v>58</v>
      </c>
      <c r="M507" s="19">
        <f>Table58[[#This Row],[Defense Only Rank]]-Table58[[#This Row],[Defensive Geom Mean (w/o Framing) Rank]]</f>
        <v>12</v>
      </c>
    </row>
    <row r="508" spans="1:13" x14ac:dyDescent="0.45">
      <c r="A508" s="1" t="s">
        <v>641</v>
      </c>
      <c r="B508" t="str">
        <f>VLOOKUP(Table58[[#This Row],[Name]], Statcast_Era___Career[[Name]:[Team]], 2, FALSE)</f>
        <v>4 Tms</v>
      </c>
      <c r="C508" s="8">
        <f>_xlfn.NUMBERVALUE(VLOOKUP($A508, Statcast_Era___Career[[Name]:[FRVFRV - Statcast Fielding Run Value in runs above average (Throwing+Blocking+Framing+Arm+RAA)]], 7, FALSE))</f>
        <v>0</v>
      </c>
      <c r="D508" s="9">
        <f>_xlfn.NUMBERVALUE(VLOOKUP($A508, Statcast_Era___Career[[Name]:[FRVFRV - Statcast Fielding Run Value in runs above average (Throwing+Blocking+Framing+Arm+RAA)]], 8, FALSE))</f>
        <v>0</v>
      </c>
      <c r="E508" s="10">
        <f>_xlfn.NUMBERVALUE(VLOOKUP($A508, Statcast_Era___Career[[Name]:[FRVFRV - Statcast Fielding Run Value in runs above average (Throwing+Blocking+Framing+Arm+RAA)]], 9, FALSE))</f>
        <v>0</v>
      </c>
      <c r="F508" s="8">
        <f>_xlfn.RANK.EQ(_xlfn.NUMBERVALUE(VLOOKUP($A508,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08" s="9">
        <f>_xlfn.RANK.EQ(_xlfn.NUMBERVALUE(VLOOKUP($A508,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08" s="10">
        <f>_xlfn.RANK.EQ(_xlfn.NUMBERVALUE(VLOOKUP($A508,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08" s="11">
        <f>GEOMEAN(F508:H508)</f>
        <v>52.974830816587776</v>
      </c>
      <c r="J508" s="12">
        <f>_xlfn.RANK.EQ(Table58[[#This Row],[Geom Mean (Defense Only)]], Table58[Geom Mean (Defense Only)], 1)</f>
        <v>70</v>
      </c>
      <c r="K508" s="11">
        <f>GEOMEAN(F508:G508)</f>
        <v>52.962250707461443</v>
      </c>
      <c r="L508" s="13">
        <f>_xlfn.RANK.EQ(Table58[[#This Row],[Defensive Geom Mean (w/o Framing)]], Table58[Defensive Geom Mean (w/o Framing)], 1)</f>
        <v>58</v>
      </c>
      <c r="M508" s="19">
        <f>Table58[[#This Row],[Defense Only Rank]]-Table58[[#This Row],[Defensive Geom Mean (w/o Framing) Rank]]</f>
        <v>12</v>
      </c>
    </row>
    <row r="509" spans="1:13" x14ac:dyDescent="0.45">
      <c r="A509" s="1" t="s">
        <v>642</v>
      </c>
      <c r="B509" t="str">
        <f>VLOOKUP(Table58[[#This Row],[Name]], Statcast_Era___Career[[Name]:[Team]], 2, FALSE)</f>
        <v>4 Tms</v>
      </c>
      <c r="C509" s="8">
        <f>_xlfn.NUMBERVALUE(VLOOKUP($A509, Statcast_Era___Career[[Name]:[FRVFRV - Statcast Fielding Run Value in runs above average (Throwing+Blocking+Framing+Arm+RAA)]], 7, FALSE))</f>
        <v>0</v>
      </c>
      <c r="D509" s="9">
        <f>_xlfn.NUMBERVALUE(VLOOKUP($A509, Statcast_Era___Career[[Name]:[FRVFRV - Statcast Fielding Run Value in runs above average (Throwing+Blocking+Framing+Arm+RAA)]], 8, FALSE))</f>
        <v>0</v>
      </c>
      <c r="E509" s="10">
        <f>_xlfn.NUMBERVALUE(VLOOKUP($A509, Statcast_Era___Career[[Name]:[FRVFRV - Statcast Fielding Run Value in runs above average (Throwing+Blocking+Framing+Arm+RAA)]], 9, FALSE))</f>
        <v>0</v>
      </c>
      <c r="F509" s="8">
        <f>_xlfn.RANK.EQ(_xlfn.NUMBERVALUE(VLOOKUP($A509,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09" s="9">
        <f>_xlfn.RANK.EQ(_xlfn.NUMBERVALUE(VLOOKUP($A509,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09" s="10">
        <f>_xlfn.RANK.EQ(_xlfn.NUMBERVALUE(VLOOKUP($A509,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09" s="11">
        <f>GEOMEAN(F509:H509)</f>
        <v>52.974830816587776</v>
      </c>
      <c r="J509" s="12">
        <f>_xlfn.RANK.EQ(Table58[[#This Row],[Geom Mean (Defense Only)]], Table58[Geom Mean (Defense Only)], 1)</f>
        <v>70</v>
      </c>
      <c r="K509" s="11">
        <f>GEOMEAN(F509:G509)</f>
        <v>52.962250707461443</v>
      </c>
      <c r="L509" s="13">
        <f>_xlfn.RANK.EQ(Table58[[#This Row],[Defensive Geom Mean (w/o Framing)]], Table58[Defensive Geom Mean (w/o Framing)], 1)</f>
        <v>58</v>
      </c>
      <c r="M509" s="19">
        <f>Table58[[#This Row],[Defense Only Rank]]-Table58[[#This Row],[Defensive Geom Mean (w/o Framing) Rank]]</f>
        <v>12</v>
      </c>
    </row>
    <row r="510" spans="1:13" x14ac:dyDescent="0.45">
      <c r="A510" s="1" t="s">
        <v>643</v>
      </c>
      <c r="B510" t="str">
        <f>VLOOKUP(Table58[[#This Row],[Name]], Statcast_Era___Career[[Name]:[Team]], 2, FALSE)</f>
        <v>STL</v>
      </c>
      <c r="C510" s="8">
        <f>_xlfn.NUMBERVALUE(VLOOKUP($A510, Statcast_Era___Career[[Name]:[FRVFRV - Statcast Fielding Run Value in runs above average (Throwing+Blocking+Framing+Arm+RAA)]], 7, FALSE))</f>
        <v>0</v>
      </c>
      <c r="D510" s="9">
        <f>_xlfn.NUMBERVALUE(VLOOKUP($A510, Statcast_Era___Career[[Name]:[FRVFRV - Statcast Fielding Run Value in runs above average (Throwing+Blocking+Framing+Arm+RAA)]], 8, FALSE))</f>
        <v>0</v>
      </c>
      <c r="E510" s="10">
        <f>_xlfn.NUMBERVALUE(VLOOKUP($A510, Statcast_Era___Career[[Name]:[FRVFRV - Statcast Fielding Run Value in runs above average (Throwing+Blocking+Framing+Arm+RAA)]], 9, FALSE))</f>
        <v>0</v>
      </c>
      <c r="F510" s="8">
        <f>_xlfn.RANK.EQ(_xlfn.NUMBERVALUE(VLOOKUP($A510,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10" s="9">
        <f>_xlfn.RANK.EQ(_xlfn.NUMBERVALUE(VLOOKUP($A510,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10" s="10">
        <f>_xlfn.RANK.EQ(_xlfn.NUMBERVALUE(VLOOKUP($A510,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10" s="11">
        <f>GEOMEAN(F510:H510)</f>
        <v>52.974830816587776</v>
      </c>
      <c r="J510" s="12">
        <f>_xlfn.RANK.EQ(Table58[[#This Row],[Geom Mean (Defense Only)]], Table58[Geom Mean (Defense Only)], 1)</f>
        <v>70</v>
      </c>
      <c r="K510" s="11">
        <f>GEOMEAN(F510:G510)</f>
        <v>52.962250707461443</v>
      </c>
      <c r="L510" s="13">
        <f>_xlfn.RANK.EQ(Table58[[#This Row],[Defensive Geom Mean (w/o Framing)]], Table58[Defensive Geom Mean (w/o Framing)], 1)</f>
        <v>58</v>
      </c>
      <c r="M510" s="19">
        <f>Table58[[#This Row],[Defense Only Rank]]-Table58[[#This Row],[Defensive Geom Mean (w/o Framing) Rank]]</f>
        <v>12</v>
      </c>
    </row>
    <row r="511" spans="1:13" x14ac:dyDescent="0.45">
      <c r="A511" s="1" t="s">
        <v>644</v>
      </c>
      <c r="B511" t="str">
        <f>VLOOKUP(Table58[[#This Row],[Name]], Statcast_Era___Career[[Name]:[Team]], 2, FALSE)</f>
        <v>5 Tms</v>
      </c>
      <c r="C511" s="8">
        <f>_xlfn.NUMBERVALUE(VLOOKUP($A511, Statcast_Era___Career[[Name]:[FRVFRV - Statcast Fielding Run Value in runs above average (Throwing+Blocking+Framing+Arm+RAA)]], 7, FALSE))</f>
        <v>0</v>
      </c>
      <c r="D511" s="9">
        <f>_xlfn.NUMBERVALUE(VLOOKUP($A511, Statcast_Era___Career[[Name]:[FRVFRV - Statcast Fielding Run Value in runs above average (Throwing+Blocking+Framing+Arm+RAA)]], 8, FALSE))</f>
        <v>0</v>
      </c>
      <c r="E511" s="10">
        <f>_xlfn.NUMBERVALUE(VLOOKUP($A511, Statcast_Era___Career[[Name]:[FRVFRV - Statcast Fielding Run Value in runs above average (Throwing+Blocking+Framing+Arm+RAA)]], 9, FALSE))</f>
        <v>0</v>
      </c>
      <c r="F511" s="8">
        <f>_xlfn.RANK.EQ(_xlfn.NUMBERVALUE(VLOOKUP($A511,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11" s="9">
        <f>_xlfn.RANK.EQ(_xlfn.NUMBERVALUE(VLOOKUP($A511,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11" s="10">
        <f>_xlfn.RANK.EQ(_xlfn.NUMBERVALUE(VLOOKUP($A511,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11" s="11">
        <f>GEOMEAN(F511:H511)</f>
        <v>52.974830816587776</v>
      </c>
      <c r="J511" s="12">
        <f>_xlfn.RANK.EQ(Table58[[#This Row],[Geom Mean (Defense Only)]], Table58[Geom Mean (Defense Only)], 1)</f>
        <v>70</v>
      </c>
      <c r="K511" s="11">
        <f>GEOMEAN(F511:G511)</f>
        <v>52.962250707461443</v>
      </c>
      <c r="L511" s="13">
        <f>_xlfn.RANK.EQ(Table58[[#This Row],[Defensive Geom Mean (w/o Framing)]], Table58[Defensive Geom Mean (w/o Framing)], 1)</f>
        <v>58</v>
      </c>
      <c r="M511" s="19">
        <f>Table58[[#This Row],[Defense Only Rank]]-Table58[[#This Row],[Defensive Geom Mean (w/o Framing) Rank]]</f>
        <v>12</v>
      </c>
    </row>
    <row r="512" spans="1:13" x14ac:dyDescent="0.45">
      <c r="A512" s="1" t="s">
        <v>645</v>
      </c>
      <c r="B512" t="str">
        <f>VLOOKUP(Table58[[#This Row],[Name]], Statcast_Era___Career[[Name]:[Team]], 2, FALSE)</f>
        <v>7 Tms</v>
      </c>
      <c r="C512" s="8">
        <f>_xlfn.NUMBERVALUE(VLOOKUP($A512, Statcast_Era___Career[[Name]:[FRVFRV - Statcast Fielding Run Value in runs above average (Throwing+Blocking+Framing+Arm+RAA)]], 7, FALSE))</f>
        <v>0</v>
      </c>
      <c r="D512" s="9">
        <f>_xlfn.NUMBERVALUE(VLOOKUP($A512, Statcast_Era___Career[[Name]:[FRVFRV - Statcast Fielding Run Value in runs above average (Throwing+Blocking+Framing+Arm+RAA)]], 8, FALSE))</f>
        <v>0</v>
      </c>
      <c r="E512" s="10">
        <f>_xlfn.NUMBERVALUE(VLOOKUP($A512, Statcast_Era___Career[[Name]:[FRVFRV - Statcast Fielding Run Value in runs above average (Throwing+Blocking+Framing+Arm+RAA)]], 9, FALSE))</f>
        <v>0</v>
      </c>
      <c r="F512" s="8">
        <f>_xlfn.RANK.EQ(_xlfn.NUMBERVALUE(VLOOKUP($A512,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12" s="9">
        <f>_xlfn.RANK.EQ(_xlfn.NUMBERVALUE(VLOOKUP($A512,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12" s="10">
        <f>_xlfn.RANK.EQ(_xlfn.NUMBERVALUE(VLOOKUP($A512,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12" s="11">
        <f>GEOMEAN(F512:H512)</f>
        <v>52.974830816587776</v>
      </c>
      <c r="J512" s="12">
        <f>_xlfn.RANK.EQ(Table58[[#This Row],[Geom Mean (Defense Only)]], Table58[Geom Mean (Defense Only)], 1)</f>
        <v>70</v>
      </c>
      <c r="K512" s="11">
        <f>GEOMEAN(F512:G512)</f>
        <v>52.962250707461443</v>
      </c>
      <c r="L512" s="13">
        <f>_xlfn.RANK.EQ(Table58[[#This Row],[Defensive Geom Mean (w/o Framing)]], Table58[Defensive Geom Mean (w/o Framing)], 1)</f>
        <v>58</v>
      </c>
      <c r="M512" s="19">
        <f>Table58[[#This Row],[Defense Only Rank]]-Table58[[#This Row],[Defensive Geom Mean (w/o Framing) Rank]]</f>
        <v>12</v>
      </c>
    </row>
    <row r="513" spans="1:13" x14ac:dyDescent="0.45">
      <c r="A513" s="1" t="s">
        <v>646</v>
      </c>
      <c r="B513" t="str">
        <f>VLOOKUP(Table58[[#This Row],[Name]], Statcast_Era___Career[[Name]:[Team]], 2, FALSE)</f>
        <v>2 Tms</v>
      </c>
      <c r="C513" s="8">
        <f>_xlfn.NUMBERVALUE(VLOOKUP($A513, Statcast_Era___Career[[Name]:[FRVFRV - Statcast Fielding Run Value in runs above average (Throwing+Blocking+Framing+Arm+RAA)]], 7, FALSE))</f>
        <v>0</v>
      </c>
      <c r="D513" s="9">
        <f>_xlfn.NUMBERVALUE(VLOOKUP($A513, Statcast_Era___Career[[Name]:[FRVFRV - Statcast Fielding Run Value in runs above average (Throwing+Blocking+Framing+Arm+RAA)]], 8, FALSE))</f>
        <v>0</v>
      </c>
      <c r="E513" s="10">
        <f>_xlfn.NUMBERVALUE(VLOOKUP($A513, Statcast_Era___Career[[Name]:[FRVFRV - Statcast Fielding Run Value in runs above average (Throwing+Blocking+Framing+Arm+RAA)]], 9, FALSE))</f>
        <v>0</v>
      </c>
      <c r="F513" s="8">
        <f>_xlfn.RANK.EQ(_xlfn.NUMBERVALUE(VLOOKUP($A513,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13" s="9">
        <f>_xlfn.RANK.EQ(_xlfn.NUMBERVALUE(VLOOKUP($A513,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13" s="10">
        <f>_xlfn.RANK.EQ(_xlfn.NUMBERVALUE(VLOOKUP($A513,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13" s="11">
        <f>GEOMEAN(F513:H513)</f>
        <v>52.974830816587776</v>
      </c>
      <c r="J513" s="12">
        <f>_xlfn.RANK.EQ(Table58[[#This Row],[Geom Mean (Defense Only)]], Table58[Geom Mean (Defense Only)], 1)</f>
        <v>70</v>
      </c>
      <c r="K513" s="11">
        <f>GEOMEAN(F513:G513)</f>
        <v>52.962250707461443</v>
      </c>
      <c r="L513" s="13">
        <f>_xlfn.RANK.EQ(Table58[[#This Row],[Defensive Geom Mean (w/o Framing)]], Table58[Defensive Geom Mean (w/o Framing)], 1)</f>
        <v>58</v>
      </c>
      <c r="M513" s="19">
        <f>Table58[[#This Row],[Defense Only Rank]]-Table58[[#This Row],[Defensive Geom Mean (w/o Framing) Rank]]</f>
        <v>12</v>
      </c>
    </row>
    <row r="514" spans="1:13" x14ac:dyDescent="0.45">
      <c r="A514" s="1" t="s">
        <v>647</v>
      </c>
      <c r="B514" t="str">
        <f>VLOOKUP(Table58[[#This Row],[Name]], Statcast_Era___Career[[Name]:[Team]], 2, FALSE)</f>
        <v>3 Tms</v>
      </c>
      <c r="C514" s="8">
        <f>_xlfn.NUMBERVALUE(VLOOKUP($A514, Statcast_Era___Career[[Name]:[FRVFRV - Statcast Fielding Run Value in runs above average (Throwing+Blocking+Framing+Arm+RAA)]], 7, FALSE))</f>
        <v>0</v>
      </c>
      <c r="D514" s="9">
        <f>_xlfn.NUMBERVALUE(VLOOKUP($A514, Statcast_Era___Career[[Name]:[FRVFRV - Statcast Fielding Run Value in runs above average (Throwing+Blocking+Framing+Arm+RAA)]], 8, FALSE))</f>
        <v>0</v>
      </c>
      <c r="E514" s="10">
        <f>_xlfn.NUMBERVALUE(VLOOKUP($A514, Statcast_Era___Career[[Name]:[FRVFRV - Statcast Fielding Run Value in runs above average (Throwing+Blocking+Framing+Arm+RAA)]], 9, FALSE))</f>
        <v>0</v>
      </c>
      <c r="F514" s="8">
        <f>_xlfn.RANK.EQ(_xlfn.NUMBERVALUE(VLOOKUP($A514,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14" s="9">
        <f>_xlfn.RANK.EQ(_xlfn.NUMBERVALUE(VLOOKUP($A514,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14" s="10">
        <f>_xlfn.RANK.EQ(_xlfn.NUMBERVALUE(VLOOKUP($A514,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14" s="11">
        <f>GEOMEAN(F514:H514)</f>
        <v>52.974830816587776</v>
      </c>
      <c r="J514" s="12">
        <f>_xlfn.RANK.EQ(Table58[[#This Row],[Geom Mean (Defense Only)]], Table58[Geom Mean (Defense Only)], 1)</f>
        <v>70</v>
      </c>
      <c r="K514" s="11">
        <f>GEOMEAN(F514:G514)</f>
        <v>52.962250707461443</v>
      </c>
      <c r="L514" s="13">
        <f>_xlfn.RANK.EQ(Table58[[#This Row],[Defensive Geom Mean (w/o Framing)]], Table58[Defensive Geom Mean (w/o Framing)], 1)</f>
        <v>58</v>
      </c>
      <c r="M514" s="19">
        <f>Table58[[#This Row],[Defense Only Rank]]-Table58[[#This Row],[Defensive Geom Mean (w/o Framing) Rank]]</f>
        <v>12</v>
      </c>
    </row>
    <row r="515" spans="1:13" x14ac:dyDescent="0.45">
      <c r="A515" s="1" t="s">
        <v>648</v>
      </c>
      <c r="B515" t="str">
        <f>VLOOKUP(Table58[[#This Row],[Name]], Statcast_Era___Career[[Name]:[Team]], 2, FALSE)</f>
        <v>4 Tms</v>
      </c>
      <c r="C515" s="8">
        <f>_xlfn.NUMBERVALUE(VLOOKUP($A515, Statcast_Era___Career[[Name]:[FRVFRV - Statcast Fielding Run Value in runs above average (Throwing+Blocking+Framing+Arm+RAA)]], 7, FALSE))</f>
        <v>0</v>
      </c>
      <c r="D515" s="9">
        <f>_xlfn.NUMBERVALUE(VLOOKUP($A515, Statcast_Era___Career[[Name]:[FRVFRV - Statcast Fielding Run Value in runs above average (Throwing+Blocking+Framing+Arm+RAA)]], 8, FALSE))</f>
        <v>0</v>
      </c>
      <c r="E515" s="10">
        <f>_xlfn.NUMBERVALUE(VLOOKUP($A515, Statcast_Era___Career[[Name]:[FRVFRV - Statcast Fielding Run Value in runs above average (Throwing+Blocking+Framing+Arm+RAA)]], 9, FALSE))</f>
        <v>0</v>
      </c>
      <c r="F515" s="8">
        <f>_xlfn.RANK.EQ(_xlfn.NUMBERVALUE(VLOOKUP($A515,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15" s="9">
        <f>_xlfn.RANK.EQ(_xlfn.NUMBERVALUE(VLOOKUP($A515,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15" s="10">
        <f>_xlfn.RANK.EQ(_xlfn.NUMBERVALUE(VLOOKUP($A515,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15" s="11">
        <f>GEOMEAN(F515:H515)</f>
        <v>52.974830816587776</v>
      </c>
      <c r="J515" s="12">
        <f>_xlfn.RANK.EQ(Table58[[#This Row],[Geom Mean (Defense Only)]], Table58[Geom Mean (Defense Only)], 1)</f>
        <v>70</v>
      </c>
      <c r="K515" s="11">
        <f>GEOMEAN(F515:G515)</f>
        <v>52.962250707461443</v>
      </c>
      <c r="L515" s="13">
        <f>_xlfn.RANK.EQ(Table58[[#This Row],[Defensive Geom Mean (w/o Framing)]], Table58[Defensive Geom Mean (w/o Framing)], 1)</f>
        <v>58</v>
      </c>
      <c r="M515" s="19">
        <f>Table58[[#This Row],[Defense Only Rank]]-Table58[[#This Row],[Defensive Geom Mean (w/o Framing) Rank]]</f>
        <v>12</v>
      </c>
    </row>
    <row r="516" spans="1:13" x14ac:dyDescent="0.45">
      <c r="A516" s="1" t="s">
        <v>649</v>
      </c>
      <c r="B516" t="str">
        <f>VLOOKUP(Table58[[#This Row],[Name]], Statcast_Era___Career[[Name]:[Team]], 2, FALSE)</f>
        <v>4 Tms</v>
      </c>
      <c r="C516" s="8">
        <f>_xlfn.NUMBERVALUE(VLOOKUP($A516, Statcast_Era___Career[[Name]:[FRVFRV - Statcast Fielding Run Value in runs above average (Throwing+Blocking+Framing+Arm+RAA)]], 7, FALSE))</f>
        <v>0</v>
      </c>
      <c r="D516" s="9">
        <f>_xlfn.NUMBERVALUE(VLOOKUP($A516, Statcast_Era___Career[[Name]:[FRVFRV - Statcast Fielding Run Value in runs above average (Throwing+Blocking+Framing+Arm+RAA)]], 8, FALSE))</f>
        <v>0</v>
      </c>
      <c r="E516" s="10">
        <f>_xlfn.NUMBERVALUE(VLOOKUP($A516, Statcast_Era___Career[[Name]:[FRVFRV - Statcast Fielding Run Value in runs above average (Throwing+Blocking+Framing+Arm+RAA)]], 9, FALSE))</f>
        <v>0</v>
      </c>
      <c r="F516" s="8">
        <f>_xlfn.RANK.EQ(_xlfn.NUMBERVALUE(VLOOKUP($A516,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16" s="9">
        <f>_xlfn.RANK.EQ(_xlfn.NUMBERVALUE(VLOOKUP($A516,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16" s="10">
        <f>_xlfn.RANK.EQ(_xlfn.NUMBERVALUE(VLOOKUP($A516,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16" s="11">
        <f>GEOMEAN(F516:H516)</f>
        <v>52.974830816587776</v>
      </c>
      <c r="J516" s="12">
        <f>_xlfn.RANK.EQ(Table58[[#This Row],[Geom Mean (Defense Only)]], Table58[Geom Mean (Defense Only)], 1)</f>
        <v>70</v>
      </c>
      <c r="K516" s="11">
        <f>GEOMEAN(F516:G516)</f>
        <v>52.962250707461443</v>
      </c>
      <c r="L516" s="13">
        <f>_xlfn.RANK.EQ(Table58[[#This Row],[Defensive Geom Mean (w/o Framing)]], Table58[Defensive Geom Mean (w/o Framing)], 1)</f>
        <v>58</v>
      </c>
      <c r="M516" s="19">
        <f>Table58[[#This Row],[Defense Only Rank]]-Table58[[#This Row],[Defensive Geom Mean (w/o Framing) Rank]]</f>
        <v>12</v>
      </c>
    </row>
    <row r="517" spans="1:13" x14ac:dyDescent="0.45">
      <c r="A517" s="1" t="s">
        <v>650</v>
      </c>
      <c r="B517" t="str">
        <f>VLOOKUP(Table58[[#This Row],[Name]], Statcast_Era___Career[[Name]:[Team]], 2, FALSE)</f>
        <v>3 Tms</v>
      </c>
      <c r="C517" s="8">
        <f>_xlfn.NUMBERVALUE(VLOOKUP($A517, Statcast_Era___Career[[Name]:[FRVFRV - Statcast Fielding Run Value in runs above average (Throwing+Blocking+Framing+Arm+RAA)]], 7, FALSE))</f>
        <v>0</v>
      </c>
      <c r="D517" s="9">
        <f>_xlfn.NUMBERVALUE(VLOOKUP($A517, Statcast_Era___Career[[Name]:[FRVFRV - Statcast Fielding Run Value in runs above average (Throwing+Blocking+Framing+Arm+RAA)]], 8, FALSE))</f>
        <v>0</v>
      </c>
      <c r="E517" s="10">
        <f>_xlfn.NUMBERVALUE(VLOOKUP($A517, Statcast_Era___Career[[Name]:[FRVFRV - Statcast Fielding Run Value in runs above average (Throwing+Blocking+Framing+Arm+RAA)]], 9, FALSE))</f>
        <v>0</v>
      </c>
      <c r="F517" s="8">
        <f>_xlfn.RANK.EQ(_xlfn.NUMBERVALUE(VLOOKUP($A517,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17" s="9">
        <f>_xlfn.RANK.EQ(_xlfn.NUMBERVALUE(VLOOKUP($A517,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17" s="10">
        <f>_xlfn.RANK.EQ(_xlfn.NUMBERVALUE(VLOOKUP($A517,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17" s="11">
        <f>GEOMEAN(F517:H517)</f>
        <v>52.974830816587776</v>
      </c>
      <c r="J517" s="12">
        <f>_xlfn.RANK.EQ(Table58[[#This Row],[Geom Mean (Defense Only)]], Table58[Geom Mean (Defense Only)], 1)</f>
        <v>70</v>
      </c>
      <c r="K517" s="11">
        <f>GEOMEAN(F517:G517)</f>
        <v>52.962250707461443</v>
      </c>
      <c r="L517" s="13">
        <f>_xlfn.RANK.EQ(Table58[[#This Row],[Defensive Geom Mean (w/o Framing)]], Table58[Defensive Geom Mean (w/o Framing)], 1)</f>
        <v>58</v>
      </c>
      <c r="M517" s="19">
        <f>Table58[[#This Row],[Defense Only Rank]]-Table58[[#This Row],[Defensive Geom Mean (w/o Framing) Rank]]</f>
        <v>12</v>
      </c>
    </row>
    <row r="518" spans="1:13" x14ac:dyDescent="0.45">
      <c r="A518" s="1" t="s">
        <v>651</v>
      </c>
      <c r="B518" t="str">
        <f>VLOOKUP(Table58[[#This Row],[Name]], Statcast_Era___Career[[Name]:[Team]], 2, FALSE)</f>
        <v>5 Tms</v>
      </c>
      <c r="C518" s="8">
        <f>_xlfn.NUMBERVALUE(VLOOKUP($A518, Statcast_Era___Career[[Name]:[FRVFRV - Statcast Fielding Run Value in runs above average (Throwing+Blocking+Framing+Arm+RAA)]], 7, FALSE))</f>
        <v>0</v>
      </c>
      <c r="D518" s="9">
        <f>_xlfn.NUMBERVALUE(VLOOKUP($A518, Statcast_Era___Career[[Name]:[FRVFRV - Statcast Fielding Run Value in runs above average (Throwing+Blocking+Framing+Arm+RAA)]], 8, FALSE))</f>
        <v>0</v>
      </c>
      <c r="E518" s="10">
        <f>_xlfn.NUMBERVALUE(VLOOKUP($A518, Statcast_Era___Career[[Name]:[FRVFRV - Statcast Fielding Run Value in runs above average (Throwing+Blocking+Framing+Arm+RAA)]], 9, FALSE))</f>
        <v>0</v>
      </c>
      <c r="F518" s="8">
        <f>_xlfn.RANK.EQ(_xlfn.NUMBERVALUE(VLOOKUP($A518,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18" s="9">
        <f>_xlfn.RANK.EQ(_xlfn.NUMBERVALUE(VLOOKUP($A518,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18" s="10">
        <f>_xlfn.RANK.EQ(_xlfn.NUMBERVALUE(VLOOKUP($A518,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18" s="11">
        <f>GEOMEAN(F518:H518)</f>
        <v>52.974830816587776</v>
      </c>
      <c r="J518" s="12">
        <f>_xlfn.RANK.EQ(Table58[[#This Row],[Geom Mean (Defense Only)]], Table58[Geom Mean (Defense Only)], 1)</f>
        <v>70</v>
      </c>
      <c r="K518" s="11">
        <f>GEOMEAN(F518:G518)</f>
        <v>52.962250707461443</v>
      </c>
      <c r="L518" s="13">
        <f>_xlfn.RANK.EQ(Table58[[#This Row],[Defensive Geom Mean (w/o Framing)]], Table58[Defensive Geom Mean (w/o Framing)], 1)</f>
        <v>58</v>
      </c>
      <c r="M518" s="19">
        <f>Table58[[#This Row],[Defense Only Rank]]-Table58[[#This Row],[Defensive Geom Mean (w/o Framing) Rank]]</f>
        <v>12</v>
      </c>
    </row>
    <row r="519" spans="1:13" x14ac:dyDescent="0.45">
      <c r="A519" s="1" t="s">
        <v>652</v>
      </c>
      <c r="B519" t="str">
        <f>VLOOKUP(Table58[[#This Row],[Name]], Statcast_Era___Career[[Name]:[Team]], 2, FALSE)</f>
        <v>CAL</v>
      </c>
      <c r="C519" s="8">
        <f>_xlfn.NUMBERVALUE(VLOOKUP($A519, Statcast_Era___Career[[Name]:[FRVFRV - Statcast Fielding Run Value in runs above average (Throwing+Blocking+Framing+Arm+RAA)]], 7, FALSE))</f>
        <v>0</v>
      </c>
      <c r="D519" s="9">
        <f>_xlfn.NUMBERVALUE(VLOOKUP($A519, Statcast_Era___Career[[Name]:[FRVFRV - Statcast Fielding Run Value in runs above average (Throwing+Blocking+Framing+Arm+RAA)]], 8, FALSE))</f>
        <v>0</v>
      </c>
      <c r="E519" s="10">
        <f>_xlfn.NUMBERVALUE(VLOOKUP($A519, Statcast_Era___Career[[Name]:[FRVFRV - Statcast Fielding Run Value in runs above average (Throwing+Blocking+Framing+Arm+RAA)]], 9, FALSE))</f>
        <v>0</v>
      </c>
      <c r="F519" s="8">
        <f>_xlfn.RANK.EQ(_xlfn.NUMBERVALUE(VLOOKUP($A519,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19" s="9">
        <f>_xlfn.RANK.EQ(_xlfn.NUMBERVALUE(VLOOKUP($A519,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19" s="10">
        <f>_xlfn.RANK.EQ(_xlfn.NUMBERVALUE(VLOOKUP($A519,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19" s="11">
        <f>GEOMEAN(F519:H519)</f>
        <v>52.974830816587776</v>
      </c>
      <c r="J519" s="12">
        <f>_xlfn.RANK.EQ(Table58[[#This Row],[Geom Mean (Defense Only)]], Table58[Geom Mean (Defense Only)], 1)</f>
        <v>70</v>
      </c>
      <c r="K519" s="11">
        <f>GEOMEAN(F519:G519)</f>
        <v>52.962250707461443</v>
      </c>
      <c r="L519" s="13">
        <f>_xlfn.RANK.EQ(Table58[[#This Row],[Defensive Geom Mean (w/o Framing)]], Table58[Defensive Geom Mean (w/o Framing)], 1)</f>
        <v>58</v>
      </c>
      <c r="M519" s="19">
        <f>Table58[[#This Row],[Defense Only Rank]]-Table58[[#This Row],[Defensive Geom Mean (w/o Framing) Rank]]</f>
        <v>12</v>
      </c>
    </row>
    <row r="520" spans="1:13" x14ac:dyDescent="0.45">
      <c r="A520" s="1" t="s">
        <v>653</v>
      </c>
      <c r="B520" t="str">
        <f>VLOOKUP(Table58[[#This Row],[Name]], Statcast_Era___Career[[Name]:[Team]], 2, FALSE)</f>
        <v>2 Tms</v>
      </c>
      <c r="C520" s="8">
        <f>_xlfn.NUMBERVALUE(VLOOKUP($A520, Statcast_Era___Career[[Name]:[FRVFRV - Statcast Fielding Run Value in runs above average (Throwing+Blocking+Framing+Arm+RAA)]], 7, FALSE))</f>
        <v>0</v>
      </c>
      <c r="D520" s="9">
        <f>_xlfn.NUMBERVALUE(VLOOKUP($A520, Statcast_Era___Career[[Name]:[FRVFRV - Statcast Fielding Run Value in runs above average (Throwing+Blocking+Framing+Arm+RAA)]], 8, FALSE))</f>
        <v>0</v>
      </c>
      <c r="E520" s="10">
        <f>_xlfn.NUMBERVALUE(VLOOKUP($A520, Statcast_Era___Career[[Name]:[FRVFRV - Statcast Fielding Run Value in runs above average (Throwing+Blocking+Framing+Arm+RAA)]], 9, FALSE))</f>
        <v>0</v>
      </c>
      <c r="F520" s="8">
        <f>_xlfn.RANK.EQ(_xlfn.NUMBERVALUE(VLOOKUP($A520,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20" s="9">
        <f>_xlfn.RANK.EQ(_xlfn.NUMBERVALUE(VLOOKUP($A520,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20" s="10">
        <f>_xlfn.RANK.EQ(_xlfn.NUMBERVALUE(VLOOKUP($A520,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20" s="11">
        <f>GEOMEAN(F520:H520)</f>
        <v>52.974830816587776</v>
      </c>
      <c r="J520" s="12">
        <f>_xlfn.RANK.EQ(Table58[[#This Row],[Geom Mean (Defense Only)]], Table58[Geom Mean (Defense Only)], 1)</f>
        <v>70</v>
      </c>
      <c r="K520" s="11">
        <f>GEOMEAN(F520:G520)</f>
        <v>52.962250707461443</v>
      </c>
      <c r="L520" s="13">
        <f>_xlfn.RANK.EQ(Table58[[#This Row],[Defensive Geom Mean (w/o Framing)]], Table58[Defensive Geom Mean (w/o Framing)], 1)</f>
        <v>58</v>
      </c>
      <c r="M520" s="19">
        <f>Table58[[#This Row],[Defense Only Rank]]-Table58[[#This Row],[Defensive Geom Mean (w/o Framing) Rank]]</f>
        <v>12</v>
      </c>
    </row>
    <row r="521" spans="1:13" x14ac:dyDescent="0.45">
      <c r="A521" s="1" t="s">
        <v>654</v>
      </c>
      <c r="B521" t="str">
        <f>VLOOKUP(Table58[[#This Row],[Name]], Statcast_Era___Career[[Name]:[Team]], 2, FALSE)</f>
        <v>2 Tms</v>
      </c>
      <c r="C521" s="8">
        <f>_xlfn.NUMBERVALUE(VLOOKUP($A521, Statcast_Era___Career[[Name]:[FRVFRV - Statcast Fielding Run Value in runs above average (Throwing+Blocking+Framing+Arm+RAA)]], 7, FALSE))</f>
        <v>0</v>
      </c>
      <c r="D521" s="9">
        <f>_xlfn.NUMBERVALUE(VLOOKUP($A521, Statcast_Era___Career[[Name]:[FRVFRV - Statcast Fielding Run Value in runs above average (Throwing+Blocking+Framing+Arm+RAA)]], 8, FALSE))</f>
        <v>0</v>
      </c>
      <c r="E521" s="10">
        <f>_xlfn.NUMBERVALUE(VLOOKUP($A521, Statcast_Era___Career[[Name]:[FRVFRV - Statcast Fielding Run Value in runs above average (Throwing+Blocking+Framing+Arm+RAA)]], 9, FALSE))</f>
        <v>0</v>
      </c>
      <c r="F521" s="8">
        <f>_xlfn.RANK.EQ(_xlfn.NUMBERVALUE(VLOOKUP($A521,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21" s="9">
        <f>_xlfn.RANK.EQ(_xlfn.NUMBERVALUE(VLOOKUP($A521,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21" s="10">
        <f>_xlfn.RANK.EQ(_xlfn.NUMBERVALUE(VLOOKUP($A521,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21" s="11">
        <f>GEOMEAN(F521:H521)</f>
        <v>52.974830816587776</v>
      </c>
      <c r="J521" s="12">
        <f>_xlfn.RANK.EQ(Table58[[#This Row],[Geom Mean (Defense Only)]], Table58[Geom Mean (Defense Only)], 1)</f>
        <v>70</v>
      </c>
      <c r="K521" s="11">
        <f>GEOMEAN(F521:G521)</f>
        <v>52.962250707461443</v>
      </c>
      <c r="L521" s="13">
        <f>_xlfn.RANK.EQ(Table58[[#This Row],[Defensive Geom Mean (w/o Framing)]], Table58[Defensive Geom Mean (w/o Framing)], 1)</f>
        <v>58</v>
      </c>
      <c r="M521" s="19">
        <f>Table58[[#This Row],[Defense Only Rank]]-Table58[[#This Row],[Defensive Geom Mean (w/o Framing) Rank]]</f>
        <v>12</v>
      </c>
    </row>
    <row r="522" spans="1:13" x14ac:dyDescent="0.45">
      <c r="A522" s="1" t="s">
        <v>655</v>
      </c>
      <c r="B522" t="str">
        <f>VLOOKUP(Table58[[#This Row],[Name]], Statcast_Era___Career[[Name]:[Team]], 2, FALSE)</f>
        <v>4 Tms</v>
      </c>
      <c r="C522" s="8">
        <f>_xlfn.NUMBERVALUE(VLOOKUP($A522, Statcast_Era___Career[[Name]:[FRVFRV - Statcast Fielding Run Value in runs above average (Throwing+Blocking+Framing+Arm+RAA)]], 7, FALSE))</f>
        <v>0</v>
      </c>
      <c r="D522" s="9">
        <f>_xlfn.NUMBERVALUE(VLOOKUP($A522, Statcast_Era___Career[[Name]:[FRVFRV - Statcast Fielding Run Value in runs above average (Throwing+Blocking+Framing+Arm+RAA)]], 8, FALSE))</f>
        <v>0</v>
      </c>
      <c r="E522" s="10">
        <f>_xlfn.NUMBERVALUE(VLOOKUP($A522, Statcast_Era___Career[[Name]:[FRVFRV - Statcast Fielding Run Value in runs above average (Throwing+Blocking+Framing+Arm+RAA)]], 9, FALSE))</f>
        <v>0</v>
      </c>
      <c r="F522" s="8">
        <f>_xlfn.RANK.EQ(_xlfn.NUMBERVALUE(VLOOKUP($A522,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22" s="9">
        <f>_xlfn.RANK.EQ(_xlfn.NUMBERVALUE(VLOOKUP($A522,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22" s="10">
        <f>_xlfn.RANK.EQ(_xlfn.NUMBERVALUE(VLOOKUP($A522,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22" s="11">
        <f>GEOMEAN(F522:H522)</f>
        <v>52.974830816587776</v>
      </c>
      <c r="J522" s="12">
        <f>_xlfn.RANK.EQ(Table58[[#This Row],[Geom Mean (Defense Only)]], Table58[Geom Mean (Defense Only)], 1)</f>
        <v>70</v>
      </c>
      <c r="K522" s="11">
        <f>GEOMEAN(F522:G522)</f>
        <v>52.962250707461443</v>
      </c>
      <c r="L522" s="13">
        <f>_xlfn.RANK.EQ(Table58[[#This Row],[Defensive Geom Mean (w/o Framing)]], Table58[Defensive Geom Mean (w/o Framing)], 1)</f>
        <v>58</v>
      </c>
      <c r="M522" s="19">
        <f>Table58[[#This Row],[Defense Only Rank]]-Table58[[#This Row],[Defensive Geom Mean (w/o Framing) Rank]]</f>
        <v>12</v>
      </c>
    </row>
    <row r="523" spans="1:13" x14ac:dyDescent="0.45">
      <c r="A523" s="1" t="s">
        <v>656</v>
      </c>
      <c r="B523" t="str">
        <f>VLOOKUP(Table58[[#This Row],[Name]], Statcast_Era___Career[[Name]:[Team]], 2, FALSE)</f>
        <v>4 Tms</v>
      </c>
      <c r="C523" s="8">
        <f>_xlfn.NUMBERVALUE(VLOOKUP($A523, Statcast_Era___Career[[Name]:[FRVFRV - Statcast Fielding Run Value in runs above average (Throwing+Blocking+Framing+Arm+RAA)]], 7, FALSE))</f>
        <v>0</v>
      </c>
      <c r="D523" s="9">
        <f>_xlfn.NUMBERVALUE(VLOOKUP($A523, Statcast_Era___Career[[Name]:[FRVFRV - Statcast Fielding Run Value in runs above average (Throwing+Blocking+Framing+Arm+RAA)]], 8, FALSE))</f>
        <v>0</v>
      </c>
      <c r="E523" s="10">
        <f>_xlfn.NUMBERVALUE(VLOOKUP($A523, Statcast_Era___Career[[Name]:[FRVFRV - Statcast Fielding Run Value in runs above average (Throwing+Blocking+Framing+Arm+RAA)]], 9, FALSE))</f>
        <v>0</v>
      </c>
      <c r="F523" s="8">
        <f>_xlfn.RANK.EQ(_xlfn.NUMBERVALUE(VLOOKUP($A523,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23" s="9">
        <f>_xlfn.RANK.EQ(_xlfn.NUMBERVALUE(VLOOKUP($A523,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23" s="10">
        <f>_xlfn.RANK.EQ(_xlfn.NUMBERVALUE(VLOOKUP($A523,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23" s="11">
        <f>GEOMEAN(F523:H523)</f>
        <v>52.974830816587776</v>
      </c>
      <c r="J523" s="12">
        <f>_xlfn.RANK.EQ(Table58[[#This Row],[Geom Mean (Defense Only)]], Table58[Geom Mean (Defense Only)], 1)</f>
        <v>70</v>
      </c>
      <c r="K523" s="11">
        <f>GEOMEAN(F523:G523)</f>
        <v>52.962250707461443</v>
      </c>
      <c r="L523" s="13">
        <f>_xlfn.RANK.EQ(Table58[[#This Row],[Defensive Geom Mean (w/o Framing)]], Table58[Defensive Geom Mean (w/o Framing)], 1)</f>
        <v>58</v>
      </c>
      <c r="M523" s="19">
        <f>Table58[[#This Row],[Defense Only Rank]]-Table58[[#This Row],[Defensive Geom Mean (w/o Framing) Rank]]</f>
        <v>12</v>
      </c>
    </row>
    <row r="524" spans="1:13" x14ac:dyDescent="0.45">
      <c r="A524" s="1" t="s">
        <v>657</v>
      </c>
      <c r="B524" t="str">
        <f>VLOOKUP(Table58[[#This Row],[Name]], Statcast_Era___Career[[Name]:[Team]], 2, FALSE)</f>
        <v>3 Tms</v>
      </c>
      <c r="C524" s="8">
        <f>_xlfn.NUMBERVALUE(VLOOKUP($A524, Statcast_Era___Career[[Name]:[FRVFRV - Statcast Fielding Run Value in runs above average (Throwing+Blocking+Framing+Arm+RAA)]], 7, FALSE))</f>
        <v>0</v>
      </c>
      <c r="D524" s="9">
        <f>_xlfn.NUMBERVALUE(VLOOKUP($A524, Statcast_Era___Career[[Name]:[FRVFRV - Statcast Fielding Run Value in runs above average (Throwing+Blocking+Framing+Arm+RAA)]], 8, FALSE))</f>
        <v>0</v>
      </c>
      <c r="E524" s="10">
        <f>_xlfn.NUMBERVALUE(VLOOKUP($A524, Statcast_Era___Career[[Name]:[FRVFRV - Statcast Fielding Run Value in runs above average (Throwing+Blocking+Framing+Arm+RAA)]], 9, FALSE))</f>
        <v>0</v>
      </c>
      <c r="F524" s="8">
        <f>_xlfn.RANK.EQ(_xlfn.NUMBERVALUE(VLOOKUP($A524,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24" s="9">
        <f>_xlfn.RANK.EQ(_xlfn.NUMBERVALUE(VLOOKUP($A524,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24" s="10">
        <f>_xlfn.RANK.EQ(_xlfn.NUMBERVALUE(VLOOKUP($A524,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24" s="11">
        <f>GEOMEAN(F524:H524)</f>
        <v>52.974830816587776</v>
      </c>
      <c r="J524" s="12">
        <f>_xlfn.RANK.EQ(Table58[[#This Row],[Geom Mean (Defense Only)]], Table58[Geom Mean (Defense Only)], 1)</f>
        <v>70</v>
      </c>
      <c r="K524" s="11">
        <f>GEOMEAN(F524:G524)</f>
        <v>52.962250707461443</v>
      </c>
      <c r="L524" s="13">
        <f>_xlfn.RANK.EQ(Table58[[#This Row],[Defensive Geom Mean (w/o Framing)]], Table58[Defensive Geom Mean (w/o Framing)], 1)</f>
        <v>58</v>
      </c>
      <c r="M524" s="19">
        <f>Table58[[#This Row],[Defense Only Rank]]-Table58[[#This Row],[Defensive Geom Mean (w/o Framing) Rank]]</f>
        <v>12</v>
      </c>
    </row>
    <row r="525" spans="1:13" x14ac:dyDescent="0.45">
      <c r="A525" s="1" t="s">
        <v>658</v>
      </c>
      <c r="B525" t="str">
        <f>VLOOKUP(Table58[[#This Row],[Name]], Statcast_Era___Career[[Name]:[Team]], 2, FALSE)</f>
        <v>4 Tms</v>
      </c>
      <c r="C525" s="8">
        <f>_xlfn.NUMBERVALUE(VLOOKUP($A525, Statcast_Era___Career[[Name]:[FRVFRV - Statcast Fielding Run Value in runs above average (Throwing+Blocking+Framing+Arm+RAA)]], 7, FALSE))</f>
        <v>0</v>
      </c>
      <c r="D525" s="9">
        <f>_xlfn.NUMBERVALUE(VLOOKUP($A525, Statcast_Era___Career[[Name]:[FRVFRV - Statcast Fielding Run Value in runs above average (Throwing+Blocking+Framing+Arm+RAA)]], 8, FALSE))</f>
        <v>0</v>
      </c>
      <c r="E525" s="10">
        <f>_xlfn.NUMBERVALUE(VLOOKUP($A525, Statcast_Era___Career[[Name]:[FRVFRV - Statcast Fielding Run Value in runs above average (Throwing+Blocking+Framing+Arm+RAA)]], 9, FALSE))</f>
        <v>0</v>
      </c>
      <c r="F525" s="8">
        <f>_xlfn.RANK.EQ(_xlfn.NUMBERVALUE(VLOOKUP($A525,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25" s="9">
        <f>_xlfn.RANK.EQ(_xlfn.NUMBERVALUE(VLOOKUP($A525,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25" s="10">
        <f>_xlfn.RANK.EQ(_xlfn.NUMBERVALUE(VLOOKUP($A525,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25" s="11">
        <f>GEOMEAN(F525:H525)</f>
        <v>52.974830816587776</v>
      </c>
      <c r="J525" s="12">
        <f>_xlfn.RANK.EQ(Table58[[#This Row],[Geom Mean (Defense Only)]], Table58[Geom Mean (Defense Only)], 1)</f>
        <v>70</v>
      </c>
      <c r="K525" s="11">
        <f>GEOMEAN(F525:G525)</f>
        <v>52.962250707461443</v>
      </c>
      <c r="L525" s="13">
        <f>_xlfn.RANK.EQ(Table58[[#This Row],[Defensive Geom Mean (w/o Framing)]], Table58[Defensive Geom Mean (w/o Framing)], 1)</f>
        <v>58</v>
      </c>
      <c r="M525" s="19">
        <f>Table58[[#This Row],[Defense Only Rank]]-Table58[[#This Row],[Defensive Geom Mean (w/o Framing) Rank]]</f>
        <v>12</v>
      </c>
    </row>
    <row r="526" spans="1:13" x14ac:dyDescent="0.45">
      <c r="A526" s="1" t="s">
        <v>659</v>
      </c>
      <c r="B526" t="str">
        <f>VLOOKUP(Table58[[#This Row],[Name]], Statcast_Era___Career[[Name]:[Team]], 2, FALSE)</f>
        <v>4 Tms</v>
      </c>
      <c r="C526" s="8">
        <f>_xlfn.NUMBERVALUE(VLOOKUP($A526, Statcast_Era___Career[[Name]:[FRVFRV - Statcast Fielding Run Value in runs above average (Throwing+Blocking+Framing+Arm+RAA)]], 7, FALSE))</f>
        <v>0</v>
      </c>
      <c r="D526" s="9">
        <f>_xlfn.NUMBERVALUE(VLOOKUP($A526, Statcast_Era___Career[[Name]:[FRVFRV - Statcast Fielding Run Value in runs above average (Throwing+Blocking+Framing+Arm+RAA)]], 8, FALSE))</f>
        <v>0</v>
      </c>
      <c r="E526" s="10">
        <f>_xlfn.NUMBERVALUE(VLOOKUP($A526, Statcast_Era___Career[[Name]:[FRVFRV - Statcast Fielding Run Value in runs above average (Throwing+Blocking+Framing+Arm+RAA)]], 9, FALSE))</f>
        <v>0</v>
      </c>
      <c r="F526" s="8">
        <f>_xlfn.RANK.EQ(_xlfn.NUMBERVALUE(VLOOKUP($A526,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26" s="9">
        <f>_xlfn.RANK.EQ(_xlfn.NUMBERVALUE(VLOOKUP($A526,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26" s="10">
        <f>_xlfn.RANK.EQ(_xlfn.NUMBERVALUE(VLOOKUP($A526,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26" s="11">
        <f>GEOMEAN(F526:H526)</f>
        <v>52.974830816587776</v>
      </c>
      <c r="J526" s="12">
        <f>_xlfn.RANK.EQ(Table58[[#This Row],[Geom Mean (Defense Only)]], Table58[Geom Mean (Defense Only)], 1)</f>
        <v>70</v>
      </c>
      <c r="K526" s="11">
        <f>GEOMEAN(F526:G526)</f>
        <v>52.962250707461443</v>
      </c>
      <c r="L526" s="13">
        <f>_xlfn.RANK.EQ(Table58[[#This Row],[Defensive Geom Mean (w/o Framing)]], Table58[Defensive Geom Mean (w/o Framing)], 1)</f>
        <v>58</v>
      </c>
      <c r="M526" s="19">
        <f>Table58[[#This Row],[Defense Only Rank]]-Table58[[#This Row],[Defensive Geom Mean (w/o Framing) Rank]]</f>
        <v>12</v>
      </c>
    </row>
    <row r="527" spans="1:13" x14ac:dyDescent="0.45">
      <c r="A527" s="1" t="s">
        <v>660</v>
      </c>
      <c r="B527" t="str">
        <f>VLOOKUP(Table58[[#This Row],[Name]], Statcast_Era___Career[[Name]:[Team]], 2, FALSE)</f>
        <v>STL</v>
      </c>
      <c r="C527" s="8">
        <f>_xlfn.NUMBERVALUE(VLOOKUP($A527, Statcast_Era___Career[[Name]:[FRVFRV - Statcast Fielding Run Value in runs above average (Throwing+Blocking+Framing+Arm+RAA)]], 7, FALSE))</f>
        <v>0</v>
      </c>
      <c r="D527" s="9">
        <f>_xlfn.NUMBERVALUE(VLOOKUP($A527, Statcast_Era___Career[[Name]:[FRVFRV - Statcast Fielding Run Value in runs above average (Throwing+Blocking+Framing+Arm+RAA)]], 8, FALSE))</f>
        <v>0</v>
      </c>
      <c r="E527" s="10">
        <f>_xlfn.NUMBERVALUE(VLOOKUP($A527, Statcast_Era___Career[[Name]:[FRVFRV - Statcast Fielding Run Value in runs above average (Throwing+Blocking+Framing+Arm+RAA)]], 9, FALSE))</f>
        <v>0</v>
      </c>
      <c r="F527" s="8">
        <f>_xlfn.RANK.EQ(_xlfn.NUMBERVALUE(VLOOKUP($A527,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27" s="9">
        <f>_xlfn.RANK.EQ(_xlfn.NUMBERVALUE(VLOOKUP($A527,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27" s="10">
        <f>_xlfn.RANK.EQ(_xlfn.NUMBERVALUE(VLOOKUP($A527,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27" s="11">
        <f>GEOMEAN(F527:H527)</f>
        <v>52.974830816587776</v>
      </c>
      <c r="J527" s="12">
        <f>_xlfn.RANK.EQ(Table58[[#This Row],[Geom Mean (Defense Only)]], Table58[Geom Mean (Defense Only)], 1)</f>
        <v>70</v>
      </c>
      <c r="K527" s="11">
        <f>GEOMEAN(F527:G527)</f>
        <v>52.962250707461443</v>
      </c>
      <c r="L527" s="13">
        <f>_xlfn.RANK.EQ(Table58[[#This Row],[Defensive Geom Mean (w/o Framing)]], Table58[Defensive Geom Mean (w/o Framing)], 1)</f>
        <v>58</v>
      </c>
      <c r="M527" s="19">
        <f>Table58[[#This Row],[Defense Only Rank]]-Table58[[#This Row],[Defensive Geom Mean (w/o Framing) Rank]]</f>
        <v>12</v>
      </c>
    </row>
    <row r="528" spans="1:13" x14ac:dyDescent="0.45">
      <c r="A528" s="1" t="s">
        <v>661</v>
      </c>
      <c r="B528" t="str">
        <f>VLOOKUP(Table58[[#This Row],[Name]], Statcast_Era___Career[[Name]:[Team]], 2, FALSE)</f>
        <v>7 Tms</v>
      </c>
      <c r="C528" s="8">
        <f>_xlfn.NUMBERVALUE(VLOOKUP($A528, Statcast_Era___Career[[Name]:[FRVFRV - Statcast Fielding Run Value in runs above average (Throwing+Blocking+Framing+Arm+RAA)]], 7, FALSE))</f>
        <v>0</v>
      </c>
      <c r="D528" s="9">
        <f>_xlfn.NUMBERVALUE(VLOOKUP($A528, Statcast_Era___Career[[Name]:[FRVFRV - Statcast Fielding Run Value in runs above average (Throwing+Blocking+Framing+Arm+RAA)]], 8, FALSE))</f>
        <v>0</v>
      </c>
      <c r="E528" s="10">
        <f>_xlfn.NUMBERVALUE(VLOOKUP($A528, Statcast_Era___Career[[Name]:[FRVFRV - Statcast Fielding Run Value in runs above average (Throwing+Blocking+Framing+Arm+RAA)]], 9, FALSE))</f>
        <v>0</v>
      </c>
      <c r="F528" s="8">
        <f>_xlfn.RANK.EQ(_xlfn.NUMBERVALUE(VLOOKUP($A528,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28" s="9">
        <f>_xlfn.RANK.EQ(_xlfn.NUMBERVALUE(VLOOKUP($A528,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28" s="10">
        <f>_xlfn.RANK.EQ(_xlfn.NUMBERVALUE(VLOOKUP($A528,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28" s="11">
        <f>GEOMEAN(F528:H528)</f>
        <v>52.974830816587776</v>
      </c>
      <c r="J528" s="12">
        <f>_xlfn.RANK.EQ(Table58[[#This Row],[Geom Mean (Defense Only)]], Table58[Geom Mean (Defense Only)], 1)</f>
        <v>70</v>
      </c>
      <c r="K528" s="11">
        <f>GEOMEAN(F528:G528)</f>
        <v>52.962250707461443</v>
      </c>
      <c r="L528" s="13">
        <f>_xlfn.RANK.EQ(Table58[[#This Row],[Defensive Geom Mean (w/o Framing)]], Table58[Defensive Geom Mean (w/o Framing)], 1)</f>
        <v>58</v>
      </c>
      <c r="M528" s="19">
        <f>Table58[[#This Row],[Defense Only Rank]]-Table58[[#This Row],[Defensive Geom Mean (w/o Framing) Rank]]</f>
        <v>12</v>
      </c>
    </row>
    <row r="529" spans="1:13" x14ac:dyDescent="0.45">
      <c r="A529" s="1" t="s">
        <v>662</v>
      </c>
      <c r="B529" t="str">
        <f>VLOOKUP(Table58[[#This Row],[Name]], Statcast_Era___Career[[Name]:[Team]], 2, FALSE)</f>
        <v>7 Tms</v>
      </c>
      <c r="C529" s="8">
        <f>_xlfn.NUMBERVALUE(VLOOKUP($A529, Statcast_Era___Career[[Name]:[FRVFRV - Statcast Fielding Run Value in runs above average (Throwing+Blocking+Framing+Arm+RAA)]], 7, FALSE))</f>
        <v>0</v>
      </c>
      <c r="D529" s="9">
        <f>_xlfn.NUMBERVALUE(VLOOKUP($A529, Statcast_Era___Career[[Name]:[FRVFRV - Statcast Fielding Run Value in runs above average (Throwing+Blocking+Framing+Arm+RAA)]], 8, FALSE))</f>
        <v>0</v>
      </c>
      <c r="E529" s="10">
        <f>_xlfn.NUMBERVALUE(VLOOKUP($A529, Statcast_Era___Career[[Name]:[FRVFRV - Statcast Fielding Run Value in runs above average (Throwing+Blocking+Framing+Arm+RAA)]], 9, FALSE))</f>
        <v>0</v>
      </c>
      <c r="F529" s="8">
        <f>_xlfn.RANK.EQ(_xlfn.NUMBERVALUE(VLOOKUP($A529,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29" s="9">
        <f>_xlfn.RANK.EQ(_xlfn.NUMBERVALUE(VLOOKUP($A529,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29" s="10">
        <f>_xlfn.RANK.EQ(_xlfn.NUMBERVALUE(VLOOKUP($A529,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29" s="11">
        <f>GEOMEAN(F529:H529)</f>
        <v>52.974830816587776</v>
      </c>
      <c r="J529" s="12">
        <f>_xlfn.RANK.EQ(Table58[[#This Row],[Geom Mean (Defense Only)]], Table58[Geom Mean (Defense Only)], 1)</f>
        <v>70</v>
      </c>
      <c r="K529" s="11">
        <f>GEOMEAN(F529:G529)</f>
        <v>52.962250707461443</v>
      </c>
      <c r="L529" s="13">
        <f>_xlfn.RANK.EQ(Table58[[#This Row],[Defensive Geom Mean (w/o Framing)]], Table58[Defensive Geom Mean (w/o Framing)], 1)</f>
        <v>58</v>
      </c>
      <c r="M529" s="19">
        <f>Table58[[#This Row],[Defense Only Rank]]-Table58[[#This Row],[Defensive Geom Mean (w/o Framing) Rank]]</f>
        <v>12</v>
      </c>
    </row>
    <row r="530" spans="1:13" x14ac:dyDescent="0.45">
      <c r="A530" s="1" t="s">
        <v>663</v>
      </c>
      <c r="B530" t="str">
        <f>VLOOKUP(Table58[[#This Row],[Name]], Statcast_Era___Career[[Name]:[Team]], 2, FALSE)</f>
        <v>2 Tms</v>
      </c>
      <c r="C530" s="8">
        <f>_xlfn.NUMBERVALUE(VLOOKUP($A530, Statcast_Era___Career[[Name]:[FRVFRV - Statcast Fielding Run Value in runs above average (Throwing+Blocking+Framing+Arm+RAA)]], 7, FALSE))</f>
        <v>0</v>
      </c>
      <c r="D530" s="9">
        <f>_xlfn.NUMBERVALUE(VLOOKUP($A530, Statcast_Era___Career[[Name]:[FRVFRV - Statcast Fielding Run Value in runs above average (Throwing+Blocking+Framing+Arm+RAA)]], 8, FALSE))</f>
        <v>0</v>
      </c>
      <c r="E530" s="10">
        <f>_xlfn.NUMBERVALUE(VLOOKUP($A530, Statcast_Era___Career[[Name]:[FRVFRV - Statcast Fielding Run Value in runs above average (Throwing+Blocking+Framing+Arm+RAA)]], 9, FALSE))</f>
        <v>0</v>
      </c>
      <c r="F530" s="8">
        <f>_xlfn.RANK.EQ(_xlfn.NUMBERVALUE(VLOOKUP($A530,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30" s="9">
        <f>_xlfn.RANK.EQ(_xlfn.NUMBERVALUE(VLOOKUP($A530,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30" s="10">
        <f>_xlfn.RANK.EQ(_xlfn.NUMBERVALUE(VLOOKUP($A530,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30" s="11">
        <f>GEOMEAN(F530:H530)</f>
        <v>52.974830816587776</v>
      </c>
      <c r="J530" s="12">
        <f>_xlfn.RANK.EQ(Table58[[#This Row],[Geom Mean (Defense Only)]], Table58[Geom Mean (Defense Only)], 1)</f>
        <v>70</v>
      </c>
      <c r="K530" s="11">
        <f>GEOMEAN(F530:G530)</f>
        <v>52.962250707461443</v>
      </c>
      <c r="L530" s="13">
        <f>_xlfn.RANK.EQ(Table58[[#This Row],[Defensive Geom Mean (w/o Framing)]], Table58[Defensive Geom Mean (w/o Framing)], 1)</f>
        <v>58</v>
      </c>
      <c r="M530" s="19">
        <f>Table58[[#This Row],[Defense Only Rank]]-Table58[[#This Row],[Defensive Geom Mean (w/o Framing) Rank]]</f>
        <v>12</v>
      </c>
    </row>
    <row r="531" spans="1:13" x14ac:dyDescent="0.45">
      <c r="A531" s="1" t="s">
        <v>664</v>
      </c>
      <c r="B531" t="str">
        <f>VLOOKUP(Table58[[#This Row],[Name]], Statcast_Era___Career[[Name]:[Team]], 2, FALSE)</f>
        <v>3 Tms</v>
      </c>
      <c r="C531" s="8">
        <f>_xlfn.NUMBERVALUE(VLOOKUP($A531, Statcast_Era___Career[[Name]:[FRVFRV - Statcast Fielding Run Value in runs above average (Throwing+Blocking+Framing+Arm+RAA)]], 7, FALSE))</f>
        <v>0</v>
      </c>
      <c r="D531" s="9">
        <f>_xlfn.NUMBERVALUE(VLOOKUP($A531, Statcast_Era___Career[[Name]:[FRVFRV - Statcast Fielding Run Value in runs above average (Throwing+Blocking+Framing+Arm+RAA)]], 8, FALSE))</f>
        <v>0</v>
      </c>
      <c r="E531" s="10">
        <f>_xlfn.NUMBERVALUE(VLOOKUP($A531, Statcast_Era___Career[[Name]:[FRVFRV - Statcast Fielding Run Value in runs above average (Throwing+Blocking+Framing+Arm+RAA)]], 9, FALSE))</f>
        <v>0</v>
      </c>
      <c r="F531" s="8">
        <f>_xlfn.RANK.EQ(_xlfn.NUMBERVALUE(VLOOKUP($A531,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31" s="9">
        <f>_xlfn.RANK.EQ(_xlfn.NUMBERVALUE(VLOOKUP($A531,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31" s="10">
        <f>_xlfn.RANK.EQ(_xlfn.NUMBERVALUE(VLOOKUP($A531,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31" s="11">
        <f>GEOMEAN(F531:H531)</f>
        <v>52.974830816587776</v>
      </c>
      <c r="J531" s="12">
        <f>_xlfn.RANK.EQ(Table58[[#This Row],[Geom Mean (Defense Only)]], Table58[Geom Mean (Defense Only)], 1)</f>
        <v>70</v>
      </c>
      <c r="K531" s="11">
        <f>GEOMEAN(F531:G531)</f>
        <v>52.962250707461443</v>
      </c>
      <c r="L531" s="13">
        <f>_xlfn.RANK.EQ(Table58[[#This Row],[Defensive Geom Mean (w/o Framing)]], Table58[Defensive Geom Mean (w/o Framing)], 1)</f>
        <v>58</v>
      </c>
      <c r="M531" s="19">
        <f>Table58[[#This Row],[Defense Only Rank]]-Table58[[#This Row],[Defensive Geom Mean (w/o Framing) Rank]]</f>
        <v>12</v>
      </c>
    </row>
    <row r="532" spans="1:13" x14ac:dyDescent="0.45">
      <c r="A532" s="1" t="s">
        <v>665</v>
      </c>
      <c r="B532" t="str">
        <f>VLOOKUP(Table58[[#This Row],[Name]], Statcast_Era___Career[[Name]:[Team]], 2, FALSE)</f>
        <v>2 Tms</v>
      </c>
      <c r="C532" s="8">
        <f>_xlfn.NUMBERVALUE(VLOOKUP($A532, Statcast_Era___Career[[Name]:[FRVFRV - Statcast Fielding Run Value in runs above average (Throwing+Blocking+Framing+Arm+RAA)]], 7, FALSE))</f>
        <v>0</v>
      </c>
      <c r="D532" s="9">
        <f>_xlfn.NUMBERVALUE(VLOOKUP($A532, Statcast_Era___Career[[Name]:[FRVFRV - Statcast Fielding Run Value in runs above average (Throwing+Blocking+Framing+Arm+RAA)]], 8, FALSE))</f>
        <v>0</v>
      </c>
      <c r="E532" s="10">
        <f>_xlfn.NUMBERVALUE(VLOOKUP($A532, Statcast_Era___Career[[Name]:[FRVFRV - Statcast Fielding Run Value in runs above average (Throwing+Blocking+Framing+Arm+RAA)]], 9, FALSE))</f>
        <v>0</v>
      </c>
      <c r="F532" s="8">
        <f>_xlfn.RANK.EQ(_xlfn.NUMBERVALUE(VLOOKUP($A532,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32" s="9">
        <f>_xlfn.RANK.EQ(_xlfn.NUMBERVALUE(VLOOKUP($A532,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32" s="10">
        <f>_xlfn.RANK.EQ(_xlfn.NUMBERVALUE(VLOOKUP($A532,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32" s="11">
        <f>GEOMEAN(F532:H532)</f>
        <v>52.974830816587776</v>
      </c>
      <c r="J532" s="12">
        <f>_xlfn.RANK.EQ(Table58[[#This Row],[Geom Mean (Defense Only)]], Table58[Geom Mean (Defense Only)], 1)</f>
        <v>70</v>
      </c>
      <c r="K532" s="11">
        <f>GEOMEAN(F532:G532)</f>
        <v>52.962250707461443</v>
      </c>
      <c r="L532" s="13">
        <f>_xlfn.RANK.EQ(Table58[[#This Row],[Defensive Geom Mean (w/o Framing)]], Table58[Defensive Geom Mean (w/o Framing)], 1)</f>
        <v>58</v>
      </c>
      <c r="M532" s="19">
        <f>Table58[[#This Row],[Defense Only Rank]]-Table58[[#This Row],[Defensive Geom Mean (w/o Framing) Rank]]</f>
        <v>12</v>
      </c>
    </row>
    <row r="533" spans="1:13" x14ac:dyDescent="0.45">
      <c r="A533" s="1" t="s">
        <v>666</v>
      </c>
      <c r="B533" t="str">
        <f>VLOOKUP(Table58[[#This Row],[Name]], Statcast_Era___Career[[Name]:[Team]], 2, FALSE)</f>
        <v>3 Tms</v>
      </c>
      <c r="C533" s="8">
        <f>_xlfn.NUMBERVALUE(VLOOKUP($A533, Statcast_Era___Career[[Name]:[FRVFRV - Statcast Fielding Run Value in runs above average (Throwing+Blocking+Framing+Arm+RAA)]], 7, FALSE))</f>
        <v>0</v>
      </c>
      <c r="D533" s="9">
        <f>_xlfn.NUMBERVALUE(VLOOKUP($A533, Statcast_Era___Career[[Name]:[FRVFRV - Statcast Fielding Run Value in runs above average (Throwing+Blocking+Framing+Arm+RAA)]], 8, FALSE))</f>
        <v>0</v>
      </c>
      <c r="E533" s="10">
        <f>_xlfn.NUMBERVALUE(VLOOKUP($A533, Statcast_Era___Career[[Name]:[FRVFRV - Statcast Fielding Run Value in runs above average (Throwing+Blocking+Framing+Arm+RAA)]], 9, FALSE))</f>
        <v>0</v>
      </c>
      <c r="F533" s="8">
        <f>_xlfn.RANK.EQ(_xlfn.NUMBERVALUE(VLOOKUP($A533,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33" s="9">
        <f>_xlfn.RANK.EQ(_xlfn.NUMBERVALUE(VLOOKUP($A533,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33" s="10">
        <f>_xlfn.RANK.EQ(_xlfn.NUMBERVALUE(VLOOKUP($A533,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33" s="11">
        <f>GEOMEAN(F533:H533)</f>
        <v>52.974830816587776</v>
      </c>
      <c r="J533" s="12">
        <f>_xlfn.RANK.EQ(Table58[[#This Row],[Geom Mean (Defense Only)]], Table58[Geom Mean (Defense Only)], 1)</f>
        <v>70</v>
      </c>
      <c r="K533" s="11">
        <f>GEOMEAN(F533:G533)</f>
        <v>52.962250707461443</v>
      </c>
      <c r="L533" s="13">
        <f>_xlfn.RANK.EQ(Table58[[#This Row],[Defensive Geom Mean (w/o Framing)]], Table58[Defensive Geom Mean (w/o Framing)], 1)</f>
        <v>58</v>
      </c>
      <c r="M533" s="19">
        <f>Table58[[#This Row],[Defense Only Rank]]-Table58[[#This Row],[Defensive Geom Mean (w/o Framing) Rank]]</f>
        <v>12</v>
      </c>
    </row>
    <row r="534" spans="1:13" x14ac:dyDescent="0.45">
      <c r="A534" s="1" t="s">
        <v>667</v>
      </c>
      <c r="B534" t="str">
        <f>VLOOKUP(Table58[[#This Row],[Name]], Statcast_Era___Career[[Name]:[Team]], 2, FALSE)</f>
        <v>3 Tms</v>
      </c>
      <c r="C534" s="8">
        <f>_xlfn.NUMBERVALUE(VLOOKUP($A534, Statcast_Era___Career[[Name]:[FRVFRV - Statcast Fielding Run Value in runs above average (Throwing+Blocking+Framing+Arm+RAA)]], 7, FALSE))</f>
        <v>0</v>
      </c>
      <c r="D534" s="9">
        <f>_xlfn.NUMBERVALUE(VLOOKUP($A534, Statcast_Era___Career[[Name]:[FRVFRV - Statcast Fielding Run Value in runs above average (Throwing+Blocking+Framing+Arm+RAA)]], 8, FALSE))</f>
        <v>0</v>
      </c>
      <c r="E534" s="10">
        <f>_xlfn.NUMBERVALUE(VLOOKUP($A534, Statcast_Era___Career[[Name]:[FRVFRV - Statcast Fielding Run Value in runs above average (Throwing+Blocking+Framing+Arm+RAA)]], 9, FALSE))</f>
        <v>0</v>
      </c>
      <c r="F534" s="8">
        <f>_xlfn.RANK.EQ(_xlfn.NUMBERVALUE(VLOOKUP($A534,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34" s="9">
        <f>_xlfn.RANK.EQ(_xlfn.NUMBERVALUE(VLOOKUP($A534,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34" s="10">
        <f>_xlfn.RANK.EQ(_xlfn.NUMBERVALUE(VLOOKUP($A534,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34" s="11">
        <f>GEOMEAN(F534:H534)</f>
        <v>52.974830816587776</v>
      </c>
      <c r="J534" s="12">
        <f>_xlfn.RANK.EQ(Table58[[#This Row],[Geom Mean (Defense Only)]], Table58[Geom Mean (Defense Only)], 1)</f>
        <v>70</v>
      </c>
      <c r="K534" s="11">
        <f>GEOMEAN(F534:G534)</f>
        <v>52.962250707461443</v>
      </c>
      <c r="L534" s="13">
        <f>_xlfn.RANK.EQ(Table58[[#This Row],[Defensive Geom Mean (w/o Framing)]], Table58[Defensive Geom Mean (w/o Framing)], 1)</f>
        <v>58</v>
      </c>
      <c r="M534" s="19">
        <f>Table58[[#This Row],[Defense Only Rank]]-Table58[[#This Row],[Defensive Geom Mean (w/o Framing) Rank]]</f>
        <v>12</v>
      </c>
    </row>
    <row r="535" spans="1:13" x14ac:dyDescent="0.45">
      <c r="A535" s="1" t="s">
        <v>668</v>
      </c>
      <c r="B535" t="str">
        <f>VLOOKUP(Table58[[#This Row],[Name]], Statcast_Era___Career[[Name]:[Team]], 2, FALSE)</f>
        <v>6 Tms</v>
      </c>
      <c r="C535" s="8">
        <f>_xlfn.NUMBERVALUE(VLOOKUP($A535, Statcast_Era___Career[[Name]:[FRVFRV - Statcast Fielding Run Value in runs above average (Throwing+Blocking+Framing+Arm+RAA)]], 7, FALSE))</f>
        <v>0</v>
      </c>
      <c r="D535" s="9">
        <f>_xlfn.NUMBERVALUE(VLOOKUP($A535, Statcast_Era___Career[[Name]:[FRVFRV - Statcast Fielding Run Value in runs above average (Throwing+Blocking+Framing+Arm+RAA)]], 8, FALSE))</f>
        <v>0</v>
      </c>
      <c r="E535" s="10">
        <f>_xlfn.NUMBERVALUE(VLOOKUP($A535, Statcast_Era___Career[[Name]:[FRVFRV - Statcast Fielding Run Value in runs above average (Throwing+Blocking+Framing+Arm+RAA)]], 9, FALSE))</f>
        <v>0</v>
      </c>
      <c r="F535" s="8">
        <f>_xlfn.RANK.EQ(_xlfn.NUMBERVALUE(VLOOKUP($A535,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35" s="9">
        <f>_xlfn.RANK.EQ(_xlfn.NUMBERVALUE(VLOOKUP($A535,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35" s="10">
        <f>_xlfn.RANK.EQ(_xlfn.NUMBERVALUE(VLOOKUP($A535,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35" s="11">
        <f>GEOMEAN(F535:H535)</f>
        <v>52.974830816587776</v>
      </c>
      <c r="J535" s="12">
        <f>_xlfn.RANK.EQ(Table58[[#This Row],[Geom Mean (Defense Only)]], Table58[Geom Mean (Defense Only)], 1)</f>
        <v>70</v>
      </c>
      <c r="K535" s="11">
        <f>GEOMEAN(F535:G535)</f>
        <v>52.962250707461443</v>
      </c>
      <c r="L535" s="13">
        <f>_xlfn.RANK.EQ(Table58[[#This Row],[Defensive Geom Mean (w/o Framing)]], Table58[Defensive Geom Mean (w/o Framing)], 1)</f>
        <v>58</v>
      </c>
      <c r="M535" s="19">
        <f>Table58[[#This Row],[Defense Only Rank]]-Table58[[#This Row],[Defensive Geom Mean (w/o Framing) Rank]]</f>
        <v>12</v>
      </c>
    </row>
    <row r="536" spans="1:13" x14ac:dyDescent="0.45">
      <c r="A536" s="1" t="s">
        <v>669</v>
      </c>
      <c r="B536" t="str">
        <f>VLOOKUP(Table58[[#This Row],[Name]], Statcast_Era___Career[[Name]:[Team]], 2, FALSE)</f>
        <v>2 Tms</v>
      </c>
      <c r="C536" s="8">
        <f>_xlfn.NUMBERVALUE(VLOOKUP($A536, Statcast_Era___Career[[Name]:[FRVFRV - Statcast Fielding Run Value in runs above average (Throwing+Blocking+Framing+Arm+RAA)]], 7, FALSE))</f>
        <v>0</v>
      </c>
      <c r="D536" s="9">
        <f>_xlfn.NUMBERVALUE(VLOOKUP($A536, Statcast_Era___Career[[Name]:[FRVFRV - Statcast Fielding Run Value in runs above average (Throwing+Blocking+Framing+Arm+RAA)]], 8, FALSE))</f>
        <v>0</v>
      </c>
      <c r="E536" s="10">
        <f>_xlfn.NUMBERVALUE(VLOOKUP($A536, Statcast_Era___Career[[Name]:[FRVFRV - Statcast Fielding Run Value in runs above average (Throwing+Blocking+Framing+Arm+RAA)]], 9, FALSE))</f>
        <v>0</v>
      </c>
      <c r="F536" s="8">
        <f>_xlfn.RANK.EQ(_xlfn.NUMBERVALUE(VLOOKUP($A536,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36" s="9">
        <f>_xlfn.RANK.EQ(_xlfn.NUMBERVALUE(VLOOKUP($A536,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36" s="10">
        <f>_xlfn.RANK.EQ(_xlfn.NUMBERVALUE(VLOOKUP($A536,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36" s="11">
        <f>GEOMEAN(F536:H536)</f>
        <v>52.974830816587776</v>
      </c>
      <c r="J536" s="12">
        <f>_xlfn.RANK.EQ(Table58[[#This Row],[Geom Mean (Defense Only)]], Table58[Geom Mean (Defense Only)], 1)</f>
        <v>70</v>
      </c>
      <c r="K536" s="11">
        <f>GEOMEAN(F536:G536)</f>
        <v>52.962250707461443</v>
      </c>
      <c r="L536" s="13">
        <f>_xlfn.RANK.EQ(Table58[[#This Row],[Defensive Geom Mean (w/o Framing)]], Table58[Defensive Geom Mean (w/o Framing)], 1)</f>
        <v>58</v>
      </c>
      <c r="M536" s="19">
        <f>Table58[[#This Row],[Defense Only Rank]]-Table58[[#This Row],[Defensive Geom Mean (w/o Framing) Rank]]</f>
        <v>12</v>
      </c>
    </row>
    <row r="537" spans="1:13" x14ac:dyDescent="0.45">
      <c r="A537" s="1" t="s">
        <v>670</v>
      </c>
      <c r="B537" t="str">
        <f>VLOOKUP(Table58[[#This Row],[Name]], Statcast_Era___Career[[Name]:[Team]], 2, FALSE)</f>
        <v>2 Tms</v>
      </c>
      <c r="C537" s="8">
        <f>_xlfn.NUMBERVALUE(VLOOKUP($A537, Statcast_Era___Career[[Name]:[FRVFRV - Statcast Fielding Run Value in runs above average (Throwing+Blocking+Framing+Arm+RAA)]], 7, FALSE))</f>
        <v>0</v>
      </c>
      <c r="D537" s="9">
        <f>_xlfn.NUMBERVALUE(VLOOKUP($A537, Statcast_Era___Career[[Name]:[FRVFRV - Statcast Fielding Run Value in runs above average (Throwing+Blocking+Framing+Arm+RAA)]], 8, FALSE))</f>
        <v>0</v>
      </c>
      <c r="E537" s="10">
        <f>_xlfn.NUMBERVALUE(VLOOKUP($A537, Statcast_Era___Career[[Name]:[FRVFRV - Statcast Fielding Run Value in runs above average (Throwing+Blocking+Framing+Arm+RAA)]], 9, FALSE))</f>
        <v>0</v>
      </c>
      <c r="F537" s="8">
        <f>_xlfn.RANK.EQ(_xlfn.NUMBERVALUE(VLOOKUP($A537,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37" s="9">
        <f>_xlfn.RANK.EQ(_xlfn.NUMBERVALUE(VLOOKUP($A537,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37" s="10">
        <f>_xlfn.RANK.EQ(_xlfn.NUMBERVALUE(VLOOKUP($A537,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37" s="11">
        <f>GEOMEAN(F537:H537)</f>
        <v>52.974830816587776</v>
      </c>
      <c r="J537" s="12">
        <f>_xlfn.RANK.EQ(Table58[[#This Row],[Geom Mean (Defense Only)]], Table58[Geom Mean (Defense Only)], 1)</f>
        <v>70</v>
      </c>
      <c r="K537" s="11">
        <f>GEOMEAN(F537:G537)</f>
        <v>52.962250707461443</v>
      </c>
      <c r="L537" s="13">
        <f>_xlfn.RANK.EQ(Table58[[#This Row],[Defensive Geom Mean (w/o Framing)]], Table58[Defensive Geom Mean (w/o Framing)], 1)</f>
        <v>58</v>
      </c>
      <c r="M537" s="19">
        <f>Table58[[#This Row],[Defense Only Rank]]-Table58[[#This Row],[Defensive Geom Mean (w/o Framing) Rank]]</f>
        <v>12</v>
      </c>
    </row>
    <row r="538" spans="1:13" x14ac:dyDescent="0.45">
      <c r="A538" s="1" t="s">
        <v>671</v>
      </c>
      <c r="B538" t="str">
        <f>VLOOKUP(Table58[[#This Row],[Name]], Statcast_Era___Career[[Name]:[Team]], 2, FALSE)</f>
        <v>3 Tms</v>
      </c>
      <c r="C538" s="8">
        <f>_xlfn.NUMBERVALUE(VLOOKUP($A538, Statcast_Era___Career[[Name]:[FRVFRV - Statcast Fielding Run Value in runs above average (Throwing+Blocking+Framing+Arm+RAA)]], 7, FALSE))</f>
        <v>0</v>
      </c>
      <c r="D538" s="9">
        <f>_xlfn.NUMBERVALUE(VLOOKUP($A538, Statcast_Era___Career[[Name]:[FRVFRV - Statcast Fielding Run Value in runs above average (Throwing+Blocking+Framing+Arm+RAA)]], 8, FALSE))</f>
        <v>0</v>
      </c>
      <c r="E538" s="10">
        <f>_xlfn.NUMBERVALUE(VLOOKUP($A538, Statcast_Era___Career[[Name]:[FRVFRV - Statcast Fielding Run Value in runs above average (Throwing+Blocking+Framing+Arm+RAA)]], 9, FALSE))</f>
        <v>0</v>
      </c>
      <c r="F538" s="8">
        <f>_xlfn.RANK.EQ(_xlfn.NUMBERVALUE(VLOOKUP($A538,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38" s="9">
        <f>_xlfn.RANK.EQ(_xlfn.NUMBERVALUE(VLOOKUP($A538,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38" s="10">
        <f>_xlfn.RANK.EQ(_xlfn.NUMBERVALUE(VLOOKUP($A538,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38" s="11">
        <f>GEOMEAN(F538:H538)</f>
        <v>52.974830816587776</v>
      </c>
      <c r="J538" s="12">
        <f>_xlfn.RANK.EQ(Table58[[#This Row],[Geom Mean (Defense Only)]], Table58[Geom Mean (Defense Only)], 1)</f>
        <v>70</v>
      </c>
      <c r="K538" s="11">
        <f>GEOMEAN(F538:G538)</f>
        <v>52.962250707461443</v>
      </c>
      <c r="L538" s="13">
        <f>_xlfn.RANK.EQ(Table58[[#This Row],[Defensive Geom Mean (w/o Framing)]], Table58[Defensive Geom Mean (w/o Framing)], 1)</f>
        <v>58</v>
      </c>
      <c r="M538" s="19">
        <f>Table58[[#This Row],[Defense Only Rank]]-Table58[[#This Row],[Defensive Geom Mean (w/o Framing) Rank]]</f>
        <v>12</v>
      </c>
    </row>
    <row r="539" spans="1:13" x14ac:dyDescent="0.45">
      <c r="A539" s="1" t="s">
        <v>672</v>
      </c>
      <c r="B539" t="str">
        <f>VLOOKUP(Table58[[#This Row],[Name]], Statcast_Era___Career[[Name]:[Team]], 2, FALSE)</f>
        <v>4 Tms</v>
      </c>
      <c r="C539" s="8">
        <f>_xlfn.NUMBERVALUE(VLOOKUP($A539, Statcast_Era___Career[[Name]:[FRVFRV - Statcast Fielding Run Value in runs above average (Throwing+Blocking+Framing+Arm+RAA)]], 7, FALSE))</f>
        <v>0</v>
      </c>
      <c r="D539" s="9">
        <f>_xlfn.NUMBERVALUE(VLOOKUP($A539, Statcast_Era___Career[[Name]:[FRVFRV - Statcast Fielding Run Value in runs above average (Throwing+Blocking+Framing+Arm+RAA)]], 8, FALSE))</f>
        <v>0</v>
      </c>
      <c r="E539" s="10">
        <f>_xlfn.NUMBERVALUE(VLOOKUP($A539, Statcast_Era___Career[[Name]:[FRVFRV - Statcast Fielding Run Value in runs above average (Throwing+Blocking+Framing+Arm+RAA)]], 9, FALSE))</f>
        <v>0</v>
      </c>
      <c r="F539" s="8">
        <f>_xlfn.RANK.EQ(_xlfn.NUMBERVALUE(VLOOKUP($A539,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39" s="9">
        <f>_xlfn.RANK.EQ(_xlfn.NUMBERVALUE(VLOOKUP($A539,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39" s="10">
        <f>_xlfn.RANK.EQ(_xlfn.NUMBERVALUE(VLOOKUP($A539,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39" s="11">
        <f>GEOMEAN(F539:H539)</f>
        <v>52.974830816587776</v>
      </c>
      <c r="J539" s="12">
        <f>_xlfn.RANK.EQ(Table58[[#This Row],[Geom Mean (Defense Only)]], Table58[Geom Mean (Defense Only)], 1)</f>
        <v>70</v>
      </c>
      <c r="K539" s="11">
        <f>GEOMEAN(F539:G539)</f>
        <v>52.962250707461443</v>
      </c>
      <c r="L539" s="13">
        <f>_xlfn.RANK.EQ(Table58[[#This Row],[Defensive Geom Mean (w/o Framing)]], Table58[Defensive Geom Mean (w/o Framing)], 1)</f>
        <v>58</v>
      </c>
      <c r="M539" s="19">
        <f>Table58[[#This Row],[Defense Only Rank]]-Table58[[#This Row],[Defensive Geom Mean (w/o Framing) Rank]]</f>
        <v>12</v>
      </c>
    </row>
    <row r="540" spans="1:13" x14ac:dyDescent="0.45">
      <c r="A540" s="1" t="s">
        <v>673</v>
      </c>
      <c r="B540" t="str">
        <f>VLOOKUP(Table58[[#This Row],[Name]], Statcast_Era___Career[[Name]:[Team]], 2, FALSE)</f>
        <v>6 Tms</v>
      </c>
      <c r="C540" s="8">
        <f>_xlfn.NUMBERVALUE(VLOOKUP($A540, Statcast_Era___Career[[Name]:[FRVFRV - Statcast Fielding Run Value in runs above average (Throwing+Blocking+Framing+Arm+RAA)]], 7, FALSE))</f>
        <v>0</v>
      </c>
      <c r="D540" s="9">
        <f>_xlfn.NUMBERVALUE(VLOOKUP($A540, Statcast_Era___Career[[Name]:[FRVFRV - Statcast Fielding Run Value in runs above average (Throwing+Blocking+Framing+Arm+RAA)]], 8, FALSE))</f>
        <v>0</v>
      </c>
      <c r="E540" s="10">
        <f>_xlfn.NUMBERVALUE(VLOOKUP($A540, Statcast_Era___Career[[Name]:[FRVFRV - Statcast Fielding Run Value in runs above average (Throwing+Blocking+Framing+Arm+RAA)]], 9, FALSE))</f>
        <v>0</v>
      </c>
      <c r="F540" s="8">
        <f>_xlfn.RANK.EQ(_xlfn.NUMBERVALUE(VLOOKUP($A540,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40" s="9">
        <f>_xlfn.RANK.EQ(_xlfn.NUMBERVALUE(VLOOKUP($A540,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40" s="10">
        <f>_xlfn.RANK.EQ(_xlfn.NUMBERVALUE(VLOOKUP($A540,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40" s="11">
        <f>GEOMEAN(F540:H540)</f>
        <v>52.974830816587776</v>
      </c>
      <c r="J540" s="12">
        <f>_xlfn.RANK.EQ(Table58[[#This Row],[Geom Mean (Defense Only)]], Table58[Geom Mean (Defense Only)], 1)</f>
        <v>70</v>
      </c>
      <c r="K540" s="11">
        <f>GEOMEAN(F540:G540)</f>
        <v>52.962250707461443</v>
      </c>
      <c r="L540" s="13">
        <f>_xlfn.RANK.EQ(Table58[[#This Row],[Defensive Geom Mean (w/o Framing)]], Table58[Defensive Geom Mean (w/o Framing)], 1)</f>
        <v>58</v>
      </c>
      <c r="M540" s="19">
        <f>Table58[[#This Row],[Defense Only Rank]]-Table58[[#This Row],[Defensive Geom Mean (w/o Framing) Rank]]</f>
        <v>12</v>
      </c>
    </row>
    <row r="541" spans="1:13" x14ac:dyDescent="0.45">
      <c r="A541" s="1" t="s">
        <v>674</v>
      </c>
      <c r="B541" t="str">
        <f>VLOOKUP(Table58[[#This Row],[Name]], Statcast_Era___Career[[Name]:[Team]], 2, FALSE)</f>
        <v>6 Tms</v>
      </c>
      <c r="C541" s="8">
        <f>_xlfn.NUMBERVALUE(VLOOKUP($A541, Statcast_Era___Career[[Name]:[FRVFRV - Statcast Fielding Run Value in runs above average (Throwing+Blocking+Framing+Arm+RAA)]], 7, FALSE))</f>
        <v>0</v>
      </c>
      <c r="D541" s="9">
        <f>_xlfn.NUMBERVALUE(VLOOKUP($A541, Statcast_Era___Career[[Name]:[FRVFRV - Statcast Fielding Run Value in runs above average (Throwing+Blocking+Framing+Arm+RAA)]], 8, FALSE))</f>
        <v>0</v>
      </c>
      <c r="E541" s="10">
        <f>_xlfn.NUMBERVALUE(VLOOKUP($A541, Statcast_Era___Career[[Name]:[FRVFRV - Statcast Fielding Run Value in runs above average (Throwing+Blocking+Framing+Arm+RAA)]], 9, FALSE))</f>
        <v>0</v>
      </c>
      <c r="F541" s="8">
        <f>_xlfn.RANK.EQ(_xlfn.NUMBERVALUE(VLOOKUP($A541,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41" s="9">
        <f>_xlfn.RANK.EQ(_xlfn.NUMBERVALUE(VLOOKUP($A541,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41" s="10">
        <f>_xlfn.RANK.EQ(_xlfn.NUMBERVALUE(VLOOKUP($A541,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41" s="11">
        <f>GEOMEAN(F541:H541)</f>
        <v>52.974830816587776</v>
      </c>
      <c r="J541" s="12">
        <f>_xlfn.RANK.EQ(Table58[[#This Row],[Geom Mean (Defense Only)]], Table58[Geom Mean (Defense Only)], 1)</f>
        <v>70</v>
      </c>
      <c r="K541" s="11">
        <f>GEOMEAN(F541:G541)</f>
        <v>52.962250707461443</v>
      </c>
      <c r="L541" s="13">
        <f>_xlfn.RANK.EQ(Table58[[#This Row],[Defensive Geom Mean (w/o Framing)]], Table58[Defensive Geom Mean (w/o Framing)], 1)</f>
        <v>58</v>
      </c>
      <c r="M541" s="19">
        <f>Table58[[#This Row],[Defense Only Rank]]-Table58[[#This Row],[Defensive Geom Mean (w/o Framing) Rank]]</f>
        <v>12</v>
      </c>
    </row>
    <row r="542" spans="1:13" x14ac:dyDescent="0.45">
      <c r="A542" s="1" t="s">
        <v>675</v>
      </c>
      <c r="B542" t="str">
        <f>VLOOKUP(Table58[[#This Row],[Name]], Statcast_Era___Career[[Name]:[Team]], 2, FALSE)</f>
        <v>4 Tms</v>
      </c>
      <c r="C542" s="8">
        <f>_xlfn.NUMBERVALUE(VLOOKUP($A542, Statcast_Era___Career[[Name]:[FRVFRV - Statcast Fielding Run Value in runs above average (Throwing+Blocking+Framing+Arm+RAA)]], 7, FALSE))</f>
        <v>0</v>
      </c>
      <c r="D542" s="9">
        <f>_xlfn.NUMBERVALUE(VLOOKUP($A542, Statcast_Era___Career[[Name]:[FRVFRV - Statcast Fielding Run Value in runs above average (Throwing+Blocking+Framing+Arm+RAA)]], 8, FALSE))</f>
        <v>0</v>
      </c>
      <c r="E542" s="10">
        <f>_xlfn.NUMBERVALUE(VLOOKUP($A542, Statcast_Era___Career[[Name]:[FRVFRV - Statcast Fielding Run Value in runs above average (Throwing+Blocking+Framing+Arm+RAA)]], 9, FALSE))</f>
        <v>0</v>
      </c>
      <c r="F542" s="8">
        <f>_xlfn.RANK.EQ(_xlfn.NUMBERVALUE(VLOOKUP($A542,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42" s="9">
        <f>_xlfn.RANK.EQ(_xlfn.NUMBERVALUE(VLOOKUP($A542,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42" s="10">
        <f>_xlfn.RANK.EQ(_xlfn.NUMBERVALUE(VLOOKUP($A542,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42" s="11">
        <f>GEOMEAN(F542:H542)</f>
        <v>52.974830816587776</v>
      </c>
      <c r="J542" s="12">
        <f>_xlfn.RANK.EQ(Table58[[#This Row],[Geom Mean (Defense Only)]], Table58[Geom Mean (Defense Only)], 1)</f>
        <v>70</v>
      </c>
      <c r="K542" s="11">
        <f>GEOMEAN(F542:G542)</f>
        <v>52.962250707461443</v>
      </c>
      <c r="L542" s="13">
        <f>_xlfn.RANK.EQ(Table58[[#This Row],[Defensive Geom Mean (w/o Framing)]], Table58[Defensive Geom Mean (w/o Framing)], 1)</f>
        <v>58</v>
      </c>
      <c r="M542" s="19">
        <f>Table58[[#This Row],[Defense Only Rank]]-Table58[[#This Row],[Defensive Geom Mean (w/o Framing) Rank]]</f>
        <v>12</v>
      </c>
    </row>
    <row r="543" spans="1:13" x14ac:dyDescent="0.45">
      <c r="A543" s="1" t="s">
        <v>676</v>
      </c>
      <c r="B543" t="str">
        <f>VLOOKUP(Table58[[#This Row],[Name]], Statcast_Era___Career[[Name]:[Team]], 2, FALSE)</f>
        <v>3 Tms</v>
      </c>
      <c r="C543" s="8">
        <f>_xlfn.NUMBERVALUE(VLOOKUP($A543, Statcast_Era___Career[[Name]:[FRVFRV - Statcast Fielding Run Value in runs above average (Throwing+Blocking+Framing+Arm+RAA)]], 7, FALSE))</f>
        <v>0</v>
      </c>
      <c r="D543" s="9">
        <f>_xlfn.NUMBERVALUE(VLOOKUP($A543, Statcast_Era___Career[[Name]:[FRVFRV - Statcast Fielding Run Value in runs above average (Throwing+Blocking+Framing+Arm+RAA)]], 8, FALSE))</f>
        <v>0</v>
      </c>
      <c r="E543" s="10">
        <f>_xlfn.NUMBERVALUE(VLOOKUP($A543, Statcast_Era___Career[[Name]:[FRVFRV - Statcast Fielding Run Value in runs above average (Throwing+Blocking+Framing+Arm+RAA)]], 9, FALSE))</f>
        <v>0</v>
      </c>
      <c r="F543" s="8">
        <f>_xlfn.RANK.EQ(_xlfn.NUMBERVALUE(VLOOKUP($A543,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43" s="9">
        <f>_xlfn.RANK.EQ(_xlfn.NUMBERVALUE(VLOOKUP($A543,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43" s="10">
        <f>_xlfn.RANK.EQ(_xlfn.NUMBERVALUE(VLOOKUP($A543,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43" s="11">
        <f>GEOMEAN(F543:H543)</f>
        <v>52.974830816587776</v>
      </c>
      <c r="J543" s="12">
        <f>_xlfn.RANK.EQ(Table58[[#This Row],[Geom Mean (Defense Only)]], Table58[Geom Mean (Defense Only)], 1)</f>
        <v>70</v>
      </c>
      <c r="K543" s="11">
        <f>GEOMEAN(F543:G543)</f>
        <v>52.962250707461443</v>
      </c>
      <c r="L543" s="13">
        <f>_xlfn.RANK.EQ(Table58[[#This Row],[Defensive Geom Mean (w/o Framing)]], Table58[Defensive Geom Mean (w/o Framing)], 1)</f>
        <v>58</v>
      </c>
      <c r="M543" s="19">
        <f>Table58[[#This Row],[Defense Only Rank]]-Table58[[#This Row],[Defensive Geom Mean (w/o Framing) Rank]]</f>
        <v>12</v>
      </c>
    </row>
    <row r="544" spans="1:13" x14ac:dyDescent="0.45">
      <c r="A544" s="1" t="s">
        <v>677</v>
      </c>
      <c r="B544" t="str">
        <f>VLOOKUP(Table58[[#This Row],[Name]], Statcast_Era___Career[[Name]:[Team]], 2, FALSE)</f>
        <v>ATL</v>
      </c>
      <c r="C544" s="8">
        <f>_xlfn.NUMBERVALUE(VLOOKUP($A544, Statcast_Era___Career[[Name]:[FRVFRV - Statcast Fielding Run Value in runs above average (Throwing+Blocking+Framing+Arm+RAA)]], 7, FALSE))</f>
        <v>0</v>
      </c>
      <c r="D544" s="9">
        <f>_xlfn.NUMBERVALUE(VLOOKUP($A544, Statcast_Era___Career[[Name]:[FRVFRV - Statcast Fielding Run Value in runs above average (Throwing+Blocking+Framing+Arm+RAA)]], 8, FALSE))</f>
        <v>0</v>
      </c>
      <c r="E544" s="10">
        <f>_xlfn.NUMBERVALUE(VLOOKUP($A544, Statcast_Era___Career[[Name]:[FRVFRV - Statcast Fielding Run Value in runs above average (Throwing+Blocking+Framing+Arm+RAA)]], 9, FALSE))</f>
        <v>0</v>
      </c>
      <c r="F544" s="8">
        <f>_xlfn.RANK.EQ(_xlfn.NUMBERVALUE(VLOOKUP($A544,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44" s="9">
        <f>_xlfn.RANK.EQ(_xlfn.NUMBERVALUE(VLOOKUP($A544,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44" s="10">
        <f>_xlfn.RANK.EQ(_xlfn.NUMBERVALUE(VLOOKUP($A544,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44" s="11">
        <f>GEOMEAN(F544:H544)</f>
        <v>52.974830816587776</v>
      </c>
      <c r="J544" s="12">
        <f>_xlfn.RANK.EQ(Table58[[#This Row],[Geom Mean (Defense Only)]], Table58[Geom Mean (Defense Only)], 1)</f>
        <v>70</v>
      </c>
      <c r="K544" s="11">
        <f>GEOMEAN(F544:G544)</f>
        <v>52.962250707461443</v>
      </c>
      <c r="L544" s="13">
        <f>_xlfn.RANK.EQ(Table58[[#This Row],[Defensive Geom Mean (w/o Framing)]], Table58[Defensive Geom Mean (w/o Framing)], 1)</f>
        <v>58</v>
      </c>
      <c r="M544" s="19">
        <f>Table58[[#This Row],[Defense Only Rank]]-Table58[[#This Row],[Defensive Geom Mean (w/o Framing) Rank]]</f>
        <v>12</v>
      </c>
    </row>
    <row r="545" spans="1:13" x14ac:dyDescent="0.45">
      <c r="A545" s="1" t="s">
        <v>678</v>
      </c>
      <c r="B545" t="str">
        <f>VLOOKUP(Table58[[#This Row],[Name]], Statcast_Era___Career[[Name]:[Team]], 2, FALSE)</f>
        <v>4 Tms</v>
      </c>
      <c r="C545" s="8">
        <f>_xlfn.NUMBERVALUE(VLOOKUP($A545, Statcast_Era___Career[[Name]:[FRVFRV - Statcast Fielding Run Value in runs above average (Throwing+Blocking+Framing+Arm+RAA)]], 7, FALSE))</f>
        <v>0</v>
      </c>
      <c r="D545" s="9">
        <f>_xlfn.NUMBERVALUE(VLOOKUP($A545, Statcast_Era___Career[[Name]:[FRVFRV - Statcast Fielding Run Value in runs above average (Throwing+Blocking+Framing+Arm+RAA)]], 8, FALSE))</f>
        <v>0</v>
      </c>
      <c r="E545" s="10">
        <f>_xlfn.NUMBERVALUE(VLOOKUP($A545, Statcast_Era___Career[[Name]:[FRVFRV - Statcast Fielding Run Value in runs above average (Throwing+Blocking+Framing+Arm+RAA)]], 9, FALSE))</f>
        <v>0</v>
      </c>
      <c r="F545" s="8">
        <f>_xlfn.RANK.EQ(_xlfn.NUMBERVALUE(VLOOKUP($A545,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45" s="9">
        <f>_xlfn.RANK.EQ(_xlfn.NUMBERVALUE(VLOOKUP($A545,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45" s="10">
        <f>_xlfn.RANK.EQ(_xlfn.NUMBERVALUE(VLOOKUP($A545,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45" s="11">
        <f>GEOMEAN(F545:H545)</f>
        <v>52.974830816587776</v>
      </c>
      <c r="J545" s="12">
        <f>_xlfn.RANK.EQ(Table58[[#This Row],[Geom Mean (Defense Only)]], Table58[Geom Mean (Defense Only)], 1)</f>
        <v>70</v>
      </c>
      <c r="K545" s="11">
        <f>GEOMEAN(F545:G545)</f>
        <v>52.962250707461443</v>
      </c>
      <c r="L545" s="13">
        <f>_xlfn.RANK.EQ(Table58[[#This Row],[Defensive Geom Mean (w/o Framing)]], Table58[Defensive Geom Mean (w/o Framing)], 1)</f>
        <v>58</v>
      </c>
      <c r="M545" s="19">
        <f>Table58[[#This Row],[Defense Only Rank]]-Table58[[#This Row],[Defensive Geom Mean (w/o Framing) Rank]]</f>
        <v>12</v>
      </c>
    </row>
    <row r="546" spans="1:13" x14ac:dyDescent="0.45">
      <c r="A546" s="1" t="s">
        <v>679</v>
      </c>
      <c r="B546" t="str">
        <f>VLOOKUP(Table58[[#This Row],[Name]], Statcast_Era___Career[[Name]:[Team]], 2, FALSE)</f>
        <v>2 Tms</v>
      </c>
      <c r="C546" s="8">
        <f>_xlfn.NUMBERVALUE(VLOOKUP($A546, Statcast_Era___Career[[Name]:[FRVFRV - Statcast Fielding Run Value in runs above average (Throwing+Blocking+Framing+Arm+RAA)]], 7, FALSE))</f>
        <v>0</v>
      </c>
      <c r="D546" s="9">
        <f>_xlfn.NUMBERVALUE(VLOOKUP($A546, Statcast_Era___Career[[Name]:[FRVFRV - Statcast Fielding Run Value in runs above average (Throwing+Blocking+Framing+Arm+RAA)]], 8, FALSE))</f>
        <v>0</v>
      </c>
      <c r="E546" s="10">
        <f>_xlfn.NUMBERVALUE(VLOOKUP($A546, Statcast_Era___Career[[Name]:[FRVFRV - Statcast Fielding Run Value in runs above average (Throwing+Blocking+Framing+Arm+RAA)]], 9, FALSE))</f>
        <v>0</v>
      </c>
      <c r="F546" s="8">
        <f>_xlfn.RANK.EQ(_xlfn.NUMBERVALUE(VLOOKUP($A546,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46" s="9">
        <f>_xlfn.RANK.EQ(_xlfn.NUMBERVALUE(VLOOKUP($A546,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46" s="10">
        <f>_xlfn.RANK.EQ(_xlfn.NUMBERVALUE(VLOOKUP($A546,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46" s="11">
        <f>GEOMEAN(F546:H546)</f>
        <v>52.974830816587776</v>
      </c>
      <c r="J546" s="12">
        <f>_xlfn.RANK.EQ(Table58[[#This Row],[Geom Mean (Defense Only)]], Table58[Geom Mean (Defense Only)], 1)</f>
        <v>70</v>
      </c>
      <c r="K546" s="11">
        <f>GEOMEAN(F546:G546)</f>
        <v>52.962250707461443</v>
      </c>
      <c r="L546" s="13">
        <f>_xlfn.RANK.EQ(Table58[[#This Row],[Defensive Geom Mean (w/o Framing)]], Table58[Defensive Geom Mean (w/o Framing)], 1)</f>
        <v>58</v>
      </c>
      <c r="M546" s="19">
        <f>Table58[[#This Row],[Defense Only Rank]]-Table58[[#This Row],[Defensive Geom Mean (w/o Framing) Rank]]</f>
        <v>12</v>
      </c>
    </row>
    <row r="547" spans="1:13" x14ac:dyDescent="0.45">
      <c r="A547" s="1" t="s">
        <v>680</v>
      </c>
      <c r="B547" t="str">
        <f>VLOOKUP(Table58[[#This Row],[Name]], Statcast_Era___Career[[Name]:[Team]], 2, FALSE)</f>
        <v>2 Tms</v>
      </c>
      <c r="C547" s="8">
        <f>_xlfn.NUMBERVALUE(VLOOKUP($A547, Statcast_Era___Career[[Name]:[FRVFRV - Statcast Fielding Run Value in runs above average (Throwing+Blocking+Framing+Arm+RAA)]], 7, FALSE))</f>
        <v>0</v>
      </c>
      <c r="D547" s="9">
        <f>_xlfn.NUMBERVALUE(VLOOKUP($A547, Statcast_Era___Career[[Name]:[FRVFRV - Statcast Fielding Run Value in runs above average (Throwing+Blocking+Framing+Arm+RAA)]], 8, FALSE))</f>
        <v>0</v>
      </c>
      <c r="E547" s="10">
        <f>_xlfn.NUMBERVALUE(VLOOKUP($A547, Statcast_Era___Career[[Name]:[FRVFRV - Statcast Fielding Run Value in runs above average (Throwing+Blocking+Framing+Arm+RAA)]], 9, FALSE))</f>
        <v>0</v>
      </c>
      <c r="F547" s="8">
        <f>_xlfn.RANK.EQ(_xlfn.NUMBERVALUE(VLOOKUP($A547,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47" s="9">
        <f>_xlfn.RANK.EQ(_xlfn.NUMBERVALUE(VLOOKUP($A547,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47" s="10">
        <f>_xlfn.RANK.EQ(_xlfn.NUMBERVALUE(VLOOKUP($A547,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47" s="11">
        <f>GEOMEAN(F547:H547)</f>
        <v>52.974830816587776</v>
      </c>
      <c r="J547" s="12">
        <f>_xlfn.RANK.EQ(Table58[[#This Row],[Geom Mean (Defense Only)]], Table58[Geom Mean (Defense Only)], 1)</f>
        <v>70</v>
      </c>
      <c r="K547" s="11">
        <f>GEOMEAN(F547:G547)</f>
        <v>52.962250707461443</v>
      </c>
      <c r="L547" s="13">
        <f>_xlfn.RANK.EQ(Table58[[#This Row],[Defensive Geom Mean (w/o Framing)]], Table58[Defensive Geom Mean (w/o Framing)], 1)</f>
        <v>58</v>
      </c>
      <c r="M547" s="19">
        <f>Table58[[#This Row],[Defense Only Rank]]-Table58[[#This Row],[Defensive Geom Mean (w/o Framing) Rank]]</f>
        <v>12</v>
      </c>
    </row>
    <row r="548" spans="1:13" x14ac:dyDescent="0.45">
      <c r="A548" s="1" t="s">
        <v>681</v>
      </c>
      <c r="B548" t="str">
        <f>VLOOKUP(Table58[[#This Row],[Name]], Statcast_Era___Career[[Name]:[Team]], 2, FALSE)</f>
        <v>DET</v>
      </c>
      <c r="C548" s="8">
        <f>_xlfn.NUMBERVALUE(VLOOKUP($A548, Statcast_Era___Career[[Name]:[FRVFRV - Statcast Fielding Run Value in runs above average (Throwing+Blocking+Framing+Arm+RAA)]], 7, FALSE))</f>
        <v>0</v>
      </c>
      <c r="D548" s="9">
        <f>_xlfn.NUMBERVALUE(VLOOKUP($A548, Statcast_Era___Career[[Name]:[FRVFRV - Statcast Fielding Run Value in runs above average (Throwing+Blocking+Framing+Arm+RAA)]], 8, FALSE))</f>
        <v>0</v>
      </c>
      <c r="E548" s="10">
        <f>_xlfn.NUMBERVALUE(VLOOKUP($A548, Statcast_Era___Career[[Name]:[FRVFRV - Statcast Fielding Run Value in runs above average (Throwing+Blocking+Framing+Arm+RAA)]], 9, FALSE))</f>
        <v>0</v>
      </c>
      <c r="F548" s="8">
        <f>_xlfn.RANK.EQ(_xlfn.NUMBERVALUE(VLOOKUP($A548,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48" s="9">
        <f>_xlfn.RANK.EQ(_xlfn.NUMBERVALUE(VLOOKUP($A548,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48" s="10">
        <f>_xlfn.RANK.EQ(_xlfn.NUMBERVALUE(VLOOKUP($A548,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48" s="11">
        <f>GEOMEAN(F548:H548)</f>
        <v>52.974830816587776</v>
      </c>
      <c r="J548" s="12">
        <f>_xlfn.RANK.EQ(Table58[[#This Row],[Geom Mean (Defense Only)]], Table58[Geom Mean (Defense Only)], 1)</f>
        <v>70</v>
      </c>
      <c r="K548" s="11">
        <f>GEOMEAN(F548:G548)</f>
        <v>52.962250707461443</v>
      </c>
      <c r="L548" s="13">
        <f>_xlfn.RANK.EQ(Table58[[#This Row],[Defensive Geom Mean (w/o Framing)]], Table58[Defensive Geom Mean (w/o Framing)], 1)</f>
        <v>58</v>
      </c>
      <c r="M548" s="19">
        <f>Table58[[#This Row],[Defense Only Rank]]-Table58[[#This Row],[Defensive Geom Mean (w/o Framing) Rank]]</f>
        <v>12</v>
      </c>
    </row>
    <row r="549" spans="1:13" x14ac:dyDescent="0.45">
      <c r="A549" s="1" t="s">
        <v>682</v>
      </c>
      <c r="B549" t="str">
        <f>VLOOKUP(Table58[[#This Row],[Name]], Statcast_Era___Career[[Name]:[Team]], 2, FALSE)</f>
        <v>3 Tms</v>
      </c>
      <c r="C549" s="8">
        <f>_xlfn.NUMBERVALUE(VLOOKUP($A549, Statcast_Era___Career[[Name]:[FRVFRV - Statcast Fielding Run Value in runs above average (Throwing+Blocking+Framing+Arm+RAA)]], 7, FALSE))</f>
        <v>0</v>
      </c>
      <c r="D549" s="9">
        <f>_xlfn.NUMBERVALUE(VLOOKUP($A549, Statcast_Era___Career[[Name]:[FRVFRV - Statcast Fielding Run Value in runs above average (Throwing+Blocking+Framing+Arm+RAA)]], 8, FALSE))</f>
        <v>0</v>
      </c>
      <c r="E549" s="10">
        <f>_xlfn.NUMBERVALUE(VLOOKUP($A549, Statcast_Era___Career[[Name]:[FRVFRV - Statcast Fielding Run Value in runs above average (Throwing+Blocking+Framing+Arm+RAA)]], 9, FALSE))</f>
        <v>0</v>
      </c>
      <c r="F549" s="8">
        <f>_xlfn.RANK.EQ(_xlfn.NUMBERVALUE(VLOOKUP($A549,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49" s="9">
        <f>_xlfn.RANK.EQ(_xlfn.NUMBERVALUE(VLOOKUP($A549,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49" s="10">
        <f>_xlfn.RANK.EQ(_xlfn.NUMBERVALUE(VLOOKUP($A549,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49" s="11">
        <f>GEOMEAN(F549:H549)</f>
        <v>52.974830816587776</v>
      </c>
      <c r="J549" s="12">
        <f>_xlfn.RANK.EQ(Table58[[#This Row],[Geom Mean (Defense Only)]], Table58[Geom Mean (Defense Only)], 1)</f>
        <v>70</v>
      </c>
      <c r="K549" s="11">
        <f>GEOMEAN(F549:G549)</f>
        <v>52.962250707461443</v>
      </c>
      <c r="L549" s="13">
        <f>_xlfn.RANK.EQ(Table58[[#This Row],[Defensive Geom Mean (w/o Framing)]], Table58[Defensive Geom Mean (w/o Framing)], 1)</f>
        <v>58</v>
      </c>
      <c r="M549" s="19">
        <f>Table58[[#This Row],[Defense Only Rank]]-Table58[[#This Row],[Defensive Geom Mean (w/o Framing) Rank]]</f>
        <v>12</v>
      </c>
    </row>
    <row r="550" spans="1:13" x14ac:dyDescent="0.45">
      <c r="A550" s="1" t="s">
        <v>683</v>
      </c>
      <c r="B550" t="str">
        <f>VLOOKUP(Table58[[#This Row],[Name]], Statcast_Era___Career[[Name]:[Team]], 2, FALSE)</f>
        <v>2 Tms</v>
      </c>
      <c r="C550" s="8">
        <f>_xlfn.NUMBERVALUE(VLOOKUP($A550, Statcast_Era___Career[[Name]:[FRVFRV - Statcast Fielding Run Value in runs above average (Throwing+Blocking+Framing+Arm+RAA)]], 7, FALSE))</f>
        <v>0</v>
      </c>
      <c r="D550" s="9">
        <f>_xlfn.NUMBERVALUE(VLOOKUP($A550, Statcast_Era___Career[[Name]:[FRVFRV - Statcast Fielding Run Value in runs above average (Throwing+Blocking+Framing+Arm+RAA)]], 8, FALSE))</f>
        <v>0</v>
      </c>
      <c r="E550" s="10">
        <f>_xlfn.NUMBERVALUE(VLOOKUP($A550, Statcast_Era___Career[[Name]:[FRVFRV - Statcast Fielding Run Value in runs above average (Throwing+Blocking+Framing+Arm+RAA)]], 9, FALSE))</f>
        <v>0</v>
      </c>
      <c r="F550" s="8">
        <f>_xlfn.RANK.EQ(_xlfn.NUMBERVALUE(VLOOKUP($A550,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50" s="9">
        <f>_xlfn.RANK.EQ(_xlfn.NUMBERVALUE(VLOOKUP($A550,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50" s="10">
        <f>_xlfn.RANK.EQ(_xlfn.NUMBERVALUE(VLOOKUP($A550,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50" s="11">
        <f>GEOMEAN(F550:H550)</f>
        <v>52.974830816587776</v>
      </c>
      <c r="J550" s="12">
        <f>_xlfn.RANK.EQ(Table58[[#This Row],[Geom Mean (Defense Only)]], Table58[Geom Mean (Defense Only)], 1)</f>
        <v>70</v>
      </c>
      <c r="K550" s="11">
        <f>GEOMEAN(F550:G550)</f>
        <v>52.962250707461443</v>
      </c>
      <c r="L550" s="13">
        <f>_xlfn.RANK.EQ(Table58[[#This Row],[Defensive Geom Mean (w/o Framing)]], Table58[Defensive Geom Mean (w/o Framing)], 1)</f>
        <v>58</v>
      </c>
      <c r="M550" s="19">
        <f>Table58[[#This Row],[Defense Only Rank]]-Table58[[#This Row],[Defensive Geom Mean (w/o Framing) Rank]]</f>
        <v>12</v>
      </c>
    </row>
    <row r="551" spans="1:13" x14ac:dyDescent="0.45">
      <c r="A551" s="1" t="s">
        <v>684</v>
      </c>
      <c r="B551" t="str">
        <f>VLOOKUP(Table58[[#This Row],[Name]], Statcast_Era___Career[[Name]:[Team]], 2, FALSE)</f>
        <v>6 Tms</v>
      </c>
      <c r="C551" s="8">
        <f>_xlfn.NUMBERVALUE(VLOOKUP($A551, Statcast_Era___Career[[Name]:[FRVFRV - Statcast Fielding Run Value in runs above average (Throwing+Blocking+Framing+Arm+RAA)]], 7, FALSE))</f>
        <v>0</v>
      </c>
      <c r="D551" s="9">
        <f>_xlfn.NUMBERVALUE(VLOOKUP($A551, Statcast_Era___Career[[Name]:[FRVFRV - Statcast Fielding Run Value in runs above average (Throwing+Blocking+Framing+Arm+RAA)]], 8, FALSE))</f>
        <v>0</v>
      </c>
      <c r="E551" s="10">
        <f>_xlfn.NUMBERVALUE(VLOOKUP($A551, Statcast_Era___Career[[Name]:[FRVFRV - Statcast Fielding Run Value in runs above average (Throwing+Blocking+Framing+Arm+RAA)]], 9, FALSE))</f>
        <v>0</v>
      </c>
      <c r="F551" s="8">
        <f>_xlfn.RANK.EQ(_xlfn.NUMBERVALUE(VLOOKUP($A551,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51" s="9">
        <f>_xlfn.RANK.EQ(_xlfn.NUMBERVALUE(VLOOKUP($A551,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51" s="10">
        <f>_xlfn.RANK.EQ(_xlfn.NUMBERVALUE(VLOOKUP($A551,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51" s="11">
        <f>GEOMEAN(F551:H551)</f>
        <v>52.974830816587776</v>
      </c>
      <c r="J551" s="12">
        <f>_xlfn.RANK.EQ(Table58[[#This Row],[Geom Mean (Defense Only)]], Table58[Geom Mean (Defense Only)], 1)</f>
        <v>70</v>
      </c>
      <c r="K551" s="11">
        <f>GEOMEAN(F551:G551)</f>
        <v>52.962250707461443</v>
      </c>
      <c r="L551" s="13">
        <f>_xlfn.RANK.EQ(Table58[[#This Row],[Defensive Geom Mean (w/o Framing)]], Table58[Defensive Geom Mean (w/o Framing)], 1)</f>
        <v>58</v>
      </c>
      <c r="M551" s="19">
        <f>Table58[[#This Row],[Defense Only Rank]]-Table58[[#This Row],[Defensive Geom Mean (w/o Framing) Rank]]</f>
        <v>12</v>
      </c>
    </row>
    <row r="552" spans="1:13" x14ac:dyDescent="0.45">
      <c r="A552" s="1" t="s">
        <v>685</v>
      </c>
      <c r="B552" t="str">
        <f>VLOOKUP(Table58[[#This Row],[Name]], Statcast_Era___Career[[Name]:[Team]], 2, FALSE)</f>
        <v>5 Tms</v>
      </c>
      <c r="C552" s="8">
        <f>_xlfn.NUMBERVALUE(VLOOKUP($A552, Statcast_Era___Career[[Name]:[FRVFRV - Statcast Fielding Run Value in runs above average (Throwing+Blocking+Framing+Arm+RAA)]], 7, FALSE))</f>
        <v>0</v>
      </c>
      <c r="D552" s="9">
        <f>_xlfn.NUMBERVALUE(VLOOKUP($A552, Statcast_Era___Career[[Name]:[FRVFRV - Statcast Fielding Run Value in runs above average (Throwing+Blocking+Framing+Arm+RAA)]], 8, FALSE))</f>
        <v>0</v>
      </c>
      <c r="E552" s="10">
        <f>_xlfn.NUMBERVALUE(VLOOKUP($A552, Statcast_Era___Career[[Name]:[FRVFRV - Statcast Fielding Run Value in runs above average (Throwing+Blocking+Framing+Arm+RAA)]], 9, FALSE))</f>
        <v>0</v>
      </c>
      <c r="F552" s="8">
        <f>_xlfn.RANK.EQ(_xlfn.NUMBERVALUE(VLOOKUP($A552,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52" s="9">
        <f>_xlfn.RANK.EQ(_xlfn.NUMBERVALUE(VLOOKUP($A552,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52" s="10">
        <f>_xlfn.RANK.EQ(_xlfn.NUMBERVALUE(VLOOKUP($A552,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52" s="11">
        <f>GEOMEAN(F552:H552)</f>
        <v>52.974830816587776</v>
      </c>
      <c r="J552" s="12">
        <f>_xlfn.RANK.EQ(Table58[[#This Row],[Geom Mean (Defense Only)]], Table58[Geom Mean (Defense Only)], 1)</f>
        <v>70</v>
      </c>
      <c r="K552" s="11">
        <f>GEOMEAN(F552:G552)</f>
        <v>52.962250707461443</v>
      </c>
      <c r="L552" s="13">
        <f>_xlfn.RANK.EQ(Table58[[#This Row],[Defensive Geom Mean (w/o Framing)]], Table58[Defensive Geom Mean (w/o Framing)], 1)</f>
        <v>58</v>
      </c>
      <c r="M552" s="19">
        <f>Table58[[#This Row],[Defense Only Rank]]-Table58[[#This Row],[Defensive Geom Mean (w/o Framing) Rank]]</f>
        <v>12</v>
      </c>
    </row>
    <row r="553" spans="1:13" x14ac:dyDescent="0.45">
      <c r="A553" s="1" t="s">
        <v>686</v>
      </c>
      <c r="B553" t="str">
        <f>VLOOKUP(Table58[[#This Row],[Name]], Statcast_Era___Career[[Name]:[Team]], 2, FALSE)</f>
        <v>5 Tms</v>
      </c>
      <c r="C553" s="8">
        <f>_xlfn.NUMBERVALUE(VLOOKUP($A553, Statcast_Era___Career[[Name]:[FRVFRV - Statcast Fielding Run Value in runs above average (Throwing+Blocking+Framing+Arm+RAA)]], 7, FALSE))</f>
        <v>0</v>
      </c>
      <c r="D553" s="9">
        <f>_xlfn.NUMBERVALUE(VLOOKUP($A553, Statcast_Era___Career[[Name]:[FRVFRV - Statcast Fielding Run Value in runs above average (Throwing+Blocking+Framing+Arm+RAA)]], 8, FALSE))</f>
        <v>0</v>
      </c>
      <c r="E553" s="10">
        <f>_xlfn.NUMBERVALUE(VLOOKUP($A553, Statcast_Era___Career[[Name]:[FRVFRV - Statcast Fielding Run Value in runs above average (Throwing+Blocking+Framing+Arm+RAA)]], 9, FALSE))</f>
        <v>0</v>
      </c>
      <c r="F553" s="8">
        <f>_xlfn.RANK.EQ(_xlfn.NUMBERVALUE(VLOOKUP($A553,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53" s="9">
        <f>_xlfn.RANK.EQ(_xlfn.NUMBERVALUE(VLOOKUP($A553,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53" s="10">
        <f>_xlfn.RANK.EQ(_xlfn.NUMBERVALUE(VLOOKUP($A553,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53" s="11">
        <f>GEOMEAN(F553:H553)</f>
        <v>52.974830816587776</v>
      </c>
      <c r="J553" s="12">
        <f>_xlfn.RANK.EQ(Table58[[#This Row],[Geom Mean (Defense Only)]], Table58[Geom Mean (Defense Only)], 1)</f>
        <v>70</v>
      </c>
      <c r="K553" s="11">
        <f>GEOMEAN(F553:G553)</f>
        <v>52.962250707461443</v>
      </c>
      <c r="L553" s="13">
        <f>_xlfn.RANK.EQ(Table58[[#This Row],[Defensive Geom Mean (w/o Framing)]], Table58[Defensive Geom Mean (w/o Framing)], 1)</f>
        <v>58</v>
      </c>
      <c r="M553" s="19">
        <f>Table58[[#This Row],[Defense Only Rank]]-Table58[[#This Row],[Defensive Geom Mean (w/o Framing) Rank]]</f>
        <v>12</v>
      </c>
    </row>
    <row r="554" spans="1:13" x14ac:dyDescent="0.45">
      <c r="A554" s="1" t="s">
        <v>687</v>
      </c>
      <c r="B554" t="str">
        <f>VLOOKUP(Table58[[#This Row],[Name]], Statcast_Era___Career[[Name]:[Team]], 2, FALSE)</f>
        <v>4 Tms</v>
      </c>
      <c r="C554" s="8">
        <f>_xlfn.NUMBERVALUE(VLOOKUP($A554, Statcast_Era___Career[[Name]:[FRVFRV - Statcast Fielding Run Value in runs above average (Throwing+Blocking+Framing+Arm+RAA)]], 7, FALSE))</f>
        <v>0</v>
      </c>
      <c r="D554" s="9">
        <f>_xlfn.NUMBERVALUE(VLOOKUP($A554, Statcast_Era___Career[[Name]:[FRVFRV - Statcast Fielding Run Value in runs above average (Throwing+Blocking+Framing+Arm+RAA)]], 8, FALSE))</f>
        <v>0</v>
      </c>
      <c r="E554" s="10">
        <f>_xlfn.NUMBERVALUE(VLOOKUP($A554, Statcast_Era___Career[[Name]:[FRVFRV - Statcast Fielding Run Value in runs above average (Throwing+Blocking+Framing+Arm+RAA)]], 9, FALSE))</f>
        <v>0</v>
      </c>
      <c r="F554" s="8">
        <f>_xlfn.RANK.EQ(_xlfn.NUMBERVALUE(VLOOKUP($A554,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54" s="9">
        <f>_xlfn.RANK.EQ(_xlfn.NUMBERVALUE(VLOOKUP($A554,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54" s="10">
        <f>_xlfn.RANK.EQ(_xlfn.NUMBERVALUE(VLOOKUP($A554,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54" s="11">
        <f>GEOMEAN(F554:H554)</f>
        <v>52.974830816587776</v>
      </c>
      <c r="J554" s="12">
        <f>_xlfn.RANK.EQ(Table58[[#This Row],[Geom Mean (Defense Only)]], Table58[Geom Mean (Defense Only)], 1)</f>
        <v>70</v>
      </c>
      <c r="K554" s="11">
        <f>GEOMEAN(F554:G554)</f>
        <v>52.962250707461443</v>
      </c>
      <c r="L554" s="13">
        <f>_xlfn.RANK.EQ(Table58[[#This Row],[Defensive Geom Mean (w/o Framing)]], Table58[Defensive Geom Mean (w/o Framing)], 1)</f>
        <v>58</v>
      </c>
      <c r="M554" s="19">
        <f>Table58[[#This Row],[Defense Only Rank]]-Table58[[#This Row],[Defensive Geom Mean (w/o Framing) Rank]]</f>
        <v>12</v>
      </c>
    </row>
    <row r="555" spans="1:13" x14ac:dyDescent="0.45">
      <c r="A555" s="1" t="s">
        <v>688</v>
      </c>
      <c r="B555" t="str">
        <f>VLOOKUP(Table58[[#This Row],[Name]], Statcast_Era___Career[[Name]:[Team]], 2, FALSE)</f>
        <v>6 Tms</v>
      </c>
      <c r="C555" s="8">
        <f>_xlfn.NUMBERVALUE(VLOOKUP($A555, Statcast_Era___Career[[Name]:[FRVFRV - Statcast Fielding Run Value in runs above average (Throwing+Blocking+Framing+Arm+RAA)]], 7, FALSE))</f>
        <v>0</v>
      </c>
      <c r="D555" s="9">
        <f>_xlfn.NUMBERVALUE(VLOOKUP($A555, Statcast_Era___Career[[Name]:[FRVFRV - Statcast Fielding Run Value in runs above average (Throwing+Blocking+Framing+Arm+RAA)]], 8, FALSE))</f>
        <v>0</v>
      </c>
      <c r="E555" s="10">
        <f>_xlfn.NUMBERVALUE(VLOOKUP($A555, Statcast_Era___Career[[Name]:[FRVFRV - Statcast Fielding Run Value in runs above average (Throwing+Blocking+Framing+Arm+RAA)]], 9, FALSE))</f>
        <v>0</v>
      </c>
      <c r="F555" s="8">
        <f>_xlfn.RANK.EQ(_xlfn.NUMBERVALUE(VLOOKUP($A555,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55" s="9">
        <f>_xlfn.RANK.EQ(_xlfn.NUMBERVALUE(VLOOKUP($A555,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55" s="10">
        <f>_xlfn.RANK.EQ(_xlfn.NUMBERVALUE(VLOOKUP($A555,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55" s="11">
        <f>GEOMEAN(F555:H555)</f>
        <v>52.974830816587776</v>
      </c>
      <c r="J555" s="12">
        <f>_xlfn.RANK.EQ(Table58[[#This Row],[Geom Mean (Defense Only)]], Table58[Geom Mean (Defense Only)], 1)</f>
        <v>70</v>
      </c>
      <c r="K555" s="11">
        <f>GEOMEAN(F555:G555)</f>
        <v>52.962250707461443</v>
      </c>
      <c r="L555" s="13">
        <f>_xlfn.RANK.EQ(Table58[[#This Row],[Defensive Geom Mean (w/o Framing)]], Table58[Defensive Geom Mean (w/o Framing)], 1)</f>
        <v>58</v>
      </c>
      <c r="M555" s="19">
        <f>Table58[[#This Row],[Defense Only Rank]]-Table58[[#This Row],[Defensive Geom Mean (w/o Framing) Rank]]</f>
        <v>12</v>
      </c>
    </row>
    <row r="556" spans="1:13" x14ac:dyDescent="0.45">
      <c r="A556" s="1" t="s">
        <v>689</v>
      </c>
      <c r="B556" t="str">
        <f>VLOOKUP(Table58[[#This Row],[Name]], Statcast_Era___Career[[Name]:[Team]], 2, FALSE)</f>
        <v>4 Tms</v>
      </c>
      <c r="C556" s="8">
        <f>_xlfn.NUMBERVALUE(VLOOKUP($A556, Statcast_Era___Career[[Name]:[FRVFRV - Statcast Fielding Run Value in runs above average (Throwing+Blocking+Framing+Arm+RAA)]], 7, FALSE))</f>
        <v>0</v>
      </c>
      <c r="D556" s="9">
        <f>_xlfn.NUMBERVALUE(VLOOKUP($A556, Statcast_Era___Career[[Name]:[FRVFRV - Statcast Fielding Run Value in runs above average (Throwing+Blocking+Framing+Arm+RAA)]], 8, FALSE))</f>
        <v>0</v>
      </c>
      <c r="E556" s="10">
        <f>_xlfn.NUMBERVALUE(VLOOKUP($A556, Statcast_Era___Career[[Name]:[FRVFRV - Statcast Fielding Run Value in runs above average (Throwing+Blocking+Framing+Arm+RAA)]], 9, FALSE))</f>
        <v>0</v>
      </c>
      <c r="F556" s="8">
        <f>_xlfn.RANK.EQ(_xlfn.NUMBERVALUE(VLOOKUP($A556,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56" s="9">
        <f>_xlfn.RANK.EQ(_xlfn.NUMBERVALUE(VLOOKUP($A556,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56" s="10">
        <f>_xlfn.RANK.EQ(_xlfn.NUMBERVALUE(VLOOKUP($A556,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56" s="11">
        <f>GEOMEAN(F556:H556)</f>
        <v>52.974830816587776</v>
      </c>
      <c r="J556" s="12">
        <f>_xlfn.RANK.EQ(Table58[[#This Row],[Geom Mean (Defense Only)]], Table58[Geom Mean (Defense Only)], 1)</f>
        <v>70</v>
      </c>
      <c r="K556" s="11">
        <f>GEOMEAN(F556:G556)</f>
        <v>52.962250707461443</v>
      </c>
      <c r="L556" s="13">
        <f>_xlfn.RANK.EQ(Table58[[#This Row],[Defensive Geom Mean (w/o Framing)]], Table58[Defensive Geom Mean (w/o Framing)], 1)</f>
        <v>58</v>
      </c>
      <c r="M556" s="19">
        <f>Table58[[#This Row],[Defense Only Rank]]-Table58[[#This Row],[Defensive Geom Mean (w/o Framing) Rank]]</f>
        <v>12</v>
      </c>
    </row>
    <row r="557" spans="1:13" x14ac:dyDescent="0.45">
      <c r="A557" s="1" t="s">
        <v>690</v>
      </c>
      <c r="B557" t="str">
        <f>VLOOKUP(Table58[[#This Row],[Name]], Statcast_Era___Career[[Name]:[Team]], 2, FALSE)</f>
        <v>WAS</v>
      </c>
      <c r="C557" s="8">
        <f>_xlfn.NUMBERVALUE(VLOOKUP($A557, Statcast_Era___Career[[Name]:[FRVFRV - Statcast Fielding Run Value in runs above average (Throwing+Blocking+Framing+Arm+RAA)]], 7, FALSE))</f>
        <v>0</v>
      </c>
      <c r="D557" s="9">
        <f>_xlfn.NUMBERVALUE(VLOOKUP($A557, Statcast_Era___Career[[Name]:[FRVFRV - Statcast Fielding Run Value in runs above average (Throwing+Blocking+Framing+Arm+RAA)]], 8, FALSE))</f>
        <v>0</v>
      </c>
      <c r="E557" s="10">
        <f>_xlfn.NUMBERVALUE(VLOOKUP($A557, Statcast_Era___Career[[Name]:[FRVFRV - Statcast Fielding Run Value in runs above average (Throwing+Blocking+Framing+Arm+RAA)]], 9, FALSE))</f>
        <v>0</v>
      </c>
      <c r="F557" s="8">
        <f>_xlfn.RANK.EQ(_xlfn.NUMBERVALUE(VLOOKUP($A557,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57" s="9">
        <f>_xlfn.RANK.EQ(_xlfn.NUMBERVALUE(VLOOKUP($A557,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57" s="10">
        <f>_xlfn.RANK.EQ(_xlfn.NUMBERVALUE(VLOOKUP($A557,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57" s="11">
        <f>GEOMEAN(F557:H557)</f>
        <v>52.974830816587776</v>
      </c>
      <c r="J557" s="12">
        <f>_xlfn.RANK.EQ(Table58[[#This Row],[Geom Mean (Defense Only)]], Table58[Geom Mean (Defense Only)], 1)</f>
        <v>70</v>
      </c>
      <c r="K557" s="11">
        <f>GEOMEAN(F557:G557)</f>
        <v>52.962250707461443</v>
      </c>
      <c r="L557" s="13">
        <f>_xlfn.RANK.EQ(Table58[[#This Row],[Defensive Geom Mean (w/o Framing)]], Table58[Defensive Geom Mean (w/o Framing)], 1)</f>
        <v>58</v>
      </c>
      <c r="M557" s="19">
        <f>Table58[[#This Row],[Defense Only Rank]]-Table58[[#This Row],[Defensive Geom Mean (w/o Framing) Rank]]</f>
        <v>12</v>
      </c>
    </row>
    <row r="558" spans="1:13" x14ac:dyDescent="0.45">
      <c r="A558" s="1" t="s">
        <v>691</v>
      </c>
      <c r="B558" t="str">
        <f>VLOOKUP(Table58[[#This Row],[Name]], Statcast_Era___Career[[Name]:[Team]], 2, FALSE)</f>
        <v>5 Tms</v>
      </c>
      <c r="C558" s="8">
        <f>_xlfn.NUMBERVALUE(VLOOKUP($A558, Statcast_Era___Career[[Name]:[FRVFRV - Statcast Fielding Run Value in runs above average (Throwing+Blocking+Framing+Arm+RAA)]], 7, FALSE))</f>
        <v>0</v>
      </c>
      <c r="D558" s="9">
        <f>_xlfn.NUMBERVALUE(VLOOKUP($A558, Statcast_Era___Career[[Name]:[FRVFRV - Statcast Fielding Run Value in runs above average (Throwing+Blocking+Framing+Arm+RAA)]], 8, FALSE))</f>
        <v>0</v>
      </c>
      <c r="E558" s="10">
        <f>_xlfn.NUMBERVALUE(VLOOKUP($A558, Statcast_Era___Career[[Name]:[FRVFRV - Statcast Fielding Run Value in runs above average (Throwing+Blocking+Framing+Arm+RAA)]], 9, FALSE))</f>
        <v>0</v>
      </c>
      <c r="F558" s="8">
        <f>_xlfn.RANK.EQ(_xlfn.NUMBERVALUE(VLOOKUP($A558,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58" s="9">
        <f>_xlfn.RANK.EQ(_xlfn.NUMBERVALUE(VLOOKUP($A558,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58" s="10">
        <f>_xlfn.RANK.EQ(_xlfn.NUMBERVALUE(VLOOKUP($A558,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58" s="11">
        <f>GEOMEAN(F558:H558)</f>
        <v>52.974830816587776</v>
      </c>
      <c r="J558" s="12">
        <f>_xlfn.RANK.EQ(Table58[[#This Row],[Geom Mean (Defense Only)]], Table58[Geom Mean (Defense Only)], 1)</f>
        <v>70</v>
      </c>
      <c r="K558" s="11">
        <f>GEOMEAN(F558:G558)</f>
        <v>52.962250707461443</v>
      </c>
      <c r="L558" s="13">
        <f>_xlfn.RANK.EQ(Table58[[#This Row],[Defensive Geom Mean (w/o Framing)]], Table58[Defensive Geom Mean (w/o Framing)], 1)</f>
        <v>58</v>
      </c>
      <c r="M558" s="19">
        <f>Table58[[#This Row],[Defense Only Rank]]-Table58[[#This Row],[Defensive Geom Mean (w/o Framing) Rank]]</f>
        <v>12</v>
      </c>
    </row>
    <row r="559" spans="1:13" x14ac:dyDescent="0.45">
      <c r="A559" s="1" t="s">
        <v>692</v>
      </c>
      <c r="B559" t="str">
        <f>VLOOKUP(Table58[[#This Row],[Name]], Statcast_Era___Career[[Name]:[Team]], 2, FALSE)</f>
        <v>4 Tms</v>
      </c>
      <c r="C559" s="8">
        <f>_xlfn.NUMBERVALUE(VLOOKUP($A559, Statcast_Era___Career[[Name]:[FRVFRV - Statcast Fielding Run Value in runs above average (Throwing+Blocking+Framing+Arm+RAA)]], 7, FALSE))</f>
        <v>0</v>
      </c>
      <c r="D559" s="9">
        <f>_xlfn.NUMBERVALUE(VLOOKUP($A559, Statcast_Era___Career[[Name]:[FRVFRV - Statcast Fielding Run Value in runs above average (Throwing+Blocking+Framing+Arm+RAA)]], 8, FALSE))</f>
        <v>0</v>
      </c>
      <c r="E559" s="10">
        <f>_xlfn.NUMBERVALUE(VLOOKUP($A559, Statcast_Era___Career[[Name]:[FRVFRV - Statcast Fielding Run Value in runs above average (Throwing+Blocking+Framing+Arm+RAA)]], 9, FALSE))</f>
        <v>0</v>
      </c>
      <c r="F559" s="8">
        <f>_xlfn.RANK.EQ(_xlfn.NUMBERVALUE(VLOOKUP($A559,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59" s="9">
        <f>_xlfn.RANK.EQ(_xlfn.NUMBERVALUE(VLOOKUP($A559,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59" s="10">
        <f>_xlfn.RANK.EQ(_xlfn.NUMBERVALUE(VLOOKUP($A559,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59" s="11">
        <f>GEOMEAN(F559:H559)</f>
        <v>52.974830816587776</v>
      </c>
      <c r="J559" s="12">
        <f>_xlfn.RANK.EQ(Table58[[#This Row],[Geom Mean (Defense Only)]], Table58[Geom Mean (Defense Only)], 1)</f>
        <v>70</v>
      </c>
      <c r="K559" s="11">
        <f>GEOMEAN(F559:G559)</f>
        <v>52.962250707461443</v>
      </c>
      <c r="L559" s="13">
        <f>_xlfn.RANK.EQ(Table58[[#This Row],[Defensive Geom Mean (w/o Framing)]], Table58[Defensive Geom Mean (w/o Framing)], 1)</f>
        <v>58</v>
      </c>
      <c r="M559" s="19">
        <f>Table58[[#This Row],[Defense Only Rank]]-Table58[[#This Row],[Defensive Geom Mean (w/o Framing) Rank]]</f>
        <v>12</v>
      </c>
    </row>
    <row r="560" spans="1:13" x14ac:dyDescent="0.45">
      <c r="A560" s="1" t="s">
        <v>693</v>
      </c>
      <c r="B560" t="str">
        <f>VLOOKUP(Table58[[#This Row],[Name]], Statcast_Era___Career[[Name]:[Team]], 2, FALSE)</f>
        <v>BRO</v>
      </c>
      <c r="C560" s="8">
        <f>_xlfn.NUMBERVALUE(VLOOKUP($A560, Statcast_Era___Career[[Name]:[FRVFRV - Statcast Fielding Run Value in runs above average (Throwing+Blocking+Framing+Arm+RAA)]], 7, FALSE))</f>
        <v>0</v>
      </c>
      <c r="D560" s="9">
        <f>_xlfn.NUMBERVALUE(VLOOKUP($A560, Statcast_Era___Career[[Name]:[FRVFRV - Statcast Fielding Run Value in runs above average (Throwing+Blocking+Framing+Arm+RAA)]], 8, FALSE))</f>
        <v>0</v>
      </c>
      <c r="E560" s="10">
        <f>_xlfn.NUMBERVALUE(VLOOKUP($A560, Statcast_Era___Career[[Name]:[FRVFRV - Statcast Fielding Run Value in runs above average (Throwing+Blocking+Framing+Arm+RAA)]], 9, FALSE))</f>
        <v>0</v>
      </c>
      <c r="F560" s="8">
        <f>_xlfn.RANK.EQ(_xlfn.NUMBERVALUE(VLOOKUP($A560,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60" s="9">
        <f>_xlfn.RANK.EQ(_xlfn.NUMBERVALUE(VLOOKUP($A560,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60" s="10">
        <f>_xlfn.RANK.EQ(_xlfn.NUMBERVALUE(VLOOKUP($A560,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60" s="11">
        <f>GEOMEAN(F560:H560)</f>
        <v>52.974830816587776</v>
      </c>
      <c r="J560" s="12">
        <f>_xlfn.RANK.EQ(Table58[[#This Row],[Geom Mean (Defense Only)]], Table58[Geom Mean (Defense Only)], 1)</f>
        <v>70</v>
      </c>
      <c r="K560" s="11">
        <f>GEOMEAN(F560:G560)</f>
        <v>52.962250707461443</v>
      </c>
      <c r="L560" s="13">
        <f>_xlfn.RANK.EQ(Table58[[#This Row],[Defensive Geom Mean (w/o Framing)]], Table58[Defensive Geom Mean (w/o Framing)], 1)</f>
        <v>58</v>
      </c>
      <c r="M560" s="19">
        <f>Table58[[#This Row],[Defense Only Rank]]-Table58[[#This Row],[Defensive Geom Mean (w/o Framing) Rank]]</f>
        <v>12</v>
      </c>
    </row>
    <row r="561" spans="1:13" x14ac:dyDescent="0.45">
      <c r="A561" s="1" t="s">
        <v>694</v>
      </c>
      <c r="B561" t="str">
        <f>VLOOKUP(Table58[[#This Row],[Name]], Statcast_Era___Career[[Name]:[Team]], 2, FALSE)</f>
        <v>DET</v>
      </c>
      <c r="C561" s="8">
        <f>_xlfn.NUMBERVALUE(VLOOKUP($A561, Statcast_Era___Career[[Name]:[FRVFRV - Statcast Fielding Run Value in runs above average (Throwing+Blocking+Framing+Arm+RAA)]], 7, FALSE))</f>
        <v>0</v>
      </c>
      <c r="D561" s="9">
        <f>_xlfn.NUMBERVALUE(VLOOKUP($A561, Statcast_Era___Career[[Name]:[FRVFRV - Statcast Fielding Run Value in runs above average (Throwing+Blocking+Framing+Arm+RAA)]], 8, FALSE))</f>
        <v>0</v>
      </c>
      <c r="E561" s="10">
        <f>_xlfn.NUMBERVALUE(VLOOKUP($A561, Statcast_Era___Career[[Name]:[FRVFRV - Statcast Fielding Run Value in runs above average (Throwing+Blocking+Framing+Arm+RAA)]], 9, FALSE))</f>
        <v>0</v>
      </c>
      <c r="F561" s="8">
        <f>_xlfn.RANK.EQ(_xlfn.NUMBERVALUE(VLOOKUP($A561,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61" s="9">
        <f>_xlfn.RANK.EQ(_xlfn.NUMBERVALUE(VLOOKUP($A561,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61" s="10">
        <f>_xlfn.RANK.EQ(_xlfn.NUMBERVALUE(VLOOKUP($A561,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61" s="11">
        <f>GEOMEAN(F561:H561)</f>
        <v>52.974830816587776</v>
      </c>
      <c r="J561" s="12">
        <f>_xlfn.RANK.EQ(Table58[[#This Row],[Geom Mean (Defense Only)]], Table58[Geom Mean (Defense Only)], 1)</f>
        <v>70</v>
      </c>
      <c r="K561" s="11">
        <f>GEOMEAN(F561:G561)</f>
        <v>52.962250707461443</v>
      </c>
      <c r="L561" s="13">
        <f>_xlfn.RANK.EQ(Table58[[#This Row],[Defensive Geom Mean (w/o Framing)]], Table58[Defensive Geom Mean (w/o Framing)], 1)</f>
        <v>58</v>
      </c>
      <c r="M561" s="19">
        <f>Table58[[#This Row],[Defense Only Rank]]-Table58[[#This Row],[Defensive Geom Mean (w/o Framing) Rank]]</f>
        <v>12</v>
      </c>
    </row>
    <row r="562" spans="1:13" x14ac:dyDescent="0.45">
      <c r="A562" s="1" t="s">
        <v>695</v>
      </c>
      <c r="B562" t="str">
        <f>VLOOKUP(Table58[[#This Row],[Name]], Statcast_Era___Career[[Name]:[Team]], 2, FALSE)</f>
        <v>4 Tms</v>
      </c>
      <c r="C562" s="8">
        <f>_xlfn.NUMBERVALUE(VLOOKUP($A562, Statcast_Era___Career[[Name]:[FRVFRV - Statcast Fielding Run Value in runs above average (Throwing+Blocking+Framing+Arm+RAA)]], 7, FALSE))</f>
        <v>0</v>
      </c>
      <c r="D562" s="9">
        <f>_xlfn.NUMBERVALUE(VLOOKUP($A562, Statcast_Era___Career[[Name]:[FRVFRV - Statcast Fielding Run Value in runs above average (Throwing+Blocking+Framing+Arm+RAA)]], 8, FALSE))</f>
        <v>0</v>
      </c>
      <c r="E562" s="10">
        <f>_xlfn.NUMBERVALUE(VLOOKUP($A562, Statcast_Era___Career[[Name]:[FRVFRV - Statcast Fielding Run Value in runs above average (Throwing+Blocking+Framing+Arm+RAA)]], 9, FALSE))</f>
        <v>0</v>
      </c>
      <c r="F562" s="8">
        <f>_xlfn.RANK.EQ(_xlfn.NUMBERVALUE(VLOOKUP($A562,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62" s="9">
        <f>_xlfn.RANK.EQ(_xlfn.NUMBERVALUE(VLOOKUP($A562,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62" s="10">
        <f>_xlfn.RANK.EQ(_xlfn.NUMBERVALUE(VLOOKUP($A562,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62" s="11">
        <f>GEOMEAN(F562:H562)</f>
        <v>52.974830816587776</v>
      </c>
      <c r="J562" s="12">
        <f>_xlfn.RANK.EQ(Table58[[#This Row],[Geom Mean (Defense Only)]], Table58[Geom Mean (Defense Only)], 1)</f>
        <v>70</v>
      </c>
      <c r="K562" s="11">
        <f>GEOMEAN(F562:G562)</f>
        <v>52.962250707461443</v>
      </c>
      <c r="L562" s="13">
        <f>_xlfn.RANK.EQ(Table58[[#This Row],[Defensive Geom Mean (w/o Framing)]], Table58[Defensive Geom Mean (w/o Framing)], 1)</f>
        <v>58</v>
      </c>
      <c r="M562" s="19">
        <f>Table58[[#This Row],[Defense Only Rank]]-Table58[[#This Row],[Defensive Geom Mean (w/o Framing) Rank]]</f>
        <v>12</v>
      </c>
    </row>
    <row r="563" spans="1:13" x14ac:dyDescent="0.45">
      <c r="A563" s="1" t="s">
        <v>696</v>
      </c>
      <c r="B563" t="str">
        <f>VLOOKUP(Table58[[#This Row],[Name]], Statcast_Era___Career[[Name]:[Team]], 2, FALSE)</f>
        <v>BAL</v>
      </c>
      <c r="C563" s="8">
        <f>_xlfn.NUMBERVALUE(VLOOKUP($A563, Statcast_Era___Career[[Name]:[FRVFRV - Statcast Fielding Run Value in runs above average (Throwing+Blocking+Framing+Arm+RAA)]], 7, FALSE))</f>
        <v>0</v>
      </c>
      <c r="D563" s="9">
        <f>_xlfn.NUMBERVALUE(VLOOKUP($A563, Statcast_Era___Career[[Name]:[FRVFRV - Statcast Fielding Run Value in runs above average (Throwing+Blocking+Framing+Arm+RAA)]], 8, FALSE))</f>
        <v>0</v>
      </c>
      <c r="E563" s="10">
        <f>_xlfn.NUMBERVALUE(VLOOKUP($A563, Statcast_Era___Career[[Name]:[FRVFRV - Statcast Fielding Run Value in runs above average (Throwing+Blocking+Framing+Arm+RAA)]], 9, FALSE))</f>
        <v>0</v>
      </c>
      <c r="F563" s="8">
        <f>_xlfn.RANK.EQ(_xlfn.NUMBERVALUE(VLOOKUP($A563,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63" s="9">
        <f>_xlfn.RANK.EQ(_xlfn.NUMBERVALUE(VLOOKUP($A563,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63" s="10">
        <f>_xlfn.RANK.EQ(_xlfn.NUMBERVALUE(VLOOKUP($A563,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63" s="11">
        <f>GEOMEAN(F563:H563)</f>
        <v>52.974830816587776</v>
      </c>
      <c r="J563" s="12">
        <f>_xlfn.RANK.EQ(Table58[[#This Row],[Geom Mean (Defense Only)]], Table58[Geom Mean (Defense Only)], 1)</f>
        <v>70</v>
      </c>
      <c r="K563" s="11">
        <f>GEOMEAN(F563:G563)</f>
        <v>52.962250707461443</v>
      </c>
      <c r="L563" s="13">
        <f>_xlfn.RANK.EQ(Table58[[#This Row],[Defensive Geom Mean (w/o Framing)]], Table58[Defensive Geom Mean (w/o Framing)], 1)</f>
        <v>58</v>
      </c>
      <c r="M563" s="19">
        <f>Table58[[#This Row],[Defense Only Rank]]-Table58[[#This Row],[Defensive Geom Mean (w/o Framing) Rank]]</f>
        <v>12</v>
      </c>
    </row>
    <row r="564" spans="1:13" x14ac:dyDescent="0.45">
      <c r="A564" s="1" t="s">
        <v>697</v>
      </c>
      <c r="B564" t="str">
        <f>VLOOKUP(Table58[[#This Row],[Name]], Statcast_Era___Career[[Name]:[Team]], 2, FALSE)</f>
        <v>LAA</v>
      </c>
      <c r="C564" s="8">
        <f>_xlfn.NUMBERVALUE(VLOOKUP($A564, Statcast_Era___Career[[Name]:[FRVFRV - Statcast Fielding Run Value in runs above average (Throwing+Blocking+Framing+Arm+RAA)]], 7, FALSE))</f>
        <v>0</v>
      </c>
      <c r="D564" s="9">
        <f>_xlfn.NUMBERVALUE(VLOOKUP($A564, Statcast_Era___Career[[Name]:[FRVFRV - Statcast Fielding Run Value in runs above average (Throwing+Blocking+Framing+Arm+RAA)]], 8, FALSE))</f>
        <v>0</v>
      </c>
      <c r="E564" s="10">
        <f>_xlfn.NUMBERVALUE(VLOOKUP($A564, Statcast_Era___Career[[Name]:[FRVFRV - Statcast Fielding Run Value in runs above average (Throwing+Blocking+Framing+Arm+RAA)]], 9, FALSE))</f>
        <v>0</v>
      </c>
      <c r="F564" s="8">
        <f>_xlfn.RANK.EQ(_xlfn.NUMBERVALUE(VLOOKUP($A564,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64" s="9">
        <f>_xlfn.RANK.EQ(_xlfn.NUMBERVALUE(VLOOKUP($A564,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64" s="10">
        <f>_xlfn.RANK.EQ(_xlfn.NUMBERVALUE(VLOOKUP($A564,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64" s="11">
        <f>GEOMEAN(F564:H564)</f>
        <v>52.974830816587776</v>
      </c>
      <c r="J564" s="12">
        <f>_xlfn.RANK.EQ(Table58[[#This Row],[Geom Mean (Defense Only)]], Table58[Geom Mean (Defense Only)], 1)</f>
        <v>70</v>
      </c>
      <c r="K564" s="11">
        <f>GEOMEAN(F564:G564)</f>
        <v>52.962250707461443</v>
      </c>
      <c r="L564" s="13">
        <f>_xlfn.RANK.EQ(Table58[[#This Row],[Defensive Geom Mean (w/o Framing)]], Table58[Defensive Geom Mean (w/o Framing)], 1)</f>
        <v>58</v>
      </c>
      <c r="M564" s="19">
        <f>Table58[[#This Row],[Defense Only Rank]]-Table58[[#This Row],[Defensive Geom Mean (w/o Framing) Rank]]</f>
        <v>12</v>
      </c>
    </row>
    <row r="565" spans="1:13" x14ac:dyDescent="0.45">
      <c r="A565" s="1" t="s">
        <v>698</v>
      </c>
      <c r="B565" t="str">
        <f>VLOOKUP(Table58[[#This Row],[Name]], Statcast_Era___Career[[Name]:[Team]], 2, FALSE)</f>
        <v>5 Tms</v>
      </c>
      <c r="C565" s="8">
        <f>_xlfn.NUMBERVALUE(VLOOKUP($A565, Statcast_Era___Career[[Name]:[FRVFRV - Statcast Fielding Run Value in runs above average (Throwing+Blocking+Framing+Arm+RAA)]], 7, FALSE))</f>
        <v>0</v>
      </c>
      <c r="D565" s="9">
        <f>_xlfn.NUMBERVALUE(VLOOKUP($A565, Statcast_Era___Career[[Name]:[FRVFRV - Statcast Fielding Run Value in runs above average (Throwing+Blocking+Framing+Arm+RAA)]], 8, FALSE))</f>
        <v>0</v>
      </c>
      <c r="E565" s="10">
        <f>_xlfn.NUMBERVALUE(VLOOKUP($A565, Statcast_Era___Career[[Name]:[FRVFRV - Statcast Fielding Run Value in runs above average (Throwing+Blocking+Framing+Arm+RAA)]], 9, FALSE))</f>
        <v>0</v>
      </c>
      <c r="F565" s="8">
        <f>_xlfn.RANK.EQ(_xlfn.NUMBERVALUE(VLOOKUP($A565,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65" s="9">
        <f>_xlfn.RANK.EQ(_xlfn.NUMBERVALUE(VLOOKUP($A565,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65" s="10">
        <f>_xlfn.RANK.EQ(_xlfn.NUMBERVALUE(VLOOKUP($A565,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65" s="11">
        <f>GEOMEAN(F565:H565)</f>
        <v>52.974830816587776</v>
      </c>
      <c r="J565" s="12">
        <f>_xlfn.RANK.EQ(Table58[[#This Row],[Geom Mean (Defense Only)]], Table58[Geom Mean (Defense Only)], 1)</f>
        <v>70</v>
      </c>
      <c r="K565" s="11">
        <f>GEOMEAN(F565:G565)</f>
        <v>52.962250707461443</v>
      </c>
      <c r="L565" s="13">
        <f>_xlfn.RANK.EQ(Table58[[#This Row],[Defensive Geom Mean (w/o Framing)]], Table58[Defensive Geom Mean (w/o Framing)], 1)</f>
        <v>58</v>
      </c>
      <c r="M565" s="19">
        <f>Table58[[#This Row],[Defense Only Rank]]-Table58[[#This Row],[Defensive Geom Mean (w/o Framing) Rank]]</f>
        <v>12</v>
      </c>
    </row>
    <row r="566" spans="1:13" x14ac:dyDescent="0.45">
      <c r="A566" s="1" t="s">
        <v>699</v>
      </c>
      <c r="B566" t="str">
        <f>VLOOKUP(Table58[[#This Row],[Name]], Statcast_Era___Career[[Name]:[Team]], 2, FALSE)</f>
        <v>3 Tms</v>
      </c>
      <c r="C566" s="8">
        <f>_xlfn.NUMBERVALUE(VLOOKUP($A566, Statcast_Era___Career[[Name]:[FRVFRV - Statcast Fielding Run Value in runs above average (Throwing+Blocking+Framing+Arm+RAA)]], 7, FALSE))</f>
        <v>0</v>
      </c>
      <c r="D566" s="9">
        <f>_xlfn.NUMBERVALUE(VLOOKUP($A566, Statcast_Era___Career[[Name]:[FRVFRV - Statcast Fielding Run Value in runs above average (Throwing+Blocking+Framing+Arm+RAA)]], 8, FALSE))</f>
        <v>0</v>
      </c>
      <c r="E566" s="10">
        <f>_xlfn.NUMBERVALUE(VLOOKUP($A566, Statcast_Era___Career[[Name]:[FRVFRV - Statcast Fielding Run Value in runs above average (Throwing+Blocking+Framing+Arm+RAA)]], 9, FALSE))</f>
        <v>0</v>
      </c>
      <c r="F566" s="8">
        <f>_xlfn.RANK.EQ(_xlfn.NUMBERVALUE(VLOOKUP($A566,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66" s="9">
        <f>_xlfn.RANK.EQ(_xlfn.NUMBERVALUE(VLOOKUP($A566,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66" s="10">
        <f>_xlfn.RANK.EQ(_xlfn.NUMBERVALUE(VLOOKUP($A566,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66" s="11">
        <f>GEOMEAN(F566:H566)</f>
        <v>52.974830816587776</v>
      </c>
      <c r="J566" s="12">
        <f>_xlfn.RANK.EQ(Table58[[#This Row],[Geom Mean (Defense Only)]], Table58[Geom Mean (Defense Only)], 1)</f>
        <v>70</v>
      </c>
      <c r="K566" s="11">
        <f>GEOMEAN(F566:G566)</f>
        <v>52.962250707461443</v>
      </c>
      <c r="L566" s="13">
        <f>_xlfn.RANK.EQ(Table58[[#This Row],[Defensive Geom Mean (w/o Framing)]], Table58[Defensive Geom Mean (w/o Framing)], 1)</f>
        <v>58</v>
      </c>
      <c r="M566" s="19">
        <f>Table58[[#This Row],[Defense Only Rank]]-Table58[[#This Row],[Defensive Geom Mean (w/o Framing) Rank]]</f>
        <v>12</v>
      </c>
    </row>
    <row r="567" spans="1:13" x14ac:dyDescent="0.45">
      <c r="A567" s="1" t="s">
        <v>700</v>
      </c>
      <c r="B567" t="str">
        <f>VLOOKUP(Table58[[#This Row],[Name]], Statcast_Era___Career[[Name]:[Team]], 2, FALSE)</f>
        <v>8 Tms</v>
      </c>
      <c r="C567" s="8">
        <f>_xlfn.NUMBERVALUE(VLOOKUP($A567, Statcast_Era___Career[[Name]:[FRVFRV - Statcast Fielding Run Value in runs above average (Throwing+Blocking+Framing+Arm+RAA)]], 7, FALSE))</f>
        <v>0</v>
      </c>
      <c r="D567" s="9">
        <f>_xlfn.NUMBERVALUE(VLOOKUP($A567, Statcast_Era___Career[[Name]:[FRVFRV - Statcast Fielding Run Value in runs above average (Throwing+Blocking+Framing+Arm+RAA)]], 8, FALSE))</f>
        <v>0</v>
      </c>
      <c r="E567" s="10">
        <f>_xlfn.NUMBERVALUE(VLOOKUP($A567, Statcast_Era___Career[[Name]:[FRVFRV - Statcast Fielding Run Value in runs above average (Throwing+Blocking+Framing+Arm+RAA)]], 9, FALSE))</f>
        <v>0</v>
      </c>
      <c r="F567" s="8">
        <f>_xlfn.RANK.EQ(_xlfn.NUMBERVALUE(VLOOKUP($A567,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67" s="9">
        <f>_xlfn.RANK.EQ(_xlfn.NUMBERVALUE(VLOOKUP($A567,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67" s="10">
        <f>_xlfn.RANK.EQ(_xlfn.NUMBERVALUE(VLOOKUP($A567,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67" s="11">
        <f>GEOMEAN(F567:H567)</f>
        <v>52.974830816587776</v>
      </c>
      <c r="J567" s="12">
        <f>_xlfn.RANK.EQ(Table58[[#This Row],[Geom Mean (Defense Only)]], Table58[Geom Mean (Defense Only)], 1)</f>
        <v>70</v>
      </c>
      <c r="K567" s="11">
        <f>GEOMEAN(F567:G567)</f>
        <v>52.962250707461443</v>
      </c>
      <c r="L567" s="13">
        <f>_xlfn.RANK.EQ(Table58[[#This Row],[Defensive Geom Mean (w/o Framing)]], Table58[Defensive Geom Mean (w/o Framing)], 1)</f>
        <v>58</v>
      </c>
      <c r="M567" s="19">
        <f>Table58[[#This Row],[Defense Only Rank]]-Table58[[#This Row],[Defensive Geom Mean (w/o Framing) Rank]]</f>
        <v>12</v>
      </c>
    </row>
    <row r="568" spans="1:13" x14ac:dyDescent="0.45">
      <c r="A568" s="1" t="s">
        <v>701</v>
      </c>
      <c r="B568" t="str">
        <f>VLOOKUP(Table58[[#This Row],[Name]], Statcast_Era___Career[[Name]:[Team]], 2, FALSE)</f>
        <v>4 Tms</v>
      </c>
      <c r="C568" s="8">
        <f>_xlfn.NUMBERVALUE(VLOOKUP($A568, Statcast_Era___Career[[Name]:[FRVFRV - Statcast Fielding Run Value in runs above average (Throwing+Blocking+Framing+Arm+RAA)]], 7, FALSE))</f>
        <v>0</v>
      </c>
      <c r="D568" s="9">
        <f>_xlfn.NUMBERVALUE(VLOOKUP($A568, Statcast_Era___Career[[Name]:[FRVFRV - Statcast Fielding Run Value in runs above average (Throwing+Blocking+Framing+Arm+RAA)]], 8, FALSE))</f>
        <v>0</v>
      </c>
      <c r="E568" s="10">
        <f>_xlfn.NUMBERVALUE(VLOOKUP($A568, Statcast_Era___Career[[Name]:[FRVFRV - Statcast Fielding Run Value in runs above average (Throwing+Blocking+Framing+Arm+RAA)]], 9, FALSE))</f>
        <v>0</v>
      </c>
      <c r="F568" s="8">
        <f>_xlfn.RANK.EQ(_xlfn.NUMBERVALUE(VLOOKUP($A568,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68" s="9">
        <f>_xlfn.RANK.EQ(_xlfn.NUMBERVALUE(VLOOKUP($A568,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68" s="10">
        <f>_xlfn.RANK.EQ(_xlfn.NUMBERVALUE(VLOOKUP($A568,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68" s="11">
        <f>GEOMEAN(F568:H568)</f>
        <v>52.974830816587776</v>
      </c>
      <c r="J568" s="12">
        <f>_xlfn.RANK.EQ(Table58[[#This Row],[Geom Mean (Defense Only)]], Table58[Geom Mean (Defense Only)], 1)</f>
        <v>70</v>
      </c>
      <c r="K568" s="11">
        <f>GEOMEAN(F568:G568)</f>
        <v>52.962250707461443</v>
      </c>
      <c r="L568" s="13">
        <f>_xlfn.RANK.EQ(Table58[[#This Row],[Defensive Geom Mean (w/o Framing)]], Table58[Defensive Geom Mean (w/o Framing)], 1)</f>
        <v>58</v>
      </c>
      <c r="M568" s="19">
        <f>Table58[[#This Row],[Defense Only Rank]]-Table58[[#This Row],[Defensive Geom Mean (w/o Framing) Rank]]</f>
        <v>12</v>
      </c>
    </row>
    <row r="569" spans="1:13" x14ac:dyDescent="0.45">
      <c r="A569" s="1" t="s">
        <v>702</v>
      </c>
      <c r="B569" t="str">
        <f>VLOOKUP(Table58[[#This Row],[Name]], Statcast_Era___Career[[Name]:[Team]], 2, FALSE)</f>
        <v>3 Tms</v>
      </c>
      <c r="C569" s="8">
        <f>_xlfn.NUMBERVALUE(VLOOKUP($A569, Statcast_Era___Career[[Name]:[FRVFRV - Statcast Fielding Run Value in runs above average (Throwing+Blocking+Framing+Arm+RAA)]], 7, FALSE))</f>
        <v>0</v>
      </c>
      <c r="D569" s="9">
        <f>_xlfn.NUMBERVALUE(VLOOKUP($A569, Statcast_Era___Career[[Name]:[FRVFRV - Statcast Fielding Run Value in runs above average (Throwing+Blocking+Framing+Arm+RAA)]], 8, FALSE))</f>
        <v>0</v>
      </c>
      <c r="E569" s="10">
        <f>_xlfn.NUMBERVALUE(VLOOKUP($A569, Statcast_Era___Career[[Name]:[FRVFRV - Statcast Fielding Run Value in runs above average (Throwing+Blocking+Framing+Arm+RAA)]], 9, FALSE))</f>
        <v>0</v>
      </c>
      <c r="F569" s="8">
        <f>_xlfn.RANK.EQ(_xlfn.NUMBERVALUE(VLOOKUP($A569,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69" s="9">
        <f>_xlfn.RANK.EQ(_xlfn.NUMBERVALUE(VLOOKUP($A569,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69" s="10">
        <f>_xlfn.RANK.EQ(_xlfn.NUMBERVALUE(VLOOKUP($A569,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69" s="11">
        <f>GEOMEAN(F569:H569)</f>
        <v>52.974830816587776</v>
      </c>
      <c r="J569" s="12">
        <f>_xlfn.RANK.EQ(Table58[[#This Row],[Geom Mean (Defense Only)]], Table58[Geom Mean (Defense Only)], 1)</f>
        <v>70</v>
      </c>
      <c r="K569" s="11">
        <f>GEOMEAN(F569:G569)</f>
        <v>52.962250707461443</v>
      </c>
      <c r="L569" s="13">
        <f>_xlfn.RANK.EQ(Table58[[#This Row],[Defensive Geom Mean (w/o Framing)]], Table58[Defensive Geom Mean (w/o Framing)], 1)</f>
        <v>58</v>
      </c>
      <c r="M569" s="19">
        <f>Table58[[#This Row],[Defense Only Rank]]-Table58[[#This Row],[Defensive Geom Mean (w/o Framing) Rank]]</f>
        <v>12</v>
      </c>
    </row>
    <row r="570" spans="1:13" x14ac:dyDescent="0.45">
      <c r="A570" s="1" t="s">
        <v>703</v>
      </c>
      <c r="B570" t="str">
        <f>VLOOKUP(Table58[[#This Row],[Name]], Statcast_Era___Career[[Name]:[Team]], 2, FALSE)</f>
        <v>4 Tms</v>
      </c>
      <c r="C570" s="8">
        <f>_xlfn.NUMBERVALUE(VLOOKUP($A570, Statcast_Era___Career[[Name]:[FRVFRV - Statcast Fielding Run Value in runs above average (Throwing+Blocking+Framing+Arm+RAA)]], 7, FALSE))</f>
        <v>0</v>
      </c>
      <c r="D570" s="9">
        <f>_xlfn.NUMBERVALUE(VLOOKUP($A570, Statcast_Era___Career[[Name]:[FRVFRV - Statcast Fielding Run Value in runs above average (Throwing+Blocking+Framing+Arm+RAA)]], 8, FALSE))</f>
        <v>0</v>
      </c>
      <c r="E570" s="10">
        <f>_xlfn.NUMBERVALUE(VLOOKUP($A570, Statcast_Era___Career[[Name]:[FRVFRV - Statcast Fielding Run Value in runs above average (Throwing+Blocking+Framing+Arm+RAA)]], 9, FALSE))</f>
        <v>0</v>
      </c>
      <c r="F570" s="8">
        <f>_xlfn.RANK.EQ(_xlfn.NUMBERVALUE(VLOOKUP($A570,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70" s="9">
        <f>_xlfn.RANK.EQ(_xlfn.NUMBERVALUE(VLOOKUP($A570,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70" s="10">
        <f>_xlfn.RANK.EQ(_xlfn.NUMBERVALUE(VLOOKUP($A570,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70" s="11">
        <f>GEOMEAN(F570:H570)</f>
        <v>52.974830816587776</v>
      </c>
      <c r="J570" s="12">
        <f>_xlfn.RANK.EQ(Table58[[#This Row],[Geom Mean (Defense Only)]], Table58[Geom Mean (Defense Only)], 1)</f>
        <v>70</v>
      </c>
      <c r="K570" s="11">
        <f>GEOMEAN(F570:G570)</f>
        <v>52.962250707461443</v>
      </c>
      <c r="L570" s="13">
        <f>_xlfn.RANK.EQ(Table58[[#This Row],[Defensive Geom Mean (w/o Framing)]], Table58[Defensive Geom Mean (w/o Framing)], 1)</f>
        <v>58</v>
      </c>
      <c r="M570" s="19">
        <f>Table58[[#This Row],[Defense Only Rank]]-Table58[[#This Row],[Defensive Geom Mean (w/o Framing) Rank]]</f>
        <v>12</v>
      </c>
    </row>
    <row r="571" spans="1:13" x14ac:dyDescent="0.45">
      <c r="A571" s="1" t="s">
        <v>704</v>
      </c>
      <c r="B571" t="str">
        <f>VLOOKUP(Table58[[#This Row],[Name]], Statcast_Era___Career[[Name]:[Team]], 2, FALSE)</f>
        <v>4 Tms</v>
      </c>
      <c r="C571" s="8">
        <f>_xlfn.NUMBERVALUE(VLOOKUP($A571, Statcast_Era___Career[[Name]:[FRVFRV - Statcast Fielding Run Value in runs above average (Throwing+Blocking+Framing+Arm+RAA)]], 7, FALSE))</f>
        <v>0</v>
      </c>
      <c r="D571" s="9">
        <f>_xlfn.NUMBERVALUE(VLOOKUP($A571, Statcast_Era___Career[[Name]:[FRVFRV - Statcast Fielding Run Value in runs above average (Throwing+Blocking+Framing+Arm+RAA)]], 8, FALSE))</f>
        <v>0</v>
      </c>
      <c r="E571" s="10">
        <f>_xlfn.NUMBERVALUE(VLOOKUP($A571, Statcast_Era___Career[[Name]:[FRVFRV - Statcast Fielding Run Value in runs above average (Throwing+Blocking+Framing+Arm+RAA)]], 9, FALSE))</f>
        <v>0</v>
      </c>
      <c r="F571" s="8">
        <f>_xlfn.RANK.EQ(_xlfn.NUMBERVALUE(VLOOKUP($A571,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71" s="9">
        <f>_xlfn.RANK.EQ(_xlfn.NUMBERVALUE(VLOOKUP($A571,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71" s="10">
        <f>_xlfn.RANK.EQ(_xlfn.NUMBERVALUE(VLOOKUP($A571,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71" s="11">
        <f>GEOMEAN(F571:H571)</f>
        <v>52.974830816587776</v>
      </c>
      <c r="J571" s="12">
        <f>_xlfn.RANK.EQ(Table58[[#This Row],[Geom Mean (Defense Only)]], Table58[Geom Mean (Defense Only)], 1)</f>
        <v>70</v>
      </c>
      <c r="K571" s="11">
        <f>GEOMEAN(F571:G571)</f>
        <v>52.962250707461443</v>
      </c>
      <c r="L571" s="13">
        <f>_xlfn.RANK.EQ(Table58[[#This Row],[Defensive Geom Mean (w/o Framing)]], Table58[Defensive Geom Mean (w/o Framing)], 1)</f>
        <v>58</v>
      </c>
      <c r="M571" s="19">
        <f>Table58[[#This Row],[Defense Only Rank]]-Table58[[#This Row],[Defensive Geom Mean (w/o Framing) Rank]]</f>
        <v>12</v>
      </c>
    </row>
    <row r="572" spans="1:13" x14ac:dyDescent="0.45">
      <c r="A572" s="1" t="s">
        <v>705</v>
      </c>
      <c r="B572" t="str">
        <f>VLOOKUP(Table58[[#This Row],[Name]], Statcast_Era___Career[[Name]:[Team]], 2, FALSE)</f>
        <v>6 Tms</v>
      </c>
      <c r="C572" s="8">
        <f>_xlfn.NUMBERVALUE(VLOOKUP($A572, Statcast_Era___Career[[Name]:[FRVFRV - Statcast Fielding Run Value in runs above average (Throwing+Blocking+Framing+Arm+RAA)]], 7, FALSE))</f>
        <v>0</v>
      </c>
      <c r="D572" s="9">
        <f>_xlfn.NUMBERVALUE(VLOOKUP($A572, Statcast_Era___Career[[Name]:[FRVFRV - Statcast Fielding Run Value in runs above average (Throwing+Blocking+Framing+Arm+RAA)]], 8, FALSE))</f>
        <v>0</v>
      </c>
      <c r="E572" s="10">
        <f>_xlfn.NUMBERVALUE(VLOOKUP($A572, Statcast_Era___Career[[Name]:[FRVFRV - Statcast Fielding Run Value in runs above average (Throwing+Blocking+Framing+Arm+RAA)]], 9, FALSE))</f>
        <v>0</v>
      </c>
      <c r="F572" s="8">
        <f>_xlfn.RANK.EQ(_xlfn.NUMBERVALUE(VLOOKUP($A572,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72" s="9">
        <f>_xlfn.RANK.EQ(_xlfn.NUMBERVALUE(VLOOKUP($A572,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72" s="10">
        <f>_xlfn.RANK.EQ(_xlfn.NUMBERVALUE(VLOOKUP($A572,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72" s="11">
        <f>GEOMEAN(F572:H572)</f>
        <v>52.974830816587776</v>
      </c>
      <c r="J572" s="12">
        <f>_xlfn.RANK.EQ(Table58[[#This Row],[Geom Mean (Defense Only)]], Table58[Geom Mean (Defense Only)], 1)</f>
        <v>70</v>
      </c>
      <c r="K572" s="11">
        <f>GEOMEAN(F572:G572)</f>
        <v>52.962250707461443</v>
      </c>
      <c r="L572" s="13">
        <f>_xlfn.RANK.EQ(Table58[[#This Row],[Defensive Geom Mean (w/o Framing)]], Table58[Defensive Geom Mean (w/o Framing)], 1)</f>
        <v>58</v>
      </c>
      <c r="M572" s="19">
        <f>Table58[[#This Row],[Defense Only Rank]]-Table58[[#This Row],[Defensive Geom Mean (w/o Framing) Rank]]</f>
        <v>12</v>
      </c>
    </row>
    <row r="573" spans="1:13" x14ac:dyDescent="0.45">
      <c r="A573" s="1" t="s">
        <v>706</v>
      </c>
      <c r="B573" t="str">
        <f>VLOOKUP(Table58[[#This Row],[Name]], Statcast_Era___Career[[Name]:[Team]], 2, FALSE)</f>
        <v>3 Tms</v>
      </c>
      <c r="C573" s="8">
        <f>_xlfn.NUMBERVALUE(VLOOKUP($A573, Statcast_Era___Career[[Name]:[FRVFRV - Statcast Fielding Run Value in runs above average (Throwing+Blocking+Framing+Arm+RAA)]], 7, FALSE))</f>
        <v>0</v>
      </c>
      <c r="D573" s="9">
        <f>_xlfn.NUMBERVALUE(VLOOKUP($A573, Statcast_Era___Career[[Name]:[FRVFRV - Statcast Fielding Run Value in runs above average (Throwing+Blocking+Framing+Arm+RAA)]], 8, FALSE))</f>
        <v>0</v>
      </c>
      <c r="E573" s="10">
        <f>_xlfn.NUMBERVALUE(VLOOKUP($A573, Statcast_Era___Career[[Name]:[FRVFRV - Statcast Fielding Run Value in runs above average (Throwing+Blocking+Framing+Arm+RAA)]], 9, FALSE))</f>
        <v>0</v>
      </c>
      <c r="F573" s="8">
        <f>_xlfn.RANK.EQ(_xlfn.NUMBERVALUE(VLOOKUP($A573,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73" s="9">
        <f>_xlfn.RANK.EQ(_xlfn.NUMBERVALUE(VLOOKUP($A573,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73" s="10">
        <f>_xlfn.RANK.EQ(_xlfn.NUMBERVALUE(VLOOKUP($A573,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73" s="11">
        <f>GEOMEAN(F573:H573)</f>
        <v>52.974830816587776</v>
      </c>
      <c r="J573" s="12">
        <f>_xlfn.RANK.EQ(Table58[[#This Row],[Geom Mean (Defense Only)]], Table58[Geom Mean (Defense Only)], 1)</f>
        <v>70</v>
      </c>
      <c r="K573" s="11">
        <f>GEOMEAN(F573:G573)</f>
        <v>52.962250707461443</v>
      </c>
      <c r="L573" s="13">
        <f>_xlfn.RANK.EQ(Table58[[#This Row],[Defensive Geom Mean (w/o Framing)]], Table58[Defensive Geom Mean (w/o Framing)], 1)</f>
        <v>58</v>
      </c>
      <c r="M573" s="19">
        <f>Table58[[#This Row],[Defense Only Rank]]-Table58[[#This Row],[Defensive Geom Mean (w/o Framing) Rank]]</f>
        <v>12</v>
      </c>
    </row>
    <row r="574" spans="1:13" x14ac:dyDescent="0.45">
      <c r="A574" s="1" t="s">
        <v>707</v>
      </c>
      <c r="B574" t="str">
        <f>VLOOKUP(Table58[[#This Row],[Name]], Statcast_Era___Career[[Name]:[Team]], 2, FALSE)</f>
        <v>2 Tms</v>
      </c>
      <c r="C574" s="8">
        <f>_xlfn.NUMBERVALUE(VLOOKUP($A574, Statcast_Era___Career[[Name]:[FRVFRV - Statcast Fielding Run Value in runs above average (Throwing+Blocking+Framing+Arm+RAA)]], 7, FALSE))</f>
        <v>0</v>
      </c>
      <c r="D574" s="9">
        <f>_xlfn.NUMBERVALUE(VLOOKUP($A574, Statcast_Era___Career[[Name]:[FRVFRV - Statcast Fielding Run Value in runs above average (Throwing+Blocking+Framing+Arm+RAA)]], 8, FALSE))</f>
        <v>0</v>
      </c>
      <c r="E574" s="10">
        <f>_xlfn.NUMBERVALUE(VLOOKUP($A574, Statcast_Era___Career[[Name]:[FRVFRV - Statcast Fielding Run Value in runs above average (Throwing+Blocking+Framing+Arm+RAA)]], 9, FALSE))</f>
        <v>0</v>
      </c>
      <c r="F574" s="8">
        <f>_xlfn.RANK.EQ(_xlfn.NUMBERVALUE(VLOOKUP($A574,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74" s="9">
        <f>_xlfn.RANK.EQ(_xlfn.NUMBERVALUE(VLOOKUP($A574,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74" s="10">
        <f>_xlfn.RANK.EQ(_xlfn.NUMBERVALUE(VLOOKUP($A574,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74" s="11">
        <f>GEOMEAN(F574:H574)</f>
        <v>52.974830816587776</v>
      </c>
      <c r="J574" s="12">
        <f>_xlfn.RANK.EQ(Table58[[#This Row],[Geom Mean (Defense Only)]], Table58[Geom Mean (Defense Only)], 1)</f>
        <v>70</v>
      </c>
      <c r="K574" s="11">
        <f>GEOMEAN(F574:G574)</f>
        <v>52.962250707461443</v>
      </c>
      <c r="L574" s="13">
        <f>_xlfn.RANK.EQ(Table58[[#This Row],[Defensive Geom Mean (w/o Framing)]], Table58[Defensive Geom Mean (w/o Framing)], 1)</f>
        <v>58</v>
      </c>
      <c r="M574" s="19">
        <f>Table58[[#This Row],[Defense Only Rank]]-Table58[[#This Row],[Defensive Geom Mean (w/o Framing) Rank]]</f>
        <v>12</v>
      </c>
    </row>
    <row r="575" spans="1:13" x14ac:dyDescent="0.45">
      <c r="A575" s="1" t="s">
        <v>708</v>
      </c>
      <c r="B575" t="str">
        <f>VLOOKUP(Table58[[#This Row],[Name]], Statcast_Era___Career[[Name]:[Team]], 2, FALSE)</f>
        <v>3 Tms</v>
      </c>
      <c r="C575" s="8">
        <f>_xlfn.NUMBERVALUE(VLOOKUP($A575, Statcast_Era___Career[[Name]:[FRVFRV - Statcast Fielding Run Value in runs above average (Throwing+Blocking+Framing+Arm+RAA)]], 7, FALSE))</f>
        <v>0</v>
      </c>
      <c r="D575" s="9">
        <f>_xlfn.NUMBERVALUE(VLOOKUP($A575, Statcast_Era___Career[[Name]:[FRVFRV - Statcast Fielding Run Value in runs above average (Throwing+Blocking+Framing+Arm+RAA)]], 8, FALSE))</f>
        <v>0</v>
      </c>
      <c r="E575" s="10">
        <f>_xlfn.NUMBERVALUE(VLOOKUP($A575, Statcast_Era___Career[[Name]:[FRVFRV - Statcast Fielding Run Value in runs above average (Throwing+Blocking+Framing+Arm+RAA)]], 9, FALSE))</f>
        <v>0</v>
      </c>
      <c r="F575" s="8">
        <f>_xlfn.RANK.EQ(_xlfn.NUMBERVALUE(VLOOKUP($A575,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75" s="9">
        <f>_xlfn.RANK.EQ(_xlfn.NUMBERVALUE(VLOOKUP($A575,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75" s="10">
        <f>_xlfn.RANK.EQ(_xlfn.NUMBERVALUE(VLOOKUP($A575,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75" s="11">
        <f>GEOMEAN(F575:H575)</f>
        <v>52.974830816587776</v>
      </c>
      <c r="J575" s="12">
        <f>_xlfn.RANK.EQ(Table58[[#This Row],[Geom Mean (Defense Only)]], Table58[Geom Mean (Defense Only)], 1)</f>
        <v>70</v>
      </c>
      <c r="K575" s="11">
        <f>GEOMEAN(F575:G575)</f>
        <v>52.962250707461443</v>
      </c>
      <c r="L575" s="13">
        <f>_xlfn.RANK.EQ(Table58[[#This Row],[Defensive Geom Mean (w/o Framing)]], Table58[Defensive Geom Mean (w/o Framing)], 1)</f>
        <v>58</v>
      </c>
      <c r="M575" s="19">
        <f>Table58[[#This Row],[Defense Only Rank]]-Table58[[#This Row],[Defensive Geom Mean (w/o Framing) Rank]]</f>
        <v>12</v>
      </c>
    </row>
    <row r="576" spans="1:13" x14ac:dyDescent="0.45">
      <c r="A576" s="1" t="s">
        <v>709</v>
      </c>
      <c r="B576" t="str">
        <f>VLOOKUP(Table58[[#This Row],[Name]], Statcast_Era___Career[[Name]:[Team]], 2, FALSE)</f>
        <v>SFG</v>
      </c>
      <c r="C576" s="8">
        <f>_xlfn.NUMBERVALUE(VLOOKUP($A576, Statcast_Era___Career[[Name]:[FRVFRV - Statcast Fielding Run Value in runs above average (Throwing+Blocking+Framing+Arm+RAA)]], 7, FALSE))</f>
        <v>0</v>
      </c>
      <c r="D576" s="9">
        <f>_xlfn.NUMBERVALUE(VLOOKUP($A576, Statcast_Era___Career[[Name]:[FRVFRV - Statcast Fielding Run Value in runs above average (Throwing+Blocking+Framing+Arm+RAA)]], 8, FALSE))</f>
        <v>0</v>
      </c>
      <c r="E576" s="10">
        <f>_xlfn.NUMBERVALUE(VLOOKUP($A576, Statcast_Era___Career[[Name]:[FRVFRV - Statcast Fielding Run Value in runs above average (Throwing+Blocking+Framing+Arm+RAA)]], 9, FALSE))</f>
        <v>0</v>
      </c>
      <c r="F576" s="8">
        <f>_xlfn.RANK.EQ(_xlfn.NUMBERVALUE(VLOOKUP($A576,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76" s="9">
        <f>_xlfn.RANK.EQ(_xlfn.NUMBERVALUE(VLOOKUP($A576,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76" s="10">
        <f>_xlfn.RANK.EQ(_xlfn.NUMBERVALUE(VLOOKUP($A576,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76" s="11">
        <f>GEOMEAN(F576:H576)</f>
        <v>52.974830816587776</v>
      </c>
      <c r="J576" s="12">
        <f>_xlfn.RANK.EQ(Table58[[#This Row],[Geom Mean (Defense Only)]], Table58[Geom Mean (Defense Only)], 1)</f>
        <v>70</v>
      </c>
      <c r="K576" s="11">
        <f>GEOMEAN(F576:G576)</f>
        <v>52.962250707461443</v>
      </c>
      <c r="L576" s="13">
        <f>_xlfn.RANK.EQ(Table58[[#This Row],[Defensive Geom Mean (w/o Framing)]], Table58[Defensive Geom Mean (w/o Framing)], 1)</f>
        <v>58</v>
      </c>
      <c r="M576" s="19">
        <f>Table58[[#This Row],[Defense Only Rank]]-Table58[[#This Row],[Defensive Geom Mean (w/o Framing) Rank]]</f>
        <v>12</v>
      </c>
    </row>
    <row r="577" spans="1:13" x14ac:dyDescent="0.45">
      <c r="A577" s="1" t="s">
        <v>710</v>
      </c>
      <c r="B577" t="str">
        <f>VLOOKUP(Table58[[#This Row],[Name]], Statcast_Era___Career[[Name]:[Team]], 2, FALSE)</f>
        <v>3 Tms</v>
      </c>
      <c r="C577" s="8">
        <f>_xlfn.NUMBERVALUE(VLOOKUP($A577, Statcast_Era___Career[[Name]:[FRVFRV - Statcast Fielding Run Value in runs above average (Throwing+Blocking+Framing+Arm+RAA)]], 7, FALSE))</f>
        <v>0</v>
      </c>
      <c r="D577" s="9">
        <f>_xlfn.NUMBERVALUE(VLOOKUP($A577, Statcast_Era___Career[[Name]:[FRVFRV - Statcast Fielding Run Value in runs above average (Throwing+Blocking+Framing+Arm+RAA)]], 8, FALSE))</f>
        <v>0</v>
      </c>
      <c r="E577" s="10">
        <f>_xlfn.NUMBERVALUE(VLOOKUP($A577, Statcast_Era___Career[[Name]:[FRVFRV - Statcast Fielding Run Value in runs above average (Throwing+Blocking+Framing+Arm+RAA)]], 9, FALSE))</f>
        <v>0</v>
      </c>
      <c r="F577" s="8">
        <f>_xlfn.RANK.EQ(_xlfn.NUMBERVALUE(VLOOKUP($A577,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77" s="9">
        <f>_xlfn.RANK.EQ(_xlfn.NUMBERVALUE(VLOOKUP($A577,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77" s="10">
        <f>_xlfn.RANK.EQ(_xlfn.NUMBERVALUE(VLOOKUP($A577,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77" s="11">
        <f>GEOMEAN(F577:H577)</f>
        <v>52.974830816587776</v>
      </c>
      <c r="J577" s="12">
        <f>_xlfn.RANK.EQ(Table58[[#This Row],[Geom Mean (Defense Only)]], Table58[Geom Mean (Defense Only)], 1)</f>
        <v>70</v>
      </c>
      <c r="K577" s="11">
        <f>GEOMEAN(F577:G577)</f>
        <v>52.962250707461443</v>
      </c>
      <c r="L577" s="13">
        <f>_xlfn.RANK.EQ(Table58[[#This Row],[Defensive Geom Mean (w/o Framing)]], Table58[Defensive Geom Mean (w/o Framing)], 1)</f>
        <v>58</v>
      </c>
      <c r="M577" s="19">
        <f>Table58[[#This Row],[Defense Only Rank]]-Table58[[#This Row],[Defensive Geom Mean (w/o Framing) Rank]]</f>
        <v>12</v>
      </c>
    </row>
    <row r="578" spans="1:13" x14ac:dyDescent="0.45">
      <c r="A578" s="1" t="s">
        <v>711</v>
      </c>
      <c r="B578" t="str">
        <f>VLOOKUP(Table58[[#This Row],[Name]], Statcast_Era___Career[[Name]:[Team]], 2, FALSE)</f>
        <v>6 Tms</v>
      </c>
      <c r="C578" s="8">
        <f>_xlfn.NUMBERVALUE(VLOOKUP($A578, Statcast_Era___Career[[Name]:[FRVFRV - Statcast Fielding Run Value in runs above average (Throwing+Blocking+Framing+Arm+RAA)]], 7, FALSE))</f>
        <v>0</v>
      </c>
      <c r="D578" s="9">
        <f>_xlfn.NUMBERVALUE(VLOOKUP($A578, Statcast_Era___Career[[Name]:[FRVFRV - Statcast Fielding Run Value in runs above average (Throwing+Blocking+Framing+Arm+RAA)]], 8, FALSE))</f>
        <v>0</v>
      </c>
      <c r="E578" s="10">
        <f>_xlfn.NUMBERVALUE(VLOOKUP($A578, Statcast_Era___Career[[Name]:[FRVFRV - Statcast Fielding Run Value in runs above average (Throwing+Blocking+Framing+Arm+RAA)]], 9, FALSE))</f>
        <v>0</v>
      </c>
      <c r="F578" s="8">
        <f>_xlfn.RANK.EQ(_xlfn.NUMBERVALUE(VLOOKUP($A578,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78" s="9">
        <f>_xlfn.RANK.EQ(_xlfn.NUMBERVALUE(VLOOKUP($A578,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78" s="10">
        <f>_xlfn.RANK.EQ(_xlfn.NUMBERVALUE(VLOOKUP($A578,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78" s="11">
        <f>GEOMEAN(F578:H578)</f>
        <v>52.974830816587776</v>
      </c>
      <c r="J578" s="12">
        <f>_xlfn.RANK.EQ(Table58[[#This Row],[Geom Mean (Defense Only)]], Table58[Geom Mean (Defense Only)], 1)</f>
        <v>70</v>
      </c>
      <c r="K578" s="11">
        <f>GEOMEAN(F578:G578)</f>
        <v>52.962250707461443</v>
      </c>
      <c r="L578" s="13">
        <f>_xlfn.RANK.EQ(Table58[[#This Row],[Defensive Geom Mean (w/o Framing)]], Table58[Defensive Geom Mean (w/o Framing)], 1)</f>
        <v>58</v>
      </c>
      <c r="M578" s="19">
        <f>Table58[[#This Row],[Defense Only Rank]]-Table58[[#This Row],[Defensive Geom Mean (w/o Framing) Rank]]</f>
        <v>12</v>
      </c>
    </row>
    <row r="579" spans="1:13" x14ac:dyDescent="0.45">
      <c r="A579" s="1" t="s">
        <v>712</v>
      </c>
      <c r="B579" t="str">
        <f>VLOOKUP(Table58[[#This Row],[Name]], Statcast_Era___Career[[Name]:[Team]], 2, FALSE)</f>
        <v>3 Tms</v>
      </c>
      <c r="C579" s="8">
        <f>_xlfn.NUMBERVALUE(VLOOKUP($A579, Statcast_Era___Career[[Name]:[FRVFRV - Statcast Fielding Run Value in runs above average (Throwing+Blocking+Framing+Arm+RAA)]], 7, FALSE))</f>
        <v>0</v>
      </c>
      <c r="D579" s="9">
        <f>_xlfn.NUMBERVALUE(VLOOKUP($A579, Statcast_Era___Career[[Name]:[FRVFRV - Statcast Fielding Run Value in runs above average (Throwing+Blocking+Framing+Arm+RAA)]], 8, FALSE))</f>
        <v>0</v>
      </c>
      <c r="E579" s="10">
        <f>_xlfn.NUMBERVALUE(VLOOKUP($A579, Statcast_Era___Career[[Name]:[FRVFRV - Statcast Fielding Run Value in runs above average (Throwing+Blocking+Framing+Arm+RAA)]], 9, FALSE))</f>
        <v>0</v>
      </c>
      <c r="F579" s="8">
        <f>_xlfn.RANK.EQ(_xlfn.NUMBERVALUE(VLOOKUP($A579,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79" s="9">
        <f>_xlfn.RANK.EQ(_xlfn.NUMBERVALUE(VLOOKUP($A579,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79" s="10">
        <f>_xlfn.RANK.EQ(_xlfn.NUMBERVALUE(VLOOKUP($A579,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79" s="11">
        <f>GEOMEAN(F579:H579)</f>
        <v>52.974830816587776</v>
      </c>
      <c r="J579" s="12">
        <f>_xlfn.RANK.EQ(Table58[[#This Row],[Geom Mean (Defense Only)]], Table58[Geom Mean (Defense Only)], 1)</f>
        <v>70</v>
      </c>
      <c r="K579" s="11">
        <f>GEOMEAN(F579:G579)</f>
        <v>52.962250707461443</v>
      </c>
      <c r="L579" s="13">
        <f>_xlfn.RANK.EQ(Table58[[#This Row],[Defensive Geom Mean (w/o Framing)]], Table58[Defensive Geom Mean (w/o Framing)], 1)</f>
        <v>58</v>
      </c>
      <c r="M579" s="19">
        <f>Table58[[#This Row],[Defense Only Rank]]-Table58[[#This Row],[Defensive Geom Mean (w/o Framing) Rank]]</f>
        <v>12</v>
      </c>
    </row>
    <row r="580" spans="1:13" x14ac:dyDescent="0.45">
      <c r="A580" s="1" t="s">
        <v>713</v>
      </c>
      <c r="B580" t="str">
        <f>VLOOKUP(Table58[[#This Row],[Name]], Statcast_Era___Career[[Name]:[Team]], 2, FALSE)</f>
        <v>2 Tms</v>
      </c>
      <c r="C580" s="8">
        <f>_xlfn.NUMBERVALUE(VLOOKUP($A580, Statcast_Era___Career[[Name]:[FRVFRV - Statcast Fielding Run Value in runs above average (Throwing+Blocking+Framing+Arm+RAA)]], 7, FALSE))</f>
        <v>0</v>
      </c>
      <c r="D580" s="9">
        <f>_xlfn.NUMBERVALUE(VLOOKUP($A580, Statcast_Era___Career[[Name]:[FRVFRV - Statcast Fielding Run Value in runs above average (Throwing+Blocking+Framing+Arm+RAA)]], 8, FALSE))</f>
        <v>0</v>
      </c>
      <c r="E580" s="10">
        <f>_xlfn.NUMBERVALUE(VLOOKUP($A580, Statcast_Era___Career[[Name]:[FRVFRV - Statcast Fielding Run Value in runs above average (Throwing+Blocking+Framing+Arm+RAA)]], 9, FALSE))</f>
        <v>0</v>
      </c>
      <c r="F580" s="8">
        <f>_xlfn.RANK.EQ(_xlfn.NUMBERVALUE(VLOOKUP($A580,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80" s="9">
        <f>_xlfn.RANK.EQ(_xlfn.NUMBERVALUE(VLOOKUP($A580,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80" s="10">
        <f>_xlfn.RANK.EQ(_xlfn.NUMBERVALUE(VLOOKUP($A580,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80" s="11">
        <f>GEOMEAN(F580:H580)</f>
        <v>52.974830816587776</v>
      </c>
      <c r="J580" s="12">
        <f>_xlfn.RANK.EQ(Table58[[#This Row],[Geom Mean (Defense Only)]], Table58[Geom Mean (Defense Only)], 1)</f>
        <v>70</v>
      </c>
      <c r="K580" s="11">
        <f>GEOMEAN(F580:G580)</f>
        <v>52.962250707461443</v>
      </c>
      <c r="L580" s="13">
        <f>_xlfn.RANK.EQ(Table58[[#This Row],[Defensive Geom Mean (w/o Framing)]], Table58[Defensive Geom Mean (w/o Framing)], 1)</f>
        <v>58</v>
      </c>
      <c r="M580" s="19">
        <f>Table58[[#This Row],[Defense Only Rank]]-Table58[[#This Row],[Defensive Geom Mean (w/o Framing) Rank]]</f>
        <v>12</v>
      </c>
    </row>
    <row r="581" spans="1:13" x14ac:dyDescent="0.45">
      <c r="A581" s="1" t="s">
        <v>714</v>
      </c>
      <c r="B581" t="str">
        <f>VLOOKUP(Table58[[#This Row],[Name]], Statcast_Era___Career[[Name]:[Team]], 2, FALSE)</f>
        <v>2 Tms</v>
      </c>
      <c r="C581" s="8">
        <f>_xlfn.NUMBERVALUE(VLOOKUP($A581, Statcast_Era___Career[[Name]:[FRVFRV - Statcast Fielding Run Value in runs above average (Throwing+Blocking+Framing+Arm+RAA)]], 7, FALSE))</f>
        <v>0</v>
      </c>
      <c r="D581" s="9">
        <f>_xlfn.NUMBERVALUE(VLOOKUP($A581, Statcast_Era___Career[[Name]:[FRVFRV - Statcast Fielding Run Value in runs above average (Throwing+Blocking+Framing+Arm+RAA)]], 8, FALSE))</f>
        <v>0</v>
      </c>
      <c r="E581" s="10">
        <f>_xlfn.NUMBERVALUE(VLOOKUP($A581, Statcast_Era___Career[[Name]:[FRVFRV - Statcast Fielding Run Value in runs above average (Throwing+Blocking+Framing+Arm+RAA)]], 9, FALSE))</f>
        <v>0</v>
      </c>
      <c r="F581" s="8">
        <f>_xlfn.RANK.EQ(_xlfn.NUMBERVALUE(VLOOKUP($A581,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81" s="9">
        <f>_xlfn.RANK.EQ(_xlfn.NUMBERVALUE(VLOOKUP($A581,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81" s="10">
        <f>_xlfn.RANK.EQ(_xlfn.NUMBERVALUE(VLOOKUP($A581,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81" s="11">
        <f>GEOMEAN(F581:H581)</f>
        <v>52.974830816587776</v>
      </c>
      <c r="J581" s="12">
        <f>_xlfn.RANK.EQ(Table58[[#This Row],[Geom Mean (Defense Only)]], Table58[Geom Mean (Defense Only)], 1)</f>
        <v>70</v>
      </c>
      <c r="K581" s="11">
        <f>GEOMEAN(F581:G581)</f>
        <v>52.962250707461443</v>
      </c>
      <c r="L581" s="13">
        <f>_xlfn.RANK.EQ(Table58[[#This Row],[Defensive Geom Mean (w/o Framing)]], Table58[Defensive Geom Mean (w/o Framing)], 1)</f>
        <v>58</v>
      </c>
      <c r="M581" s="19">
        <f>Table58[[#This Row],[Defense Only Rank]]-Table58[[#This Row],[Defensive Geom Mean (w/o Framing) Rank]]</f>
        <v>12</v>
      </c>
    </row>
    <row r="582" spans="1:13" x14ac:dyDescent="0.45">
      <c r="A582" s="1" t="s">
        <v>715</v>
      </c>
      <c r="B582" t="str">
        <f>VLOOKUP(Table58[[#This Row],[Name]], Statcast_Era___Career[[Name]:[Team]], 2, FALSE)</f>
        <v>3 Tms</v>
      </c>
      <c r="C582" s="8">
        <f>_xlfn.NUMBERVALUE(VLOOKUP($A582, Statcast_Era___Career[[Name]:[FRVFRV - Statcast Fielding Run Value in runs above average (Throwing+Blocking+Framing+Arm+RAA)]], 7, FALSE))</f>
        <v>0</v>
      </c>
      <c r="D582" s="9">
        <f>_xlfn.NUMBERVALUE(VLOOKUP($A582, Statcast_Era___Career[[Name]:[FRVFRV - Statcast Fielding Run Value in runs above average (Throwing+Blocking+Framing+Arm+RAA)]], 8, FALSE))</f>
        <v>0</v>
      </c>
      <c r="E582" s="10">
        <f>_xlfn.NUMBERVALUE(VLOOKUP($A582, Statcast_Era___Career[[Name]:[FRVFRV - Statcast Fielding Run Value in runs above average (Throwing+Blocking+Framing+Arm+RAA)]], 9, FALSE))</f>
        <v>0</v>
      </c>
      <c r="F582" s="8">
        <f>_xlfn.RANK.EQ(_xlfn.NUMBERVALUE(VLOOKUP($A582,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82" s="9">
        <f>_xlfn.RANK.EQ(_xlfn.NUMBERVALUE(VLOOKUP($A582,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82" s="10">
        <f>_xlfn.RANK.EQ(_xlfn.NUMBERVALUE(VLOOKUP($A582,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82" s="11">
        <f>GEOMEAN(F582:H582)</f>
        <v>52.974830816587776</v>
      </c>
      <c r="J582" s="12">
        <f>_xlfn.RANK.EQ(Table58[[#This Row],[Geom Mean (Defense Only)]], Table58[Geom Mean (Defense Only)], 1)</f>
        <v>70</v>
      </c>
      <c r="K582" s="11">
        <f>GEOMEAN(F582:G582)</f>
        <v>52.962250707461443</v>
      </c>
      <c r="L582" s="13">
        <f>_xlfn.RANK.EQ(Table58[[#This Row],[Defensive Geom Mean (w/o Framing)]], Table58[Defensive Geom Mean (w/o Framing)], 1)</f>
        <v>58</v>
      </c>
      <c r="M582" s="19">
        <f>Table58[[#This Row],[Defense Only Rank]]-Table58[[#This Row],[Defensive Geom Mean (w/o Framing) Rank]]</f>
        <v>12</v>
      </c>
    </row>
    <row r="583" spans="1:13" x14ac:dyDescent="0.45">
      <c r="A583" s="1" t="s">
        <v>717</v>
      </c>
      <c r="B583" t="str">
        <f>VLOOKUP(Table58[[#This Row],[Name]], Statcast_Era___Career[[Name]:[Team]], 2, FALSE)</f>
        <v>4 Tms</v>
      </c>
      <c r="C583" s="8">
        <f>_xlfn.NUMBERVALUE(VLOOKUP($A583, Statcast_Era___Career[[Name]:[FRVFRV - Statcast Fielding Run Value in runs above average (Throwing+Blocking+Framing+Arm+RAA)]], 7, FALSE))</f>
        <v>0</v>
      </c>
      <c r="D583" s="9">
        <f>_xlfn.NUMBERVALUE(VLOOKUP($A583, Statcast_Era___Career[[Name]:[FRVFRV - Statcast Fielding Run Value in runs above average (Throwing+Blocking+Framing+Arm+RAA)]], 8, FALSE))</f>
        <v>0</v>
      </c>
      <c r="E583" s="10">
        <f>_xlfn.NUMBERVALUE(VLOOKUP($A583, Statcast_Era___Career[[Name]:[FRVFRV - Statcast Fielding Run Value in runs above average (Throwing+Blocking+Framing+Arm+RAA)]], 9, FALSE))</f>
        <v>0</v>
      </c>
      <c r="F583" s="8">
        <f>_xlfn.RANK.EQ(_xlfn.NUMBERVALUE(VLOOKUP($A583,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83" s="9">
        <f>_xlfn.RANK.EQ(_xlfn.NUMBERVALUE(VLOOKUP($A583,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83" s="10">
        <f>_xlfn.RANK.EQ(_xlfn.NUMBERVALUE(VLOOKUP($A583,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83" s="11">
        <f>GEOMEAN(F583:H583)</f>
        <v>52.974830816587776</v>
      </c>
      <c r="J583" s="12">
        <f>_xlfn.RANK.EQ(Table58[[#This Row],[Geom Mean (Defense Only)]], Table58[Geom Mean (Defense Only)], 1)</f>
        <v>70</v>
      </c>
      <c r="K583" s="11">
        <f>GEOMEAN(F583:G583)</f>
        <v>52.962250707461443</v>
      </c>
      <c r="L583" s="13">
        <f>_xlfn.RANK.EQ(Table58[[#This Row],[Defensive Geom Mean (w/o Framing)]], Table58[Defensive Geom Mean (w/o Framing)], 1)</f>
        <v>58</v>
      </c>
      <c r="M583" s="19">
        <f>Table58[[#This Row],[Defense Only Rank]]-Table58[[#This Row],[Defensive Geom Mean (w/o Framing) Rank]]</f>
        <v>12</v>
      </c>
    </row>
    <row r="584" spans="1:13" x14ac:dyDescent="0.45">
      <c r="A584" s="1" t="s">
        <v>718</v>
      </c>
      <c r="B584" t="str">
        <f>VLOOKUP(Table58[[#This Row],[Name]], Statcast_Era___Career[[Name]:[Team]], 2, FALSE)</f>
        <v>2 Tms</v>
      </c>
      <c r="C584" s="8">
        <f>_xlfn.NUMBERVALUE(VLOOKUP($A584, Statcast_Era___Career[[Name]:[FRVFRV - Statcast Fielding Run Value in runs above average (Throwing+Blocking+Framing+Arm+RAA)]], 7, FALSE))</f>
        <v>0</v>
      </c>
      <c r="D584" s="9">
        <f>_xlfn.NUMBERVALUE(VLOOKUP($A584, Statcast_Era___Career[[Name]:[FRVFRV - Statcast Fielding Run Value in runs above average (Throwing+Blocking+Framing+Arm+RAA)]], 8, FALSE))</f>
        <v>0</v>
      </c>
      <c r="E584" s="10">
        <f>_xlfn.NUMBERVALUE(VLOOKUP($A584, Statcast_Era___Career[[Name]:[FRVFRV - Statcast Fielding Run Value in runs above average (Throwing+Blocking+Framing+Arm+RAA)]], 9, FALSE))</f>
        <v>0</v>
      </c>
      <c r="F584" s="8">
        <f>_xlfn.RANK.EQ(_xlfn.NUMBERVALUE(VLOOKUP($A584,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84" s="9">
        <f>_xlfn.RANK.EQ(_xlfn.NUMBERVALUE(VLOOKUP($A584,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84" s="10">
        <f>_xlfn.RANK.EQ(_xlfn.NUMBERVALUE(VLOOKUP($A584,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84" s="11">
        <f>GEOMEAN(F584:H584)</f>
        <v>52.974830816587776</v>
      </c>
      <c r="J584" s="12">
        <f>_xlfn.RANK.EQ(Table58[[#This Row],[Geom Mean (Defense Only)]], Table58[Geom Mean (Defense Only)], 1)</f>
        <v>70</v>
      </c>
      <c r="K584" s="11">
        <f>GEOMEAN(F584:G584)</f>
        <v>52.962250707461443</v>
      </c>
      <c r="L584" s="13">
        <f>_xlfn.RANK.EQ(Table58[[#This Row],[Defensive Geom Mean (w/o Framing)]], Table58[Defensive Geom Mean (w/o Framing)], 1)</f>
        <v>58</v>
      </c>
      <c r="M584" s="19">
        <f>Table58[[#This Row],[Defense Only Rank]]-Table58[[#This Row],[Defensive Geom Mean (w/o Framing) Rank]]</f>
        <v>12</v>
      </c>
    </row>
    <row r="585" spans="1:13" x14ac:dyDescent="0.45">
      <c r="A585" s="1" t="s">
        <v>719</v>
      </c>
      <c r="B585" t="str">
        <f>VLOOKUP(Table58[[#This Row],[Name]], Statcast_Era___Career[[Name]:[Team]], 2, FALSE)</f>
        <v>5 Tms</v>
      </c>
      <c r="C585" s="8">
        <f>_xlfn.NUMBERVALUE(VLOOKUP($A585, Statcast_Era___Career[[Name]:[FRVFRV - Statcast Fielding Run Value in runs above average (Throwing+Blocking+Framing+Arm+RAA)]], 7, FALSE))</f>
        <v>0</v>
      </c>
      <c r="D585" s="9">
        <f>_xlfn.NUMBERVALUE(VLOOKUP($A585, Statcast_Era___Career[[Name]:[FRVFRV - Statcast Fielding Run Value in runs above average (Throwing+Blocking+Framing+Arm+RAA)]], 8, FALSE))</f>
        <v>0</v>
      </c>
      <c r="E585" s="10">
        <f>_xlfn.NUMBERVALUE(VLOOKUP($A585, Statcast_Era___Career[[Name]:[FRVFRV - Statcast Fielding Run Value in runs above average (Throwing+Blocking+Framing+Arm+RAA)]], 9, FALSE))</f>
        <v>0</v>
      </c>
      <c r="F585" s="8">
        <f>_xlfn.RANK.EQ(_xlfn.NUMBERVALUE(VLOOKUP($A585,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85" s="9">
        <f>_xlfn.RANK.EQ(_xlfn.NUMBERVALUE(VLOOKUP($A585,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85" s="10">
        <f>_xlfn.RANK.EQ(_xlfn.NUMBERVALUE(VLOOKUP($A585,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85" s="11">
        <f>GEOMEAN(F585:H585)</f>
        <v>52.974830816587776</v>
      </c>
      <c r="J585" s="12">
        <f>_xlfn.RANK.EQ(Table58[[#This Row],[Geom Mean (Defense Only)]], Table58[Geom Mean (Defense Only)], 1)</f>
        <v>70</v>
      </c>
      <c r="K585" s="11">
        <f>GEOMEAN(F585:G585)</f>
        <v>52.962250707461443</v>
      </c>
      <c r="L585" s="13">
        <f>_xlfn.RANK.EQ(Table58[[#This Row],[Defensive Geom Mean (w/o Framing)]], Table58[Defensive Geom Mean (w/o Framing)], 1)</f>
        <v>58</v>
      </c>
      <c r="M585" s="19">
        <f>Table58[[#This Row],[Defense Only Rank]]-Table58[[#This Row],[Defensive Geom Mean (w/o Framing) Rank]]</f>
        <v>12</v>
      </c>
    </row>
    <row r="586" spans="1:13" x14ac:dyDescent="0.45">
      <c r="A586" s="1" t="s">
        <v>720</v>
      </c>
      <c r="B586" t="str">
        <f>VLOOKUP(Table58[[#This Row],[Name]], Statcast_Era___Career[[Name]:[Team]], 2, FALSE)</f>
        <v>6 Tms</v>
      </c>
      <c r="C586" s="8">
        <f>_xlfn.NUMBERVALUE(VLOOKUP($A586, Statcast_Era___Career[[Name]:[FRVFRV - Statcast Fielding Run Value in runs above average (Throwing+Blocking+Framing+Arm+RAA)]], 7, FALSE))</f>
        <v>0</v>
      </c>
      <c r="D586" s="9">
        <f>_xlfn.NUMBERVALUE(VLOOKUP($A586, Statcast_Era___Career[[Name]:[FRVFRV - Statcast Fielding Run Value in runs above average (Throwing+Blocking+Framing+Arm+RAA)]], 8, FALSE))</f>
        <v>0</v>
      </c>
      <c r="E586" s="10">
        <f>_xlfn.NUMBERVALUE(VLOOKUP($A586, Statcast_Era___Career[[Name]:[FRVFRV - Statcast Fielding Run Value in runs above average (Throwing+Blocking+Framing+Arm+RAA)]], 9, FALSE))</f>
        <v>0</v>
      </c>
      <c r="F586" s="8">
        <f>_xlfn.RANK.EQ(_xlfn.NUMBERVALUE(VLOOKUP($A586,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86" s="9">
        <f>_xlfn.RANK.EQ(_xlfn.NUMBERVALUE(VLOOKUP($A586,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86" s="10">
        <f>_xlfn.RANK.EQ(_xlfn.NUMBERVALUE(VLOOKUP($A586,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86" s="11">
        <f>GEOMEAN(F586:H586)</f>
        <v>52.974830816587776</v>
      </c>
      <c r="J586" s="12">
        <f>_xlfn.RANK.EQ(Table58[[#This Row],[Geom Mean (Defense Only)]], Table58[Geom Mean (Defense Only)], 1)</f>
        <v>70</v>
      </c>
      <c r="K586" s="11">
        <f>GEOMEAN(F586:G586)</f>
        <v>52.962250707461443</v>
      </c>
      <c r="L586" s="13">
        <f>_xlfn.RANK.EQ(Table58[[#This Row],[Defensive Geom Mean (w/o Framing)]], Table58[Defensive Geom Mean (w/o Framing)], 1)</f>
        <v>58</v>
      </c>
      <c r="M586" s="19">
        <f>Table58[[#This Row],[Defense Only Rank]]-Table58[[#This Row],[Defensive Geom Mean (w/o Framing) Rank]]</f>
        <v>12</v>
      </c>
    </row>
    <row r="587" spans="1:13" x14ac:dyDescent="0.45">
      <c r="A587" s="1" t="s">
        <v>721</v>
      </c>
      <c r="B587" t="str">
        <f>VLOOKUP(Table58[[#This Row],[Name]], Statcast_Era___Career[[Name]:[Team]], 2, FALSE)</f>
        <v>2 Tms</v>
      </c>
      <c r="C587" s="8">
        <f>_xlfn.NUMBERVALUE(VLOOKUP($A587, Statcast_Era___Career[[Name]:[FRVFRV - Statcast Fielding Run Value in runs above average (Throwing+Blocking+Framing+Arm+RAA)]], 7, FALSE))</f>
        <v>0</v>
      </c>
      <c r="D587" s="9">
        <f>_xlfn.NUMBERVALUE(VLOOKUP($A587, Statcast_Era___Career[[Name]:[FRVFRV - Statcast Fielding Run Value in runs above average (Throwing+Blocking+Framing+Arm+RAA)]], 8, FALSE))</f>
        <v>0</v>
      </c>
      <c r="E587" s="10">
        <f>_xlfn.NUMBERVALUE(VLOOKUP($A587, Statcast_Era___Career[[Name]:[FRVFRV - Statcast Fielding Run Value in runs above average (Throwing+Blocking+Framing+Arm+RAA)]], 9, FALSE))</f>
        <v>0</v>
      </c>
      <c r="F587" s="8">
        <f>_xlfn.RANK.EQ(_xlfn.NUMBERVALUE(VLOOKUP($A587,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87" s="9">
        <f>_xlfn.RANK.EQ(_xlfn.NUMBERVALUE(VLOOKUP($A587,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87" s="10">
        <f>_xlfn.RANK.EQ(_xlfn.NUMBERVALUE(VLOOKUP($A587,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87" s="11">
        <f>GEOMEAN(F587:H587)</f>
        <v>52.974830816587776</v>
      </c>
      <c r="J587" s="12">
        <f>_xlfn.RANK.EQ(Table58[[#This Row],[Geom Mean (Defense Only)]], Table58[Geom Mean (Defense Only)], 1)</f>
        <v>70</v>
      </c>
      <c r="K587" s="11">
        <f>GEOMEAN(F587:G587)</f>
        <v>52.962250707461443</v>
      </c>
      <c r="L587" s="13">
        <f>_xlfn.RANK.EQ(Table58[[#This Row],[Defensive Geom Mean (w/o Framing)]], Table58[Defensive Geom Mean (w/o Framing)], 1)</f>
        <v>58</v>
      </c>
      <c r="M587" s="19">
        <f>Table58[[#This Row],[Defense Only Rank]]-Table58[[#This Row],[Defensive Geom Mean (w/o Framing) Rank]]</f>
        <v>12</v>
      </c>
    </row>
    <row r="588" spans="1:13" x14ac:dyDescent="0.45">
      <c r="A588" s="1" t="s">
        <v>722</v>
      </c>
      <c r="B588" t="str">
        <f>VLOOKUP(Table58[[#This Row],[Name]], Statcast_Era___Career[[Name]:[Team]], 2, FALSE)</f>
        <v>5 Tms</v>
      </c>
      <c r="C588" s="8">
        <f>_xlfn.NUMBERVALUE(VLOOKUP($A588, Statcast_Era___Career[[Name]:[FRVFRV - Statcast Fielding Run Value in runs above average (Throwing+Blocking+Framing+Arm+RAA)]], 7, FALSE))</f>
        <v>0</v>
      </c>
      <c r="D588" s="9">
        <f>_xlfn.NUMBERVALUE(VLOOKUP($A588, Statcast_Era___Career[[Name]:[FRVFRV - Statcast Fielding Run Value in runs above average (Throwing+Blocking+Framing+Arm+RAA)]], 8, FALSE))</f>
        <v>0</v>
      </c>
      <c r="E588" s="10">
        <f>_xlfn.NUMBERVALUE(VLOOKUP($A588, Statcast_Era___Career[[Name]:[FRVFRV - Statcast Fielding Run Value in runs above average (Throwing+Blocking+Framing+Arm+RAA)]], 9, FALSE))</f>
        <v>0</v>
      </c>
      <c r="F588" s="8">
        <f>_xlfn.RANK.EQ(_xlfn.NUMBERVALUE(VLOOKUP($A588,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88" s="9">
        <f>_xlfn.RANK.EQ(_xlfn.NUMBERVALUE(VLOOKUP($A588,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88" s="10">
        <f>_xlfn.RANK.EQ(_xlfn.NUMBERVALUE(VLOOKUP($A588,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88" s="11">
        <f>GEOMEAN(F588:H588)</f>
        <v>52.974830816587776</v>
      </c>
      <c r="J588" s="12">
        <f>_xlfn.RANK.EQ(Table58[[#This Row],[Geom Mean (Defense Only)]], Table58[Geom Mean (Defense Only)], 1)</f>
        <v>70</v>
      </c>
      <c r="K588" s="11">
        <f>GEOMEAN(F588:G588)</f>
        <v>52.962250707461443</v>
      </c>
      <c r="L588" s="13">
        <f>_xlfn.RANK.EQ(Table58[[#This Row],[Defensive Geom Mean (w/o Framing)]], Table58[Defensive Geom Mean (w/o Framing)], 1)</f>
        <v>58</v>
      </c>
      <c r="M588" s="19">
        <f>Table58[[#This Row],[Defense Only Rank]]-Table58[[#This Row],[Defensive Geom Mean (w/o Framing) Rank]]</f>
        <v>12</v>
      </c>
    </row>
    <row r="589" spans="1:13" x14ac:dyDescent="0.45">
      <c r="A589" s="1" t="s">
        <v>723</v>
      </c>
      <c r="B589" t="str">
        <f>VLOOKUP(Table58[[#This Row],[Name]], Statcast_Era___Career[[Name]:[Team]], 2, FALSE)</f>
        <v>3 Tms</v>
      </c>
      <c r="C589" s="8">
        <f>_xlfn.NUMBERVALUE(VLOOKUP($A589, Statcast_Era___Career[[Name]:[FRVFRV - Statcast Fielding Run Value in runs above average (Throwing+Blocking+Framing+Arm+RAA)]], 7, FALSE))</f>
        <v>0</v>
      </c>
      <c r="D589" s="9">
        <f>_xlfn.NUMBERVALUE(VLOOKUP($A589, Statcast_Era___Career[[Name]:[FRVFRV - Statcast Fielding Run Value in runs above average (Throwing+Blocking+Framing+Arm+RAA)]], 8, FALSE))</f>
        <v>0</v>
      </c>
      <c r="E589" s="10">
        <f>_xlfn.NUMBERVALUE(VLOOKUP($A589, Statcast_Era___Career[[Name]:[FRVFRV - Statcast Fielding Run Value in runs above average (Throwing+Blocking+Framing+Arm+RAA)]], 9, FALSE))</f>
        <v>0</v>
      </c>
      <c r="F589" s="8">
        <f>_xlfn.RANK.EQ(_xlfn.NUMBERVALUE(VLOOKUP($A589,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89" s="9">
        <f>_xlfn.RANK.EQ(_xlfn.NUMBERVALUE(VLOOKUP($A589,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89" s="10">
        <f>_xlfn.RANK.EQ(_xlfn.NUMBERVALUE(VLOOKUP($A589,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89" s="11">
        <f>GEOMEAN(F589:H589)</f>
        <v>52.974830816587776</v>
      </c>
      <c r="J589" s="12">
        <f>_xlfn.RANK.EQ(Table58[[#This Row],[Geom Mean (Defense Only)]], Table58[Geom Mean (Defense Only)], 1)</f>
        <v>70</v>
      </c>
      <c r="K589" s="11">
        <f>GEOMEAN(F589:G589)</f>
        <v>52.962250707461443</v>
      </c>
      <c r="L589" s="13">
        <f>_xlfn.RANK.EQ(Table58[[#This Row],[Defensive Geom Mean (w/o Framing)]], Table58[Defensive Geom Mean (w/o Framing)], 1)</f>
        <v>58</v>
      </c>
      <c r="M589" s="19">
        <f>Table58[[#This Row],[Defense Only Rank]]-Table58[[#This Row],[Defensive Geom Mean (w/o Framing) Rank]]</f>
        <v>12</v>
      </c>
    </row>
    <row r="590" spans="1:13" x14ac:dyDescent="0.45">
      <c r="A590" s="1" t="s">
        <v>724</v>
      </c>
      <c r="B590" t="str">
        <f>VLOOKUP(Table58[[#This Row],[Name]], Statcast_Era___Career[[Name]:[Team]], 2, FALSE)</f>
        <v>2 Tms</v>
      </c>
      <c r="C590" s="8">
        <f>_xlfn.NUMBERVALUE(VLOOKUP($A590, Statcast_Era___Career[[Name]:[FRVFRV - Statcast Fielding Run Value in runs above average (Throwing+Blocking+Framing+Arm+RAA)]], 7, FALSE))</f>
        <v>0</v>
      </c>
      <c r="D590" s="9">
        <f>_xlfn.NUMBERVALUE(VLOOKUP($A590, Statcast_Era___Career[[Name]:[FRVFRV - Statcast Fielding Run Value in runs above average (Throwing+Blocking+Framing+Arm+RAA)]], 8, FALSE))</f>
        <v>0</v>
      </c>
      <c r="E590" s="10">
        <f>_xlfn.NUMBERVALUE(VLOOKUP($A590, Statcast_Era___Career[[Name]:[FRVFRV - Statcast Fielding Run Value in runs above average (Throwing+Blocking+Framing+Arm+RAA)]], 9, FALSE))</f>
        <v>0</v>
      </c>
      <c r="F590" s="8">
        <f>_xlfn.RANK.EQ(_xlfn.NUMBERVALUE(VLOOKUP($A590,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90" s="9">
        <f>_xlfn.RANK.EQ(_xlfn.NUMBERVALUE(VLOOKUP($A590,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90" s="10">
        <f>_xlfn.RANK.EQ(_xlfn.NUMBERVALUE(VLOOKUP($A590,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90" s="11">
        <f>GEOMEAN(F590:H590)</f>
        <v>52.974830816587776</v>
      </c>
      <c r="J590" s="12">
        <f>_xlfn.RANK.EQ(Table58[[#This Row],[Geom Mean (Defense Only)]], Table58[Geom Mean (Defense Only)], 1)</f>
        <v>70</v>
      </c>
      <c r="K590" s="11">
        <f>GEOMEAN(F590:G590)</f>
        <v>52.962250707461443</v>
      </c>
      <c r="L590" s="13">
        <f>_xlfn.RANK.EQ(Table58[[#This Row],[Defensive Geom Mean (w/o Framing)]], Table58[Defensive Geom Mean (w/o Framing)], 1)</f>
        <v>58</v>
      </c>
      <c r="M590" s="19">
        <f>Table58[[#This Row],[Defense Only Rank]]-Table58[[#This Row],[Defensive Geom Mean (w/o Framing) Rank]]</f>
        <v>12</v>
      </c>
    </row>
    <row r="591" spans="1:13" x14ac:dyDescent="0.45">
      <c r="A591" s="1" t="s">
        <v>725</v>
      </c>
      <c r="B591" t="str">
        <f>VLOOKUP(Table58[[#This Row],[Name]], Statcast_Era___Career[[Name]:[Team]], 2, FALSE)</f>
        <v>DET</v>
      </c>
      <c r="C591" s="8">
        <f>_xlfn.NUMBERVALUE(VLOOKUP($A591, Statcast_Era___Career[[Name]:[FRVFRV - Statcast Fielding Run Value in runs above average (Throwing+Blocking+Framing+Arm+RAA)]], 7, FALSE))</f>
        <v>0</v>
      </c>
      <c r="D591" s="9">
        <f>_xlfn.NUMBERVALUE(VLOOKUP($A591, Statcast_Era___Career[[Name]:[FRVFRV - Statcast Fielding Run Value in runs above average (Throwing+Blocking+Framing+Arm+RAA)]], 8, FALSE))</f>
        <v>0</v>
      </c>
      <c r="E591" s="10">
        <f>_xlfn.NUMBERVALUE(VLOOKUP($A591, Statcast_Era___Career[[Name]:[FRVFRV - Statcast Fielding Run Value in runs above average (Throwing+Blocking+Framing+Arm+RAA)]], 9, FALSE))</f>
        <v>0</v>
      </c>
      <c r="F591" s="8">
        <f>_xlfn.RANK.EQ(_xlfn.NUMBERVALUE(VLOOKUP($A591,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91" s="9">
        <f>_xlfn.RANK.EQ(_xlfn.NUMBERVALUE(VLOOKUP($A591,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91" s="10">
        <f>_xlfn.RANK.EQ(_xlfn.NUMBERVALUE(VLOOKUP($A591,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91" s="11">
        <f>GEOMEAN(F591:H591)</f>
        <v>52.974830816587776</v>
      </c>
      <c r="J591" s="12">
        <f>_xlfn.RANK.EQ(Table58[[#This Row],[Geom Mean (Defense Only)]], Table58[Geom Mean (Defense Only)], 1)</f>
        <v>70</v>
      </c>
      <c r="K591" s="11">
        <f>GEOMEAN(F591:G591)</f>
        <v>52.962250707461443</v>
      </c>
      <c r="L591" s="13">
        <f>_xlfn.RANK.EQ(Table58[[#This Row],[Defensive Geom Mean (w/o Framing)]], Table58[Defensive Geom Mean (w/o Framing)], 1)</f>
        <v>58</v>
      </c>
      <c r="M591" s="19">
        <f>Table58[[#This Row],[Defense Only Rank]]-Table58[[#This Row],[Defensive Geom Mean (w/o Framing) Rank]]</f>
        <v>12</v>
      </c>
    </row>
    <row r="592" spans="1:13" x14ac:dyDescent="0.45">
      <c r="A592" s="1" t="s">
        <v>726</v>
      </c>
      <c r="B592" t="str">
        <f>VLOOKUP(Table58[[#This Row],[Name]], Statcast_Era___Career[[Name]:[Team]], 2, FALSE)</f>
        <v>4 Tms</v>
      </c>
      <c r="C592" s="8">
        <f>_xlfn.NUMBERVALUE(VLOOKUP($A592, Statcast_Era___Career[[Name]:[FRVFRV - Statcast Fielding Run Value in runs above average (Throwing+Blocking+Framing+Arm+RAA)]], 7, FALSE))</f>
        <v>0</v>
      </c>
      <c r="D592" s="9">
        <f>_xlfn.NUMBERVALUE(VLOOKUP($A592, Statcast_Era___Career[[Name]:[FRVFRV - Statcast Fielding Run Value in runs above average (Throwing+Blocking+Framing+Arm+RAA)]], 8, FALSE))</f>
        <v>0</v>
      </c>
      <c r="E592" s="10">
        <f>_xlfn.NUMBERVALUE(VLOOKUP($A592, Statcast_Era___Career[[Name]:[FRVFRV - Statcast Fielding Run Value in runs above average (Throwing+Blocking+Framing+Arm+RAA)]], 9, FALSE))</f>
        <v>0</v>
      </c>
      <c r="F592" s="8">
        <f>_xlfn.RANK.EQ(_xlfn.NUMBERVALUE(VLOOKUP($A592,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92" s="9">
        <f>_xlfn.RANK.EQ(_xlfn.NUMBERVALUE(VLOOKUP($A592,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92" s="10">
        <f>_xlfn.RANK.EQ(_xlfn.NUMBERVALUE(VLOOKUP($A592,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92" s="11">
        <f>GEOMEAN(F592:H592)</f>
        <v>52.974830816587776</v>
      </c>
      <c r="J592" s="12">
        <f>_xlfn.RANK.EQ(Table58[[#This Row],[Geom Mean (Defense Only)]], Table58[Geom Mean (Defense Only)], 1)</f>
        <v>70</v>
      </c>
      <c r="K592" s="11">
        <f>GEOMEAN(F592:G592)</f>
        <v>52.962250707461443</v>
      </c>
      <c r="L592" s="13">
        <f>_xlfn.RANK.EQ(Table58[[#This Row],[Defensive Geom Mean (w/o Framing)]], Table58[Defensive Geom Mean (w/o Framing)], 1)</f>
        <v>58</v>
      </c>
      <c r="M592" s="19">
        <f>Table58[[#This Row],[Defense Only Rank]]-Table58[[#This Row],[Defensive Geom Mean (w/o Framing) Rank]]</f>
        <v>12</v>
      </c>
    </row>
    <row r="593" spans="1:13" x14ac:dyDescent="0.45">
      <c r="A593" s="1" t="s">
        <v>727</v>
      </c>
      <c r="B593" t="str">
        <f>VLOOKUP(Table58[[#This Row],[Name]], Statcast_Era___Career[[Name]:[Team]], 2, FALSE)</f>
        <v>2 Tms</v>
      </c>
      <c r="C593" s="8">
        <f>_xlfn.NUMBERVALUE(VLOOKUP($A593, Statcast_Era___Career[[Name]:[FRVFRV - Statcast Fielding Run Value in runs above average (Throwing+Blocking+Framing+Arm+RAA)]], 7, FALSE))</f>
        <v>0</v>
      </c>
      <c r="D593" s="9">
        <f>_xlfn.NUMBERVALUE(VLOOKUP($A593, Statcast_Era___Career[[Name]:[FRVFRV - Statcast Fielding Run Value in runs above average (Throwing+Blocking+Framing+Arm+RAA)]], 8, FALSE))</f>
        <v>0</v>
      </c>
      <c r="E593" s="10">
        <f>_xlfn.NUMBERVALUE(VLOOKUP($A593, Statcast_Era___Career[[Name]:[FRVFRV - Statcast Fielding Run Value in runs above average (Throwing+Blocking+Framing+Arm+RAA)]], 9, FALSE))</f>
        <v>0</v>
      </c>
      <c r="F593" s="8">
        <f>_xlfn.RANK.EQ(_xlfn.NUMBERVALUE(VLOOKUP($A593,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93" s="9">
        <f>_xlfn.RANK.EQ(_xlfn.NUMBERVALUE(VLOOKUP($A593,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93" s="10">
        <f>_xlfn.RANK.EQ(_xlfn.NUMBERVALUE(VLOOKUP($A593,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93" s="11">
        <f>GEOMEAN(F593:H593)</f>
        <v>52.974830816587776</v>
      </c>
      <c r="J593" s="12">
        <f>_xlfn.RANK.EQ(Table58[[#This Row],[Geom Mean (Defense Only)]], Table58[Geom Mean (Defense Only)], 1)</f>
        <v>70</v>
      </c>
      <c r="K593" s="11">
        <f>GEOMEAN(F593:G593)</f>
        <v>52.962250707461443</v>
      </c>
      <c r="L593" s="13">
        <f>_xlfn.RANK.EQ(Table58[[#This Row],[Defensive Geom Mean (w/o Framing)]], Table58[Defensive Geom Mean (w/o Framing)], 1)</f>
        <v>58</v>
      </c>
      <c r="M593" s="19">
        <f>Table58[[#This Row],[Defense Only Rank]]-Table58[[#This Row],[Defensive Geom Mean (w/o Framing) Rank]]</f>
        <v>12</v>
      </c>
    </row>
    <row r="594" spans="1:13" x14ac:dyDescent="0.45">
      <c r="A594" s="1" t="s">
        <v>728</v>
      </c>
      <c r="B594" t="str">
        <f>VLOOKUP(Table58[[#This Row],[Name]], Statcast_Era___Career[[Name]:[Team]], 2, FALSE)</f>
        <v>3 Tms</v>
      </c>
      <c r="C594" s="8">
        <f>_xlfn.NUMBERVALUE(VLOOKUP($A594, Statcast_Era___Career[[Name]:[FRVFRV - Statcast Fielding Run Value in runs above average (Throwing+Blocking+Framing+Arm+RAA)]], 7, FALSE))</f>
        <v>0</v>
      </c>
      <c r="D594" s="9">
        <f>_xlfn.NUMBERVALUE(VLOOKUP($A594, Statcast_Era___Career[[Name]:[FRVFRV - Statcast Fielding Run Value in runs above average (Throwing+Blocking+Framing+Arm+RAA)]], 8, FALSE))</f>
        <v>0</v>
      </c>
      <c r="E594" s="10">
        <f>_xlfn.NUMBERVALUE(VLOOKUP($A594, Statcast_Era___Career[[Name]:[FRVFRV - Statcast Fielding Run Value in runs above average (Throwing+Blocking+Framing+Arm+RAA)]], 9, FALSE))</f>
        <v>0</v>
      </c>
      <c r="F594" s="8">
        <f>_xlfn.RANK.EQ(_xlfn.NUMBERVALUE(VLOOKUP($A594,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94" s="9">
        <f>_xlfn.RANK.EQ(_xlfn.NUMBERVALUE(VLOOKUP($A594,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94" s="10">
        <f>_xlfn.RANK.EQ(_xlfn.NUMBERVALUE(VLOOKUP($A594,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94" s="11">
        <f>GEOMEAN(F594:H594)</f>
        <v>52.974830816587776</v>
      </c>
      <c r="J594" s="12">
        <f>_xlfn.RANK.EQ(Table58[[#This Row],[Geom Mean (Defense Only)]], Table58[Geom Mean (Defense Only)], 1)</f>
        <v>70</v>
      </c>
      <c r="K594" s="11">
        <f>GEOMEAN(F594:G594)</f>
        <v>52.962250707461443</v>
      </c>
      <c r="L594" s="13">
        <f>_xlfn.RANK.EQ(Table58[[#This Row],[Defensive Geom Mean (w/o Framing)]], Table58[Defensive Geom Mean (w/o Framing)], 1)</f>
        <v>58</v>
      </c>
      <c r="M594" s="19">
        <f>Table58[[#This Row],[Defense Only Rank]]-Table58[[#This Row],[Defensive Geom Mean (w/o Framing) Rank]]</f>
        <v>12</v>
      </c>
    </row>
    <row r="595" spans="1:13" x14ac:dyDescent="0.45">
      <c r="A595" s="1" t="s">
        <v>729</v>
      </c>
      <c r="B595" t="str">
        <f>VLOOKUP(Table58[[#This Row],[Name]], Statcast_Era___Career[[Name]:[Team]], 2, FALSE)</f>
        <v>2 Tms</v>
      </c>
      <c r="C595" s="8">
        <f>_xlfn.NUMBERVALUE(VLOOKUP($A595, Statcast_Era___Career[[Name]:[FRVFRV - Statcast Fielding Run Value in runs above average (Throwing+Blocking+Framing+Arm+RAA)]], 7, FALSE))</f>
        <v>0</v>
      </c>
      <c r="D595" s="9">
        <f>_xlfn.NUMBERVALUE(VLOOKUP($A595, Statcast_Era___Career[[Name]:[FRVFRV - Statcast Fielding Run Value in runs above average (Throwing+Blocking+Framing+Arm+RAA)]], 8, FALSE))</f>
        <v>0</v>
      </c>
      <c r="E595" s="10">
        <f>_xlfn.NUMBERVALUE(VLOOKUP($A595, Statcast_Era___Career[[Name]:[FRVFRV - Statcast Fielding Run Value in runs above average (Throwing+Blocking+Framing+Arm+RAA)]], 9, FALSE))</f>
        <v>0</v>
      </c>
      <c r="F595" s="8">
        <f>_xlfn.RANK.EQ(_xlfn.NUMBERVALUE(VLOOKUP($A595,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95" s="9">
        <f>_xlfn.RANK.EQ(_xlfn.NUMBERVALUE(VLOOKUP($A595,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95" s="10">
        <f>_xlfn.RANK.EQ(_xlfn.NUMBERVALUE(VLOOKUP($A595,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95" s="11">
        <f>GEOMEAN(F595:H595)</f>
        <v>52.974830816587776</v>
      </c>
      <c r="J595" s="12">
        <f>_xlfn.RANK.EQ(Table58[[#This Row],[Geom Mean (Defense Only)]], Table58[Geom Mean (Defense Only)], 1)</f>
        <v>70</v>
      </c>
      <c r="K595" s="11">
        <f>GEOMEAN(F595:G595)</f>
        <v>52.962250707461443</v>
      </c>
      <c r="L595" s="13">
        <f>_xlfn.RANK.EQ(Table58[[#This Row],[Defensive Geom Mean (w/o Framing)]], Table58[Defensive Geom Mean (w/o Framing)], 1)</f>
        <v>58</v>
      </c>
      <c r="M595" s="19">
        <f>Table58[[#This Row],[Defense Only Rank]]-Table58[[#This Row],[Defensive Geom Mean (w/o Framing) Rank]]</f>
        <v>12</v>
      </c>
    </row>
    <row r="596" spans="1:13" x14ac:dyDescent="0.45">
      <c r="A596" s="1" t="s">
        <v>730</v>
      </c>
      <c r="B596" t="str">
        <f>VLOOKUP(Table58[[#This Row],[Name]], Statcast_Era___Career[[Name]:[Team]], 2, FALSE)</f>
        <v>5 Tms</v>
      </c>
      <c r="C596" s="8">
        <f>_xlfn.NUMBERVALUE(VLOOKUP($A596, Statcast_Era___Career[[Name]:[FRVFRV - Statcast Fielding Run Value in runs above average (Throwing+Blocking+Framing+Arm+RAA)]], 7, FALSE))</f>
        <v>0</v>
      </c>
      <c r="D596" s="9">
        <f>_xlfn.NUMBERVALUE(VLOOKUP($A596, Statcast_Era___Career[[Name]:[FRVFRV - Statcast Fielding Run Value in runs above average (Throwing+Blocking+Framing+Arm+RAA)]], 8, FALSE))</f>
        <v>0</v>
      </c>
      <c r="E596" s="10">
        <f>_xlfn.NUMBERVALUE(VLOOKUP($A596, Statcast_Era___Career[[Name]:[FRVFRV - Statcast Fielding Run Value in runs above average (Throwing+Blocking+Framing+Arm+RAA)]], 9, FALSE))</f>
        <v>0</v>
      </c>
      <c r="F596" s="8">
        <f>_xlfn.RANK.EQ(_xlfn.NUMBERVALUE(VLOOKUP($A596,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96" s="9">
        <f>_xlfn.RANK.EQ(_xlfn.NUMBERVALUE(VLOOKUP($A596,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96" s="10">
        <f>_xlfn.RANK.EQ(_xlfn.NUMBERVALUE(VLOOKUP($A596,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96" s="11">
        <f>GEOMEAN(F596:H596)</f>
        <v>52.974830816587776</v>
      </c>
      <c r="J596" s="12">
        <f>_xlfn.RANK.EQ(Table58[[#This Row],[Geom Mean (Defense Only)]], Table58[Geom Mean (Defense Only)], 1)</f>
        <v>70</v>
      </c>
      <c r="K596" s="11">
        <f>GEOMEAN(F596:G596)</f>
        <v>52.962250707461443</v>
      </c>
      <c r="L596" s="13">
        <f>_xlfn.RANK.EQ(Table58[[#This Row],[Defensive Geom Mean (w/o Framing)]], Table58[Defensive Geom Mean (w/o Framing)], 1)</f>
        <v>58</v>
      </c>
      <c r="M596" s="19">
        <f>Table58[[#This Row],[Defense Only Rank]]-Table58[[#This Row],[Defensive Geom Mean (w/o Framing) Rank]]</f>
        <v>12</v>
      </c>
    </row>
    <row r="597" spans="1:13" x14ac:dyDescent="0.45">
      <c r="A597" s="1" t="s">
        <v>731</v>
      </c>
      <c r="B597" t="str">
        <f>VLOOKUP(Table58[[#This Row],[Name]], Statcast_Era___Career[[Name]:[Team]], 2, FALSE)</f>
        <v>LAD</v>
      </c>
      <c r="C597" s="8">
        <f>_xlfn.NUMBERVALUE(VLOOKUP($A597, Statcast_Era___Career[[Name]:[FRVFRV - Statcast Fielding Run Value in runs above average (Throwing+Blocking+Framing+Arm+RAA)]], 7, FALSE))</f>
        <v>0</v>
      </c>
      <c r="D597" s="9">
        <f>_xlfn.NUMBERVALUE(VLOOKUP($A597, Statcast_Era___Career[[Name]:[FRVFRV - Statcast Fielding Run Value in runs above average (Throwing+Blocking+Framing+Arm+RAA)]], 8, FALSE))</f>
        <v>0</v>
      </c>
      <c r="E597" s="10">
        <f>_xlfn.NUMBERVALUE(VLOOKUP($A597, Statcast_Era___Career[[Name]:[FRVFRV - Statcast Fielding Run Value in runs above average (Throwing+Blocking+Framing+Arm+RAA)]], 9, FALSE))</f>
        <v>0</v>
      </c>
      <c r="F597" s="8">
        <f>_xlfn.RANK.EQ(_xlfn.NUMBERVALUE(VLOOKUP($A597,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97" s="9">
        <f>_xlfn.RANK.EQ(_xlfn.NUMBERVALUE(VLOOKUP($A597,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97" s="10">
        <f>_xlfn.RANK.EQ(_xlfn.NUMBERVALUE(VLOOKUP($A597,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97" s="11">
        <f>GEOMEAN(F597:H597)</f>
        <v>52.974830816587776</v>
      </c>
      <c r="J597" s="12">
        <f>_xlfn.RANK.EQ(Table58[[#This Row],[Geom Mean (Defense Only)]], Table58[Geom Mean (Defense Only)], 1)</f>
        <v>70</v>
      </c>
      <c r="K597" s="11">
        <f>GEOMEAN(F597:G597)</f>
        <v>52.962250707461443</v>
      </c>
      <c r="L597" s="13">
        <f>_xlfn.RANK.EQ(Table58[[#This Row],[Defensive Geom Mean (w/o Framing)]], Table58[Defensive Geom Mean (w/o Framing)], 1)</f>
        <v>58</v>
      </c>
      <c r="M597" s="19">
        <f>Table58[[#This Row],[Defense Only Rank]]-Table58[[#This Row],[Defensive Geom Mean (w/o Framing) Rank]]</f>
        <v>12</v>
      </c>
    </row>
    <row r="598" spans="1:13" x14ac:dyDescent="0.45">
      <c r="A598" s="1" t="s">
        <v>732</v>
      </c>
      <c r="B598" t="str">
        <f>VLOOKUP(Table58[[#This Row],[Name]], Statcast_Era___Career[[Name]:[Team]], 2, FALSE)</f>
        <v>3 Tms</v>
      </c>
      <c r="C598" s="8">
        <f>_xlfn.NUMBERVALUE(VLOOKUP($A598, Statcast_Era___Career[[Name]:[FRVFRV - Statcast Fielding Run Value in runs above average (Throwing+Blocking+Framing+Arm+RAA)]], 7, FALSE))</f>
        <v>0</v>
      </c>
      <c r="D598" s="9">
        <f>_xlfn.NUMBERVALUE(VLOOKUP($A598, Statcast_Era___Career[[Name]:[FRVFRV - Statcast Fielding Run Value in runs above average (Throwing+Blocking+Framing+Arm+RAA)]], 8, FALSE))</f>
        <v>0</v>
      </c>
      <c r="E598" s="10">
        <f>_xlfn.NUMBERVALUE(VLOOKUP($A598, Statcast_Era___Career[[Name]:[FRVFRV - Statcast Fielding Run Value in runs above average (Throwing+Blocking+Framing+Arm+RAA)]], 9, FALSE))</f>
        <v>0</v>
      </c>
      <c r="F598" s="8">
        <f>_xlfn.RANK.EQ(_xlfn.NUMBERVALUE(VLOOKUP($A598,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98" s="9">
        <f>_xlfn.RANK.EQ(_xlfn.NUMBERVALUE(VLOOKUP($A598,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98" s="10">
        <f>_xlfn.RANK.EQ(_xlfn.NUMBERVALUE(VLOOKUP($A598,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98" s="11">
        <f>GEOMEAN(F598:H598)</f>
        <v>52.974830816587776</v>
      </c>
      <c r="J598" s="12">
        <f>_xlfn.RANK.EQ(Table58[[#This Row],[Geom Mean (Defense Only)]], Table58[Geom Mean (Defense Only)], 1)</f>
        <v>70</v>
      </c>
      <c r="K598" s="11">
        <f>GEOMEAN(F598:G598)</f>
        <v>52.962250707461443</v>
      </c>
      <c r="L598" s="13">
        <f>_xlfn.RANK.EQ(Table58[[#This Row],[Defensive Geom Mean (w/o Framing)]], Table58[Defensive Geom Mean (w/o Framing)], 1)</f>
        <v>58</v>
      </c>
      <c r="M598" s="19">
        <f>Table58[[#This Row],[Defense Only Rank]]-Table58[[#This Row],[Defensive Geom Mean (w/o Framing) Rank]]</f>
        <v>12</v>
      </c>
    </row>
    <row r="599" spans="1:13" x14ac:dyDescent="0.45">
      <c r="A599" s="1" t="s">
        <v>733</v>
      </c>
      <c r="B599" t="str">
        <f>VLOOKUP(Table58[[#This Row],[Name]], Statcast_Era___Career[[Name]:[Team]], 2, FALSE)</f>
        <v>4 Tms</v>
      </c>
      <c r="C599" s="8">
        <f>_xlfn.NUMBERVALUE(VLOOKUP($A599, Statcast_Era___Career[[Name]:[FRVFRV - Statcast Fielding Run Value in runs above average (Throwing+Blocking+Framing+Arm+RAA)]], 7, FALSE))</f>
        <v>0</v>
      </c>
      <c r="D599" s="9">
        <f>_xlfn.NUMBERVALUE(VLOOKUP($A599, Statcast_Era___Career[[Name]:[FRVFRV - Statcast Fielding Run Value in runs above average (Throwing+Blocking+Framing+Arm+RAA)]], 8, FALSE))</f>
        <v>0</v>
      </c>
      <c r="E599" s="10">
        <f>_xlfn.NUMBERVALUE(VLOOKUP($A599, Statcast_Era___Career[[Name]:[FRVFRV - Statcast Fielding Run Value in runs above average (Throwing+Blocking+Framing+Arm+RAA)]], 9, FALSE))</f>
        <v>0</v>
      </c>
      <c r="F599" s="8">
        <f>_xlfn.RANK.EQ(_xlfn.NUMBERVALUE(VLOOKUP($A599,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599" s="9">
        <f>_xlfn.RANK.EQ(_xlfn.NUMBERVALUE(VLOOKUP($A599,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599" s="10">
        <f>_xlfn.RANK.EQ(_xlfn.NUMBERVALUE(VLOOKUP($A599,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599" s="11">
        <f>GEOMEAN(F599:H599)</f>
        <v>52.974830816587776</v>
      </c>
      <c r="J599" s="12">
        <f>_xlfn.RANK.EQ(Table58[[#This Row],[Geom Mean (Defense Only)]], Table58[Geom Mean (Defense Only)], 1)</f>
        <v>70</v>
      </c>
      <c r="K599" s="11">
        <f>GEOMEAN(F599:G599)</f>
        <v>52.962250707461443</v>
      </c>
      <c r="L599" s="13">
        <f>_xlfn.RANK.EQ(Table58[[#This Row],[Defensive Geom Mean (w/o Framing)]], Table58[Defensive Geom Mean (w/o Framing)], 1)</f>
        <v>58</v>
      </c>
      <c r="M599" s="19">
        <f>Table58[[#This Row],[Defense Only Rank]]-Table58[[#This Row],[Defensive Geom Mean (w/o Framing) Rank]]</f>
        <v>12</v>
      </c>
    </row>
    <row r="600" spans="1:13" x14ac:dyDescent="0.45">
      <c r="A600" s="1" t="s">
        <v>734</v>
      </c>
      <c r="B600" t="str">
        <f>VLOOKUP(Table58[[#This Row],[Name]], Statcast_Era___Career[[Name]:[Team]], 2, FALSE)</f>
        <v>4 Tms</v>
      </c>
      <c r="C600" s="8">
        <f>_xlfn.NUMBERVALUE(VLOOKUP($A600, Statcast_Era___Career[[Name]:[FRVFRV - Statcast Fielding Run Value in runs above average (Throwing+Blocking+Framing+Arm+RAA)]], 7, FALSE))</f>
        <v>0</v>
      </c>
      <c r="D600" s="9">
        <f>_xlfn.NUMBERVALUE(VLOOKUP($A600, Statcast_Era___Career[[Name]:[FRVFRV - Statcast Fielding Run Value in runs above average (Throwing+Blocking+Framing+Arm+RAA)]], 8, FALSE))</f>
        <v>0</v>
      </c>
      <c r="E600" s="10">
        <f>_xlfn.NUMBERVALUE(VLOOKUP($A600, Statcast_Era___Career[[Name]:[FRVFRV - Statcast Fielding Run Value in runs above average (Throwing+Blocking+Framing+Arm+RAA)]], 9, FALSE))</f>
        <v>0</v>
      </c>
      <c r="F600" s="8">
        <f>_xlfn.RANK.EQ(_xlfn.NUMBERVALUE(VLOOKUP($A600,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00" s="9">
        <f>_xlfn.RANK.EQ(_xlfn.NUMBERVALUE(VLOOKUP($A600,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00" s="10">
        <f>_xlfn.RANK.EQ(_xlfn.NUMBERVALUE(VLOOKUP($A600,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00" s="11">
        <f>GEOMEAN(F600:H600)</f>
        <v>52.974830816587776</v>
      </c>
      <c r="J600" s="12">
        <f>_xlfn.RANK.EQ(Table58[[#This Row],[Geom Mean (Defense Only)]], Table58[Geom Mean (Defense Only)], 1)</f>
        <v>70</v>
      </c>
      <c r="K600" s="11">
        <f>GEOMEAN(F600:G600)</f>
        <v>52.962250707461443</v>
      </c>
      <c r="L600" s="13">
        <f>_xlfn.RANK.EQ(Table58[[#This Row],[Defensive Geom Mean (w/o Framing)]], Table58[Defensive Geom Mean (w/o Framing)], 1)</f>
        <v>58</v>
      </c>
      <c r="M600" s="19">
        <f>Table58[[#This Row],[Defense Only Rank]]-Table58[[#This Row],[Defensive Geom Mean (w/o Framing) Rank]]</f>
        <v>12</v>
      </c>
    </row>
    <row r="601" spans="1:13" x14ac:dyDescent="0.45">
      <c r="A601" s="1" t="s">
        <v>735</v>
      </c>
      <c r="B601" t="str">
        <f>VLOOKUP(Table58[[#This Row],[Name]], Statcast_Era___Career[[Name]:[Team]], 2, FALSE)</f>
        <v>4 Tms</v>
      </c>
      <c r="C601" s="8">
        <f>_xlfn.NUMBERVALUE(VLOOKUP($A601, Statcast_Era___Career[[Name]:[FRVFRV - Statcast Fielding Run Value in runs above average (Throwing+Blocking+Framing+Arm+RAA)]], 7, FALSE))</f>
        <v>0</v>
      </c>
      <c r="D601" s="9">
        <f>_xlfn.NUMBERVALUE(VLOOKUP($A601, Statcast_Era___Career[[Name]:[FRVFRV - Statcast Fielding Run Value in runs above average (Throwing+Blocking+Framing+Arm+RAA)]], 8, FALSE))</f>
        <v>0</v>
      </c>
      <c r="E601" s="10">
        <f>_xlfn.NUMBERVALUE(VLOOKUP($A601, Statcast_Era___Career[[Name]:[FRVFRV - Statcast Fielding Run Value in runs above average (Throwing+Blocking+Framing+Arm+RAA)]], 9, FALSE))</f>
        <v>0</v>
      </c>
      <c r="F601" s="8">
        <f>_xlfn.RANK.EQ(_xlfn.NUMBERVALUE(VLOOKUP($A601,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01" s="9">
        <f>_xlfn.RANK.EQ(_xlfn.NUMBERVALUE(VLOOKUP($A601,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01" s="10">
        <f>_xlfn.RANK.EQ(_xlfn.NUMBERVALUE(VLOOKUP($A601,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01" s="11">
        <f>GEOMEAN(F601:H601)</f>
        <v>52.974830816587776</v>
      </c>
      <c r="J601" s="12">
        <f>_xlfn.RANK.EQ(Table58[[#This Row],[Geom Mean (Defense Only)]], Table58[Geom Mean (Defense Only)], 1)</f>
        <v>70</v>
      </c>
      <c r="K601" s="11">
        <f>GEOMEAN(F601:G601)</f>
        <v>52.962250707461443</v>
      </c>
      <c r="L601" s="13">
        <f>_xlfn.RANK.EQ(Table58[[#This Row],[Defensive Geom Mean (w/o Framing)]], Table58[Defensive Geom Mean (w/o Framing)], 1)</f>
        <v>58</v>
      </c>
      <c r="M601" s="19">
        <f>Table58[[#This Row],[Defense Only Rank]]-Table58[[#This Row],[Defensive Geom Mean (w/o Framing) Rank]]</f>
        <v>12</v>
      </c>
    </row>
    <row r="602" spans="1:13" x14ac:dyDescent="0.45">
      <c r="A602" s="1" t="s">
        <v>736</v>
      </c>
      <c r="B602" t="str">
        <f>VLOOKUP(Table58[[#This Row],[Name]], Statcast_Era___Career[[Name]:[Team]], 2, FALSE)</f>
        <v>4 Tms</v>
      </c>
      <c r="C602" s="8">
        <f>_xlfn.NUMBERVALUE(VLOOKUP($A602, Statcast_Era___Career[[Name]:[FRVFRV - Statcast Fielding Run Value in runs above average (Throwing+Blocking+Framing+Arm+RAA)]], 7, FALSE))</f>
        <v>0</v>
      </c>
      <c r="D602" s="9">
        <f>_xlfn.NUMBERVALUE(VLOOKUP($A602, Statcast_Era___Career[[Name]:[FRVFRV - Statcast Fielding Run Value in runs above average (Throwing+Blocking+Framing+Arm+RAA)]], 8, FALSE))</f>
        <v>0</v>
      </c>
      <c r="E602" s="10">
        <f>_xlfn.NUMBERVALUE(VLOOKUP($A602, Statcast_Era___Career[[Name]:[FRVFRV - Statcast Fielding Run Value in runs above average (Throwing+Blocking+Framing+Arm+RAA)]], 9, FALSE))</f>
        <v>0</v>
      </c>
      <c r="F602" s="8">
        <f>_xlfn.RANK.EQ(_xlfn.NUMBERVALUE(VLOOKUP($A602,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02" s="9">
        <f>_xlfn.RANK.EQ(_xlfn.NUMBERVALUE(VLOOKUP($A602,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02" s="10">
        <f>_xlfn.RANK.EQ(_xlfn.NUMBERVALUE(VLOOKUP($A602,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02" s="11">
        <f>GEOMEAN(F602:H602)</f>
        <v>52.974830816587776</v>
      </c>
      <c r="J602" s="12">
        <f>_xlfn.RANK.EQ(Table58[[#This Row],[Geom Mean (Defense Only)]], Table58[Geom Mean (Defense Only)], 1)</f>
        <v>70</v>
      </c>
      <c r="K602" s="11">
        <f>GEOMEAN(F602:G602)</f>
        <v>52.962250707461443</v>
      </c>
      <c r="L602" s="13">
        <f>_xlfn.RANK.EQ(Table58[[#This Row],[Defensive Geom Mean (w/o Framing)]], Table58[Defensive Geom Mean (w/o Framing)], 1)</f>
        <v>58</v>
      </c>
      <c r="M602" s="19">
        <f>Table58[[#This Row],[Defense Only Rank]]-Table58[[#This Row],[Defensive Geom Mean (w/o Framing) Rank]]</f>
        <v>12</v>
      </c>
    </row>
    <row r="603" spans="1:13" x14ac:dyDescent="0.45">
      <c r="A603" s="1" t="s">
        <v>737</v>
      </c>
      <c r="B603" t="str">
        <f>VLOOKUP(Table58[[#This Row],[Name]], Statcast_Era___Career[[Name]:[Team]], 2, FALSE)</f>
        <v>3 Tms</v>
      </c>
      <c r="C603" s="8">
        <f>_xlfn.NUMBERVALUE(VLOOKUP($A603, Statcast_Era___Career[[Name]:[FRVFRV - Statcast Fielding Run Value in runs above average (Throwing+Blocking+Framing+Arm+RAA)]], 7, FALSE))</f>
        <v>0</v>
      </c>
      <c r="D603" s="9">
        <f>_xlfn.NUMBERVALUE(VLOOKUP($A603, Statcast_Era___Career[[Name]:[FRVFRV - Statcast Fielding Run Value in runs above average (Throwing+Blocking+Framing+Arm+RAA)]], 8, FALSE))</f>
        <v>0</v>
      </c>
      <c r="E603" s="10">
        <f>_xlfn.NUMBERVALUE(VLOOKUP($A603, Statcast_Era___Career[[Name]:[FRVFRV - Statcast Fielding Run Value in runs above average (Throwing+Blocking+Framing+Arm+RAA)]], 9, FALSE))</f>
        <v>0</v>
      </c>
      <c r="F603" s="8">
        <f>_xlfn.RANK.EQ(_xlfn.NUMBERVALUE(VLOOKUP($A603,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03" s="9">
        <f>_xlfn.RANK.EQ(_xlfn.NUMBERVALUE(VLOOKUP($A603,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03" s="10">
        <f>_xlfn.RANK.EQ(_xlfn.NUMBERVALUE(VLOOKUP($A603,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03" s="11">
        <f>GEOMEAN(F603:H603)</f>
        <v>52.974830816587776</v>
      </c>
      <c r="J603" s="12">
        <f>_xlfn.RANK.EQ(Table58[[#This Row],[Geom Mean (Defense Only)]], Table58[Geom Mean (Defense Only)], 1)</f>
        <v>70</v>
      </c>
      <c r="K603" s="11">
        <f>GEOMEAN(F603:G603)</f>
        <v>52.962250707461443</v>
      </c>
      <c r="L603" s="13">
        <f>_xlfn.RANK.EQ(Table58[[#This Row],[Defensive Geom Mean (w/o Framing)]], Table58[Defensive Geom Mean (w/o Framing)], 1)</f>
        <v>58</v>
      </c>
      <c r="M603" s="19">
        <f>Table58[[#This Row],[Defense Only Rank]]-Table58[[#This Row],[Defensive Geom Mean (w/o Framing) Rank]]</f>
        <v>12</v>
      </c>
    </row>
    <row r="604" spans="1:13" x14ac:dyDescent="0.45">
      <c r="A604" s="1" t="s">
        <v>738</v>
      </c>
      <c r="B604" t="str">
        <f>VLOOKUP(Table58[[#This Row],[Name]], Statcast_Era___Career[[Name]:[Team]], 2, FALSE)</f>
        <v>6 Tms</v>
      </c>
      <c r="C604" s="8">
        <f>_xlfn.NUMBERVALUE(VLOOKUP($A604, Statcast_Era___Career[[Name]:[FRVFRV - Statcast Fielding Run Value in runs above average (Throwing+Blocking+Framing+Arm+RAA)]], 7, FALSE))</f>
        <v>0</v>
      </c>
      <c r="D604" s="9">
        <f>_xlfn.NUMBERVALUE(VLOOKUP($A604, Statcast_Era___Career[[Name]:[FRVFRV - Statcast Fielding Run Value in runs above average (Throwing+Blocking+Framing+Arm+RAA)]], 8, FALSE))</f>
        <v>0</v>
      </c>
      <c r="E604" s="10">
        <f>_xlfn.NUMBERVALUE(VLOOKUP($A604, Statcast_Era___Career[[Name]:[FRVFRV - Statcast Fielding Run Value in runs above average (Throwing+Blocking+Framing+Arm+RAA)]], 9, FALSE))</f>
        <v>0</v>
      </c>
      <c r="F604" s="8">
        <f>_xlfn.RANK.EQ(_xlfn.NUMBERVALUE(VLOOKUP($A604,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04" s="9">
        <f>_xlfn.RANK.EQ(_xlfn.NUMBERVALUE(VLOOKUP($A604,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04" s="10">
        <f>_xlfn.RANK.EQ(_xlfn.NUMBERVALUE(VLOOKUP($A604,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04" s="11">
        <f>GEOMEAN(F604:H604)</f>
        <v>52.974830816587776</v>
      </c>
      <c r="J604" s="12">
        <f>_xlfn.RANK.EQ(Table58[[#This Row],[Geom Mean (Defense Only)]], Table58[Geom Mean (Defense Only)], 1)</f>
        <v>70</v>
      </c>
      <c r="K604" s="11">
        <f>GEOMEAN(F604:G604)</f>
        <v>52.962250707461443</v>
      </c>
      <c r="L604" s="13">
        <f>_xlfn.RANK.EQ(Table58[[#This Row],[Defensive Geom Mean (w/o Framing)]], Table58[Defensive Geom Mean (w/o Framing)], 1)</f>
        <v>58</v>
      </c>
      <c r="M604" s="19">
        <f>Table58[[#This Row],[Defense Only Rank]]-Table58[[#This Row],[Defensive Geom Mean (w/o Framing) Rank]]</f>
        <v>12</v>
      </c>
    </row>
    <row r="605" spans="1:13" x14ac:dyDescent="0.45">
      <c r="A605" s="1" t="s">
        <v>739</v>
      </c>
      <c r="B605" t="str">
        <f>VLOOKUP(Table58[[#This Row],[Name]], Statcast_Era___Career[[Name]:[Team]], 2, FALSE)</f>
        <v>2 Tms</v>
      </c>
      <c r="C605" s="8">
        <f>_xlfn.NUMBERVALUE(VLOOKUP($A605, Statcast_Era___Career[[Name]:[FRVFRV - Statcast Fielding Run Value in runs above average (Throwing+Blocking+Framing+Arm+RAA)]], 7, FALSE))</f>
        <v>0</v>
      </c>
      <c r="D605" s="9">
        <f>_xlfn.NUMBERVALUE(VLOOKUP($A605, Statcast_Era___Career[[Name]:[FRVFRV - Statcast Fielding Run Value in runs above average (Throwing+Blocking+Framing+Arm+RAA)]], 8, FALSE))</f>
        <v>0</v>
      </c>
      <c r="E605" s="10">
        <f>_xlfn.NUMBERVALUE(VLOOKUP($A605, Statcast_Era___Career[[Name]:[FRVFRV - Statcast Fielding Run Value in runs above average (Throwing+Blocking+Framing+Arm+RAA)]], 9, FALSE))</f>
        <v>0</v>
      </c>
      <c r="F605" s="8">
        <f>_xlfn.RANK.EQ(_xlfn.NUMBERVALUE(VLOOKUP($A605,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05" s="9">
        <f>_xlfn.RANK.EQ(_xlfn.NUMBERVALUE(VLOOKUP($A605,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05" s="10">
        <f>_xlfn.RANK.EQ(_xlfn.NUMBERVALUE(VLOOKUP($A605,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05" s="11">
        <f>GEOMEAN(F605:H605)</f>
        <v>52.974830816587776</v>
      </c>
      <c r="J605" s="12">
        <f>_xlfn.RANK.EQ(Table58[[#This Row],[Geom Mean (Defense Only)]], Table58[Geom Mean (Defense Only)], 1)</f>
        <v>70</v>
      </c>
      <c r="K605" s="11">
        <f>GEOMEAN(F605:G605)</f>
        <v>52.962250707461443</v>
      </c>
      <c r="L605" s="13">
        <f>_xlfn.RANK.EQ(Table58[[#This Row],[Defensive Geom Mean (w/o Framing)]], Table58[Defensive Geom Mean (w/o Framing)], 1)</f>
        <v>58</v>
      </c>
      <c r="M605" s="19">
        <f>Table58[[#This Row],[Defense Only Rank]]-Table58[[#This Row],[Defensive Geom Mean (w/o Framing) Rank]]</f>
        <v>12</v>
      </c>
    </row>
    <row r="606" spans="1:13" x14ac:dyDescent="0.45">
      <c r="A606" s="1" t="s">
        <v>740</v>
      </c>
      <c r="B606" t="str">
        <f>VLOOKUP(Table58[[#This Row],[Name]], Statcast_Era___Career[[Name]:[Team]], 2, FALSE)</f>
        <v>3 Tms</v>
      </c>
      <c r="C606" s="8">
        <f>_xlfn.NUMBERVALUE(VLOOKUP($A606, Statcast_Era___Career[[Name]:[FRVFRV - Statcast Fielding Run Value in runs above average (Throwing+Blocking+Framing+Arm+RAA)]], 7, FALSE))</f>
        <v>0</v>
      </c>
      <c r="D606" s="9">
        <f>_xlfn.NUMBERVALUE(VLOOKUP($A606, Statcast_Era___Career[[Name]:[FRVFRV - Statcast Fielding Run Value in runs above average (Throwing+Blocking+Framing+Arm+RAA)]], 8, FALSE))</f>
        <v>0</v>
      </c>
      <c r="E606" s="10">
        <f>_xlfn.NUMBERVALUE(VLOOKUP($A606, Statcast_Era___Career[[Name]:[FRVFRV - Statcast Fielding Run Value in runs above average (Throwing+Blocking+Framing+Arm+RAA)]], 9, FALSE))</f>
        <v>0</v>
      </c>
      <c r="F606" s="8">
        <f>_xlfn.RANK.EQ(_xlfn.NUMBERVALUE(VLOOKUP($A606,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06" s="9">
        <f>_xlfn.RANK.EQ(_xlfn.NUMBERVALUE(VLOOKUP($A606,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06" s="10">
        <f>_xlfn.RANK.EQ(_xlfn.NUMBERVALUE(VLOOKUP($A606,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06" s="11">
        <f>GEOMEAN(F606:H606)</f>
        <v>52.974830816587776</v>
      </c>
      <c r="J606" s="12">
        <f>_xlfn.RANK.EQ(Table58[[#This Row],[Geom Mean (Defense Only)]], Table58[Geom Mean (Defense Only)], 1)</f>
        <v>70</v>
      </c>
      <c r="K606" s="11">
        <f>GEOMEAN(F606:G606)</f>
        <v>52.962250707461443</v>
      </c>
      <c r="L606" s="13">
        <f>_xlfn.RANK.EQ(Table58[[#This Row],[Defensive Geom Mean (w/o Framing)]], Table58[Defensive Geom Mean (w/o Framing)], 1)</f>
        <v>58</v>
      </c>
      <c r="M606" s="19">
        <f>Table58[[#This Row],[Defense Only Rank]]-Table58[[#This Row],[Defensive Geom Mean (w/o Framing) Rank]]</f>
        <v>12</v>
      </c>
    </row>
    <row r="607" spans="1:13" x14ac:dyDescent="0.45">
      <c r="A607" s="1" t="s">
        <v>741</v>
      </c>
      <c r="B607" t="str">
        <f>VLOOKUP(Table58[[#This Row],[Name]], Statcast_Era___Career[[Name]:[Team]], 2, FALSE)</f>
        <v>3 Tms</v>
      </c>
      <c r="C607" s="8">
        <f>_xlfn.NUMBERVALUE(VLOOKUP($A607, Statcast_Era___Career[[Name]:[FRVFRV - Statcast Fielding Run Value in runs above average (Throwing+Blocking+Framing+Arm+RAA)]], 7, FALSE))</f>
        <v>0</v>
      </c>
      <c r="D607" s="9">
        <f>_xlfn.NUMBERVALUE(VLOOKUP($A607, Statcast_Era___Career[[Name]:[FRVFRV - Statcast Fielding Run Value in runs above average (Throwing+Blocking+Framing+Arm+RAA)]], 8, FALSE))</f>
        <v>0</v>
      </c>
      <c r="E607" s="10">
        <f>_xlfn.NUMBERVALUE(VLOOKUP($A607, Statcast_Era___Career[[Name]:[FRVFRV - Statcast Fielding Run Value in runs above average (Throwing+Blocking+Framing+Arm+RAA)]], 9, FALSE))</f>
        <v>0</v>
      </c>
      <c r="F607" s="8">
        <f>_xlfn.RANK.EQ(_xlfn.NUMBERVALUE(VLOOKUP($A607,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07" s="9">
        <f>_xlfn.RANK.EQ(_xlfn.NUMBERVALUE(VLOOKUP($A607,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07" s="10">
        <f>_xlfn.RANK.EQ(_xlfn.NUMBERVALUE(VLOOKUP($A607,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07" s="11">
        <f>GEOMEAN(F607:H607)</f>
        <v>52.974830816587776</v>
      </c>
      <c r="J607" s="12">
        <f>_xlfn.RANK.EQ(Table58[[#This Row],[Geom Mean (Defense Only)]], Table58[Geom Mean (Defense Only)], 1)</f>
        <v>70</v>
      </c>
      <c r="K607" s="11">
        <f>GEOMEAN(F607:G607)</f>
        <v>52.962250707461443</v>
      </c>
      <c r="L607" s="13">
        <f>_xlfn.RANK.EQ(Table58[[#This Row],[Defensive Geom Mean (w/o Framing)]], Table58[Defensive Geom Mean (w/o Framing)], 1)</f>
        <v>58</v>
      </c>
      <c r="M607" s="19">
        <f>Table58[[#This Row],[Defense Only Rank]]-Table58[[#This Row],[Defensive Geom Mean (w/o Framing) Rank]]</f>
        <v>12</v>
      </c>
    </row>
    <row r="608" spans="1:13" x14ac:dyDescent="0.45">
      <c r="A608" s="1" t="s">
        <v>742</v>
      </c>
      <c r="B608" t="str">
        <f>VLOOKUP(Table58[[#This Row],[Name]], Statcast_Era___Career[[Name]:[Team]], 2, FALSE)</f>
        <v>5 Tms</v>
      </c>
      <c r="C608" s="8">
        <f>_xlfn.NUMBERVALUE(VLOOKUP($A608, Statcast_Era___Career[[Name]:[FRVFRV - Statcast Fielding Run Value in runs above average (Throwing+Blocking+Framing+Arm+RAA)]], 7, FALSE))</f>
        <v>0</v>
      </c>
      <c r="D608" s="9">
        <f>_xlfn.NUMBERVALUE(VLOOKUP($A608, Statcast_Era___Career[[Name]:[FRVFRV - Statcast Fielding Run Value in runs above average (Throwing+Blocking+Framing+Arm+RAA)]], 8, FALSE))</f>
        <v>0</v>
      </c>
      <c r="E608" s="10">
        <f>_xlfn.NUMBERVALUE(VLOOKUP($A608, Statcast_Era___Career[[Name]:[FRVFRV - Statcast Fielding Run Value in runs above average (Throwing+Blocking+Framing+Arm+RAA)]], 9, FALSE))</f>
        <v>0</v>
      </c>
      <c r="F608" s="8">
        <f>_xlfn.RANK.EQ(_xlfn.NUMBERVALUE(VLOOKUP($A608,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08" s="9">
        <f>_xlfn.RANK.EQ(_xlfn.NUMBERVALUE(VLOOKUP($A608,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08" s="10">
        <f>_xlfn.RANK.EQ(_xlfn.NUMBERVALUE(VLOOKUP($A608,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08" s="11">
        <f>GEOMEAN(F608:H608)</f>
        <v>52.974830816587776</v>
      </c>
      <c r="J608" s="12">
        <f>_xlfn.RANK.EQ(Table58[[#This Row],[Geom Mean (Defense Only)]], Table58[Geom Mean (Defense Only)], 1)</f>
        <v>70</v>
      </c>
      <c r="K608" s="11">
        <f>GEOMEAN(F608:G608)</f>
        <v>52.962250707461443</v>
      </c>
      <c r="L608" s="13">
        <f>_xlfn.RANK.EQ(Table58[[#This Row],[Defensive Geom Mean (w/o Framing)]], Table58[Defensive Geom Mean (w/o Framing)], 1)</f>
        <v>58</v>
      </c>
      <c r="M608" s="19">
        <f>Table58[[#This Row],[Defense Only Rank]]-Table58[[#This Row],[Defensive Geom Mean (w/o Framing) Rank]]</f>
        <v>12</v>
      </c>
    </row>
    <row r="609" spans="1:13" x14ac:dyDescent="0.45">
      <c r="A609" s="1" t="s">
        <v>743</v>
      </c>
      <c r="B609" t="str">
        <f>VLOOKUP(Table58[[#This Row],[Name]], Statcast_Era___Career[[Name]:[Team]], 2, FALSE)</f>
        <v>2 Tms</v>
      </c>
      <c r="C609" s="8">
        <f>_xlfn.NUMBERVALUE(VLOOKUP($A609, Statcast_Era___Career[[Name]:[FRVFRV - Statcast Fielding Run Value in runs above average (Throwing+Blocking+Framing+Arm+RAA)]], 7, FALSE))</f>
        <v>0</v>
      </c>
      <c r="D609" s="9">
        <f>_xlfn.NUMBERVALUE(VLOOKUP($A609, Statcast_Era___Career[[Name]:[FRVFRV - Statcast Fielding Run Value in runs above average (Throwing+Blocking+Framing+Arm+RAA)]], 8, FALSE))</f>
        <v>0</v>
      </c>
      <c r="E609" s="10">
        <f>_xlfn.NUMBERVALUE(VLOOKUP($A609, Statcast_Era___Career[[Name]:[FRVFRV - Statcast Fielding Run Value in runs above average (Throwing+Blocking+Framing+Arm+RAA)]], 9, FALSE))</f>
        <v>0</v>
      </c>
      <c r="F609" s="8">
        <f>_xlfn.RANK.EQ(_xlfn.NUMBERVALUE(VLOOKUP($A609,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09" s="9">
        <f>_xlfn.RANK.EQ(_xlfn.NUMBERVALUE(VLOOKUP($A609,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09" s="10">
        <f>_xlfn.RANK.EQ(_xlfn.NUMBERVALUE(VLOOKUP($A609,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09" s="11">
        <f>GEOMEAN(F609:H609)</f>
        <v>52.974830816587776</v>
      </c>
      <c r="J609" s="12">
        <f>_xlfn.RANK.EQ(Table58[[#This Row],[Geom Mean (Defense Only)]], Table58[Geom Mean (Defense Only)], 1)</f>
        <v>70</v>
      </c>
      <c r="K609" s="11">
        <f>GEOMEAN(F609:G609)</f>
        <v>52.962250707461443</v>
      </c>
      <c r="L609" s="13">
        <f>_xlfn.RANK.EQ(Table58[[#This Row],[Defensive Geom Mean (w/o Framing)]], Table58[Defensive Geom Mean (w/o Framing)], 1)</f>
        <v>58</v>
      </c>
      <c r="M609" s="19">
        <f>Table58[[#This Row],[Defense Only Rank]]-Table58[[#This Row],[Defensive Geom Mean (w/o Framing) Rank]]</f>
        <v>12</v>
      </c>
    </row>
    <row r="610" spans="1:13" x14ac:dyDescent="0.45">
      <c r="A610" s="1" t="s">
        <v>744</v>
      </c>
      <c r="B610" t="str">
        <f>VLOOKUP(Table58[[#This Row],[Name]], Statcast_Era___Career[[Name]:[Team]], 2, FALSE)</f>
        <v>3 Tms</v>
      </c>
      <c r="C610" s="8">
        <f>_xlfn.NUMBERVALUE(VLOOKUP($A610, Statcast_Era___Career[[Name]:[FRVFRV - Statcast Fielding Run Value in runs above average (Throwing+Blocking+Framing+Arm+RAA)]], 7, FALSE))</f>
        <v>0</v>
      </c>
      <c r="D610" s="9">
        <f>_xlfn.NUMBERVALUE(VLOOKUP($A610, Statcast_Era___Career[[Name]:[FRVFRV - Statcast Fielding Run Value in runs above average (Throwing+Blocking+Framing+Arm+RAA)]], 8, FALSE))</f>
        <v>0</v>
      </c>
      <c r="E610" s="10">
        <f>_xlfn.NUMBERVALUE(VLOOKUP($A610, Statcast_Era___Career[[Name]:[FRVFRV - Statcast Fielding Run Value in runs above average (Throwing+Blocking+Framing+Arm+RAA)]], 9, FALSE))</f>
        <v>0</v>
      </c>
      <c r="F610" s="8">
        <f>_xlfn.RANK.EQ(_xlfn.NUMBERVALUE(VLOOKUP($A610,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10" s="9">
        <f>_xlfn.RANK.EQ(_xlfn.NUMBERVALUE(VLOOKUP($A610,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10" s="10">
        <f>_xlfn.RANK.EQ(_xlfn.NUMBERVALUE(VLOOKUP($A610,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10" s="11">
        <f>GEOMEAN(F610:H610)</f>
        <v>52.974830816587776</v>
      </c>
      <c r="J610" s="12">
        <f>_xlfn.RANK.EQ(Table58[[#This Row],[Geom Mean (Defense Only)]], Table58[Geom Mean (Defense Only)], 1)</f>
        <v>70</v>
      </c>
      <c r="K610" s="11">
        <f>GEOMEAN(F610:G610)</f>
        <v>52.962250707461443</v>
      </c>
      <c r="L610" s="13">
        <f>_xlfn.RANK.EQ(Table58[[#This Row],[Defensive Geom Mean (w/o Framing)]], Table58[Defensive Geom Mean (w/o Framing)], 1)</f>
        <v>58</v>
      </c>
      <c r="M610" s="19">
        <f>Table58[[#This Row],[Defense Only Rank]]-Table58[[#This Row],[Defensive Geom Mean (w/o Framing) Rank]]</f>
        <v>12</v>
      </c>
    </row>
    <row r="611" spans="1:13" x14ac:dyDescent="0.45">
      <c r="A611" s="1" t="s">
        <v>745</v>
      </c>
      <c r="B611" t="str">
        <f>VLOOKUP(Table58[[#This Row],[Name]], Statcast_Era___Career[[Name]:[Team]], 2, FALSE)</f>
        <v>7 Tms</v>
      </c>
      <c r="C611" s="8">
        <f>_xlfn.NUMBERVALUE(VLOOKUP($A611, Statcast_Era___Career[[Name]:[FRVFRV - Statcast Fielding Run Value in runs above average (Throwing+Blocking+Framing+Arm+RAA)]], 7, FALSE))</f>
        <v>0</v>
      </c>
      <c r="D611" s="9">
        <f>_xlfn.NUMBERVALUE(VLOOKUP($A611, Statcast_Era___Career[[Name]:[FRVFRV - Statcast Fielding Run Value in runs above average (Throwing+Blocking+Framing+Arm+RAA)]], 8, FALSE))</f>
        <v>0</v>
      </c>
      <c r="E611" s="10">
        <f>_xlfn.NUMBERVALUE(VLOOKUP($A611, Statcast_Era___Career[[Name]:[FRVFRV - Statcast Fielding Run Value in runs above average (Throwing+Blocking+Framing+Arm+RAA)]], 9, FALSE))</f>
        <v>0</v>
      </c>
      <c r="F611" s="8">
        <f>_xlfn.RANK.EQ(_xlfn.NUMBERVALUE(VLOOKUP($A611,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11" s="9">
        <f>_xlfn.RANK.EQ(_xlfn.NUMBERVALUE(VLOOKUP($A611,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11" s="10">
        <f>_xlfn.RANK.EQ(_xlfn.NUMBERVALUE(VLOOKUP($A611,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11" s="11">
        <f>GEOMEAN(F611:H611)</f>
        <v>52.974830816587776</v>
      </c>
      <c r="J611" s="12">
        <f>_xlfn.RANK.EQ(Table58[[#This Row],[Geom Mean (Defense Only)]], Table58[Geom Mean (Defense Only)], 1)</f>
        <v>70</v>
      </c>
      <c r="K611" s="11">
        <f>GEOMEAN(F611:G611)</f>
        <v>52.962250707461443</v>
      </c>
      <c r="L611" s="13">
        <f>_xlfn.RANK.EQ(Table58[[#This Row],[Defensive Geom Mean (w/o Framing)]], Table58[Defensive Geom Mean (w/o Framing)], 1)</f>
        <v>58</v>
      </c>
      <c r="M611" s="19">
        <f>Table58[[#This Row],[Defense Only Rank]]-Table58[[#This Row],[Defensive Geom Mean (w/o Framing) Rank]]</f>
        <v>12</v>
      </c>
    </row>
    <row r="612" spans="1:13" x14ac:dyDescent="0.45">
      <c r="A612" s="1" t="s">
        <v>746</v>
      </c>
      <c r="B612" t="str">
        <f>VLOOKUP(Table58[[#This Row],[Name]], Statcast_Era___Career[[Name]:[Team]], 2, FALSE)</f>
        <v>4 Tms</v>
      </c>
      <c r="C612" s="8">
        <f>_xlfn.NUMBERVALUE(VLOOKUP($A612, Statcast_Era___Career[[Name]:[FRVFRV - Statcast Fielding Run Value in runs above average (Throwing+Blocking+Framing+Arm+RAA)]], 7, FALSE))</f>
        <v>0</v>
      </c>
      <c r="D612" s="9">
        <f>_xlfn.NUMBERVALUE(VLOOKUP($A612, Statcast_Era___Career[[Name]:[FRVFRV - Statcast Fielding Run Value in runs above average (Throwing+Blocking+Framing+Arm+RAA)]], 8, FALSE))</f>
        <v>0</v>
      </c>
      <c r="E612" s="10">
        <f>_xlfn.NUMBERVALUE(VLOOKUP($A612, Statcast_Era___Career[[Name]:[FRVFRV - Statcast Fielding Run Value in runs above average (Throwing+Blocking+Framing+Arm+RAA)]], 9, FALSE))</f>
        <v>0</v>
      </c>
      <c r="F612" s="8">
        <f>_xlfn.RANK.EQ(_xlfn.NUMBERVALUE(VLOOKUP($A612,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12" s="9">
        <f>_xlfn.RANK.EQ(_xlfn.NUMBERVALUE(VLOOKUP($A612,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12" s="10">
        <f>_xlfn.RANK.EQ(_xlfn.NUMBERVALUE(VLOOKUP($A612,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12" s="11">
        <f>GEOMEAN(F612:H612)</f>
        <v>52.974830816587776</v>
      </c>
      <c r="J612" s="12">
        <f>_xlfn.RANK.EQ(Table58[[#This Row],[Geom Mean (Defense Only)]], Table58[Geom Mean (Defense Only)], 1)</f>
        <v>70</v>
      </c>
      <c r="K612" s="11">
        <f>GEOMEAN(F612:G612)</f>
        <v>52.962250707461443</v>
      </c>
      <c r="L612" s="13">
        <f>_xlfn.RANK.EQ(Table58[[#This Row],[Defensive Geom Mean (w/o Framing)]], Table58[Defensive Geom Mean (w/o Framing)], 1)</f>
        <v>58</v>
      </c>
      <c r="M612" s="19">
        <f>Table58[[#This Row],[Defense Only Rank]]-Table58[[#This Row],[Defensive Geom Mean (w/o Framing) Rank]]</f>
        <v>12</v>
      </c>
    </row>
    <row r="613" spans="1:13" x14ac:dyDescent="0.45">
      <c r="A613" s="1" t="s">
        <v>747</v>
      </c>
      <c r="B613" t="str">
        <f>VLOOKUP(Table58[[#This Row],[Name]], Statcast_Era___Career[[Name]:[Team]], 2, FALSE)</f>
        <v>3 Tms</v>
      </c>
      <c r="C613" s="8">
        <f>_xlfn.NUMBERVALUE(VLOOKUP($A613, Statcast_Era___Career[[Name]:[FRVFRV - Statcast Fielding Run Value in runs above average (Throwing+Blocking+Framing+Arm+RAA)]], 7, FALSE))</f>
        <v>0</v>
      </c>
      <c r="D613" s="9">
        <f>_xlfn.NUMBERVALUE(VLOOKUP($A613, Statcast_Era___Career[[Name]:[FRVFRV - Statcast Fielding Run Value in runs above average (Throwing+Blocking+Framing+Arm+RAA)]], 8, FALSE))</f>
        <v>0</v>
      </c>
      <c r="E613" s="10">
        <f>_xlfn.NUMBERVALUE(VLOOKUP($A613, Statcast_Era___Career[[Name]:[FRVFRV - Statcast Fielding Run Value in runs above average (Throwing+Blocking+Framing+Arm+RAA)]], 9, FALSE))</f>
        <v>0</v>
      </c>
      <c r="F613" s="8">
        <f>_xlfn.RANK.EQ(_xlfn.NUMBERVALUE(VLOOKUP($A613,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13" s="9">
        <f>_xlfn.RANK.EQ(_xlfn.NUMBERVALUE(VLOOKUP($A613,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13" s="10">
        <f>_xlfn.RANK.EQ(_xlfn.NUMBERVALUE(VLOOKUP($A613,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13" s="11">
        <f>GEOMEAN(F613:H613)</f>
        <v>52.974830816587776</v>
      </c>
      <c r="J613" s="12">
        <f>_xlfn.RANK.EQ(Table58[[#This Row],[Geom Mean (Defense Only)]], Table58[Geom Mean (Defense Only)], 1)</f>
        <v>70</v>
      </c>
      <c r="K613" s="11">
        <f>GEOMEAN(F613:G613)</f>
        <v>52.962250707461443</v>
      </c>
      <c r="L613" s="13">
        <f>_xlfn.RANK.EQ(Table58[[#This Row],[Defensive Geom Mean (w/o Framing)]], Table58[Defensive Geom Mean (w/o Framing)], 1)</f>
        <v>58</v>
      </c>
      <c r="M613" s="19">
        <f>Table58[[#This Row],[Defense Only Rank]]-Table58[[#This Row],[Defensive Geom Mean (w/o Framing) Rank]]</f>
        <v>12</v>
      </c>
    </row>
    <row r="614" spans="1:13" x14ac:dyDescent="0.45">
      <c r="A614" s="1" t="s">
        <v>748</v>
      </c>
      <c r="B614" t="str">
        <f>VLOOKUP(Table58[[#This Row],[Name]], Statcast_Era___Career[[Name]:[Team]], 2, FALSE)</f>
        <v>5 Tms</v>
      </c>
      <c r="C614" s="8">
        <f>_xlfn.NUMBERVALUE(VLOOKUP($A614, Statcast_Era___Career[[Name]:[FRVFRV - Statcast Fielding Run Value in runs above average (Throwing+Blocking+Framing+Arm+RAA)]], 7, FALSE))</f>
        <v>0</v>
      </c>
      <c r="D614" s="9">
        <f>_xlfn.NUMBERVALUE(VLOOKUP($A614, Statcast_Era___Career[[Name]:[FRVFRV - Statcast Fielding Run Value in runs above average (Throwing+Blocking+Framing+Arm+RAA)]], 8, FALSE))</f>
        <v>0</v>
      </c>
      <c r="E614" s="10">
        <f>_xlfn.NUMBERVALUE(VLOOKUP($A614, Statcast_Era___Career[[Name]:[FRVFRV - Statcast Fielding Run Value in runs above average (Throwing+Blocking+Framing+Arm+RAA)]], 9, FALSE))</f>
        <v>0</v>
      </c>
      <c r="F614" s="8">
        <f>_xlfn.RANK.EQ(_xlfn.NUMBERVALUE(VLOOKUP($A614,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14" s="9">
        <f>_xlfn.RANK.EQ(_xlfn.NUMBERVALUE(VLOOKUP($A614,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14" s="10">
        <f>_xlfn.RANK.EQ(_xlfn.NUMBERVALUE(VLOOKUP($A614,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14" s="11">
        <f>GEOMEAN(F614:H614)</f>
        <v>52.974830816587776</v>
      </c>
      <c r="J614" s="12">
        <f>_xlfn.RANK.EQ(Table58[[#This Row],[Geom Mean (Defense Only)]], Table58[Geom Mean (Defense Only)], 1)</f>
        <v>70</v>
      </c>
      <c r="K614" s="11">
        <f>GEOMEAN(F614:G614)</f>
        <v>52.962250707461443</v>
      </c>
      <c r="L614" s="13">
        <f>_xlfn.RANK.EQ(Table58[[#This Row],[Defensive Geom Mean (w/o Framing)]], Table58[Defensive Geom Mean (w/o Framing)], 1)</f>
        <v>58</v>
      </c>
      <c r="M614" s="19">
        <f>Table58[[#This Row],[Defense Only Rank]]-Table58[[#This Row],[Defensive Geom Mean (w/o Framing) Rank]]</f>
        <v>12</v>
      </c>
    </row>
    <row r="615" spans="1:13" x14ac:dyDescent="0.45">
      <c r="A615" s="1" t="s">
        <v>748</v>
      </c>
      <c r="B615" t="str">
        <f>VLOOKUP(Table58[[#This Row],[Name]], Statcast_Era___Career[[Name]:[Team]], 2, FALSE)</f>
        <v>5 Tms</v>
      </c>
      <c r="C615" s="8">
        <f>_xlfn.NUMBERVALUE(VLOOKUP($A615, Statcast_Era___Career[[Name]:[FRVFRV - Statcast Fielding Run Value in runs above average (Throwing+Blocking+Framing+Arm+RAA)]], 7, FALSE))</f>
        <v>0</v>
      </c>
      <c r="D615" s="9">
        <f>_xlfn.NUMBERVALUE(VLOOKUP($A615, Statcast_Era___Career[[Name]:[FRVFRV - Statcast Fielding Run Value in runs above average (Throwing+Blocking+Framing+Arm+RAA)]], 8, FALSE))</f>
        <v>0</v>
      </c>
      <c r="E615" s="10">
        <f>_xlfn.NUMBERVALUE(VLOOKUP($A615, Statcast_Era___Career[[Name]:[FRVFRV - Statcast Fielding Run Value in runs above average (Throwing+Blocking+Framing+Arm+RAA)]], 9, FALSE))</f>
        <v>0</v>
      </c>
      <c r="F615" s="8">
        <f>_xlfn.RANK.EQ(_xlfn.NUMBERVALUE(VLOOKUP($A615,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15" s="9">
        <f>_xlfn.RANK.EQ(_xlfn.NUMBERVALUE(VLOOKUP($A615,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15" s="10">
        <f>_xlfn.RANK.EQ(_xlfn.NUMBERVALUE(VLOOKUP($A615,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15" s="11">
        <f>GEOMEAN(F615:H615)</f>
        <v>52.974830816587776</v>
      </c>
      <c r="J615" s="12">
        <f>_xlfn.RANK.EQ(Table58[[#This Row],[Geom Mean (Defense Only)]], Table58[Geom Mean (Defense Only)], 1)</f>
        <v>70</v>
      </c>
      <c r="K615" s="11">
        <f>GEOMEAN(F615:G615)</f>
        <v>52.962250707461443</v>
      </c>
      <c r="L615" s="13">
        <f>_xlfn.RANK.EQ(Table58[[#This Row],[Defensive Geom Mean (w/o Framing)]], Table58[Defensive Geom Mean (w/o Framing)], 1)</f>
        <v>58</v>
      </c>
      <c r="M615" s="19">
        <f>Table58[[#This Row],[Defense Only Rank]]-Table58[[#This Row],[Defensive Geom Mean (w/o Framing) Rank]]</f>
        <v>12</v>
      </c>
    </row>
    <row r="616" spans="1:13" x14ac:dyDescent="0.45">
      <c r="A616" s="1" t="s">
        <v>749</v>
      </c>
      <c r="B616" t="str">
        <f>VLOOKUP(Table58[[#This Row],[Name]], Statcast_Era___Career[[Name]:[Team]], 2, FALSE)</f>
        <v>2 Tms</v>
      </c>
      <c r="C616" s="8">
        <f>_xlfn.NUMBERVALUE(VLOOKUP($A616, Statcast_Era___Career[[Name]:[FRVFRV - Statcast Fielding Run Value in runs above average (Throwing+Blocking+Framing+Arm+RAA)]], 7, FALSE))</f>
        <v>0</v>
      </c>
      <c r="D616" s="9">
        <f>_xlfn.NUMBERVALUE(VLOOKUP($A616, Statcast_Era___Career[[Name]:[FRVFRV - Statcast Fielding Run Value in runs above average (Throwing+Blocking+Framing+Arm+RAA)]], 8, FALSE))</f>
        <v>0</v>
      </c>
      <c r="E616" s="10">
        <f>_xlfn.NUMBERVALUE(VLOOKUP($A616, Statcast_Era___Career[[Name]:[FRVFRV - Statcast Fielding Run Value in runs above average (Throwing+Blocking+Framing+Arm+RAA)]], 9, FALSE))</f>
        <v>0</v>
      </c>
      <c r="F616" s="8">
        <f>_xlfn.RANK.EQ(_xlfn.NUMBERVALUE(VLOOKUP($A616,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16" s="9">
        <f>_xlfn.RANK.EQ(_xlfn.NUMBERVALUE(VLOOKUP($A616,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16" s="10">
        <f>_xlfn.RANK.EQ(_xlfn.NUMBERVALUE(VLOOKUP($A616,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16" s="11">
        <f>GEOMEAN(F616:H616)</f>
        <v>52.974830816587776</v>
      </c>
      <c r="J616" s="12">
        <f>_xlfn.RANK.EQ(Table58[[#This Row],[Geom Mean (Defense Only)]], Table58[Geom Mean (Defense Only)], 1)</f>
        <v>70</v>
      </c>
      <c r="K616" s="11">
        <f>GEOMEAN(F616:G616)</f>
        <v>52.962250707461443</v>
      </c>
      <c r="L616" s="13">
        <f>_xlfn.RANK.EQ(Table58[[#This Row],[Defensive Geom Mean (w/o Framing)]], Table58[Defensive Geom Mean (w/o Framing)], 1)</f>
        <v>58</v>
      </c>
      <c r="M616" s="19">
        <f>Table58[[#This Row],[Defense Only Rank]]-Table58[[#This Row],[Defensive Geom Mean (w/o Framing) Rank]]</f>
        <v>12</v>
      </c>
    </row>
    <row r="617" spans="1:13" x14ac:dyDescent="0.45">
      <c r="A617" s="1" t="s">
        <v>750</v>
      </c>
      <c r="B617" t="str">
        <f>VLOOKUP(Table58[[#This Row],[Name]], Statcast_Era___Career[[Name]:[Team]], 2, FALSE)</f>
        <v>4 Tms</v>
      </c>
      <c r="C617" s="8">
        <f>_xlfn.NUMBERVALUE(VLOOKUP($A617, Statcast_Era___Career[[Name]:[FRVFRV - Statcast Fielding Run Value in runs above average (Throwing+Blocking+Framing+Arm+RAA)]], 7, FALSE))</f>
        <v>0</v>
      </c>
      <c r="D617" s="9">
        <f>_xlfn.NUMBERVALUE(VLOOKUP($A617, Statcast_Era___Career[[Name]:[FRVFRV - Statcast Fielding Run Value in runs above average (Throwing+Blocking+Framing+Arm+RAA)]], 8, FALSE))</f>
        <v>0</v>
      </c>
      <c r="E617" s="10">
        <f>_xlfn.NUMBERVALUE(VLOOKUP($A617, Statcast_Era___Career[[Name]:[FRVFRV - Statcast Fielding Run Value in runs above average (Throwing+Blocking+Framing+Arm+RAA)]], 9, FALSE))</f>
        <v>0</v>
      </c>
      <c r="F617" s="8">
        <f>_xlfn.RANK.EQ(_xlfn.NUMBERVALUE(VLOOKUP($A617,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17" s="9">
        <f>_xlfn.RANK.EQ(_xlfn.NUMBERVALUE(VLOOKUP($A617,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17" s="10">
        <f>_xlfn.RANK.EQ(_xlfn.NUMBERVALUE(VLOOKUP($A617,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17" s="11">
        <f>GEOMEAN(F617:H617)</f>
        <v>52.974830816587776</v>
      </c>
      <c r="J617" s="12">
        <f>_xlfn.RANK.EQ(Table58[[#This Row],[Geom Mean (Defense Only)]], Table58[Geom Mean (Defense Only)], 1)</f>
        <v>70</v>
      </c>
      <c r="K617" s="11">
        <f>GEOMEAN(F617:G617)</f>
        <v>52.962250707461443</v>
      </c>
      <c r="L617" s="13">
        <f>_xlfn.RANK.EQ(Table58[[#This Row],[Defensive Geom Mean (w/o Framing)]], Table58[Defensive Geom Mean (w/o Framing)], 1)</f>
        <v>58</v>
      </c>
      <c r="M617" s="19">
        <f>Table58[[#This Row],[Defense Only Rank]]-Table58[[#This Row],[Defensive Geom Mean (w/o Framing) Rank]]</f>
        <v>12</v>
      </c>
    </row>
    <row r="618" spans="1:13" x14ac:dyDescent="0.45">
      <c r="A618" s="1" t="s">
        <v>751</v>
      </c>
      <c r="B618" t="str">
        <f>VLOOKUP(Table58[[#This Row],[Name]], Statcast_Era___Career[[Name]:[Team]], 2, FALSE)</f>
        <v>5 Tms</v>
      </c>
      <c r="C618" s="8">
        <f>_xlfn.NUMBERVALUE(VLOOKUP($A618, Statcast_Era___Career[[Name]:[FRVFRV - Statcast Fielding Run Value in runs above average (Throwing+Blocking+Framing+Arm+RAA)]], 7, FALSE))</f>
        <v>0</v>
      </c>
      <c r="D618" s="9">
        <f>_xlfn.NUMBERVALUE(VLOOKUP($A618, Statcast_Era___Career[[Name]:[FRVFRV - Statcast Fielding Run Value in runs above average (Throwing+Blocking+Framing+Arm+RAA)]], 8, FALSE))</f>
        <v>0</v>
      </c>
      <c r="E618" s="10">
        <f>_xlfn.NUMBERVALUE(VLOOKUP($A618, Statcast_Era___Career[[Name]:[FRVFRV - Statcast Fielding Run Value in runs above average (Throwing+Blocking+Framing+Arm+RAA)]], 9, FALSE))</f>
        <v>0</v>
      </c>
      <c r="F618" s="8">
        <f>_xlfn.RANK.EQ(_xlfn.NUMBERVALUE(VLOOKUP($A618,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18" s="9">
        <f>_xlfn.RANK.EQ(_xlfn.NUMBERVALUE(VLOOKUP($A618,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18" s="10">
        <f>_xlfn.RANK.EQ(_xlfn.NUMBERVALUE(VLOOKUP($A618,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18" s="11">
        <f>GEOMEAN(F618:H618)</f>
        <v>52.974830816587776</v>
      </c>
      <c r="J618" s="12">
        <f>_xlfn.RANK.EQ(Table58[[#This Row],[Geom Mean (Defense Only)]], Table58[Geom Mean (Defense Only)], 1)</f>
        <v>70</v>
      </c>
      <c r="K618" s="11">
        <f>GEOMEAN(F618:G618)</f>
        <v>52.962250707461443</v>
      </c>
      <c r="L618" s="13">
        <f>_xlfn.RANK.EQ(Table58[[#This Row],[Defensive Geom Mean (w/o Framing)]], Table58[Defensive Geom Mean (w/o Framing)], 1)</f>
        <v>58</v>
      </c>
      <c r="M618" s="19">
        <f>Table58[[#This Row],[Defense Only Rank]]-Table58[[#This Row],[Defensive Geom Mean (w/o Framing) Rank]]</f>
        <v>12</v>
      </c>
    </row>
    <row r="619" spans="1:13" x14ac:dyDescent="0.45">
      <c r="A619" s="1" t="s">
        <v>752</v>
      </c>
      <c r="B619" t="str">
        <f>VLOOKUP(Table58[[#This Row],[Name]], Statcast_Era___Career[[Name]:[Team]], 2, FALSE)</f>
        <v>4 Tms</v>
      </c>
      <c r="C619" s="8">
        <f>_xlfn.NUMBERVALUE(VLOOKUP($A619, Statcast_Era___Career[[Name]:[FRVFRV - Statcast Fielding Run Value in runs above average (Throwing+Blocking+Framing+Arm+RAA)]], 7, FALSE))</f>
        <v>0</v>
      </c>
      <c r="D619" s="9">
        <f>_xlfn.NUMBERVALUE(VLOOKUP($A619, Statcast_Era___Career[[Name]:[FRVFRV - Statcast Fielding Run Value in runs above average (Throwing+Blocking+Framing+Arm+RAA)]], 8, FALSE))</f>
        <v>0</v>
      </c>
      <c r="E619" s="10">
        <f>_xlfn.NUMBERVALUE(VLOOKUP($A619, Statcast_Era___Career[[Name]:[FRVFRV - Statcast Fielding Run Value in runs above average (Throwing+Blocking+Framing+Arm+RAA)]], 9, FALSE))</f>
        <v>0</v>
      </c>
      <c r="F619" s="8">
        <f>_xlfn.RANK.EQ(_xlfn.NUMBERVALUE(VLOOKUP($A619,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19" s="9">
        <f>_xlfn.RANK.EQ(_xlfn.NUMBERVALUE(VLOOKUP($A619,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19" s="10">
        <f>_xlfn.RANK.EQ(_xlfn.NUMBERVALUE(VLOOKUP($A619,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19" s="11">
        <f>GEOMEAN(F619:H619)</f>
        <v>52.974830816587776</v>
      </c>
      <c r="J619" s="12">
        <f>_xlfn.RANK.EQ(Table58[[#This Row],[Geom Mean (Defense Only)]], Table58[Geom Mean (Defense Only)], 1)</f>
        <v>70</v>
      </c>
      <c r="K619" s="11">
        <f>GEOMEAN(F619:G619)</f>
        <v>52.962250707461443</v>
      </c>
      <c r="L619" s="13">
        <f>_xlfn.RANK.EQ(Table58[[#This Row],[Defensive Geom Mean (w/o Framing)]], Table58[Defensive Geom Mean (w/o Framing)], 1)</f>
        <v>58</v>
      </c>
      <c r="M619" s="19">
        <f>Table58[[#This Row],[Defense Only Rank]]-Table58[[#This Row],[Defensive Geom Mean (w/o Framing) Rank]]</f>
        <v>12</v>
      </c>
    </row>
    <row r="620" spans="1:13" x14ac:dyDescent="0.45">
      <c r="A620" s="1" t="s">
        <v>753</v>
      </c>
      <c r="B620" t="str">
        <f>VLOOKUP(Table58[[#This Row],[Name]], Statcast_Era___Career[[Name]:[Team]], 2, FALSE)</f>
        <v>2 Tms</v>
      </c>
      <c r="C620" s="8">
        <f>_xlfn.NUMBERVALUE(VLOOKUP($A620, Statcast_Era___Career[[Name]:[FRVFRV - Statcast Fielding Run Value in runs above average (Throwing+Blocking+Framing+Arm+RAA)]], 7, FALSE))</f>
        <v>0</v>
      </c>
      <c r="D620" s="9">
        <f>_xlfn.NUMBERVALUE(VLOOKUP($A620, Statcast_Era___Career[[Name]:[FRVFRV - Statcast Fielding Run Value in runs above average (Throwing+Blocking+Framing+Arm+RAA)]], 8, FALSE))</f>
        <v>0</v>
      </c>
      <c r="E620" s="10">
        <f>_xlfn.NUMBERVALUE(VLOOKUP($A620, Statcast_Era___Career[[Name]:[FRVFRV - Statcast Fielding Run Value in runs above average (Throwing+Blocking+Framing+Arm+RAA)]], 9, FALSE))</f>
        <v>0</v>
      </c>
      <c r="F620" s="8">
        <f>_xlfn.RANK.EQ(_xlfn.NUMBERVALUE(VLOOKUP($A620,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20" s="9">
        <f>_xlfn.RANK.EQ(_xlfn.NUMBERVALUE(VLOOKUP($A620,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20" s="10">
        <f>_xlfn.RANK.EQ(_xlfn.NUMBERVALUE(VLOOKUP($A620,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20" s="11">
        <f>GEOMEAN(F620:H620)</f>
        <v>52.974830816587776</v>
      </c>
      <c r="J620" s="12">
        <f>_xlfn.RANK.EQ(Table58[[#This Row],[Geom Mean (Defense Only)]], Table58[Geom Mean (Defense Only)], 1)</f>
        <v>70</v>
      </c>
      <c r="K620" s="11">
        <f>GEOMEAN(F620:G620)</f>
        <v>52.962250707461443</v>
      </c>
      <c r="L620" s="13">
        <f>_xlfn.RANK.EQ(Table58[[#This Row],[Defensive Geom Mean (w/o Framing)]], Table58[Defensive Geom Mean (w/o Framing)], 1)</f>
        <v>58</v>
      </c>
      <c r="M620" s="19">
        <f>Table58[[#This Row],[Defense Only Rank]]-Table58[[#This Row],[Defensive Geom Mean (w/o Framing) Rank]]</f>
        <v>12</v>
      </c>
    </row>
    <row r="621" spans="1:13" x14ac:dyDescent="0.45">
      <c r="A621" s="1" t="s">
        <v>754</v>
      </c>
      <c r="B621" t="str">
        <f>VLOOKUP(Table58[[#This Row],[Name]], Statcast_Era___Career[[Name]:[Team]], 2, FALSE)</f>
        <v>2 Tms</v>
      </c>
      <c r="C621" s="8">
        <f>_xlfn.NUMBERVALUE(VLOOKUP($A621, Statcast_Era___Career[[Name]:[FRVFRV - Statcast Fielding Run Value in runs above average (Throwing+Blocking+Framing+Arm+RAA)]], 7, FALSE))</f>
        <v>0</v>
      </c>
      <c r="D621" s="9">
        <f>_xlfn.NUMBERVALUE(VLOOKUP($A621, Statcast_Era___Career[[Name]:[FRVFRV - Statcast Fielding Run Value in runs above average (Throwing+Blocking+Framing+Arm+RAA)]], 8, FALSE))</f>
        <v>0</v>
      </c>
      <c r="E621" s="10">
        <f>_xlfn.NUMBERVALUE(VLOOKUP($A621, Statcast_Era___Career[[Name]:[FRVFRV - Statcast Fielding Run Value in runs above average (Throwing+Blocking+Framing+Arm+RAA)]], 9, FALSE))</f>
        <v>0</v>
      </c>
      <c r="F621" s="8">
        <f>_xlfn.RANK.EQ(_xlfn.NUMBERVALUE(VLOOKUP($A621,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21" s="9">
        <f>_xlfn.RANK.EQ(_xlfn.NUMBERVALUE(VLOOKUP($A621,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21" s="10">
        <f>_xlfn.RANK.EQ(_xlfn.NUMBERVALUE(VLOOKUP($A621,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21" s="11">
        <f>GEOMEAN(F621:H621)</f>
        <v>52.974830816587776</v>
      </c>
      <c r="J621" s="12">
        <f>_xlfn.RANK.EQ(Table58[[#This Row],[Geom Mean (Defense Only)]], Table58[Geom Mean (Defense Only)], 1)</f>
        <v>70</v>
      </c>
      <c r="K621" s="11">
        <f>GEOMEAN(F621:G621)</f>
        <v>52.962250707461443</v>
      </c>
      <c r="L621" s="13">
        <f>_xlfn.RANK.EQ(Table58[[#This Row],[Defensive Geom Mean (w/o Framing)]], Table58[Defensive Geom Mean (w/o Framing)], 1)</f>
        <v>58</v>
      </c>
      <c r="M621" s="19">
        <f>Table58[[#This Row],[Defense Only Rank]]-Table58[[#This Row],[Defensive Geom Mean (w/o Framing) Rank]]</f>
        <v>12</v>
      </c>
    </row>
    <row r="622" spans="1:13" x14ac:dyDescent="0.45">
      <c r="A622" s="1" t="s">
        <v>755</v>
      </c>
      <c r="B622" t="str">
        <f>VLOOKUP(Table58[[#This Row],[Name]], Statcast_Era___Career[[Name]:[Team]], 2, FALSE)</f>
        <v>3 Tms</v>
      </c>
      <c r="C622" s="8">
        <f>_xlfn.NUMBERVALUE(VLOOKUP($A622, Statcast_Era___Career[[Name]:[FRVFRV - Statcast Fielding Run Value in runs above average (Throwing+Blocking+Framing+Arm+RAA)]], 7, FALSE))</f>
        <v>0</v>
      </c>
      <c r="D622" s="9">
        <f>_xlfn.NUMBERVALUE(VLOOKUP($A622, Statcast_Era___Career[[Name]:[FRVFRV - Statcast Fielding Run Value in runs above average (Throwing+Blocking+Framing+Arm+RAA)]], 8, FALSE))</f>
        <v>0</v>
      </c>
      <c r="E622" s="10">
        <f>_xlfn.NUMBERVALUE(VLOOKUP($A622, Statcast_Era___Career[[Name]:[FRVFRV - Statcast Fielding Run Value in runs above average (Throwing+Blocking+Framing+Arm+RAA)]], 9, FALSE))</f>
        <v>0</v>
      </c>
      <c r="F622" s="8">
        <f>_xlfn.RANK.EQ(_xlfn.NUMBERVALUE(VLOOKUP($A622,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22" s="9">
        <f>_xlfn.RANK.EQ(_xlfn.NUMBERVALUE(VLOOKUP($A622,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22" s="10">
        <f>_xlfn.RANK.EQ(_xlfn.NUMBERVALUE(VLOOKUP($A622,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22" s="11">
        <f>GEOMEAN(F622:H622)</f>
        <v>52.974830816587776</v>
      </c>
      <c r="J622" s="12">
        <f>_xlfn.RANK.EQ(Table58[[#This Row],[Geom Mean (Defense Only)]], Table58[Geom Mean (Defense Only)], 1)</f>
        <v>70</v>
      </c>
      <c r="K622" s="11">
        <f>GEOMEAN(F622:G622)</f>
        <v>52.962250707461443</v>
      </c>
      <c r="L622" s="13">
        <f>_xlfn.RANK.EQ(Table58[[#This Row],[Defensive Geom Mean (w/o Framing)]], Table58[Defensive Geom Mean (w/o Framing)], 1)</f>
        <v>58</v>
      </c>
      <c r="M622" s="19">
        <f>Table58[[#This Row],[Defense Only Rank]]-Table58[[#This Row],[Defensive Geom Mean (w/o Framing) Rank]]</f>
        <v>12</v>
      </c>
    </row>
    <row r="623" spans="1:13" x14ac:dyDescent="0.45">
      <c r="A623" s="1" t="s">
        <v>756</v>
      </c>
      <c r="B623" t="str">
        <f>VLOOKUP(Table58[[#This Row],[Name]], Statcast_Era___Career[[Name]:[Team]], 2, FALSE)</f>
        <v>2 Tms</v>
      </c>
      <c r="C623" s="8">
        <f>_xlfn.NUMBERVALUE(VLOOKUP($A623, Statcast_Era___Career[[Name]:[FRVFRV - Statcast Fielding Run Value in runs above average (Throwing+Blocking+Framing+Arm+RAA)]], 7, FALSE))</f>
        <v>0</v>
      </c>
      <c r="D623" s="9">
        <f>_xlfn.NUMBERVALUE(VLOOKUP($A623, Statcast_Era___Career[[Name]:[FRVFRV - Statcast Fielding Run Value in runs above average (Throwing+Blocking+Framing+Arm+RAA)]], 8, FALSE))</f>
        <v>0</v>
      </c>
      <c r="E623" s="10">
        <f>_xlfn.NUMBERVALUE(VLOOKUP($A623, Statcast_Era___Career[[Name]:[FRVFRV - Statcast Fielding Run Value in runs above average (Throwing+Blocking+Framing+Arm+RAA)]], 9, FALSE))</f>
        <v>0</v>
      </c>
      <c r="F623" s="8">
        <f>_xlfn.RANK.EQ(_xlfn.NUMBERVALUE(VLOOKUP($A623,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23" s="9">
        <f>_xlfn.RANK.EQ(_xlfn.NUMBERVALUE(VLOOKUP($A623,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23" s="10">
        <f>_xlfn.RANK.EQ(_xlfn.NUMBERVALUE(VLOOKUP($A623,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23" s="11">
        <f>GEOMEAN(F623:H623)</f>
        <v>52.974830816587776</v>
      </c>
      <c r="J623" s="12">
        <f>_xlfn.RANK.EQ(Table58[[#This Row],[Geom Mean (Defense Only)]], Table58[Geom Mean (Defense Only)], 1)</f>
        <v>70</v>
      </c>
      <c r="K623" s="11">
        <f>GEOMEAN(F623:G623)</f>
        <v>52.962250707461443</v>
      </c>
      <c r="L623" s="13">
        <f>_xlfn.RANK.EQ(Table58[[#This Row],[Defensive Geom Mean (w/o Framing)]], Table58[Defensive Geom Mean (w/o Framing)], 1)</f>
        <v>58</v>
      </c>
      <c r="M623" s="19">
        <f>Table58[[#This Row],[Defense Only Rank]]-Table58[[#This Row],[Defensive Geom Mean (w/o Framing) Rank]]</f>
        <v>12</v>
      </c>
    </row>
    <row r="624" spans="1:13" x14ac:dyDescent="0.45">
      <c r="A624" s="1" t="s">
        <v>757</v>
      </c>
      <c r="B624" t="str">
        <f>VLOOKUP(Table58[[#This Row],[Name]], Statcast_Era___Career[[Name]:[Team]], 2, FALSE)</f>
        <v>2 Tms</v>
      </c>
      <c r="C624" s="8">
        <f>_xlfn.NUMBERVALUE(VLOOKUP($A624, Statcast_Era___Career[[Name]:[FRVFRV - Statcast Fielding Run Value in runs above average (Throwing+Blocking+Framing+Arm+RAA)]], 7, FALSE))</f>
        <v>0</v>
      </c>
      <c r="D624" s="9">
        <f>_xlfn.NUMBERVALUE(VLOOKUP($A624, Statcast_Era___Career[[Name]:[FRVFRV - Statcast Fielding Run Value in runs above average (Throwing+Blocking+Framing+Arm+RAA)]], 8, FALSE))</f>
        <v>0</v>
      </c>
      <c r="E624" s="10">
        <f>_xlfn.NUMBERVALUE(VLOOKUP($A624, Statcast_Era___Career[[Name]:[FRVFRV - Statcast Fielding Run Value in runs above average (Throwing+Blocking+Framing+Arm+RAA)]], 9, FALSE))</f>
        <v>0</v>
      </c>
      <c r="F624" s="8">
        <f>_xlfn.RANK.EQ(_xlfn.NUMBERVALUE(VLOOKUP($A624,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24" s="9">
        <f>_xlfn.RANK.EQ(_xlfn.NUMBERVALUE(VLOOKUP($A624,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24" s="10">
        <f>_xlfn.RANK.EQ(_xlfn.NUMBERVALUE(VLOOKUP($A624,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24" s="11">
        <f>GEOMEAN(F624:H624)</f>
        <v>52.974830816587776</v>
      </c>
      <c r="J624" s="12">
        <f>_xlfn.RANK.EQ(Table58[[#This Row],[Geom Mean (Defense Only)]], Table58[Geom Mean (Defense Only)], 1)</f>
        <v>70</v>
      </c>
      <c r="K624" s="11">
        <f>GEOMEAN(F624:G624)</f>
        <v>52.962250707461443</v>
      </c>
      <c r="L624" s="13">
        <f>_xlfn.RANK.EQ(Table58[[#This Row],[Defensive Geom Mean (w/o Framing)]], Table58[Defensive Geom Mean (w/o Framing)], 1)</f>
        <v>58</v>
      </c>
      <c r="M624" s="19">
        <f>Table58[[#This Row],[Defense Only Rank]]-Table58[[#This Row],[Defensive Geom Mean (w/o Framing) Rank]]</f>
        <v>12</v>
      </c>
    </row>
    <row r="625" spans="1:13" x14ac:dyDescent="0.45">
      <c r="A625" s="1" t="s">
        <v>758</v>
      </c>
      <c r="B625" t="str">
        <f>VLOOKUP(Table58[[#This Row],[Name]], Statcast_Era___Career[[Name]:[Team]], 2, FALSE)</f>
        <v>2 Tms</v>
      </c>
      <c r="C625" s="8">
        <f>_xlfn.NUMBERVALUE(VLOOKUP($A625, Statcast_Era___Career[[Name]:[FRVFRV - Statcast Fielding Run Value in runs above average (Throwing+Blocking+Framing+Arm+RAA)]], 7, FALSE))</f>
        <v>0</v>
      </c>
      <c r="D625" s="9">
        <f>_xlfn.NUMBERVALUE(VLOOKUP($A625, Statcast_Era___Career[[Name]:[FRVFRV - Statcast Fielding Run Value in runs above average (Throwing+Blocking+Framing+Arm+RAA)]], 8, FALSE))</f>
        <v>0</v>
      </c>
      <c r="E625" s="10">
        <f>_xlfn.NUMBERVALUE(VLOOKUP($A625, Statcast_Era___Career[[Name]:[FRVFRV - Statcast Fielding Run Value in runs above average (Throwing+Blocking+Framing+Arm+RAA)]], 9, FALSE))</f>
        <v>0</v>
      </c>
      <c r="F625" s="8">
        <f>_xlfn.RANK.EQ(_xlfn.NUMBERVALUE(VLOOKUP($A625,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25" s="9">
        <f>_xlfn.RANK.EQ(_xlfn.NUMBERVALUE(VLOOKUP($A625,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25" s="10">
        <f>_xlfn.RANK.EQ(_xlfn.NUMBERVALUE(VLOOKUP($A625,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25" s="11">
        <f>GEOMEAN(F625:H625)</f>
        <v>52.974830816587776</v>
      </c>
      <c r="J625" s="12">
        <f>_xlfn.RANK.EQ(Table58[[#This Row],[Geom Mean (Defense Only)]], Table58[Geom Mean (Defense Only)], 1)</f>
        <v>70</v>
      </c>
      <c r="K625" s="11">
        <f>GEOMEAN(F625:G625)</f>
        <v>52.962250707461443</v>
      </c>
      <c r="L625" s="13">
        <f>_xlfn.RANK.EQ(Table58[[#This Row],[Defensive Geom Mean (w/o Framing)]], Table58[Defensive Geom Mean (w/o Framing)], 1)</f>
        <v>58</v>
      </c>
      <c r="M625" s="19">
        <f>Table58[[#This Row],[Defense Only Rank]]-Table58[[#This Row],[Defensive Geom Mean (w/o Framing) Rank]]</f>
        <v>12</v>
      </c>
    </row>
    <row r="626" spans="1:13" x14ac:dyDescent="0.45">
      <c r="A626" s="1" t="s">
        <v>759</v>
      </c>
      <c r="B626" t="str">
        <f>VLOOKUP(Table58[[#This Row],[Name]], Statcast_Era___Career[[Name]:[Team]], 2, FALSE)</f>
        <v>SLB</v>
      </c>
      <c r="C626" s="8">
        <f>_xlfn.NUMBERVALUE(VLOOKUP($A626, Statcast_Era___Career[[Name]:[FRVFRV - Statcast Fielding Run Value in runs above average (Throwing+Blocking+Framing+Arm+RAA)]], 7, FALSE))</f>
        <v>0</v>
      </c>
      <c r="D626" s="9">
        <f>_xlfn.NUMBERVALUE(VLOOKUP($A626, Statcast_Era___Career[[Name]:[FRVFRV - Statcast Fielding Run Value in runs above average (Throwing+Blocking+Framing+Arm+RAA)]], 8, FALSE))</f>
        <v>0</v>
      </c>
      <c r="E626" s="10">
        <f>_xlfn.NUMBERVALUE(VLOOKUP($A626, Statcast_Era___Career[[Name]:[FRVFRV - Statcast Fielding Run Value in runs above average (Throwing+Blocking+Framing+Arm+RAA)]], 9, FALSE))</f>
        <v>0</v>
      </c>
      <c r="F626" s="8">
        <f>_xlfn.RANK.EQ(_xlfn.NUMBERVALUE(VLOOKUP($A626,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26" s="9">
        <f>_xlfn.RANK.EQ(_xlfn.NUMBERVALUE(VLOOKUP($A626,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26" s="10">
        <f>_xlfn.RANK.EQ(_xlfn.NUMBERVALUE(VLOOKUP($A626,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26" s="11">
        <f>GEOMEAN(F626:H626)</f>
        <v>52.974830816587776</v>
      </c>
      <c r="J626" s="12">
        <f>_xlfn.RANK.EQ(Table58[[#This Row],[Geom Mean (Defense Only)]], Table58[Geom Mean (Defense Only)], 1)</f>
        <v>70</v>
      </c>
      <c r="K626" s="11">
        <f>GEOMEAN(F626:G626)</f>
        <v>52.962250707461443</v>
      </c>
      <c r="L626" s="13">
        <f>_xlfn.RANK.EQ(Table58[[#This Row],[Defensive Geom Mean (w/o Framing)]], Table58[Defensive Geom Mean (w/o Framing)], 1)</f>
        <v>58</v>
      </c>
      <c r="M626" s="19">
        <f>Table58[[#This Row],[Defense Only Rank]]-Table58[[#This Row],[Defensive Geom Mean (w/o Framing) Rank]]</f>
        <v>12</v>
      </c>
    </row>
    <row r="627" spans="1:13" x14ac:dyDescent="0.45">
      <c r="A627" s="1" t="s">
        <v>760</v>
      </c>
      <c r="B627" t="str">
        <f>VLOOKUP(Table58[[#This Row],[Name]], Statcast_Era___Career[[Name]:[Team]], 2, FALSE)</f>
        <v>4 Tms</v>
      </c>
      <c r="C627" s="8">
        <f>_xlfn.NUMBERVALUE(VLOOKUP($A627, Statcast_Era___Career[[Name]:[FRVFRV - Statcast Fielding Run Value in runs above average (Throwing+Blocking+Framing+Arm+RAA)]], 7, FALSE))</f>
        <v>0</v>
      </c>
      <c r="D627" s="9">
        <f>_xlfn.NUMBERVALUE(VLOOKUP($A627, Statcast_Era___Career[[Name]:[FRVFRV - Statcast Fielding Run Value in runs above average (Throwing+Blocking+Framing+Arm+RAA)]], 8, FALSE))</f>
        <v>0</v>
      </c>
      <c r="E627" s="10">
        <f>_xlfn.NUMBERVALUE(VLOOKUP($A627, Statcast_Era___Career[[Name]:[FRVFRV - Statcast Fielding Run Value in runs above average (Throwing+Blocking+Framing+Arm+RAA)]], 9, FALSE))</f>
        <v>0</v>
      </c>
      <c r="F627" s="8">
        <f>_xlfn.RANK.EQ(_xlfn.NUMBERVALUE(VLOOKUP($A627,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27" s="9">
        <f>_xlfn.RANK.EQ(_xlfn.NUMBERVALUE(VLOOKUP($A627,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27" s="10">
        <f>_xlfn.RANK.EQ(_xlfn.NUMBERVALUE(VLOOKUP($A627,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27" s="11">
        <f>GEOMEAN(F627:H627)</f>
        <v>52.974830816587776</v>
      </c>
      <c r="J627" s="12">
        <f>_xlfn.RANK.EQ(Table58[[#This Row],[Geom Mean (Defense Only)]], Table58[Geom Mean (Defense Only)], 1)</f>
        <v>70</v>
      </c>
      <c r="K627" s="11">
        <f>GEOMEAN(F627:G627)</f>
        <v>52.962250707461443</v>
      </c>
      <c r="L627" s="13">
        <f>_xlfn.RANK.EQ(Table58[[#This Row],[Defensive Geom Mean (w/o Framing)]], Table58[Defensive Geom Mean (w/o Framing)], 1)</f>
        <v>58</v>
      </c>
      <c r="M627" s="19">
        <f>Table58[[#This Row],[Defense Only Rank]]-Table58[[#This Row],[Defensive Geom Mean (w/o Framing) Rank]]</f>
        <v>12</v>
      </c>
    </row>
    <row r="628" spans="1:13" x14ac:dyDescent="0.45">
      <c r="A628" s="1" t="s">
        <v>761</v>
      </c>
      <c r="B628" t="str">
        <f>VLOOKUP(Table58[[#This Row],[Name]], Statcast_Era___Career[[Name]:[Team]], 2, FALSE)</f>
        <v>6 Tms</v>
      </c>
      <c r="C628" s="8">
        <f>_xlfn.NUMBERVALUE(VLOOKUP($A628, Statcast_Era___Career[[Name]:[FRVFRV - Statcast Fielding Run Value in runs above average (Throwing+Blocking+Framing+Arm+RAA)]], 7, FALSE))</f>
        <v>0</v>
      </c>
      <c r="D628" s="9">
        <f>_xlfn.NUMBERVALUE(VLOOKUP($A628, Statcast_Era___Career[[Name]:[FRVFRV - Statcast Fielding Run Value in runs above average (Throwing+Blocking+Framing+Arm+RAA)]], 8, FALSE))</f>
        <v>0</v>
      </c>
      <c r="E628" s="10">
        <f>_xlfn.NUMBERVALUE(VLOOKUP($A628, Statcast_Era___Career[[Name]:[FRVFRV - Statcast Fielding Run Value in runs above average (Throwing+Blocking+Framing+Arm+RAA)]], 9, FALSE))</f>
        <v>0</v>
      </c>
      <c r="F628" s="8">
        <f>_xlfn.RANK.EQ(_xlfn.NUMBERVALUE(VLOOKUP($A628,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28" s="9">
        <f>_xlfn.RANK.EQ(_xlfn.NUMBERVALUE(VLOOKUP($A628,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28" s="10">
        <f>_xlfn.RANK.EQ(_xlfn.NUMBERVALUE(VLOOKUP($A628,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28" s="11">
        <f>GEOMEAN(F628:H628)</f>
        <v>52.974830816587776</v>
      </c>
      <c r="J628" s="12">
        <f>_xlfn.RANK.EQ(Table58[[#This Row],[Geom Mean (Defense Only)]], Table58[Geom Mean (Defense Only)], 1)</f>
        <v>70</v>
      </c>
      <c r="K628" s="11">
        <f>GEOMEAN(F628:G628)</f>
        <v>52.962250707461443</v>
      </c>
      <c r="L628" s="13">
        <f>_xlfn.RANK.EQ(Table58[[#This Row],[Defensive Geom Mean (w/o Framing)]], Table58[Defensive Geom Mean (w/o Framing)], 1)</f>
        <v>58</v>
      </c>
      <c r="M628" s="19">
        <f>Table58[[#This Row],[Defense Only Rank]]-Table58[[#This Row],[Defensive Geom Mean (w/o Framing) Rank]]</f>
        <v>12</v>
      </c>
    </row>
    <row r="629" spans="1:13" x14ac:dyDescent="0.45">
      <c r="A629" s="1" t="s">
        <v>762</v>
      </c>
      <c r="B629" t="str">
        <f>VLOOKUP(Table58[[#This Row],[Name]], Statcast_Era___Career[[Name]:[Team]], 2, FALSE)</f>
        <v>5 Tms</v>
      </c>
      <c r="C629" s="8">
        <f>_xlfn.NUMBERVALUE(VLOOKUP($A629, Statcast_Era___Career[[Name]:[FRVFRV - Statcast Fielding Run Value in runs above average (Throwing+Blocking+Framing+Arm+RAA)]], 7, FALSE))</f>
        <v>0</v>
      </c>
      <c r="D629" s="9">
        <f>_xlfn.NUMBERVALUE(VLOOKUP($A629, Statcast_Era___Career[[Name]:[FRVFRV - Statcast Fielding Run Value in runs above average (Throwing+Blocking+Framing+Arm+RAA)]], 8, FALSE))</f>
        <v>0</v>
      </c>
      <c r="E629" s="10">
        <f>_xlfn.NUMBERVALUE(VLOOKUP($A629, Statcast_Era___Career[[Name]:[FRVFRV - Statcast Fielding Run Value in runs above average (Throwing+Blocking+Framing+Arm+RAA)]], 9, FALSE))</f>
        <v>0</v>
      </c>
      <c r="F629" s="8">
        <f>_xlfn.RANK.EQ(_xlfn.NUMBERVALUE(VLOOKUP($A629,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29" s="9">
        <f>_xlfn.RANK.EQ(_xlfn.NUMBERVALUE(VLOOKUP($A629,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29" s="10">
        <f>_xlfn.RANK.EQ(_xlfn.NUMBERVALUE(VLOOKUP($A629,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29" s="11">
        <f>GEOMEAN(F629:H629)</f>
        <v>52.974830816587776</v>
      </c>
      <c r="J629" s="12">
        <f>_xlfn.RANK.EQ(Table58[[#This Row],[Geom Mean (Defense Only)]], Table58[Geom Mean (Defense Only)], 1)</f>
        <v>70</v>
      </c>
      <c r="K629" s="11">
        <f>GEOMEAN(F629:G629)</f>
        <v>52.962250707461443</v>
      </c>
      <c r="L629" s="13">
        <f>_xlfn.RANK.EQ(Table58[[#This Row],[Defensive Geom Mean (w/o Framing)]], Table58[Defensive Geom Mean (w/o Framing)], 1)</f>
        <v>58</v>
      </c>
      <c r="M629" s="19">
        <f>Table58[[#This Row],[Defense Only Rank]]-Table58[[#This Row],[Defensive Geom Mean (w/o Framing) Rank]]</f>
        <v>12</v>
      </c>
    </row>
    <row r="630" spans="1:13" x14ac:dyDescent="0.45">
      <c r="A630" s="1" t="s">
        <v>763</v>
      </c>
      <c r="B630" t="str">
        <f>VLOOKUP(Table58[[#This Row],[Name]], Statcast_Era___Career[[Name]:[Team]], 2, FALSE)</f>
        <v>3 Tms</v>
      </c>
      <c r="C630" s="8">
        <f>_xlfn.NUMBERVALUE(VLOOKUP($A630, Statcast_Era___Career[[Name]:[FRVFRV - Statcast Fielding Run Value in runs above average (Throwing+Blocking+Framing+Arm+RAA)]], 7, FALSE))</f>
        <v>0</v>
      </c>
      <c r="D630" s="9">
        <f>_xlfn.NUMBERVALUE(VLOOKUP($A630, Statcast_Era___Career[[Name]:[FRVFRV - Statcast Fielding Run Value in runs above average (Throwing+Blocking+Framing+Arm+RAA)]], 8, FALSE))</f>
        <v>0</v>
      </c>
      <c r="E630" s="10">
        <f>_xlfn.NUMBERVALUE(VLOOKUP($A630, Statcast_Era___Career[[Name]:[FRVFRV - Statcast Fielding Run Value in runs above average (Throwing+Blocking+Framing+Arm+RAA)]], 9, FALSE))</f>
        <v>0</v>
      </c>
      <c r="F630" s="8">
        <f>_xlfn.RANK.EQ(_xlfn.NUMBERVALUE(VLOOKUP($A630,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30" s="9">
        <f>_xlfn.RANK.EQ(_xlfn.NUMBERVALUE(VLOOKUP($A630,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30" s="10">
        <f>_xlfn.RANK.EQ(_xlfn.NUMBERVALUE(VLOOKUP($A630,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30" s="11">
        <f>GEOMEAN(F630:H630)</f>
        <v>52.974830816587776</v>
      </c>
      <c r="J630" s="12">
        <f>_xlfn.RANK.EQ(Table58[[#This Row],[Geom Mean (Defense Only)]], Table58[Geom Mean (Defense Only)], 1)</f>
        <v>70</v>
      </c>
      <c r="K630" s="11">
        <f>GEOMEAN(F630:G630)</f>
        <v>52.962250707461443</v>
      </c>
      <c r="L630" s="13">
        <f>_xlfn.RANK.EQ(Table58[[#This Row],[Defensive Geom Mean (w/o Framing)]], Table58[Defensive Geom Mean (w/o Framing)], 1)</f>
        <v>58</v>
      </c>
      <c r="M630" s="19">
        <f>Table58[[#This Row],[Defense Only Rank]]-Table58[[#This Row],[Defensive Geom Mean (w/o Framing) Rank]]</f>
        <v>12</v>
      </c>
    </row>
    <row r="631" spans="1:13" x14ac:dyDescent="0.45">
      <c r="A631" s="1" t="s">
        <v>764</v>
      </c>
      <c r="B631" t="str">
        <f>VLOOKUP(Table58[[#This Row],[Name]], Statcast_Era___Career[[Name]:[Team]], 2, FALSE)</f>
        <v>2 Tms</v>
      </c>
      <c r="C631" s="8">
        <f>_xlfn.NUMBERVALUE(VLOOKUP($A631, Statcast_Era___Career[[Name]:[FRVFRV - Statcast Fielding Run Value in runs above average (Throwing+Blocking+Framing+Arm+RAA)]], 7, FALSE))</f>
        <v>0</v>
      </c>
      <c r="D631" s="9">
        <f>_xlfn.NUMBERVALUE(VLOOKUP($A631, Statcast_Era___Career[[Name]:[FRVFRV - Statcast Fielding Run Value in runs above average (Throwing+Blocking+Framing+Arm+RAA)]], 8, FALSE))</f>
        <v>0</v>
      </c>
      <c r="E631" s="10">
        <f>_xlfn.NUMBERVALUE(VLOOKUP($A631, Statcast_Era___Career[[Name]:[FRVFRV - Statcast Fielding Run Value in runs above average (Throwing+Blocking+Framing+Arm+RAA)]], 9, FALSE))</f>
        <v>0</v>
      </c>
      <c r="F631" s="8">
        <f>_xlfn.RANK.EQ(_xlfn.NUMBERVALUE(VLOOKUP($A631,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31" s="9">
        <f>_xlfn.RANK.EQ(_xlfn.NUMBERVALUE(VLOOKUP($A631,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31" s="10">
        <f>_xlfn.RANK.EQ(_xlfn.NUMBERVALUE(VLOOKUP($A631,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31" s="11">
        <f>GEOMEAN(F631:H631)</f>
        <v>52.974830816587776</v>
      </c>
      <c r="J631" s="12">
        <f>_xlfn.RANK.EQ(Table58[[#This Row],[Geom Mean (Defense Only)]], Table58[Geom Mean (Defense Only)], 1)</f>
        <v>70</v>
      </c>
      <c r="K631" s="11">
        <f>GEOMEAN(F631:G631)</f>
        <v>52.962250707461443</v>
      </c>
      <c r="L631" s="13">
        <f>_xlfn.RANK.EQ(Table58[[#This Row],[Defensive Geom Mean (w/o Framing)]], Table58[Defensive Geom Mean (w/o Framing)], 1)</f>
        <v>58</v>
      </c>
      <c r="M631" s="19">
        <f>Table58[[#This Row],[Defense Only Rank]]-Table58[[#This Row],[Defensive Geom Mean (w/o Framing) Rank]]</f>
        <v>12</v>
      </c>
    </row>
    <row r="632" spans="1:13" x14ac:dyDescent="0.45">
      <c r="A632" s="1" t="s">
        <v>765</v>
      </c>
      <c r="B632" t="str">
        <f>VLOOKUP(Table58[[#This Row],[Name]], Statcast_Era___Career[[Name]:[Team]], 2, FALSE)</f>
        <v>2 Tms</v>
      </c>
      <c r="C632" s="8">
        <f>_xlfn.NUMBERVALUE(VLOOKUP($A632, Statcast_Era___Career[[Name]:[FRVFRV - Statcast Fielding Run Value in runs above average (Throwing+Blocking+Framing+Arm+RAA)]], 7, FALSE))</f>
        <v>0</v>
      </c>
      <c r="D632" s="9">
        <f>_xlfn.NUMBERVALUE(VLOOKUP($A632, Statcast_Era___Career[[Name]:[FRVFRV - Statcast Fielding Run Value in runs above average (Throwing+Blocking+Framing+Arm+RAA)]], 8, FALSE))</f>
        <v>0</v>
      </c>
      <c r="E632" s="10">
        <f>_xlfn.NUMBERVALUE(VLOOKUP($A632, Statcast_Era___Career[[Name]:[FRVFRV - Statcast Fielding Run Value in runs above average (Throwing+Blocking+Framing+Arm+RAA)]], 9, FALSE))</f>
        <v>0</v>
      </c>
      <c r="F632" s="8">
        <f>_xlfn.RANK.EQ(_xlfn.NUMBERVALUE(VLOOKUP($A632,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32" s="9">
        <f>_xlfn.RANK.EQ(_xlfn.NUMBERVALUE(VLOOKUP($A632,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32" s="10">
        <f>_xlfn.RANK.EQ(_xlfn.NUMBERVALUE(VLOOKUP($A632,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32" s="11">
        <f>GEOMEAN(F632:H632)</f>
        <v>52.974830816587776</v>
      </c>
      <c r="J632" s="12">
        <f>_xlfn.RANK.EQ(Table58[[#This Row],[Geom Mean (Defense Only)]], Table58[Geom Mean (Defense Only)], 1)</f>
        <v>70</v>
      </c>
      <c r="K632" s="11">
        <f>GEOMEAN(F632:G632)</f>
        <v>52.962250707461443</v>
      </c>
      <c r="L632" s="13">
        <f>_xlfn.RANK.EQ(Table58[[#This Row],[Defensive Geom Mean (w/o Framing)]], Table58[Defensive Geom Mean (w/o Framing)], 1)</f>
        <v>58</v>
      </c>
      <c r="M632" s="19">
        <f>Table58[[#This Row],[Defense Only Rank]]-Table58[[#This Row],[Defensive Geom Mean (w/o Framing) Rank]]</f>
        <v>12</v>
      </c>
    </row>
    <row r="633" spans="1:13" x14ac:dyDescent="0.45">
      <c r="A633" s="1" t="s">
        <v>766</v>
      </c>
      <c r="B633" t="str">
        <f>VLOOKUP(Table58[[#This Row],[Name]], Statcast_Era___Career[[Name]:[Team]], 2, FALSE)</f>
        <v>2 Tms</v>
      </c>
      <c r="C633" s="8">
        <f>_xlfn.NUMBERVALUE(VLOOKUP($A633, Statcast_Era___Career[[Name]:[FRVFRV - Statcast Fielding Run Value in runs above average (Throwing+Blocking+Framing+Arm+RAA)]], 7, FALSE))</f>
        <v>0</v>
      </c>
      <c r="D633" s="9">
        <f>_xlfn.NUMBERVALUE(VLOOKUP($A633, Statcast_Era___Career[[Name]:[FRVFRV - Statcast Fielding Run Value in runs above average (Throwing+Blocking+Framing+Arm+RAA)]], 8, FALSE))</f>
        <v>0</v>
      </c>
      <c r="E633" s="10">
        <f>_xlfn.NUMBERVALUE(VLOOKUP($A633, Statcast_Era___Career[[Name]:[FRVFRV - Statcast Fielding Run Value in runs above average (Throwing+Blocking+Framing+Arm+RAA)]], 9, FALSE))</f>
        <v>0</v>
      </c>
      <c r="F633" s="8">
        <f>_xlfn.RANK.EQ(_xlfn.NUMBERVALUE(VLOOKUP($A633,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33" s="9">
        <f>_xlfn.RANK.EQ(_xlfn.NUMBERVALUE(VLOOKUP($A633,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33" s="10">
        <f>_xlfn.RANK.EQ(_xlfn.NUMBERVALUE(VLOOKUP($A633,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33" s="11">
        <f>GEOMEAN(F633:H633)</f>
        <v>52.974830816587776</v>
      </c>
      <c r="J633" s="12">
        <f>_xlfn.RANK.EQ(Table58[[#This Row],[Geom Mean (Defense Only)]], Table58[Geom Mean (Defense Only)], 1)</f>
        <v>70</v>
      </c>
      <c r="K633" s="11">
        <f>GEOMEAN(F633:G633)</f>
        <v>52.962250707461443</v>
      </c>
      <c r="L633" s="13">
        <f>_xlfn.RANK.EQ(Table58[[#This Row],[Defensive Geom Mean (w/o Framing)]], Table58[Defensive Geom Mean (w/o Framing)], 1)</f>
        <v>58</v>
      </c>
      <c r="M633" s="19">
        <f>Table58[[#This Row],[Defense Only Rank]]-Table58[[#This Row],[Defensive Geom Mean (w/o Framing) Rank]]</f>
        <v>12</v>
      </c>
    </row>
    <row r="634" spans="1:13" x14ac:dyDescent="0.45">
      <c r="A634" s="1" t="s">
        <v>766</v>
      </c>
      <c r="B634" t="str">
        <f>VLOOKUP(Table58[[#This Row],[Name]], Statcast_Era___Career[[Name]:[Team]], 2, FALSE)</f>
        <v>2 Tms</v>
      </c>
      <c r="C634" s="8">
        <f>_xlfn.NUMBERVALUE(VLOOKUP($A634, Statcast_Era___Career[[Name]:[FRVFRV - Statcast Fielding Run Value in runs above average (Throwing+Blocking+Framing+Arm+RAA)]], 7, FALSE))</f>
        <v>0</v>
      </c>
      <c r="D634" s="9">
        <f>_xlfn.NUMBERVALUE(VLOOKUP($A634, Statcast_Era___Career[[Name]:[FRVFRV - Statcast Fielding Run Value in runs above average (Throwing+Blocking+Framing+Arm+RAA)]], 8, FALSE))</f>
        <v>0</v>
      </c>
      <c r="E634" s="10">
        <f>_xlfn.NUMBERVALUE(VLOOKUP($A634, Statcast_Era___Career[[Name]:[FRVFRV - Statcast Fielding Run Value in runs above average (Throwing+Blocking+Framing+Arm+RAA)]], 9, FALSE))</f>
        <v>0</v>
      </c>
      <c r="F634" s="8">
        <f>_xlfn.RANK.EQ(_xlfn.NUMBERVALUE(VLOOKUP($A634,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34" s="9">
        <f>_xlfn.RANK.EQ(_xlfn.NUMBERVALUE(VLOOKUP($A634,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34" s="10">
        <f>_xlfn.RANK.EQ(_xlfn.NUMBERVALUE(VLOOKUP($A634,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34" s="11">
        <f>GEOMEAN(F634:H634)</f>
        <v>52.974830816587776</v>
      </c>
      <c r="J634" s="12">
        <f>_xlfn.RANK.EQ(Table58[[#This Row],[Geom Mean (Defense Only)]], Table58[Geom Mean (Defense Only)], 1)</f>
        <v>70</v>
      </c>
      <c r="K634" s="11">
        <f>GEOMEAN(F634:G634)</f>
        <v>52.962250707461443</v>
      </c>
      <c r="L634" s="13">
        <f>_xlfn.RANK.EQ(Table58[[#This Row],[Defensive Geom Mean (w/o Framing)]], Table58[Defensive Geom Mean (w/o Framing)], 1)</f>
        <v>58</v>
      </c>
      <c r="M634" s="19">
        <f>Table58[[#This Row],[Defense Only Rank]]-Table58[[#This Row],[Defensive Geom Mean (w/o Framing) Rank]]</f>
        <v>12</v>
      </c>
    </row>
    <row r="635" spans="1:13" x14ac:dyDescent="0.45">
      <c r="A635" s="1" t="s">
        <v>767</v>
      </c>
      <c r="B635" t="str">
        <f>VLOOKUP(Table58[[#This Row],[Name]], Statcast_Era___Career[[Name]:[Team]], 2, FALSE)</f>
        <v>2 Tms</v>
      </c>
      <c r="C635" s="8">
        <f>_xlfn.NUMBERVALUE(VLOOKUP($A635, Statcast_Era___Career[[Name]:[FRVFRV - Statcast Fielding Run Value in runs above average (Throwing+Blocking+Framing+Arm+RAA)]], 7, FALSE))</f>
        <v>0</v>
      </c>
      <c r="D635" s="9">
        <f>_xlfn.NUMBERVALUE(VLOOKUP($A635, Statcast_Era___Career[[Name]:[FRVFRV - Statcast Fielding Run Value in runs above average (Throwing+Blocking+Framing+Arm+RAA)]], 8, FALSE))</f>
        <v>0</v>
      </c>
      <c r="E635" s="10">
        <f>_xlfn.NUMBERVALUE(VLOOKUP($A635, Statcast_Era___Career[[Name]:[FRVFRV - Statcast Fielding Run Value in runs above average (Throwing+Blocking+Framing+Arm+RAA)]], 9, FALSE))</f>
        <v>0</v>
      </c>
      <c r="F635" s="8">
        <f>_xlfn.RANK.EQ(_xlfn.NUMBERVALUE(VLOOKUP($A635,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35" s="9">
        <f>_xlfn.RANK.EQ(_xlfn.NUMBERVALUE(VLOOKUP($A635,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35" s="10">
        <f>_xlfn.RANK.EQ(_xlfn.NUMBERVALUE(VLOOKUP($A635,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35" s="11">
        <f>GEOMEAN(F635:H635)</f>
        <v>52.974830816587776</v>
      </c>
      <c r="J635" s="12">
        <f>_xlfn.RANK.EQ(Table58[[#This Row],[Geom Mean (Defense Only)]], Table58[Geom Mean (Defense Only)], 1)</f>
        <v>70</v>
      </c>
      <c r="K635" s="11">
        <f>GEOMEAN(F635:G635)</f>
        <v>52.962250707461443</v>
      </c>
      <c r="L635" s="13">
        <f>_xlfn.RANK.EQ(Table58[[#This Row],[Defensive Geom Mean (w/o Framing)]], Table58[Defensive Geom Mean (w/o Framing)], 1)</f>
        <v>58</v>
      </c>
      <c r="M635" s="19">
        <f>Table58[[#This Row],[Defense Only Rank]]-Table58[[#This Row],[Defensive Geom Mean (w/o Framing) Rank]]</f>
        <v>12</v>
      </c>
    </row>
    <row r="636" spans="1:13" x14ac:dyDescent="0.45">
      <c r="A636" s="1" t="s">
        <v>768</v>
      </c>
      <c r="B636" t="str">
        <f>VLOOKUP(Table58[[#This Row],[Name]], Statcast_Era___Career[[Name]:[Team]], 2, FALSE)</f>
        <v>4 Tms</v>
      </c>
      <c r="C636" s="8">
        <f>_xlfn.NUMBERVALUE(VLOOKUP($A636, Statcast_Era___Career[[Name]:[FRVFRV - Statcast Fielding Run Value in runs above average (Throwing+Blocking+Framing+Arm+RAA)]], 7, FALSE))</f>
        <v>0</v>
      </c>
      <c r="D636" s="9">
        <f>_xlfn.NUMBERVALUE(VLOOKUP($A636, Statcast_Era___Career[[Name]:[FRVFRV - Statcast Fielding Run Value in runs above average (Throwing+Blocking+Framing+Arm+RAA)]], 8, FALSE))</f>
        <v>0</v>
      </c>
      <c r="E636" s="10">
        <f>_xlfn.NUMBERVALUE(VLOOKUP($A636, Statcast_Era___Career[[Name]:[FRVFRV - Statcast Fielding Run Value in runs above average (Throwing+Blocking+Framing+Arm+RAA)]], 9, FALSE))</f>
        <v>0</v>
      </c>
      <c r="F636" s="8">
        <f>_xlfn.RANK.EQ(_xlfn.NUMBERVALUE(VLOOKUP($A636,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36" s="9">
        <f>_xlfn.RANK.EQ(_xlfn.NUMBERVALUE(VLOOKUP($A636,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36" s="10">
        <f>_xlfn.RANK.EQ(_xlfn.NUMBERVALUE(VLOOKUP($A636,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36" s="11">
        <f>GEOMEAN(F636:H636)</f>
        <v>52.974830816587776</v>
      </c>
      <c r="J636" s="12">
        <f>_xlfn.RANK.EQ(Table58[[#This Row],[Geom Mean (Defense Only)]], Table58[Geom Mean (Defense Only)], 1)</f>
        <v>70</v>
      </c>
      <c r="K636" s="11">
        <f>GEOMEAN(F636:G636)</f>
        <v>52.962250707461443</v>
      </c>
      <c r="L636" s="13">
        <f>_xlfn.RANK.EQ(Table58[[#This Row],[Defensive Geom Mean (w/o Framing)]], Table58[Defensive Geom Mean (w/o Framing)], 1)</f>
        <v>58</v>
      </c>
      <c r="M636" s="19">
        <f>Table58[[#This Row],[Defense Only Rank]]-Table58[[#This Row],[Defensive Geom Mean (w/o Framing) Rank]]</f>
        <v>12</v>
      </c>
    </row>
    <row r="637" spans="1:13" x14ac:dyDescent="0.45">
      <c r="A637" s="1" t="s">
        <v>769</v>
      </c>
      <c r="B637" t="str">
        <f>VLOOKUP(Table58[[#This Row],[Name]], Statcast_Era___Career[[Name]:[Team]], 2, FALSE)</f>
        <v>5 Tms</v>
      </c>
      <c r="C637" s="8">
        <f>_xlfn.NUMBERVALUE(VLOOKUP($A637, Statcast_Era___Career[[Name]:[FRVFRV - Statcast Fielding Run Value in runs above average (Throwing+Blocking+Framing+Arm+RAA)]], 7, FALSE))</f>
        <v>0</v>
      </c>
      <c r="D637" s="9">
        <f>_xlfn.NUMBERVALUE(VLOOKUP($A637, Statcast_Era___Career[[Name]:[FRVFRV - Statcast Fielding Run Value in runs above average (Throwing+Blocking+Framing+Arm+RAA)]], 8, FALSE))</f>
        <v>0</v>
      </c>
      <c r="E637" s="10">
        <f>_xlfn.NUMBERVALUE(VLOOKUP($A637, Statcast_Era___Career[[Name]:[FRVFRV - Statcast Fielding Run Value in runs above average (Throwing+Blocking+Framing+Arm+RAA)]], 9, FALSE))</f>
        <v>0</v>
      </c>
      <c r="F637" s="8">
        <f>_xlfn.RANK.EQ(_xlfn.NUMBERVALUE(VLOOKUP($A637,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37" s="9">
        <f>_xlfn.RANK.EQ(_xlfn.NUMBERVALUE(VLOOKUP($A637,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37" s="10">
        <f>_xlfn.RANK.EQ(_xlfn.NUMBERVALUE(VLOOKUP($A637,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37" s="11">
        <f>GEOMEAN(F637:H637)</f>
        <v>52.974830816587776</v>
      </c>
      <c r="J637" s="12">
        <f>_xlfn.RANK.EQ(Table58[[#This Row],[Geom Mean (Defense Only)]], Table58[Geom Mean (Defense Only)], 1)</f>
        <v>70</v>
      </c>
      <c r="K637" s="11">
        <f>GEOMEAN(F637:G637)</f>
        <v>52.962250707461443</v>
      </c>
      <c r="L637" s="13">
        <f>_xlfn.RANK.EQ(Table58[[#This Row],[Defensive Geom Mean (w/o Framing)]], Table58[Defensive Geom Mean (w/o Framing)], 1)</f>
        <v>58</v>
      </c>
      <c r="M637" s="19">
        <f>Table58[[#This Row],[Defense Only Rank]]-Table58[[#This Row],[Defensive Geom Mean (w/o Framing) Rank]]</f>
        <v>12</v>
      </c>
    </row>
    <row r="638" spans="1:13" x14ac:dyDescent="0.45">
      <c r="A638" s="1" t="s">
        <v>770</v>
      </c>
      <c r="B638" t="str">
        <f>VLOOKUP(Table58[[#This Row],[Name]], Statcast_Era___Career[[Name]:[Team]], 2, FALSE)</f>
        <v>2 Tms</v>
      </c>
      <c r="C638" s="8">
        <f>_xlfn.NUMBERVALUE(VLOOKUP($A638, Statcast_Era___Career[[Name]:[FRVFRV - Statcast Fielding Run Value in runs above average (Throwing+Blocking+Framing+Arm+RAA)]], 7, FALSE))</f>
        <v>0</v>
      </c>
      <c r="D638" s="9">
        <f>_xlfn.NUMBERVALUE(VLOOKUP($A638, Statcast_Era___Career[[Name]:[FRVFRV - Statcast Fielding Run Value in runs above average (Throwing+Blocking+Framing+Arm+RAA)]], 8, FALSE))</f>
        <v>0</v>
      </c>
      <c r="E638" s="10">
        <f>_xlfn.NUMBERVALUE(VLOOKUP($A638, Statcast_Era___Career[[Name]:[FRVFRV - Statcast Fielding Run Value in runs above average (Throwing+Blocking+Framing+Arm+RAA)]], 9, FALSE))</f>
        <v>0</v>
      </c>
      <c r="F638" s="8">
        <f>_xlfn.RANK.EQ(_xlfn.NUMBERVALUE(VLOOKUP($A638,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38" s="9">
        <f>_xlfn.RANK.EQ(_xlfn.NUMBERVALUE(VLOOKUP($A638,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38" s="10">
        <f>_xlfn.RANK.EQ(_xlfn.NUMBERVALUE(VLOOKUP($A638,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38" s="11">
        <f>GEOMEAN(F638:H638)</f>
        <v>52.974830816587776</v>
      </c>
      <c r="J638" s="12">
        <f>_xlfn.RANK.EQ(Table58[[#This Row],[Geom Mean (Defense Only)]], Table58[Geom Mean (Defense Only)], 1)</f>
        <v>70</v>
      </c>
      <c r="K638" s="11">
        <f>GEOMEAN(F638:G638)</f>
        <v>52.962250707461443</v>
      </c>
      <c r="L638" s="13">
        <f>_xlfn.RANK.EQ(Table58[[#This Row],[Defensive Geom Mean (w/o Framing)]], Table58[Defensive Geom Mean (w/o Framing)], 1)</f>
        <v>58</v>
      </c>
      <c r="M638" s="19">
        <f>Table58[[#This Row],[Defense Only Rank]]-Table58[[#This Row],[Defensive Geom Mean (w/o Framing) Rank]]</f>
        <v>12</v>
      </c>
    </row>
    <row r="639" spans="1:13" x14ac:dyDescent="0.45">
      <c r="A639" s="1" t="s">
        <v>771</v>
      </c>
      <c r="B639" t="str">
        <f>VLOOKUP(Table58[[#This Row],[Name]], Statcast_Era___Career[[Name]:[Team]], 2, FALSE)</f>
        <v>2 Tms</v>
      </c>
      <c r="C639" s="8">
        <f>_xlfn.NUMBERVALUE(VLOOKUP($A639, Statcast_Era___Career[[Name]:[FRVFRV - Statcast Fielding Run Value in runs above average (Throwing+Blocking+Framing+Arm+RAA)]], 7, FALSE))</f>
        <v>0</v>
      </c>
      <c r="D639" s="9">
        <f>_xlfn.NUMBERVALUE(VLOOKUP($A639, Statcast_Era___Career[[Name]:[FRVFRV - Statcast Fielding Run Value in runs above average (Throwing+Blocking+Framing+Arm+RAA)]], 8, FALSE))</f>
        <v>0</v>
      </c>
      <c r="E639" s="10">
        <f>_xlfn.NUMBERVALUE(VLOOKUP($A639, Statcast_Era___Career[[Name]:[FRVFRV - Statcast Fielding Run Value in runs above average (Throwing+Blocking+Framing+Arm+RAA)]], 9, FALSE))</f>
        <v>0</v>
      </c>
      <c r="F639" s="8">
        <f>_xlfn.RANK.EQ(_xlfn.NUMBERVALUE(VLOOKUP($A639,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39" s="9">
        <f>_xlfn.RANK.EQ(_xlfn.NUMBERVALUE(VLOOKUP($A639,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39" s="10">
        <f>_xlfn.RANK.EQ(_xlfn.NUMBERVALUE(VLOOKUP($A639,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39" s="11">
        <f>GEOMEAN(F639:H639)</f>
        <v>52.974830816587776</v>
      </c>
      <c r="J639" s="12">
        <f>_xlfn.RANK.EQ(Table58[[#This Row],[Geom Mean (Defense Only)]], Table58[Geom Mean (Defense Only)], 1)</f>
        <v>70</v>
      </c>
      <c r="K639" s="11">
        <f>GEOMEAN(F639:G639)</f>
        <v>52.962250707461443</v>
      </c>
      <c r="L639" s="13">
        <f>_xlfn.RANK.EQ(Table58[[#This Row],[Defensive Geom Mean (w/o Framing)]], Table58[Defensive Geom Mean (w/o Framing)], 1)</f>
        <v>58</v>
      </c>
      <c r="M639" s="19">
        <f>Table58[[#This Row],[Defense Only Rank]]-Table58[[#This Row],[Defensive Geom Mean (w/o Framing) Rank]]</f>
        <v>12</v>
      </c>
    </row>
    <row r="640" spans="1:13" x14ac:dyDescent="0.45">
      <c r="A640" s="1" t="s">
        <v>772</v>
      </c>
      <c r="B640" t="str">
        <f>VLOOKUP(Table58[[#This Row],[Name]], Statcast_Era___Career[[Name]:[Team]], 2, FALSE)</f>
        <v>3 Tms</v>
      </c>
      <c r="C640" s="8">
        <f>_xlfn.NUMBERVALUE(VLOOKUP($A640, Statcast_Era___Career[[Name]:[FRVFRV - Statcast Fielding Run Value in runs above average (Throwing+Blocking+Framing+Arm+RAA)]], 7, FALSE))</f>
        <v>0</v>
      </c>
      <c r="D640" s="9">
        <f>_xlfn.NUMBERVALUE(VLOOKUP($A640, Statcast_Era___Career[[Name]:[FRVFRV - Statcast Fielding Run Value in runs above average (Throwing+Blocking+Framing+Arm+RAA)]], 8, FALSE))</f>
        <v>0</v>
      </c>
      <c r="E640" s="10">
        <f>_xlfn.NUMBERVALUE(VLOOKUP($A640, Statcast_Era___Career[[Name]:[FRVFRV - Statcast Fielding Run Value in runs above average (Throwing+Blocking+Framing+Arm+RAA)]], 9, FALSE))</f>
        <v>0</v>
      </c>
      <c r="F640" s="8">
        <f>_xlfn.RANK.EQ(_xlfn.NUMBERVALUE(VLOOKUP($A640,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40" s="9">
        <f>_xlfn.RANK.EQ(_xlfn.NUMBERVALUE(VLOOKUP($A640,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40" s="10">
        <f>_xlfn.RANK.EQ(_xlfn.NUMBERVALUE(VLOOKUP($A640,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40" s="11">
        <f>GEOMEAN(F640:H640)</f>
        <v>52.974830816587776</v>
      </c>
      <c r="J640" s="12">
        <f>_xlfn.RANK.EQ(Table58[[#This Row],[Geom Mean (Defense Only)]], Table58[Geom Mean (Defense Only)], 1)</f>
        <v>70</v>
      </c>
      <c r="K640" s="11">
        <f>GEOMEAN(F640:G640)</f>
        <v>52.962250707461443</v>
      </c>
      <c r="L640" s="13">
        <f>_xlfn.RANK.EQ(Table58[[#This Row],[Defensive Geom Mean (w/o Framing)]], Table58[Defensive Geom Mean (w/o Framing)], 1)</f>
        <v>58</v>
      </c>
      <c r="M640" s="19">
        <f>Table58[[#This Row],[Defense Only Rank]]-Table58[[#This Row],[Defensive Geom Mean (w/o Framing) Rank]]</f>
        <v>12</v>
      </c>
    </row>
    <row r="641" spans="1:13" x14ac:dyDescent="0.45">
      <c r="A641" s="1" t="s">
        <v>773</v>
      </c>
      <c r="B641" t="str">
        <f>VLOOKUP(Table58[[#This Row],[Name]], Statcast_Era___Career[[Name]:[Team]], 2, FALSE)</f>
        <v>3 Tms</v>
      </c>
      <c r="C641" s="8">
        <f>_xlfn.NUMBERVALUE(VLOOKUP($A641, Statcast_Era___Career[[Name]:[FRVFRV - Statcast Fielding Run Value in runs above average (Throwing+Blocking+Framing+Arm+RAA)]], 7, FALSE))</f>
        <v>0</v>
      </c>
      <c r="D641" s="9">
        <f>_xlfn.NUMBERVALUE(VLOOKUP($A641, Statcast_Era___Career[[Name]:[FRVFRV - Statcast Fielding Run Value in runs above average (Throwing+Blocking+Framing+Arm+RAA)]], 8, FALSE))</f>
        <v>0</v>
      </c>
      <c r="E641" s="10">
        <f>_xlfn.NUMBERVALUE(VLOOKUP($A641, Statcast_Era___Career[[Name]:[FRVFRV - Statcast Fielding Run Value in runs above average (Throwing+Blocking+Framing+Arm+RAA)]], 9, FALSE))</f>
        <v>0</v>
      </c>
      <c r="F641" s="8">
        <f>_xlfn.RANK.EQ(_xlfn.NUMBERVALUE(VLOOKUP($A641,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41" s="9">
        <f>_xlfn.RANK.EQ(_xlfn.NUMBERVALUE(VLOOKUP($A641,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41" s="10">
        <f>_xlfn.RANK.EQ(_xlfn.NUMBERVALUE(VLOOKUP($A641,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41" s="11">
        <f>GEOMEAN(F641:H641)</f>
        <v>52.974830816587776</v>
      </c>
      <c r="J641" s="12">
        <f>_xlfn.RANK.EQ(Table58[[#This Row],[Geom Mean (Defense Only)]], Table58[Geom Mean (Defense Only)], 1)</f>
        <v>70</v>
      </c>
      <c r="K641" s="11">
        <f>GEOMEAN(F641:G641)</f>
        <v>52.962250707461443</v>
      </c>
      <c r="L641" s="13">
        <f>_xlfn.RANK.EQ(Table58[[#This Row],[Defensive Geom Mean (w/o Framing)]], Table58[Defensive Geom Mean (w/o Framing)], 1)</f>
        <v>58</v>
      </c>
      <c r="M641" s="19">
        <f>Table58[[#This Row],[Defense Only Rank]]-Table58[[#This Row],[Defensive Geom Mean (w/o Framing) Rank]]</f>
        <v>12</v>
      </c>
    </row>
    <row r="642" spans="1:13" x14ac:dyDescent="0.45">
      <c r="A642" s="1" t="s">
        <v>774</v>
      </c>
      <c r="B642" t="str">
        <f>VLOOKUP(Table58[[#This Row],[Name]], Statcast_Era___Career[[Name]:[Team]], 2, FALSE)</f>
        <v>4 Tms</v>
      </c>
      <c r="C642" s="8">
        <f>_xlfn.NUMBERVALUE(VLOOKUP($A642, Statcast_Era___Career[[Name]:[FRVFRV - Statcast Fielding Run Value in runs above average (Throwing+Blocking+Framing+Arm+RAA)]], 7, FALSE))</f>
        <v>0</v>
      </c>
      <c r="D642" s="9">
        <f>_xlfn.NUMBERVALUE(VLOOKUP($A642, Statcast_Era___Career[[Name]:[FRVFRV - Statcast Fielding Run Value in runs above average (Throwing+Blocking+Framing+Arm+RAA)]], 8, FALSE))</f>
        <v>0</v>
      </c>
      <c r="E642" s="10">
        <f>_xlfn.NUMBERVALUE(VLOOKUP($A642, Statcast_Era___Career[[Name]:[FRVFRV - Statcast Fielding Run Value in runs above average (Throwing+Blocking+Framing+Arm+RAA)]], 9, FALSE))</f>
        <v>0</v>
      </c>
      <c r="F642" s="8">
        <f>_xlfn.RANK.EQ(_xlfn.NUMBERVALUE(VLOOKUP($A642,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42" s="9">
        <f>_xlfn.RANK.EQ(_xlfn.NUMBERVALUE(VLOOKUP($A642,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42" s="10">
        <f>_xlfn.RANK.EQ(_xlfn.NUMBERVALUE(VLOOKUP($A642,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42" s="11">
        <f>GEOMEAN(F642:H642)</f>
        <v>52.974830816587776</v>
      </c>
      <c r="J642" s="12">
        <f>_xlfn.RANK.EQ(Table58[[#This Row],[Geom Mean (Defense Only)]], Table58[Geom Mean (Defense Only)], 1)</f>
        <v>70</v>
      </c>
      <c r="K642" s="11">
        <f>GEOMEAN(F642:G642)</f>
        <v>52.962250707461443</v>
      </c>
      <c r="L642" s="13">
        <f>_xlfn.RANK.EQ(Table58[[#This Row],[Defensive Geom Mean (w/o Framing)]], Table58[Defensive Geom Mean (w/o Framing)], 1)</f>
        <v>58</v>
      </c>
      <c r="M642" s="19">
        <f>Table58[[#This Row],[Defense Only Rank]]-Table58[[#This Row],[Defensive Geom Mean (w/o Framing) Rank]]</f>
        <v>12</v>
      </c>
    </row>
    <row r="643" spans="1:13" x14ac:dyDescent="0.45">
      <c r="A643" s="1" t="s">
        <v>775</v>
      </c>
      <c r="B643" t="str">
        <f>VLOOKUP(Table58[[#This Row],[Name]], Statcast_Era___Career[[Name]:[Team]], 2, FALSE)</f>
        <v>3 Tms</v>
      </c>
      <c r="C643" s="8">
        <f>_xlfn.NUMBERVALUE(VLOOKUP($A643, Statcast_Era___Career[[Name]:[FRVFRV - Statcast Fielding Run Value in runs above average (Throwing+Blocking+Framing+Arm+RAA)]], 7, FALSE))</f>
        <v>0</v>
      </c>
      <c r="D643" s="9">
        <f>_xlfn.NUMBERVALUE(VLOOKUP($A643, Statcast_Era___Career[[Name]:[FRVFRV - Statcast Fielding Run Value in runs above average (Throwing+Blocking+Framing+Arm+RAA)]], 8, FALSE))</f>
        <v>0</v>
      </c>
      <c r="E643" s="10">
        <f>_xlfn.NUMBERVALUE(VLOOKUP($A643, Statcast_Era___Career[[Name]:[FRVFRV - Statcast Fielding Run Value in runs above average (Throwing+Blocking+Framing+Arm+RAA)]], 9, FALSE))</f>
        <v>0</v>
      </c>
      <c r="F643" s="8">
        <f>_xlfn.RANK.EQ(_xlfn.NUMBERVALUE(VLOOKUP($A643,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43" s="9">
        <f>_xlfn.RANK.EQ(_xlfn.NUMBERVALUE(VLOOKUP($A643,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43" s="10">
        <f>_xlfn.RANK.EQ(_xlfn.NUMBERVALUE(VLOOKUP($A643,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43" s="11">
        <f>GEOMEAN(F643:H643)</f>
        <v>52.974830816587776</v>
      </c>
      <c r="J643" s="12">
        <f>_xlfn.RANK.EQ(Table58[[#This Row],[Geom Mean (Defense Only)]], Table58[Geom Mean (Defense Only)], 1)</f>
        <v>70</v>
      </c>
      <c r="K643" s="11">
        <f>GEOMEAN(F643:G643)</f>
        <v>52.962250707461443</v>
      </c>
      <c r="L643" s="13">
        <f>_xlfn.RANK.EQ(Table58[[#This Row],[Defensive Geom Mean (w/o Framing)]], Table58[Defensive Geom Mean (w/o Framing)], 1)</f>
        <v>58</v>
      </c>
      <c r="M643" s="19">
        <f>Table58[[#This Row],[Defense Only Rank]]-Table58[[#This Row],[Defensive Geom Mean (w/o Framing) Rank]]</f>
        <v>12</v>
      </c>
    </row>
    <row r="644" spans="1:13" x14ac:dyDescent="0.45">
      <c r="A644" s="1" t="s">
        <v>776</v>
      </c>
      <c r="B644" t="str">
        <f>VLOOKUP(Table58[[#This Row],[Name]], Statcast_Era___Career[[Name]:[Team]], 2, FALSE)</f>
        <v>4 Tms</v>
      </c>
      <c r="C644" s="8">
        <f>_xlfn.NUMBERVALUE(VLOOKUP($A644, Statcast_Era___Career[[Name]:[FRVFRV - Statcast Fielding Run Value in runs above average (Throwing+Blocking+Framing+Arm+RAA)]], 7, FALSE))</f>
        <v>0</v>
      </c>
      <c r="D644" s="9">
        <f>_xlfn.NUMBERVALUE(VLOOKUP($A644, Statcast_Era___Career[[Name]:[FRVFRV - Statcast Fielding Run Value in runs above average (Throwing+Blocking+Framing+Arm+RAA)]], 8, FALSE))</f>
        <v>0</v>
      </c>
      <c r="E644" s="10">
        <f>_xlfn.NUMBERVALUE(VLOOKUP($A644, Statcast_Era___Career[[Name]:[FRVFRV - Statcast Fielding Run Value in runs above average (Throwing+Blocking+Framing+Arm+RAA)]], 9, FALSE))</f>
        <v>0</v>
      </c>
      <c r="F644" s="8">
        <f>_xlfn.RANK.EQ(_xlfn.NUMBERVALUE(VLOOKUP($A644,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44" s="9">
        <f>_xlfn.RANK.EQ(_xlfn.NUMBERVALUE(VLOOKUP($A644,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44" s="10">
        <f>_xlfn.RANK.EQ(_xlfn.NUMBERVALUE(VLOOKUP($A644,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44" s="11">
        <f>GEOMEAN(F644:H644)</f>
        <v>52.974830816587776</v>
      </c>
      <c r="J644" s="12">
        <f>_xlfn.RANK.EQ(Table58[[#This Row],[Geom Mean (Defense Only)]], Table58[Geom Mean (Defense Only)], 1)</f>
        <v>70</v>
      </c>
      <c r="K644" s="11">
        <f>GEOMEAN(F644:G644)</f>
        <v>52.962250707461443</v>
      </c>
      <c r="L644" s="13">
        <f>_xlfn.RANK.EQ(Table58[[#This Row],[Defensive Geom Mean (w/o Framing)]], Table58[Defensive Geom Mean (w/o Framing)], 1)</f>
        <v>58</v>
      </c>
      <c r="M644" s="19">
        <f>Table58[[#This Row],[Defense Only Rank]]-Table58[[#This Row],[Defensive Geom Mean (w/o Framing) Rank]]</f>
        <v>12</v>
      </c>
    </row>
    <row r="645" spans="1:13" x14ac:dyDescent="0.45">
      <c r="A645" s="1" t="s">
        <v>777</v>
      </c>
      <c r="B645" t="str">
        <f>VLOOKUP(Table58[[#This Row],[Name]], Statcast_Era___Career[[Name]:[Team]], 2, FALSE)</f>
        <v>5 Tms</v>
      </c>
      <c r="C645" s="8">
        <f>_xlfn.NUMBERVALUE(VLOOKUP($A645, Statcast_Era___Career[[Name]:[FRVFRV - Statcast Fielding Run Value in runs above average (Throwing+Blocking+Framing+Arm+RAA)]], 7, FALSE))</f>
        <v>0</v>
      </c>
      <c r="D645" s="9">
        <f>_xlfn.NUMBERVALUE(VLOOKUP($A645, Statcast_Era___Career[[Name]:[FRVFRV - Statcast Fielding Run Value in runs above average (Throwing+Blocking+Framing+Arm+RAA)]], 8, FALSE))</f>
        <v>0</v>
      </c>
      <c r="E645" s="10">
        <f>_xlfn.NUMBERVALUE(VLOOKUP($A645, Statcast_Era___Career[[Name]:[FRVFRV - Statcast Fielding Run Value in runs above average (Throwing+Blocking+Framing+Arm+RAA)]], 9, FALSE))</f>
        <v>0</v>
      </c>
      <c r="F645" s="8">
        <f>_xlfn.RANK.EQ(_xlfn.NUMBERVALUE(VLOOKUP($A645,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45" s="9">
        <f>_xlfn.RANK.EQ(_xlfn.NUMBERVALUE(VLOOKUP($A645,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45" s="10">
        <f>_xlfn.RANK.EQ(_xlfn.NUMBERVALUE(VLOOKUP($A645,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45" s="11">
        <f>GEOMEAN(F645:H645)</f>
        <v>52.974830816587776</v>
      </c>
      <c r="J645" s="12">
        <f>_xlfn.RANK.EQ(Table58[[#This Row],[Geom Mean (Defense Only)]], Table58[Geom Mean (Defense Only)], 1)</f>
        <v>70</v>
      </c>
      <c r="K645" s="11">
        <f>GEOMEAN(F645:G645)</f>
        <v>52.962250707461443</v>
      </c>
      <c r="L645" s="13">
        <f>_xlfn.RANK.EQ(Table58[[#This Row],[Defensive Geom Mean (w/o Framing)]], Table58[Defensive Geom Mean (w/o Framing)], 1)</f>
        <v>58</v>
      </c>
      <c r="M645" s="19">
        <f>Table58[[#This Row],[Defense Only Rank]]-Table58[[#This Row],[Defensive Geom Mean (w/o Framing) Rank]]</f>
        <v>12</v>
      </c>
    </row>
    <row r="646" spans="1:13" x14ac:dyDescent="0.45">
      <c r="A646" s="1" t="s">
        <v>778</v>
      </c>
      <c r="B646" t="str">
        <f>VLOOKUP(Table58[[#This Row],[Name]], Statcast_Era___Career[[Name]:[Team]], 2, FALSE)</f>
        <v>3 Tms</v>
      </c>
      <c r="C646" s="8">
        <f>_xlfn.NUMBERVALUE(VLOOKUP($A646, Statcast_Era___Career[[Name]:[FRVFRV - Statcast Fielding Run Value in runs above average (Throwing+Blocking+Framing+Arm+RAA)]], 7, FALSE))</f>
        <v>0</v>
      </c>
      <c r="D646" s="9">
        <f>_xlfn.NUMBERVALUE(VLOOKUP($A646, Statcast_Era___Career[[Name]:[FRVFRV - Statcast Fielding Run Value in runs above average (Throwing+Blocking+Framing+Arm+RAA)]], 8, FALSE))</f>
        <v>0</v>
      </c>
      <c r="E646" s="10">
        <f>_xlfn.NUMBERVALUE(VLOOKUP($A646, Statcast_Era___Career[[Name]:[FRVFRV - Statcast Fielding Run Value in runs above average (Throwing+Blocking+Framing+Arm+RAA)]], 9, FALSE))</f>
        <v>0</v>
      </c>
      <c r="F646" s="8">
        <f>_xlfn.RANK.EQ(_xlfn.NUMBERVALUE(VLOOKUP($A646,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46" s="9">
        <f>_xlfn.RANK.EQ(_xlfn.NUMBERVALUE(VLOOKUP($A646,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46" s="10">
        <f>_xlfn.RANK.EQ(_xlfn.NUMBERVALUE(VLOOKUP($A646,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46" s="11">
        <f>GEOMEAN(F646:H646)</f>
        <v>52.974830816587776</v>
      </c>
      <c r="J646" s="12">
        <f>_xlfn.RANK.EQ(Table58[[#This Row],[Geom Mean (Defense Only)]], Table58[Geom Mean (Defense Only)], 1)</f>
        <v>70</v>
      </c>
      <c r="K646" s="11">
        <f>GEOMEAN(F646:G646)</f>
        <v>52.962250707461443</v>
      </c>
      <c r="L646" s="13">
        <f>_xlfn.RANK.EQ(Table58[[#This Row],[Defensive Geom Mean (w/o Framing)]], Table58[Defensive Geom Mean (w/o Framing)], 1)</f>
        <v>58</v>
      </c>
      <c r="M646" s="19">
        <f>Table58[[#This Row],[Defense Only Rank]]-Table58[[#This Row],[Defensive Geom Mean (w/o Framing) Rank]]</f>
        <v>12</v>
      </c>
    </row>
    <row r="647" spans="1:13" x14ac:dyDescent="0.45">
      <c r="A647" s="1" t="s">
        <v>779</v>
      </c>
      <c r="B647" t="str">
        <f>VLOOKUP(Table58[[#This Row],[Name]], Statcast_Era___Career[[Name]:[Team]], 2, FALSE)</f>
        <v>4 Tms</v>
      </c>
      <c r="C647" s="8">
        <f>_xlfn.NUMBERVALUE(VLOOKUP($A647, Statcast_Era___Career[[Name]:[FRVFRV - Statcast Fielding Run Value in runs above average (Throwing+Blocking+Framing+Arm+RAA)]], 7, FALSE))</f>
        <v>0</v>
      </c>
      <c r="D647" s="9">
        <f>_xlfn.NUMBERVALUE(VLOOKUP($A647, Statcast_Era___Career[[Name]:[FRVFRV - Statcast Fielding Run Value in runs above average (Throwing+Blocking+Framing+Arm+RAA)]], 8, FALSE))</f>
        <v>0</v>
      </c>
      <c r="E647" s="10">
        <f>_xlfn.NUMBERVALUE(VLOOKUP($A647, Statcast_Era___Career[[Name]:[FRVFRV - Statcast Fielding Run Value in runs above average (Throwing+Blocking+Framing+Arm+RAA)]], 9, FALSE))</f>
        <v>0</v>
      </c>
      <c r="F647" s="8">
        <f>_xlfn.RANK.EQ(_xlfn.NUMBERVALUE(VLOOKUP($A647,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47" s="9">
        <f>_xlfn.RANK.EQ(_xlfn.NUMBERVALUE(VLOOKUP($A647,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47" s="10">
        <f>_xlfn.RANK.EQ(_xlfn.NUMBERVALUE(VLOOKUP($A647,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47" s="11">
        <f>GEOMEAN(F647:H647)</f>
        <v>52.974830816587776</v>
      </c>
      <c r="J647" s="12">
        <f>_xlfn.RANK.EQ(Table58[[#This Row],[Geom Mean (Defense Only)]], Table58[Geom Mean (Defense Only)], 1)</f>
        <v>70</v>
      </c>
      <c r="K647" s="11">
        <f>GEOMEAN(F647:G647)</f>
        <v>52.962250707461443</v>
      </c>
      <c r="L647" s="13">
        <f>_xlfn.RANK.EQ(Table58[[#This Row],[Defensive Geom Mean (w/o Framing)]], Table58[Defensive Geom Mean (w/o Framing)], 1)</f>
        <v>58</v>
      </c>
      <c r="M647" s="19">
        <f>Table58[[#This Row],[Defense Only Rank]]-Table58[[#This Row],[Defensive Geom Mean (w/o Framing) Rank]]</f>
        <v>12</v>
      </c>
    </row>
    <row r="648" spans="1:13" x14ac:dyDescent="0.45">
      <c r="A648" s="1" t="s">
        <v>780</v>
      </c>
      <c r="B648" t="str">
        <f>VLOOKUP(Table58[[#This Row],[Name]], Statcast_Era___Career[[Name]:[Team]], 2, FALSE)</f>
        <v>4 Tms</v>
      </c>
      <c r="C648" s="8">
        <f>_xlfn.NUMBERVALUE(VLOOKUP($A648, Statcast_Era___Career[[Name]:[FRVFRV - Statcast Fielding Run Value in runs above average (Throwing+Blocking+Framing+Arm+RAA)]], 7, FALSE))</f>
        <v>0</v>
      </c>
      <c r="D648" s="9">
        <f>_xlfn.NUMBERVALUE(VLOOKUP($A648, Statcast_Era___Career[[Name]:[FRVFRV - Statcast Fielding Run Value in runs above average (Throwing+Blocking+Framing+Arm+RAA)]], 8, FALSE))</f>
        <v>0</v>
      </c>
      <c r="E648" s="10">
        <f>_xlfn.NUMBERVALUE(VLOOKUP($A648, Statcast_Era___Career[[Name]:[FRVFRV - Statcast Fielding Run Value in runs above average (Throwing+Blocking+Framing+Arm+RAA)]], 9, FALSE))</f>
        <v>0</v>
      </c>
      <c r="F648" s="8">
        <f>_xlfn.RANK.EQ(_xlfn.NUMBERVALUE(VLOOKUP($A648,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48" s="9">
        <f>_xlfn.RANK.EQ(_xlfn.NUMBERVALUE(VLOOKUP($A648,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48" s="10">
        <f>_xlfn.RANK.EQ(_xlfn.NUMBERVALUE(VLOOKUP($A648,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48" s="11">
        <f>GEOMEAN(F648:H648)</f>
        <v>52.974830816587776</v>
      </c>
      <c r="J648" s="12">
        <f>_xlfn.RANK.EQ(Table58[[#This Row],[Geom Mean (Defense Only)]], Table58[Geom Mean (Defense Only)], 1)</f>
        <v>70</v>
      </c>
      <c r="K648" s="11">
        <f>GEOMEAN(F648:G648)</f>
        <v>52.962250707461443</v>
      </c>
      <c r="L648" s="13">
        <f>_xlfn.RANK.EQ(Table58[[#This Row],[Defensive Geom Mean (w/o Framing)]], Table58[Defensive Geom Mean (w/o Framing)], 1)</f>
        <v>58</v>
      </c>
      <c r="M648" s="19">
        <f>Table58[[#This Row],[Defense Only Rank]]-Table58[[#This Row],[Defensive Geom Mean (w/o Framing) Rank]]</f>
        <v>12</v>
      </c>
    </row>
    <row r="649" spans="1:13" x14ac:dyDescent="0.45">
      <c r="A649" s="1" t="s">
        <v>781</v>
      </c>
      <c r="B649" t="str">
        <f>VLOOKUP(Table58[[#This Row],[Name]], Statcast_Era___Career[[Name]:[Team]], 2, FALSE)</f>
        <v>3 Tms</v>
      </c>
      <c r="C649" s="8">
        <f>_xlfn.NUMBERVALUE(VLOOKUP($A649, Statcast_Era___Career[[Name]:[FRVFRV - Statcast Fielding Run Value in runs above average (Throwing+Blocking+Framing+Arm+RAA)]], 7, FALSE))</f>
        <v>0</v>
      </c>
      <c r="D649" s="9">
        <f>_xlfn.NUMBERVALUE(VLOOKUP($A649, Statcast_Era___Career[[Name]:[FRVFRV - Statcast Fielding Run Value in runs above average (Throwing+Blocking+Framing+Arm+RAA)]], 8, FALSE))</f>
        <v>0</v>
      </c>
      <c r="E649" s="10">
        <f>_xlfn.NUMBERVALUE(VLOOKUP($A649, Statcast_Era___Career[[Name]:[FRVFRV - Statcast Fielding Run Value in runs above average (Throwing+Blocking+Framing+Arm+RAA)]], 9, FALSE))</f>
        <v>0</v>
      </c>
      <c r="F649" s="8">
        <f>_xlfn.RANK.EQ(_xlfn.NUMBERVALUE(VLOOKUP($A649,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49" s="9">
        <f>_xlfn.RANK.EQ(_xlfn.NUMBERVALUE(VLOOKUP($A649,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49" s="10">
        <f>_xlfn.RANK.EQ(_xlfn.NUMBERVALUE(VLOOKUP($A649,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49" s="11">
        <f>GEOMEAN(F649:H649)</f>
        <v>52.974830816587776</v>
      </c>
      <c r="J649" s="12">
        <f>_xlfn.RANK.EQ(Table58[[#This Row],[Geom Mean (Defense Only)]], Table58[Geom Mean (Defense Only)], 1)</f>
        <v>70</v>
      </c>
      <c r="K649" s="11">
        <f>GEOMEAN(F649:G649)</f>
        <v>52.962250707461443</v>
      </c>
      <c r="L649" s="13">
        <f>_xlfn.RANK.EQ(Table58[[#This Row],[Defensive Geom Mean (w/o Framing)]], Table58[Defensive Geom Mean (w/o Framing)], 1)</f>
        <v>58</v>
      </c>
      <c r="M649" s="19">
        <f>Table58[[#This Row],[Defense Only Rank]]-Table58[[#This Row],[Defensive Geom Mean (w/o Framing) Rank]]</f>
        <v>12</v>
      </c>
    </row>
    <row r="650" spans="1:13" x14ac:dyDescent="0.45">
      <c r="A650" s="1" t="s">
        <v>782</v>
      </c>
      <c r="B650" t="str">
        <f>VLOOKUP(Table58[[#This Row],[Name]], Statcast_Era___Career[[Name]:[Team]], 2, FALSE)</f>
        <v>2 Tms</v>
      </c>
      <c r="C650" s="8">
        <f>_xlfn.NUMBERVALUE(VLOOKUP($A650, Statcast_Era___Career[[Name]:[FRVFRV - Statcast Fielding Run Value in runs above average (Throwing+Blocking+Framing+Arm+RAA)]], 7, FALSE))</f>
        <v>0</v>
      </c>
      <c r="D650" s="9">
        <f>_xlfn.NUMBERVALUE(VLOOKUP($A650, Statcast_Era___Career[[Name]:[FRVFRV - Statcast Fielding Run Value in runs above average (Throwing+Blocking+Framing+Arm+RAA)]], 8, FALSE))</f>
        <v>0</v>
      </c>
      <c r="E650" s="10">
        <f>_xlfn.NUMBERVALUE(VLOOKUP($A650, Statcast_Era___Career[[Name]:[FRVFRV - Statcast Fielding Run Value in runs above average (Throwing+Blocking+Framing+Arm+RAA)]], 9, FALSE))</f>
        <v>0</v>
      </c>
      <c r="F650" s="8">
        <f>_xlfn.RANK.EQ(_xlfn.NUMBERVALUE(VLOOKUP($A650,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50" s="9">
        <f>_xlfn.RANK.EQ(_xlfn.NUMBERVALUE(VLOOKUP($A650,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50" s="10">
        <f>_xlfn.RANK.EQ(_xlfn.NUMBERVALUE(VLOOKUP($A650,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50" s="11">
        <f>GEOMEAN(F650:H650)</f>
        <v>52.974830816587776</v>
      </c>
      <c r="J650" s="12">
        <f>_xlfn.RANK.EQ(Table58[[#This Row],[Geom Mean (Defense Only)]], Table58[Geom Mean (Defense Only)], 1)</f>
        <v>70</v>
      </c>
      <c r="K650" s="11">
        <f>GEOMEAN(F650:G650)</f>
        <v>52.962250707461443</v>
      </c>
      <c r="L650" s="13">
        <f>_xlfn.RANK.EQ(Table58[[#This Row],[Defensive Geom Mean (w/o Framing)]], Table58[Defensive Geom Mean (w/o Framing)], 1)</f>
        <v>58</v>
      </c>
      <c r="M650" s="19">
        <f>Table58[[#This Row],[Defense Only Rank]]-Table58[[#This Row],[Defensive Geom Mean (w/o Framing) Rank]]</f>
        <v>12</v>
      </c>
    </row>
    <row r="651" spans="1:13" x14ac:dyDescent="0.45">
      <c r="A651" s="1" t="s">
        <v>783</v>
      </c>
      <c r="B651" t="str">
        <f>VLOOKUP(Table58[[#This Row],[Name]], Statcast_Era___Career[[Name]:[Team]], 2, FALSE)</f>
        <v>4 Tms</v>
      </c>
      <c r="C651" s="8">
        <f>_xlfn.NUMBERVALUE(VLOOKUP($A651, Statcast_Era___Career[[Name]:[FRVFRV - Statcast Fielding Run Value in runs above average (Throwing+Blocking+Framing+Arm+RAA)]], 7, FALSE))</f>
        <v>0</v>
      </c>
      <c r="D651" s="9">
        <f>_xlfn.NUMBERVALUE(VLOOKUP($A651, Statcast_Era___Career[[Name]:[FRVFRV - Statcast Fielding Run Value in runs above average (Throwing+Blocking+Framing+Arm+RAA)]], 8, FALSE))</f>
        <v>0</v>
      </c>
      <c r="E651" s="10">
        <f>_xlfn.NUMBERVALUE(VLOOKUP($A651, Statcast_Era___Career[[Name]:[FRVFRV - Statcast Fielding Run Value in runs above average (Throwing+Blocking+Framing+Arm+RAA)]], 9, FALSE))</f>
        <v>0</v>
      </c>
      <c r="F651" s="8">
        <f>_xlfn.RANK.EQ(_xlfn.NUMBERVALUE(VLOOKUP($A651,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51" s="9">
        <f>_xlfn.RANK.EQ(_xlfn.NUMBERVALUE(VLOOKUP($A651,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51" s="10">
        <f>_xlfn.RANK.EQ(_xlfn.NUMBERVALUE(VLOOKUP($A651,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51" s="11">
        <f>GEOMEAN(F651:H651)</f>
        <v>52.974830816587776</v>
      </c>
      <c r="J651" s="12">
        <f>_xlfn.RANK.EQ(Table58[[#This Row],[Geom Mean (Defense Only)]], Table58[Geom Mean (Defense Only)], 1)</f>
        <v>70</v>
      </c>
      <c r="K651" s="11">
        <f>GEOMEAN(F651:G651)</f>
        <v>52.962250707461443</v>
      </c>
      <c r="L651" s="13">
        <f>_xlfn.RANK.EQ(Table58[[#This Row],[Defensive Geom Mean (w/o Framing)]], Table58[Defensive Geom Mean (w/o Framing)], 1)</f>
        <v>58</v>
      </c>
      <c r="M651" s="19">
        <f>Table58[[#This Row],[Defense Only Rank]]-Table58[[#This Row],[Defensive Geom Mean (w/o Framing) Rank]]</f>
        <v>12</v>
      </c>
    </row>
    <row r="652" spans="1:13" x14ac:dyDescent="0.45">
      <c r="A652" s="1" t="s">
        <v>784</v>
      </c>
      <c r="B652" t="str">
        <f>VLOOKUP(Table58[[#This Row],[Name]], Statcast_Era___Career[[Name]:[Team]], 2, FALSE)</f>
        <v>3 Tms</v>
      </c>
      <c r="C652" s="8">
        <f>_xlfn.NUMBERVALUE(VLOOKUP($A652, Statcast_Era___Career[[Name]:[FRVFRV - Statcast Fielding Run Value in runs above average (Throwing+Blocking+Framing+Arm+RAA)]], 7, FALSE))</f>
        <v>0</v>
      </c>
      <c r="D652" s="9">
        <f>_xlfn.NUMBERVALUE(VLOOKUP($A652, Statcast_Era___Career[[Name]:[FRVFRV - Statcast Fielding Run Value in runs above average (Throwing+Blocking+Framing+Arm+RAA)]], 8, FALSE))</f>
        <v>0</v>
      </c>
      <c r="E652" s="10">
        <f>_xlfn.NUMBERVALUE(VLOOKUP($A652, Statcast_Era___Career[[Name]:[FRVFRV - Statcast Fielding Run Value in runs above average (Throwing+Blocking+Framing+Arm+RAA)]], 9, FALSE))</f>
        <v>0</v>
      </c>
      <c r="F652" s="8">
        <f>_xlfn.RANK.EQ(_xlfn.NUMBERVALUE(VLOOKUP($A652,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52" s="9">
        <f>_xlfn.RANK.EQ(_xlfn.NUMBERVALUE(VLOOKUP($A652,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52" s="10">
        <f>_xlfn.RANK.EQ(_xlfn.NUMBERVALUE(VLOOKUP($A652,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52" s="11">
        <f>GEOMEAN(F652:H652)</f>
        <v>52.974830816587776</v>
      </c>
      <c r="J652" s="12">
        <f>_xlfn.RANK.EQ(Table58[[#This Row],[Geom Mean (Defense Only)]], Table58[Geom Mean (Defense Only)], 1)</f>
        <v>70</v>
      </c>
      <c r="K652" s="11">
        <f>GEOMEAN(F652:G652)</f>
        <v>52.962250707461443</v>
      </c>
      <c r="L652" s="13">
        <f>_xlfn.RANK.EQ(Table58[[#This Row],[Defensive Geom Mean (w/o Framing)]], Table58[Defensive Geom Mean (w/o Framing)], 1)</f>
        <v>58</v>
      </c>
      <c r="M652" s="19">
        <f>Table58[[#This Row],[Defense Only Rank]]-Table58[[#This Row],[Defensive Geom Mean (w/o Framing) Rank]]</f>
        <v>12</v>
      </c>
    </row>
    <row r="653" spans="1:13" x14ac:dyDescent="0.45">
      <c r="A653" s="1" t="s">
        <v>785</v>
      </c>
      <c r="B653" t="str">
        <f>VLOOKUP(Table58[[#This Row],[Name]], Statcast_Era___Career[[Name]:[Team]], 2, FALSE)</f>
        <v>3 Tms</v>
      </c>
      <c r="C653" s="8">
        <f>_xlfn.NUMBERVALUE(VLOOKUP($A653, Statcast_Era___Career[[Name]:[FRVFRV - Statcast Fielding Run Value in runs above average (Throwing+Blocking+Framing+Arm+RAA)]], 7, FALSE))</f>
        <v>0</v>
      </c>
      <c r="D653" s="9">
        <f>_xlfn.NUMBERVALUE(VLOOKUP($A653, Statcast_Era___Career[[Name]:[FRVFRV - Statcast Fielding Run Value in runs above average (Throwing+Blocking+Framing+Arm+RAA)]], 8, FALSE))</f>
        <v>0</v>
      </c>
      <c r="E653" s="10">
        <f>_xlfn.NUMBERVALUE(VLOOKUP($A653, Statcast_Era___Career[[Name]:[FRVFRV - Statcast Fielding Run Value in runs above average (Throwing+Blocking+Framing+Arm+RAA)]], 9, FALSE))</f>
        <v>0</v>
      </c>
      <c r="F653" s="8">
        <f>_xlfn.RANK.EQ(_xlfn.NUMBERVALUE(VLOOKUP($A653,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53" s="9">
        <f>_xlfn.RANK.EQ(_xlfn.NUMBERVALUE(VLOOKUP($A653,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53" s="10">
        <f>_xlfn.RANK.EQ(_xlfn.NUMBERVALUE(VLOOKUP($A653,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53" s="11">
        <f>GEOMEAN(F653:H653)</f>
        <v>52.974830816587776</v>
      </c>
      <c r="J653" s="12">
        <f>_xlfn.RANK.EQ(Table58[[#This Row],[Geom Mean (Defense Only)]], Table58[Geom Mean (Defense Only)], 1)</f>
        <v>70</v>
      </c>
      <c r="K653" s="11">
        <f>GEOMEAN(F653:G653)</f>
        <v>52.962250707461443</v>
      </c>
      <c r="L653" s="13">
        <f>_xlfn.RANK.EQ(Table58[[#This Row],[Defensive Geom Mean (w/o Framing)]], Table58[Defensive Geom Mean (w/o Framing)], 1)</f>
        <v>58</v>
      </c>
      <c r="M653" s="19">
        <f>Table58[[#This Row],[Defense Only Rank]]-Table58[[#This Row],[Defensive Geom Mean (w/o Framing) Rank]]</f>
        <v>12</v>
      </c>
    </row>
    <row r="654" spans="1:13" x14ac:dyDescent="0.45">
      <c r="A654" s="1" t="s">
        <v>786</v>
      </c>
      <c r="B654" t="str">
        <f>VLOOKUP(Table58[[#This Row],[Name]], Statcast_Era___Career[[Name]:[Team]], 2, FALSE)</f>
        <v>6 Tms</v>
      </c>
      <c r="C654" s="8">
        <f>_xlfn.NUMBERVALUE(VLOOKUP($A654, Statcast_Era___Career[[Name]:[FRVFRV - Statcast Fielding Run Value in runs above average (Throwing+Blocking+Framing+Arm+RAA)]], 7, FALSE))</f>
        <v>0</v>
      </c>
      <c r="D654" s="9">
        <f>_xlfn.NUMBERVALUE(VLOOKUP($A654, Statcast_Era___Career[[Name]:[FRVFRV - Statcast Fielding Run Value in runs above average (Throwing+Blocking+Framing+Arm+RAA)]], 8, FALSE))</f>
        <v>0</v>
      </c>
      <c r="E654" s="10">
        <f>_xlfn.NUMBERVALUE(VLOOKUP($A654, Statcast_Era___Career[[Name]:[FRVFRV - Statcast Fielding Run Value in runs above average (Throwing+Blocking+Framing+Arm+RAA)]], 9, FALSE))</f>
        <v>0</v>
      </c>
      <c r="F654" s="8">
        <f>_xlfn.RANK.EQ(_xlfn.NUMBERVALUE(VLOOKUP($A654,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54" s="9">
        <f>_xlfn.RANK.EQ(_xlfn.NUMBERVALUE(VLOOKUP($A654,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54" s="10">
        <f>_xlfn.RANK.EQ(_xlfn.NUMBERVALUE(VLOOKUP($A654,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54" s="11">
        <f>GEOMEAN(F654:H654)</f>
        <v>52.974830816587776</v>
      </c>
      <c r="J654" s="12">
        <f>_xlfn.RANK.EQ(Table58[[#This Row],[Geom Mean (Defense Only)]], Table58[Geom Mean (Defense Only)], 1)</f>
        <v>70</v>
      </c>
      <c r="K654" s="11">
        <f>GEOMEAN(F654:G654)</f>
        <v>52.962250707461443</v>
      </c>
      <c r="L654" s="13">
        <f>_xlfn.RANK.EQ(Table58[[#This Row],[Defensive Geom Mean (w/o Framing)]], Table58[Defensive Geom Mean (w/o Framing)], 1)</f>
        <v>58</v>
      </c>
      <c r="M654" s="19">
        <f>Table58[[#This Row],[Defense Only Rank]]-Table58[[#This Row],[Defensive Geom Mean (w/o Framing) Rank]]</f>
        <v>12</v>
      </c>
    </row>
    <row r="655" spans="1:13" x14ac:dyDescent="0.45">
      <c r="A655" s="1" t="s">
        <v>787</v>
      </c>
      <c r="B655" t="str">
        <f>VLOOKUP(Table58[[#This Row],[Name]], Statcast_Era___Career[[Name]:[Team]], 2, FALSE)</f>
        <v>4 Tms</v>
      </c>
      <c r="C655" s="8">
        <f>_xlfn.NUMBERVALUE(VLOOKUP($A655, Statcast_Era___Career[[Name]:[FRVFRV - Statcast Fielding Run Value in runs above average (Throwing+Blocking+Framing+Arm+RAA)]], 7, FALSE))</f>
        <v>0</v>
      </c>
      <c r="D655" s="9">
        <f>_xlfn.NUMBERVALUE(VLOOKUP($A655, Statcast_Era___Career[[Name]:[FRVFRV - Statcast Fielding Run Value in runs above average (Throwing+Blocking+Framing+Arm+RAA)]], 8, FALSE))</f>
        <v>0</v>
      </c>
      <c r="E655" s="10">
        <f>_xlfn.NUMBERVALUE(VLOOKUP($A655, Statcast_Era___Career[[Name]:[FRVFRV - Statcast Fielding Run Value in runs above average (Throwing+Blocking+Framing+Arm+RAA)]], 9, FALSE))</f>
        <v>0</v>
      </c>
      <c r="F655" s="8">
        <f>_xlfn.RANK.EQ(_xlfn.NUMBERVALUE(VLOOKUP($A655,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55" s="9">
        <f>_xlfn.RANK.EQ(_xlfn.NUMBERVALUE(VLOOKUP($A655,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55" s="10">
        <f>_xlfn.RANK.EQ(_xlfn.NUMBERVALUE(VLOOKUP($A655,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55" s="11">
        <f>GEOMEAN(F655:H655)</f>
        <v>52.974830816587776</v>
      </c>
      <c r="J655" s="12">
        <f>_xlfn.RANK.EQ(Table58[[#This Row],[Geom Mean (Defense Only)]], Table58[Geom Mean (Defense Only)], 1)</f>
        <v>70</v>
      </c>
      <c r="K655" s="11">
        <f>GEOMEAN(F655:G655)</f>
        <v>52.962250707461443</v>
      </c>
      <c r="L655" s="13">
        <f>_xlfn.RANK.EQ(Table58[[#This Row],[Defensive Geom Mean (w/o Framing)]], Table58[Defensive Geom Mean (w/o Framing)], 1)</f>
        <v>58</v>
      </c>
      <c r="M655" s="19">
        <f>Table58[[#This Row],[Defense Only Rank]]-Table58[[#This Row],[Defensive Geom Mean (w/o Framing) Rank]]</f>
        <v>12</v>
      </c>
    </row>
    <row r="656" spans="1:13" x14ac:dyDescent="0.45">
      <c r="A656" s="1" t="s">
        <v>788</v>
      </c>
      <c r="B656" t="str">
        <f>VLOOKUP(Table58[[#This Row],[Name]], Statcast_Era___Career[[Name]:[Team]], 2, FALSE)</f>
        <v>4 Tms</v>
      </c>
      <c r="C656" s="8">
        <f>_xlfn.NUMBERVALUE(VLOOKUP($A656, Statcast_Era___Career[[Name]:[FRVFRV - Statcast Fielding Run Value in runs above average (Throwing+Blocking+Framing+Arm+RAA)]], 7, FALSE))</f>
        <v>0</v>
      </c>
      <c r="D656" s="9">
        <f>_xlfn.NUMBERVALUE(VLOOKUP($A656, Statcast_Era___Career[[Name]:[FRVFRV - Statcast Fielding Run Value in runs above average (Throwing+Blocking+Framing+Arm+RAA)]], 8, FALSE))</f>
        <v>0</v>
      </c>
      <c r="E656" s="10">
        <f>_xlfn.NUMBERVALUE(VLOOKUP($A656, Statcast_Era___Career[[Name]:[FRVFRV - Statcast Fielding Run Value in runs above average (Throwing+Blocking+Framing+Arm+RAA)]], 9, FALSE))</f>
        <v>0</v>
      </c>
      <c r="F656" s="8">
        <f>_xlfn.RANK.EQ(_xlfn.NUMBERVALUE(VLOOKUP($A656,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56" s="9">
        <f>_xlfn.RANK.EQ(_xlfn.NUMBERVALUE(VLOOKUP($A656,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56" s="10">
        <f>_xlfn.RANK.EQ(_xlfn.NUMBERVALUE(VLOOKUP($A656,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56" s="11">
        <f>GEOMEAN(F656:H656)</f>
        <v>52.974830816587776</v>
      </c>
      <c r="J656" s="12">
        <f>_xlfn.RANK.EQ(Table58[[#This Row],[Geom Mean (Defense Only)]], Table58[Geom Mean (Defense Only)], 1)</f>
        <v>70</v>
      </c>
      <c r="K656" s="11">
        <f>GEOMEAN(F656:G656)</f>
        <v>52.962250707461443</v>
      </c>
      <c r="L656" s="13">
        <f>_xlfn.RANK.EQ(Table58[[#This Row],[Defensive Geom Mean (w/o Framing)]], Table58[Defensive Geom Mean (w/o Framing)], 1)</f>
        <v>58</v>
      </c>
      <c r="M656" s="19">
        <f>Table58[[#This Row],[Defense Only Rank]]-Table58[[#This Row],[Defensive Geom Mean (w/o Framing) Rank]]</f>
        <v>12</v>
      </c>
    </row>
    <row r="657" spans="1:13" x14ac:dyDescent="0.45">
      <c r="A657" s="1" t="s">
        <v>789</v>
      </c>
      <c r="B657" t="str">
        <f>VLOOKUP(Table58[[#This Row],[Name]], Statcast_Era___Career[[Name]:[Team]], 2, FALSE)</f>
        <v>2 Tms</v>
      </c>
      <c r="C657" s="8">
        <f>_xlfn.NUMBERVALUE(VLOOKUP($A657, Statcast_Era___Career[[Name]:[FRVFRV - Statcast Fielding Run Value in runs above average (Throwing+Blocking+Framing+Arm+RAA)]], 7, FALSE))</f>
        <v>0</v>
      </c>
      <c r="D657" s="9">
        <f>_xlfn.NUMBERVALUE(VLOOKUP($A657, Statcast_Era___Career[[Name]:[FRVFRV - Statcast Fielding Run Value in runs above average (Throwing+Blocking+Framing+Arm+RAA)]], 8, FALSE))</f>
        <v>0</v>
      </c>
      <c r="E657" s="10">
        <f>_xlfn.NUMBERVALUE(VLOOKUP($A657, Statcast_Era___Career[[Name]:[FRVFRV - Statcast Fielding Run Value in runs above average (Throwing+Blocking+Framing+Arm+RAA)]], 9, FALSE))</f>
        <v>0</v>
      </c>
      <c r="F657" s="8">
        <f>_xlfn.RANK.EQ(_xlfn.NUMBERVALUE(VLOOKUP($A657,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57" s="9">
        <f>_xlfn.RANK.EQ(_xlfn.NUMBERVALUE(VLOOKUP($A657,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57" s="10">
        <f>_xlfn.RANK.EQ(_xlfn.NUMBERVALUE(VLOOKUP($A657,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57" s="11">
        <f>GEOMEAN(F657:H657)</f>
        <v>52.974830816587776</v>
      </c>
      <c r="J657" s="12">
        <f>_xlfn.RANK.EQ(Table58[[#This Row],[Geom Mean (Defense Only)]], Table58[Geom Mean (Defense Only)], 1)</f>
        <v>70</v>
      </c>
      <c r="K657" s="11">
        <f>GEOMEAN(F657:G657)</f>
        <v>52.962250707461443</v>
      </c>
      <c r="L657" s="13">
        <f>_xlfn.RANK.EQ(Table58[[#This Row],[Defensive Geom Mean (w/o Framing)]], Table58[Defensive Geom Mean (w/o Framing)], 1)</f>
        <v>58</v>
      </c>
      <c r="M657" s="19">
        <f>Table58[[#This Row],[Defense Only Rank]]-Table58[[#This Row],[Defensive Geom Mean (w/o Framing) Rank]]</f>
        <v>12</v>
      </c>
    </row>
    <row r="658" spans="1:13" x14ac:dyDescent="0.45">
      <c r="A658" s="1" t="s">
        <v>790</v>
      </c>
      <c r="B658" t="str">
        <f>VLOOKUP(Table58[[#This Row],[Name]], Statcast_Era___Career[[Name]:[Team]], 2, FALSE)</f>
        <v>2 Tms</v>
      </c>
      <c r="C658" s="8">
        <f>_xlfn.NUMBERVALUE(VLOOKUP($A658, Statcast_Era___Career[[Name]:[FRVFRV - Statcast Fielding Run Value in runs above average (Throwing+Blocking+Framing+Arm+RAA)]], 7, FALSE))</f>
        <v>0</v>
      </c>
      <c r="D658" s="9">
        <f>_xlfn.NUMBERVALUE(VLOOKUP($A658, Statcast_Era___Career[[Name]:[FRVFRV - Statcast Fielding Run Value in runs above average (Throwing+Blocking+Framing+Arm+RAA)]], 8, FALSE))</f>
        <v>0</v>
      </c>
      <c r="E658" s="10">
        <f>_xlfn.NUMBERVALUE(VLOOKUP($A658, Statcast_Era___Career[[Name]:[FRVFRV - Statcast Fielding Run Value in runs above average (Throwing+Blocking+Framing+Arm+RAA)]], 9, FALSE))</f>
        <v>0</v>
      </c>
      <c r="F658" s="8">
        <f>_xlfn.RANK.EQ(_xlfn.NUMBERVALUE(VLOOKUP($A658,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58" s="9">
        <f>_xlfn.RANK.EQ(_xlfn.NUMBERVALUE(VLOOKUP($A658,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58" s="10">
        <f>_xlfn.RANK.EQ(_xlfn.NUMBERVALUE(VLOOKUP($A658,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58" s="11">
        <f>GEOMEAN(F658:H658)</f>
        <v>52.974830816587776</v>
      </c>
      <c r="J658" s="12">
        <f>_xlfn.RANK.EQ(Table58[[#This Row],[Geom Mean (Defense Only)]], Table58[Geom Mean (Defense Only)], 1)</f>
        <v>70</v>
      </c>
      <c r="K658" s="11">
        <f>GEOMEAN(F658:G658)</f>
        <v>52.962250707461443</v>
      </c>
      <c r="L658" s="13">
        <f>_xlfn.RANK.EQ(Table58[[#This Row],[Defensive Geom Mean (w/o Framing)]], Table58[Defensive Geom Mean (w/o Framing)], 1)</f>
        <v>58</v>
      </c>
      <c r="M658" s="19">
        <f>Table58[[#This Row],[Defense Only Rank]]-Table58[[#This Row],[Defensive Geom Mean (w/o Framing) Rank]]</f>
        <v>12</v>
      </c>
    </row>
    <row r="659" spans="1:13" x14ac:dyDescent="0.45">
      <c r="A659" s="1" t="s">
        <v>791</v>
      </c>
      <c r="B659" t="str">
        <f>VLOOKUP(Table58[[#This Row],[Name]], Statcast_Era___Career[[Name]:[Team]], 2, FALSE)</f>
        <v>2 Tms</v>
      </c>
      <c r="C659" s="8">
        <f>_xlfn.NUMBERVALUE(VLOOKUP($A659, Statcast_Era___Career[[Name]:[FRVFRV - Statcast Fielding Run Value in runs above average (Throwing+Blocking+Framing+Arm+RAA)]], 7, FALSE))</f>
        <v>0</v>
      </c>
      <c r="D659" s="9">
        <f>_xlfn.NUMBERVALUE(VLOOKUP($A659, Statcast_Era___Career[[Name]:[FRVFRV - Statcast Fielding Run Value in runs above average (Throwing+Blocking+Framing+Arm+RAA)]], 8, FALSE))</f>
        <v>0</v>
      </c>
      <c r="E659" s="10">
        <f>_xlfn.NUMBERVALUE(VLOOKUP($A659, Statcast_Era___Career[[Name]:[FRVFRV - Statcast Fielding Run Value in runs above average (Throwing+Blocking+Framing+Arm+RAA)]], 9, FALSE))</f>
        <v>0</v>
      </c>
      <c r="F659" s="8">
        <f>_xlfn.RANK.EQ(_xlfn.NUMBERVALUE(VLOOKUP($A659,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59" s="9">
        <f>_xlfn.RANK.EQ(_xlfn.NUMBERVALUE(VLOOKUP($A659,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59" s="10">
        <f>_xlfn.RANK.EQ(_xlfn.NUMBERVALUE(VLOOKUP($A659,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59" s="11">
        <f>GEOMEAN(F659:H659)</f>
        <v>52.974830816587776</v>
      </c>
      <c r="J659" s="12">
        <f>_xlfn.RANK.EQ(Table58[[#This Row],[Geom Mean (Defense Only)]], Table58[Geom Mean (Defense Only)], 1)</f>
        <v>70</v>
      </c>
      <c r="K659" s="11">
        <f>GEOMEAN(F659:G659)</f>
        <v>52.962250707461443</v>
      </c>
      <c r="L659" s="13">
        <f>_xlfn.RANK.EQ(Table58[[#This Row],[Defensive Geom Mean (w/o Framing)]], Table58[Defensive Geom Mean (w/o Framing)], 1)</f>
        <v>58</v>
      </c>
      <c r="M659" s="19">
        <f>Table58[[#This Row],[Defense Only Rank]]-Table58[[#This Row],[Defensive Geom Mean (w/o Framing) Rank]]</f>
        <v>12</v>
      </c>
    </row>
    <row r="660" spans="1:13" x14ac:dyDescent="0.45">
      <c r="A660" s="1" t="s">
        <v>792</v>
      </c>
      <c r="B660" t="str">
        <f>VLOOKUP(Table58[[#This Row],[Name]], Statcast_Era___Career[[Name]:[Team]], 2, FALSE)</f>
        <v>2 Tms</v>
      </c>
      <c r="C660" s="8">
        <f>_xlfn.NUMBERVALUE(VLOOKUP($A660, Statcast_Era___Career[[Name]:[FRVFRV - Statcast Fielding Run Value in runs above average (Throwing+Blocking+Framing+Arm+RAA)]], 7, FALSE))</f>
        <v>0</v>
      </c>
      <c r="D660" s="9">
        <f>_xlfn.NUMBERVALUE(VLOOKUP($A660, Statcast_Era___Career[[Name]:[FRVFRV - Statcast Fielding Run Value in runs above average (Throwing+Blocking+Framing+Arm+RAA)]], 8, FALSE))</f>
        <v>0</v>
      </c>
      <c r="E660" s="10">
        <f>_xlfn.NUMBERVALUE(VLOOKUP($A660, Statcast_Era___Career[[Name]:[FRVFRV - Statcast Fielding Run Value in runs above average (Throwing+Blocking+Framing+Arm+RAA)]], 9, FALSE))</f>
        <v>0</v>
      </c>
      <c r="F660" s="8">
        <f>_xlfn.RANK.EQ(_xlfn.NUMBERVALUE(VLOOKUP($A660,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60" s="9">
        <f>_xlfn.RANK.EQ(_xlfn.NUMBERVALUE(VLOOKUP($A660,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60" s="10">
        <f>_xlfn.RANK.EQ(_xlfn.NUMBERVALUE(VLOOKUP($A660,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60" s="11">
        <f>GEOMEAN(F660:H660)</f>
        <v>52.974830816587776</v>
      </c>
      <c r="J660" s="12">
        <f>_xlfn.RANK.EQ(Table58[[#This Row],[Geom Mean (Defense Only)]], Table58[Geom Mean (Defense Only)], 1)</f>
        <v>70</v>
      </c>
      <c r="K660" s="11">
        <f>GEOMEAN(F660:G660)</f>
        <v>52.962250707461443</v>
      </c>
      <c r="L660" s="13">
        <f>_xlfn.RANK.EQ(Table58[[#This Row],[Defensive Geom Mean (w/o Framing)]], Table58[Defensive Geom Mean (w/o Framing)], 1)</f>
        <v>58</v>
      </c>
      <c r="M660" s="19">
        <f>Table58[[#This Row],[Defense Only Rank]]-Table58[[#This Row],[Defensive Geom Mean (w/o Framing) Rank]]</f>
        <v>12</v>
      </c>
    </row>
    <row r="661" spans="1:13" x14ac:dyDescent="0.45">
      <c r="A661" s="1" t="s">
        <v>793</v>
      </c>
      <c r="B661" t="str">
        <f>VLOOKUP(Table58[[#This Row],[Name]], Statcast_Era___Career[[Name]:[Team]], 2, FALSE)</f>
        <v>6 Tms</v>
      </c>
      <c r="C661" s="8">
        <f>_xlfn.NUMBERVALUE(VLOOKUP($A661, Statcast_Era___Career[[Name]:[FRVFRV - Statcast Fielding Run Value in runs above average (Throwing+Blocking+Framing+Arm+RAA)]], 7, FALSE))</f>
        <v>0</v>
      </c>
      <c r="D661" s="9">
        <f>_xlfn.NUMBERVALUE(VLOOKUP($A661, Statcast_Era___Career[[Name]:[FRVFRV - Statcast Fielding Run Value in runs above average (Throwing+Blocking+Framing+Arm+RAA)]], 8, FALSE))</f>
        <v>0</v>
      </c>
      <c r="E661" s="10">
        <f>_xlfn.NUMBERVALUE(VLOOKUP($A661, Statcast_Era___Career[[Name]:[FRVFRV - Statcast Fielding Run Value in runs above average (Throwing+Blocking+Framing+Arm+RAA)]], 9, FALSE))</f>
        <v>0</v>
      </c>
      <c r="F661" s="8">
        <f>_xlfn.RANK.EQ(_xlfn.NUMBERVALUE(VLOOKUP($A661,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61" s="9">
        <f>_xlfn.RANK.EQ(_xlfn.NUMBERVALUE(VLOOKUP($A661,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61" s="10">
        <f>_xlfn.RANK.EQ(_xlfn.NUMBERVALUE(VLOOKUP($A661,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61" s="11">
        <f>GEOMEAN(F661:H661)</f>
        <v>52.974830816587776</v>
      </c>
      <c r="J661" s="12">
        <f>_xlfn.RANK.EQ(Table58[[#This Row],[Geom Mean (Defense Only)]], Table58[Geom Mean (Defense Only)], 1)</f>
        <v>70</v>
      </c>
      <c r="K661" s="11">
        <f>GEOMEAN(F661:G661)</f>
        <v>52.962250707461443</v>
      </c>
      <c r="L661" s="13">
        <f>_xlfn.RANK.EQ(Table58[[#This Row],[Defensive Geom Mean (w/o Framing)]], Table58[Defensive Geom Mean (w/o Framing)], 1)</f>
        <v>58</v>
      </c>
      <c r="M661" s="19">
        <f>Table58[[#This Row],[Defense Only Rank]]-Table58[[#This Row],[Defensive Geom Mean (w/o Framing) Rank]]</f>
        <v>12</v>
      </c>
    </row>
    <row r="662" spans="1:13" x14ac:dyDescent="0.45">
      <c r="A662" s="1" t="s">
        <v>794</v>
      </c>
      <c r="B662" t="str">
        <f>VLOOKUP(Table58[[#This Row],[Name]], Statcast_Era___Career[[Name]:[Team]], 2, FALSE)</f>
        <v>5 Tms</v>
      </c>
      <c r="C662" s="8">
        <f>_xlfn.NUMBERVALUE(VLOOKUP($A662, Statcast_Era___Career[[Name]:[FRVFRV - Statcast Fielding Run Value in runs above average (Throwing+Blocking+Framing+Arm+RAA)]], 7, FALSE))</f>
        <v>0</v>
      </c>
      <c r="D662" s="9">
        <f>_xlfn.NUMBERVALUE(VLOOKUP($A662, Statcast_Era___Career[[Name]:[FRVFRV - Statcast Fielding Run Value in runs above average (Throwing+Blocking+Framing+Arm+RAA)]], 8, FALSE))</f>
        <v>0</v>
      </c>
      <c r="E662" s="10">
        <f>_xlfn.NUMBERVALUE(VLOOKUP($A662, Statcast_Era___Career[[Name]:[FRVFRV - Statcast Fielding Run Value in runs above average (Throwing+Blocking+Framing+Arm+RAA)]], 9, FALSE))</f>
        <v>0</v>
      </c>
      <c r="F662" s="8">
        <f>_xlfn.RANK.EQ(_xlfn.NUMBERVALUE(VLOOKUP($A662,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62" s="9">
        <f>_xlfn.RANK.EQ(_xlfn.NUMBERVALUE(VLOOKUP($A662,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62" s="10">
        <f>_xlfn.RANK.EQ(_xlfn.NUMBERVALUE(VLOOKUP($A662,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62" s="11">
        <f>GEOMEAN(F662:H662)</f>
        <v>52.974830816587776</v>
      </c>
      <c r="J662" s="12">
        <f>_xlfn.RANK.EQ(Table58[[#This Row],[Geom Mean (Defense Only)]], Table58[Geom Mean (Defense Only)], 1)</f>
        <v>70</v>
      </c>
      <c r="K662" s="11">
        <f>GEOMEAN(F662:G662)</f>
        <v>52.962250707461443</v>
      </c>
      <c r="L662" s="13">
        <f>_xlfn.RANK.EQ(Table58[[#This Row],[Defensive Geom Mean (w/o Framing)]], Table58[Defensive Geom Mean (w/o Framing)], 1)</f>
        <v>58</v>
      </c>
      <c r="M662" s="19">
        <f>Table58[[#This Row],[Defense Only Rank]]-Table58[[#This Row],[Defensive Geom Mean (w/o Framing) Rank]]</f>
        <v>12</v>
      </c>
    </row>
    <row r="663" spans="1:13" x14ac:dyDescent="0.45">
      <c r="A663" s="1" t="s">
        <v>795</v>
      </c>
      <c r="B663" t="str">
        <f>VLOOKUP(Table58[[#This Row],[Name]], Statcast_Era___Career[[Name]:[Team]], 2, FALSE)</f>
        <v>2 Tms</v>
      </c>
      <c r="C663" s="8">
        <f>_xlfn.NUMBERVALUE(VLOOKUP($A663, Statcast_Era___Career[[Name]:[FRVFRV - Statcast Fielding Run Value in runs above average (Throwing+Blocking+Framing+Arm+RAA)]], 7, FALSE))</f>
        <v>0</v>
      </c>
      <c r="D663" s="9">
        <f>_xlfn.NUMBERVALUE(VLOOKUP($A663, Statcast_Era___Career[[Name]:[FRVFRV - Statcast Fielding Run Value in runs above average (Throwing+Blocking+Framing+Arm+RAA)]], 8, FALSE))</f>
        <v>0</v>
      </c>
      <c r="E663" s="10">
        <f>_xlfn.NUMBERVALUE(VLOOKUP($A663, Statcast_Era___Career[[Name]:[FRVFRV - Statcast Fielding Run Value in runs above average (Throwing+Blocking+Framing+Arm+RAA)]], 9, FALSE))</f>
        <v>0</v>
      </c>
      <c r="F663" s="8">
        <f>_xlfn.RANK.EQ(_xlfn.NUMBERVALUE(VLOOKUP($A663,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63" s="9">
        <f>_xlfn.RANK.EQ(_xlfn.NUMBERVALUE(VLOOKUP($A663,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63" s="10">
        <f>_xlfn.RANK.EQ(_xlfn.NUMBERVALUE(VLOOKUP($A663,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63" s="11">
        <f>GEOMEAN(F663:H663)</f>
        <v>52.974830816587776</v>
      </c>
      <c r="J663" s="12">
        <f>_xlfn.RANK.EQ(Table58[[#This Row],[Geom Mean (Defense Only)]], Table58[Geom Mean (Defense Only)], 1)</f>
        <v>70</v>
      </c>
      <c r="K663" s="11">
        <f>GEOMEAN(F663:G663)</f>
        <v>52.962250707461443</v>
      </c>
      <c r="L663" s="13">
        <f>_xlfn.RANK.EQ(Table58[[#This Row],[Defensive Geom Mean (w/o Framing)]], Table58[Defensive Geom Mean (w/o Framing)], 1)</f>
        <v>58</v>
      </c>
      <c r="M663" s="19">
        <f>Table58[[#This Row],[Defense Only Rank]]-Table58[[#This Row],[Defensive Geom Mean (w/o Framing) Rank]]</f>
        <v>12</v>
      </c>
    </row>
    <row r="664" spans="1:13" x14ac:dyDescent="0.45">
      <c r="A664" s="1" t="s">
        <v>796</v>
      </c>
      <c r="B664" t="str">
        <f>VLOOKUP(Table58[[#This Row],[Name]], Statcast_Era___Career[[Name]:[Team]], 2, FALSE)</f>
        <v>3 Tms</v>
      </c>
      <c r="C664" s="8">
        <f>_xlfn.NUMBERVALUE(VLOOKUP($A664, Statcast_Era___Career[[Name]:[FRVFRV - Statcast Fielding Run Value in runs above average (Throwing+Blocking+Framing+Arm+RAA)]], 7, FALSE))</f>
        <v>0</v>
      </c>
      <c r="D664" s="9">
        <f>_xlfn.NUMBERVALUE(VLOOKUP($A664, Statcast_Era___Career[[Name]:[FRVFRV - Statcast Fielding Run Value in runs above average (Throwing+Blocking+Framing+Arm+RAA)]], 8, FALSE))</f>
        <v>0</v>
      </c>
      <c r="E664" s="10">
        <f>_xlfn.NUMBERVALUE(VLOOKUP($A664, Statcast_Era___Career[[Name]:[FRVFRV - Statcast Fielding Run Value in runs above average (Throwing+Blocking+Framing+Arm+RAA)]], 9, FALSE))</f>
        <v>0</v>
      </c>
      <c r="F664" s="8">
        <f>_xlfn.RANK.EQ(_xlfn.NUMBERVALUE(VLOOKUP($A664,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64" s="9">
        <f>_xlfn.RANK.EQ(_xlfn.NUMBERVALUE(VLOOKUP($A664,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64" s="10">
        <f>_xlfn.RANK.EQ(_xlfn.NUMBERVALUE(VLOOKUP($A664,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64" s="11">
        <f>GEOMEAN(F664:H664)</f>
        <v>52.974830816587776</v>
      </c>
      <c r="J664" s="12">
        <f>_xlfn.RANK.EQ(Table58[[#This Row],[Geom Mean (Defense Only)]], Table58[Geom Mean (Defense Only)], 1)</f>
        <v>70</v>
      </c>
      <c r="K664" s="11">
        <f>GEOMEAN(F664:G664)</f>
        <v>52.962250707461443</v>
      </c>
      <c r="L664" s="13">
        <f>_xlfn.RANK.EQ(Table58[[#This Row],[Defensive Geom Mean (w/o Framing)]], Table58[Defensive Geom Mean (w/o Framing)], 1)</f>
        <v>58</v>
      </c>
      <c r="M664" s="19">
        <f>Table58[[#This Row],[Defense Only Rank]]-Table58[[#This Row],[Defensive Geom Mean (w/o Framing) Rank]]</f>
        <v>12</v>
      </c>
    </row>
    <row r="665" spans="1:13" x14ac:dyDescent="0.45">
      <c r="A665" s="1" t="s">
        <v>797</v>
      </c>
      <c r="B665" t="str">
        <f>VLOOKUP(Table58[[#This Row],[Name]], Statcast_Era___Career[[Name]:[Team]], 2, FALSE)</f>
        <v>4 Tms</v>
      </c>
      <c r="C665" s="8">
        <f>_xlfn.NUMBERVALUE(VLOOKUP($A665, Statcast_Era___Career[[Name]:[FRVFRV - Statcast Fielding Run Value in runs above average (Throwing+Blocking+Framing+Arm+RAA)]], 7, FALSE))</f>
        <v>0</v>
      </c>
      <c r="D665" s="9">
        <f>_xlfn.NUMBERVALUE(VLOOKUP($A665, Statcast_Era___Career[[Name]:[FRVFRV - Statcast Fielding Run Value in runs above average (Throwing+Blocking+Framing+Arm+RAA)]], 8, FALSE))</f>
        <v>0</v>
      </c>
      <c r="E665" s="10">
        <f>_xlfn.NUMBERVALUE(VLOOKUP($A665, Statcast_Era___Career[[Name]:[FRVFRV - Statcast Fielding Run Value in runs above average (Throwing+Blocking+Framing+Arm+RAA)]], 9, FALSE))</f>
        <v>0</v>
      </c>
      <c r="F665" s="8">
        <f>_xlfn.RANK.EQ(_xlfn.NUMBERVALUE(VLOOKUP($A665,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65" s="9">
        <f>_xlfn.RANK.EQ(_xlfn.NUMBERVALUE(VLOOKUP($A665,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65" s="10">
        <f>_xlfn.RANK.EQ(_xlfn.NUMBERVALUE(VLOOKUP($A665,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65" s="11">
        <f>GEOMEAN(F665:H665)</f>
        <v>52.974830816587776</v>
      </c>
      <c r="J665" s="12">
        <f>_xlfn.RANK.EQ(Table58[[#This Row],[Geom Mean (Defense Only)]], Table58[Geom Mean (Defense Only)], 1)</f>
        <v>70</v>
      </c>
      <c r="K665" s="11">
        <f>GEOMEAN(F665:G665)</f>
        <v>52.962250707461443</v>
      </c>
      <c r="L665" s="13">
        <f>_xlfn.RANK.EQ(Table58[[#This Row],[Defensive Geom Mean (w/o Framing)]], Table58[Defensive Geom Mean (w/o Framing)], 1)</f>
        <v>58</v>
      </c>
      <c r="M665" s="19">
        <f>Table58[[#This Row],[Defense Only Rank]]-Table58[[#This Row],[Defensive Geom Mean (w/o Framing) Rank]]</f>
        <v>12</v>
      </c>
    </row>
    <row r="666" spans="1:13" x14ac:dyDescent="0.45">
      <c r="A666" s="1" t="s">
        <v>798</v>
      </c>
      <c r="B666" t="str">
        <f>VLOOKUP(Table58[[#This Row],[Name]], Statcast_Era___Career[[Name]:[Team]], 2, FALSE)</f>
        <v>2 Tms</v>
      </c>
      <c r="C666" s="8">
        <f>_xlfn.NUMBERVALUE(VLOOKUP($A666, Statcast_Era___Career[[Name]:[FRVFRV - Statcast Fielding Run Value in runs above average (Throwing+Blocking+Framing+Arm+RAA)]], 7, FALSE))</f>
        <v>0</v>
      </c>
      <c r="D666" s="9">
        <f>_xlfn.NUMBERVALUE(VLOOKUP($A666, Statcast_Era___Career[[Name]:[FRVFRV - Statcast Fielding Run Value in runs above average (Throwing+Blocking+Framing+Arm+RAA)]], 8, FALSE))</f>
        <v>0</v>
      </c>
      <c r="E666" s="10">
        <f>_xlfn.NUMBERVALUE(VLOOKUP($A666, Statcast_Era___Career[[Name]:[FRVFRV - Statcast Fielding Run Value in runs above average (Throwing+Blocking+Framing+Arm+RAA)]], 9, FALSE))</f>
        <v>0</v>
      </c>
      <c r="F666" s="8">
        <f>_xlfn.RANK.EQ(_xlfn.NUMBERVALUE(VLOOKUP($A666,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66" s="9">
        <f>_xlfn.RANK.EQ(_xlfn.NUMBERVALUE(VLOOKUP($A666,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66" s="10">
        <f>_xlfn.RANK.EQ(_xlfn.NUMBERVALUE(VLOOKUP($A666,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66" s="11">
        <f>GEOMEAN(F666:H666)</f>
        <v>52.974830816587776</v>
      </c>
      <c r="J666" s="12">
        <f>_xlfn.RANK.EQ(Table58[[#This Row],[Geom Mean (Defense Only)]], Table58[Geom Mean (Defense Only)], 1)</f>
        <v>70</v>
      </c>
      <c r="K666" s="11">
        <f>GEOMEAN(F666:G666)</f>
        <v>52.962250707461443</v>
      </c>
      <c r="L666" s="13">
        <f>_xlfn.RANK.EQ(Table58[[#This Row],[Defensive Geom Mean (w/o Framing)]], Table58[Defensive Geom Mean (w/o Framing)], 1)</f>
        <v>58</v>
      </c>
      <c r="M666" s="19">
        <f>Table58[[#This Row],[Defense Only Rank]]-Table58[[#This Row],[Defensive Geom Mean (w/o Framing) Rank]]</f>
        <v>12</v>
      </c>
    </row>
    <row r="667" spans="1:13" x14ac:dyDescent="0.45">
      <c r="A667" s="1" t="s">
        <v>799</v>
      </c>
      <c r="B667" t="str">
        <f>VLOOKUP(Table58[[#This Row],[Name]], Statcast_Era___Career[[Name]:[Team]], 2, FALSE)</f>
        <v>3 Tms</v>
      </c>
      <c r="C667" s="8">
        <f>_xlfn.NUMBERVALUE(VLOOKUP($A667, Statcast_Era___Career[[Name]:[FRVFRV - Statcast Fielding Run Value in runs above average (Throwing+Blocking+Framing+Arm+RAA)]], 7, FALSE))</f>
        <v>0</v>
      </c>
      <c r="D667" s="9">
        <f>_xlfn.NUMBERVALUE(VLOOKUP($A667, Statcast_Era___Career[[Name]:[FRVFRV - Statcast Fielding Run Value in runs above average (Throwing+Blocking+Framing+Arm+RAA)]], 8, FALSE))</f>
        <v>0</v>
      </c>
      <c r="E667" s="10">
        <f>_xlfn.NUMBERVALUE(VLOOKUP($A667, Statcast_Era___Career[[Name]:[FRVFRV - Statcast Fielding Run Value in runs above average (Throwing+Blocking+Framing+Arm+RAA)]], 9, FALSE))</f>
        <v>0</v>
      </c>
      <c r="F667" s="8">
        <f>_xlfn.RANK.EQ(_xlfn.NUMBERVALUE(VLOOKUP($A667,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67" s="9">
        <f>_xlfn.RANK.EQ(_xlfn.NUMBERVALUE(VLOOKUP($A667,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67" s="10">
        <f>_xlfn.RANK.EQ(_xlfn.NUMBERVALUE(VLOOKUP($A667,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67" s="11">
        <f>GEOMEAN(F667:H667)</f>
        <v>52.974830816587776</v>
      </c>
      <c r="J667" s="12">
        <f>_xlfn.RANK.EQ(Table58[[#This Row],[Geom Mean (Defense Only)]], Table58[Geom Mean (Defense Only)], 1)</f>
        <v>70</v>
      </c>
      <c r="K667" s="11">
        <f>GEOMEAN(F667:G667)</f>
        <v>52.962250707461443</v>
      </c>
      <c r="L667" s="13">
        <f>_xlfn.RANK.EQ(Table58[[#This Row],[Defensive Geom Mean (w/o Framing)]], Table58[Defensive Geom Mean (w/o Framing)], 1)</f>
        <v>58</v>
      </c>
      <c r="M667" s="19">
        <f>Table58[[#This Row],[Defense Only Rank]]-Table58[[#This Row],[Defensive Geom Mean (w/o Framing) Rank]]</f>
        <v>12</v>
      </c>
    </row>
    <row r="668" spans="1:13" x14ac:dyDescent="0.45">
      <c r="A668" s="1" t="s">
        <v>800</v>
      </c>
      <c r="B668" t="str">
        <f>VLOOKUP(Table58[[#This Row],[Name]], Statcast_Era___Career[[Name]:[Team]], 2, FALSE)</f>
        <v>4 Tms</v>
      </c>
      <c r="C668" s="8">
        <f>_xlfn.NUMBERVALUE(VLOOKUP($A668, Statcast_Era___Career[[Name]:[FRVFRV - Statcast Fielding Run Value in runs above average (Throwing+Blocking+Framing+Arm+RAA)]], 7, FALSE))</f>
        <v>0</v>
      </c>
      <c r="D668" s="9">
        <f>_xlfn.NUMBERVALUE(VLOOKUP($A668, Statcast_Era___Career[[Name]:[FRVFRV - Statcast Fielding Run Value in runs above average (Throwing+Blocking+Framing+Arm+RAA)]], 8, FALSE))</f>
        <v>0</v>
      </c>
      <c r="E668" s="10">
        <f>_xlfn.NUMBERVALUE(VLOOKUP($A668, Statcast_Era___Career[[Name]:[FRVFRV - Statcast Fielding Run Value in runs above average (Throwing+Blocking+Framing+Arm+RAA)]], 9, FALSE))</f>
        <v>0</v>
      </c>
      <c r="F668" s="8">
        <f>_xlfn.RANK.EQ(_xlfn.NUMBERVALUE(VLOOKUP($A668,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68" s="9">
        <f>_xlfn.RANK.EQ(_xlfn.NUMBERVALUE(VLOOKUP($A668,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68" s="10">
        <f>_xlfn.RANK.EQ(_xlfn.NUMBERVALUE(VLOOKUP($A668,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68" s="11">
        <f>GEOMEAN(F668:H668)</f>
        <v>52.974830816587776</v>
      </c>
      <c r="J668" s="12">
        <f>_xlfn.RANK.EQ(Table58[[#This Row],[Geom Mean (Defense Only)]], Table58[Geom Mean (Defense Only)], 1)</f>
        <v>70</v>
      </c>
      <c r="K668" s="11">
        <f>GEOMEAN(F668:G668)</f>
        <v>52.962250707461443</v>
      </c>
      <c r="L668" s="13">
        <f>_xlfn.RANK.EQ(Table58[[#This Row],[Defensive Geom Mean (w/o Framing)]], Table58[Defensive Geom Mean (w/o Framing)], 1)</f>
        <v>58</v>
      </c>
      <c r="M668" s="19">
        <f>Table58[[#This Row],[Defense Only Rank]]-Table58[[#This Row],[Defensive Geom Mean (w/o Framing) Rank]]</f>
        <v>12</v>
      </c>
    </row>
    <row r="669" spans="1:13" x14ac:dyDescent="0.45">
      <c r="A669" s="1" t="s">
        <v>801</v>
      </c>
      <c r="B669" t="str">
        <f>VLOOKUP(Table58[[#This Row],[Name]], Statcast_Era___Career[[Name]:[Team]], 2, FALSE)</f>
        <v>3 Tms</v>
      </c>
      <c r="C669" s="8">
        <f>_xlfn.NUMBERVALUE(VLOOKUP($A669, Statcast_Era___Career[[Name]:[FRVFRV - Statcast Fielding Run Value in runs above average (Throwing+Blocking+Framing+Arm+RAA)]], 7, FALSE))</f>
        <v>0</v>
      </c>
      <c r="D669" s="9">
        <f>_xlfn.NUMBERVALUE(VLOOKUP($A669, Statcast_Era___Career[[Name]:[FRVFRV - Statcast Fielding Run Value in runs above average (Throwing+Blocking+Framing+Arm+RAA)]], 8, FALSE))</f>
        <v>0</v>
      </c>
      <c r="E669" s="10">
        <f>_xlfn.NUMBERVALUE(VLOOKUP($A669, Statcast_Era___Career[[Name]:[FRVFRV - Statcast Fielding Run Value in runs above average (Throwing+Blocking+Framing+Arm+RAA)]], 9, FALSE))</f>
        <v>0</v>
      </c>
      <c r="F669" s="8">
        <f>_xlfn.RANK.EQ(_xlfn.NUMBERVALUE(VLOOKUP($A669,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69" s="9">
        <f>_xlfn.RANK.EQ(_xlfn.NUMBERVALUE(VLOOKUP($A669,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69" s="10">
        <f>_xlfn.RANK.EQ(_xlfn.NUMBERVALUE(VLOOKUP($A669,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69" s="11">
        <f>GEOMEAN(F669:H669)</f>
        <v>52.974830816587776</v>
      </c>
      <c r="J669" s="12">
        <f>_xlfn.RANK.EQ(Table58[[#This Row],[Geom Mean (Defense Only)]], Table58[Geom Mean (Defense Only)], 1)</f>
        <v>70</v>
      </c>
      <c r="K669" s="11">
        <f>GEOMEAN(F669:G669)</f>
        <v>52.962250707461443</v>
      </c>
      <c r="L669" s="13">
        <f>_xlfn.RANK.EQ(Table58[[#This Row],[Defensive Geom Mean (w/o Framing)]], Table58[Defensive Geom Mean (w/o Framing)], 1)</f>
        <v>58</v>
      </c>
      <c r="M669" s="19">
        <f>Table58[[#This Row],[Defense Only Rank]]-Table58[[#This Row],[Defensive Geom Mean (w/o Framing) Rank]]</f>
        <v>12</v>
      </c>
    </row>
    <row r="670" spans="1:13" x14ac:dyDescent="0.45">
      <c r="A670" s="1" t="s">
        <v>802</v>
      </c>
      <c r="B670" t="str">
        <f>VLOOKUP(Table58[[#This Row],[Name]], Statcast_Era___Career[[Name]:[Team]], 2, FALSE)</f>
        <v>5 Tms</v>
      </c>
      <c r="C670" s="8">
        <f>_xlfn.NUMBERVALUE(VLOOKUP($A670, Statcast_Era___Career[[Name]:[FRVFRV - Statcast Fielding Run Value in runs above average (Throwing+Blocking+Framing+Arm+RAA)]], 7, FALSE))</f>
        <v>0</v>
      </c>
      <c r="D670" s="9">
        <f>_xlfn.NUMBERVALUE(VLOOKUP($A670, Statcast_Era___Career[[Name]:[FRVFRV - Statcast Fielding Run Value in runs above average (Throwing+Blocking+Framing+Arm+RAA)]], 8, FALSE))</f>
        <v>0</v>
      </c>
      <c r="E670" s="10">
        <f>_xlfn.NUMBERVALUE(VLOOKUP($A670, Statcast_Era___Career[[Name]:[FRVFRV - Statcast Fielding Run Value in runs above average (Throwing+Blocking+Framing+Arm+RAA)]], 9, FALSE))</f>
        <v>0</v>
      </c>
      <c r="F670" s="8">
        <f>_xlfn.RANK.EQ(_xlfn.NUMBERVALUE(VLOOKUP($A670,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70" s="9">
        <f>_xlfn.RANK.EQ(_xlfn.NUMBERVALUE(VLOOKUP($A670,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70" s="10">
        <f>_xlfn.RANK.EQ(_xlfn.NUMBERVALUE(VLOOKUP($A670,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70" s="11">
        <f>GEOMEAN(F670:H670)</f>
        <v>52.974830816587776</v>
      </c>
      <c r="J670" s="12">
        <f>_xlfn.RANK.EQ(Table58[[#This Row],[Geom Mean (Defense Only)]], Table58[Geom Mean (Defense Only)], 1)</f>
        <v>70</v>
      </c>
      <c r="K670" s="11">
        <f>GEOMEAN(F670:G670)</f>
        <v>52.962250707461443</v>
      </c>
      <c r="L670" s="13">
        <f>_xlfn.RANK.EQ(Table58[[#This Row],[Defensive Geom Mean (w/o Framing)]], Table58[Defensive Geom Mean (w/o Framing)], 1)</f>
        <v>58</v>
      </c>
      <c r="M670" s="19">
        <f>Table58[[#This Row],[Defense Only Rank]]-Table58[[#This Row],[Defensive Geom Mean (w/o Framing) Rank]]</f>
        <v>12</v>
      </c>
    </row>
    <row r="671" spans="1:13" x14ac:dyDescent="0.45">
      <c r="A671" s="1" t="s">
        <v>803</v>
      </c>
      <c r="B671" t="str">
        <f>VLOOKUP(Table58[[#This Row],[Name]], Statcast_Era___Career[[Name]:[Team]], 2, FALSE)</f>
        <v>2 Tms</v>
      </c>
      <c r="C671" s="8">
        <f>_xlfn.NUMBERVALUE(VLOOKUP($A671, Statcast_Era___Career[[Name]:[FRVFRV - Statcast Fielding Run Value in runs above average (Throwing+Blocking+Framing+Arm+RAA)]], 7, FALSE))</f>
        <v>0</v>
      </c>
      <c r="D671" s="9">
        <f>_xlfn.NUMBERVALUE(VLOOKUP($A671, Statcast_Era___Career[[Name]:[FRVFRV - Statcast Fielding Run Value in runs above average (Throwing+Blocking+Framing+Arm+RAA)]], 8, FALSE))</f>
        <v>0</v>
      </c>
      <c r="E671" s="10">
        <f>_xlfn.NUMBERVALUE(VLOOKUP($A671, Statcast_Era___Career[[Name]:[FRVFRV - Statcast Fielding Run Value in runs above average (Throwing+Blocking+Framing+Arm+RAA)]], 9, FALSE))</f>
        <v>0</v>
      </c>
      <c r="F671" s="8">
        <f>_xlfn.RANK.EQ(_xlfn.NUMBERVALUE(VLOOKUP($A671,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71" s="9">
        <f>_xlfn.RANK.EQ(_xlfn.NUMBERVALUE(VLOOKUP($A671,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71" s="10">
        <f>_xlfn.RANK.EQ(_xlfn.NUMBERVALUE(VLOOKUP($A671,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71" s="11">
        <f>GEOMEAN(F671:H671)</f>
        <v>52.974830816587776</v>
      </c>
      <c r="J671" s="12">
        <f>_xlfn.RANK.EQ(Table58[[#This Row],[Geom Mean (Defense Only)]], Table58[Geom Mean (Defense Only)], 1)</f>
        <v>70</v>
      </c>
      <c r="K671" s="11">
        <f>GEOMEAN(F671:G671)</f>
        <v>52.962250707461443</v>
      </c>
      <c r="L671" s="13">
        <f>_xlfn.RANK.EQ(Table58[[#This Row],[Defensive Geom Mean (w/o Framing)]], Table58[Defensive Geom Mean (w/o Framing)], 1)</f>
        <v>58</v>
      </c>
      <c r="M671" s="19">
        <f>Table58[[#This Row],[Defense Only Rank]]-Table58[[#This Row],[Defensive Geom Mean (w/o Framing) Rank]]</f>
        <v>12</v>
      </c>
    </row>
    <row r="672" spans="1:13" x14ac:dyDescent="0.45">
      <c r="A672" s="1" t="s">
        <v>804</v>
      </c>
      <c r="B672" t="str">
        <f>VLOOKUP(Table58[[#This Row],[Name]], Statcast_Era___Career[[Name]:[Team]], 2, FALSE)</f>
        <v>KCR</v>
      </c>
      <c r="C672" s="8">
        <f>_xlfn.NUMBERVALUE(VLOOKUP($A672, Statcast_Era___Career[[Name]:[FRVFRV - Statcast Fielding Run Value in runs above average (Throwing+Blocking+Framing+Arm+RAA)]], 7, FALSE))</f>
        <v>0</v>
      </c>
      <c r="D672" s="9">
        <f>_xlfn.NUMBERVALUE(VLOOKUP($A672, Statcast_Era___Career[[Name]:[FRVFRV - Statcast Fielding Run Value in runs above average (Throwing+Blocking+Framing+Arm+RAA)]], 8, FALSE))</f>
        <v>0</v>
      </c>
      <c r="E672" s="10">
        <f>_xlfn.NUMBERVALUE(VLOOKUP($A672, Statcast_Era___Career[[Name]:[FRVFRV - Statcast Fielding Run Value in runs above average (Throwing+Blocking+Framing+Arm+RAA)]], 9, FALSE))</f>
        <v>0</v>
      </c>
      <c r="F672" s="8">
        <f>_xlfn.RANK.EQ(_xlfn.NUMBERVALUE(VLOOKUP($A672,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72" s="9">
        <f>_xlfn.RANK.EQ(_xlfn.NUMBERVALUE(VLOOKUP($A672,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72" s="10">
        <f>_xlfn.RANK.EQ(_xlfn.NUMBERVALUE(VLOOKUP($A672,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72" s="11">
        <f>GEOMEAN(F672:H672)</f>
        <v>52.974830816587776</v>
      </c>
      <c r="J672" s="12">
        <f>_xlfn.RANK.EQ(Table58[[#This Row],[Geom Mean (Defense Only)]], Table58[Geom Mean (Defense Only)], 1)</f>
        <v>70</v>
      </c>
      <c r="K672" s="11">
        <f>GEOMEAN(F672:G672)</f>
        <v>52.962250707461443</v>
      </c>
      <c r="L672" s="13">
        <f>_xlfn.RANK.EQ(Table58[[#This Row],[Defensive Geom Mean (w/o Framing)]], Table58[Defensive Geom Mean (w/o Framing)], 1)</f>
        <v>58</v>
      </c>
      <c r="M672" s="19">
        <f>Table58[[#This Row],[Defense Only Rank]]-Table58[[#This Row],[Defensive Geom Mean (w/o Framing) Rank]]</f>
        <v>12</v>
      </c>
    </row>
    <row r="673" spans="1:13" x14ac:dyDescent="0.45">
      <c r="A673" s="1" t="s">
        <v>805</v>
      </c>
      <c r="B673" t="str">
        <f>VLOOKUP(Table58[[#This Row],[Name]], Statcast_Era___Career[[Name]:[Team]], 2, FALSE)</f>
        <v>5 Tms</v>
      </c>
      <c r="C673" s="8">
        <f>_xlfn.NUMBERVALUE(VLOOKUP($A673, Statcast_Era___Career[[Name]:[FRVFRV - Statcast Fielding Run Value in runs above average (Throwing+Blocking+Framing+Arm+RAA)]], 7, FALSE))</f>
        <v>0</v>
      </c>
      <c r="D673" s="9">
        <f>_xlfn.NUMBERVALUE(VLOOKUP($A673, Statcast_Era___Career[[Name]:[FRVFRV - Statcast Fielding Run Value in runs above average (Throwing+Blocking+Framing+Arm+RAA)]], 8, FALSE))</f>
        <v>0</v>
      </c>
      <c r="E673" s="10">
        <f>_xlfn.NUMBERVALUE(VLOOKUP($A673, Statcast_Era___Career[[Name]:[FRVFRV - Statcast Fielding Run Value in runs above average (Throwing+Blocking+Framing+Arm+RAA)]], 9, FALSE))</f>
        <v>0</v>
      </c>
      <c r="F673" s="8">
        <f>_xlfn.RANK.EQ(_xlfn.NUMBERVALUE(VLOOKUP($A673,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73" s="9">
        <f>_xlfn.RANK.EQ(_xlfn.NUMBERVALUE(VLOOKUP($A673,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73" s="10">
        <f>_xlfn.RANK.EQ(_xlfn.NUMBERVALUE(VLOOKUP($A673,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73" s="11">
        <f>GEOMEAN(F673:H673)</f>
        <v>52.974830816587776</v>
      </c>
      <c r="J673" s="12">
        <f>_xlfn.RANK.EQ(Table58[[#This Row],[Geom Mean (Defense Only)]], Table58[Geom Mean (Defense Only)], 1)</f>
        <v>70</v>
      </c>
      <c r="K673" s="11">
        <f>GEOMEAN(F673:G673)</f>
        <v>52.962250707461443</v>
      </c>
      <c r="L673" s="13">
        <f>_xlfn.RANK.EQ(Table58[[#This Row],[Defensive Geom Mean (w/o Framing)]], Table58[Defensive Geom Mean (w/o Framing)], 1)</f>
        <v>58</v>
      </c>
      <c r="M673" s="19">
        <f>Table58[[#This Row],[Defense Only Rank]]-Table58[[#This Row],[Defensive Geom Mean (w/o Framing) Rank]]</f>
        <v>12</v>
      </c>
    </row>
    <row r="674" spans="1:13" x14ac:dyDescent="0.45">
      <c r="A674" s="1" t="s">
        <v>806</v>
      </c>
      <c r="B674" t="str">
        <f>VLOOKUP(Table58[[#This Row],[Name]], Statcast_Era___Career[[Name]:[Team]], 2, FALSE)</f>
        <v>BSN</v>
      </c>
      <c r="C674" s="8">
        <f>_xlfn.NUMBERVALUE(VLOOKUP($A674, Statcast_Era___Career[[Name]:[FRVFRV - Statcast Fielding Run Value in runs above average (Throwing+Blocking+Framing+Arm+RAA)]], 7, FALSE))</f>
        <v>0</v>
      </c>
      <c r="D674" s="9">
        <f>_xlfn.NUMBERVALUE(VLOOKUP($A674, Statcast_Era___Career[[Name]:[FRVFRV - Statcast Fielding Run Value in runs above average (Throwing+Blocking+Framing+Arm+RAA)]], 8, FALSE))</f>
        <v>0</v>
      </c>
      <c r="E674" s="10">
        <f>_xlfn.NUMBERVALUE(VLOOKUP($A674, Statcast_Era___Career[[Name]:[FRVFRV - Statcast Fielding Run Value in runs above average (Throwing+Blocking+Framing+Arm+RAA)]], 9, FALSE))</f>
        <v>0</v>
      </c>
      <c r="F674" s="8">
        <f>_xlfn.RANK.EQ(_xlfn.NUMBERVALUE(VLOOKUP($A674,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74" s="9">
        <f>_xlfn.RANK.EQ(_xlfn.NUMBERVALUE(VLOOKUP($A674,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74" s="10">
        <f>_xlfn.RANK.EQ(_xlfn.NUMBERVALUE(VLOOKUP($A674,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74" s="11">
        <f>GEOMEAN(F674:H674)</f>
        <v>52.974830816587776</v>
      </c>
      <c r="J674" s="12">
        <f>_xlfn.RANK.EQ(Table58[[#This Row],[Geom Mean (Defense Only)]], Table58[Geom Mean (Defense Only)], 1)</f>
        <v>70</v>
      </c>
      <c r="K674" s="11">
        <f>GEOMEAN(F674:G674)</f>
        <v>52.962250707461443</v>
      </c>
      <c r="L674" s="13">
        <f>_xlfn.RANK.EQ(Table58[[#This Row],[Defensive Geom Mean (w/o Framing)]], Table58[Defensive Geom Mean (w/o Framing)], 1)</f>
        <v>58</v>
      </c>
      <c r="M674" s="19">
        <f>Table58[[#This Row],[Defense Only Rank]]-Table58[[#This Row],[Defensive Geom Mean (w/o Framing) Rank]]</f>
        <v>12</v>
      </c>
    </row>
    <row r="675" spans="1:13" x14ac:dyDescent="0.45">
      <c r="A675" s="1" t="s">
        <v>807</v>
      </c>
      <c r="B675" t="str">
        <f>VLOOKUP(Table58[[#This Row],[Name]], Statcast_Era___Career[[Name]:[Team]], 2, FALSE)</f>
        <v>2 Tms</v>
      </c>
      <c r="C675" s="8">
        <f>_xlfn.NUMBERVALUE(VLOOKUP($A675, Statcast_Era___Career[[Name]:[FRVFRV - Statcast Fielding Run Value in runs above average (Throwing+Blocking+Framing+Arm+RAA)]], 7, FALSE))</f>
        <v>0</v>
      </c>
      <c r="D675" s="9">
        <f>_xlfn.NUMBERVALUE(VLOOKUP($A675, Statcast_Era___Career[[Name]:[FRVFRV - Statcast Fielding Run Value in runs above average (Throwing+Blocking+Framing+Arm+RAA)]], 8, FALSE))</f>
        <v>0</v>
      </c>
      <c r="E675" s="10">
        <f>_xlfn.NUMBERVALUE(VLOOKUP($A675, Statcast_Era___Career[[Name]:[FRVFRV - Statcast Fielding Run Value in runs above average (Throwing+Blocking+Framing+Arm+RAA)]], 9, FALSE))</f>
        <v>0</v>
      </c>
      <c r="F675" s="8">
        <f>_xlfn.RANK.EQ(_xlfn.NUMBERVALUE(VLOOKUP($A675,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75" s="9">
        <f>_xlfn.RANK.EQ(_xlfn.NUMBERVALUE(VLOOKUP($A675,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75" s="10">
        <f>_xlfn.RANK.EQ(_xlfn.NUMBERVALUE(VLOOKUP($A675,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75" s="11">
        <f>GEOMEAN(F675:H675)</f>
        <v>52.974830816587776</v>
      </c>
      <c r="J675" s="12">
        <f>_xlfn.RANK.EQ(Table58[[#This Row],[Geom Mean (Defense Only)]], Table58[Geom Mean (Defense Only)], 1)</f>
        <v>70</v>
      </c>
      <c r="K675" s="11">
        <f>GEOMEAN(F675:G675)</f>
        <v>52.962250707461443</v>
      </c>
      <c r="L675" s="13">
        <f>_xlfn.RANK.EQ(Table58[[#This Row],[Defensive Geom Mean (w/o Framing)]], Table58[Defensive Geom Mean (w/o Framing)], 1)</f>
        <v>58</v>
      </c>
      <c r="M675" s="19">
        <f>Table58[[#This Row],[Defense Only Rank]]-Table58[[#This Row],[Defensive Geom Mean (w/o Framing) Rank]]</f>
        <v>12</v>
      </c>
    </row>
    <row r="676" spans="1:13" x14ac:dyDescent="0.45">
      <c r="A676" s="1" t="s">
        <v>808</v>
      </c>
      <c r="B676" t="str">
        <f>VLOOKUP(Table58[[#This Row],[Name]], Statcast_Era___Career[[Name]:[Team]], 2, FALSE)</f>
        <v>3 Tms</v>
      </c>
      <c r="C676" s="8">
        <f>_xlfn.NUMBERVALUE(VLOOKUP($A676, Statcast_Era___Career[[Name]:[FRVFRV - Statcast Fielding Run Value in runs above average (Throwing+Blocking+Framing+Arm+RAA)]], 7, FALSE))</f>
        <v>0</v>
      </c>
      <c r="D676" s="9">
        <f>_xlfn.NUMBERVALUE(VLOOKUP($A676, Statcast_Era___Career[[Name]:[FRVFRV - Statcast Fielding Run Value in runs above average (Throwing+Blocking+Framing+Arm+RAA)]], 8, FALSE))</f>
        <v>0</v>
      </c>
      <c r="E676" s="10">
        <f>_xlfn.NUMBERVALUE(VLOOKUP($A676, Statcast_Era___Career[[Name]:[FRVFRV - Statcast Fielding Run Value in runs above average (Throwing+Blocking+Framing+Arm+RAA)]], 9, FALSE))</f>
        <v>0</v>
      </c>
      <c r="F676" s="8">
        <f>_xlfn.RANK.EQ(_xlfn.NUMBERVALUE(VLOOKUP($A676,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76" s="9">
        <f>_xlfn.RANK.EQ(_xlfn.NUMBERVALUE(VLOOKUP($A676,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76" s="10">
        <f>_xlfn.RANK.EQ(_xlfn.NUMBERVALUE(VLOOKUP($A676,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76" s="11">
        <f>GEOMEAN(F676:H676)</f>
        <v>52.974830816587776</v>
      </c>
      <c r="J676" s="12">
        <f>_xlfn.RANK.EQ(Table58[[#This Row],[Geom Mean (Defense Only)]], Table58[Geom Mean (Defense Only)], 1)</f>
        <v>70</v>
      </c>
      <c r="K676" s="11">
        <f>GEOMEAN(F676:G676)</f>
        <v>52.962250707461443</v>
      </c>
      <c r="L676" s="13">
        <f>_xlfn.RANK.EQ(Table58[[#This Row],[Defensive Geom Mean (w/o Framing)]], Table58[Defensive Geom Mean (w/o Framing)], 1)</f>
        <v>58</v>
      </c>
      <c r="M676" s="19">
        <f>Table58[[#This Row],[Defense Only Rank]]-Table58[[#This Row],[Defensive Geom Mean (w/o Framing) Rank]]</f>
        <v>12</v>
      </c>
    </row>
    <row r="677" spans="1:13" x14ac:dyDescent="0.45">
      <c r="A677" s="1" t="s">
        <v>809</v>
      </c>
      <c r="B677" t="str">
        <f>VLOOKUP(Table58[[#This Row],[Name]], Statcast_Era___Career[[Name]:[Team]], 2, FALSE)</f>
        <v>4 Tms</v>
      </c>
      <c r="C677" s="8">
        <f>_xlfn.NUMBERVALUE(VLOOKUP($A677, Statcast_Era___Career[[Name]:[FRVFRV - Statcast Fielding Run Value in runs above average (Throwing+Blocking+Framing+Arm+RAA)]], 7, FALSE))</f>
        <v>0</v>
      </c>
      <c r="D677" s="9">
        <f>_xlfn.NUMBERVALUE(VLOOKUP($A677, Statcast_Era___Career[[Name]:[FRVFRV - Statcast Fielding Run Value in runs above average (Throwing+Blocking+Framing+Arm+RAA)]], 8, FALSE))</f>
        <v>0</v>
      </c>
      <c r="E677" s="10">
        <f>_xlfn.NUMBERVALUE(VLOOKUP($A677, Statcast_Era___Career[[Name]:[FRVFRV - Statcast Fielding Run Value in runs above average (Throwing+Blocking+Framing+Arm+RAA)]], 9, FALSE))</f>
        <v>0</v>
      </c>
      <c r="F677" s="8">
        <f>_xlfn.RANK.EQ(_xlfn.NUMBERVALUE(VLOOKUP($A677,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77" s="9">
        <f>_xlfn.RANK.EQ(_xlfn.NUMBERVALUE(VLOOKUP($A677,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77" s="10">
        <f>_xlfn.RANK.EQ(_xlfn.NUMBERVALUE(VLOOKUP($A677,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77" s="11">
        <f>GEOMEAN(F677:H677)</f>
        <v>52.974830816587776</v>
      </c>
      <c r="J677" s="12">
        <f>_xlfn.RANK.EQ(Table58[[#This Row],[Geom Mean (Defense Only)]], Table58[Geom Mean (Defense Only)], 1)</f>
        <v>70</v>
      </c>
      <c r="K677" s="11">
        <f>GEOMEAN(F677:G677)</f>
        <v>52.962250707461443</v>
      </c>
      <c r="L677" s="13">
        <f>_xlfn.RANK.EQ(Table58[[#This Row],[Defensive Geom Mean (w/o Framing)]], Table58[Defensive Geom Mean (w/o Framing)], 1)</f>
        <v>58</v>
      </c>
      <c r="M677" s="19">
        <f>Table58[[#This Row],[Defense Only Rank]]-Table58[[#This Row],[Defensive Geom Mean (w/o Framing) Rank]]</f>
        <v>12</v>
      </c>
    </row>
    <row r="678" spans="1:13" x14ac:dyDescent="0.45">
      <c r="A678" s="1" t="s">
        <v>810</v>
      </c>
      <c r="B678" t="str">
        <f>VLOOKUP(Table58[[#This Row],[Name]], Statcast_Era___Career[[Name]:[Team]], 2, FALSE)</f>
        <v>3 Tms</v>
      </c>
      <c r="C678" s="8">
        <f>_xlfn.NUMBERVALUE(VLOOKUP($A678, Statcast_Era___Career[[Name]:[FRVFRV - Statcast Fielding Run Value in runs above average (Throwing+Blocking+Framing+Arm+RAA)]], 7, FALSE))</f>
        <v>0</v>
      </c>
      <c r="D678" s="9">
        <f>_xlfn.NUMBERVALUE(VLOOKUP($A678, Statcast_Era___Career[[Name]:[FRVFRV - Statcast Fielding Run Value in runs above average (Throwing+Blocking+Framing+Arm+RAA)]], 8, FALSE))</f>
        <v>0</v>
      </c>
      <c r="E678" s="10">
        <f>_xlfn.NUMBERVALUE(VLOOKUP($A678, Statcast_Era___Career[[Name]:[FRVFRV - Statcast Fielding Run Value in runs above average (Throwing+Blocking+Framing+Arm+RAA)]], 9, FALSE))</f>
        <v>0</v>
      </c>
      <c r="F678" s="8">
        <f>_xlfn.RANK.EQ(_xlfn.NUMBERVALUE(VLOOKUP($A678,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78" s="9">
        <f>_xlfn.RANK.EQ(_xlfn.NUMBERVALUE(VLOOKUP($A678,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78" s="10">
        <f>_xlfn.RANK.EQ(_xlfn.NUMBERVALUE(VLOOKUP($A678,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78" s="11">
        <f>GEOMEAN(F678:H678)</f>
        <v>52.974830816587776</v>
      </c>
      <c r="J678" s="12">
        <f>_xlfn.RANK.EQ(Table58[[#This Row],[Geom Mean (Defense Only)]], Table58[Geom Mean (Defense Only)], 1)</f>
        <v>70</v>
      </c>
      <c r="K678" s="11">
        <f>GEOMEAN(F678:G678)</f>
        <v>52.962250707461443</v>
      </c>
      <c r="L678" s="13">
        <f>_xlfn.RANK.EQ(Table58[[#This Row],[Defensive Geom Mean (w/o Framing)]], Table58[Defensive Geom Mean (w/o Framing)], 1)</f>
        <v>58</v>
      </c>
      <c r="M678" s="19">
        <f>Table58[[#This Row],[Defense Only Rank]]-Table58[[#This Row],[Defensive Geom Mean (w/o Framing) Rank]]</f>
        <v>12</v>
      </c>
    </row>
    <row r="679" spans="1:13" x14ac:dyDescent="0.45">
      <c r="A679" s="1" t="s">
        <v>811</v>
      </c>
      <c r="B679" t="str">
        <f>VLOOKUP(Table58[[#This Row],[Name]], Statcast_Era___Career[[Name]:[Team]], 2, FALSE)</f>
        <v>8 Tms</v>
      </c>
      <c r="C679" s="8">
        <f>_xlfn.NUMBERVALUE(VLOOKUP($A679, Statcast_Era___Career[[Name]:[FRVFRV - Statcast Fielding Run Value in runs above average (Throwing+Blocking+Framing+Arm+RAA)]], 7, FALSE))</f>
        <v>0</v>
      </c>
      <c r="D679" s="9">
        <f>_xlfn.NUMBERVALUE(VLOOKUP($A679, Statcast_Era___Career[[Name]:[FRVFRV - Statcast Fielding Run Value in runs above average (Throwing+Blocking+Framing+Arm+RAA)]], 8, FALSE))</f>
        <v>0</v>
      </c>
      <c r="E679" s="10">
        <f>_xlfn.NUMBERVALUE(VLOOKUP($A679, Statcast_Era___Career[[Name]:[FRVFRV - Statcast Fielding Run Value in runs above average (Throwing+Blocking+Framing+Arm+RAA)]], 9, FALSE))</f>
        <v>0</v>
      </c>
      <c r="F679" s="8">
        <f>_xlfn.RANK.EQ(_xlfn.NUMBERVALUE(VLOOKUP($A679,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79" s="9">
        <f>_xlfn.RANK.EQ(_xlfn.NUMBERVALUE(VLOOKUP($A679,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79" s="10">
        <f>_xlfn.RANK.EQ(_xlfn.NUMBERVALUE(VLOOKUP($A679,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79" s="11">
        <f>GEOMEAN(F679:H679)</f>
        <v>52.974830816587776</v>
      </c>
      <c r="J679" s="12">
        <f>_xlfn.RANK.EQ(Table58[[#This Row],[Geom Mean (Defense Only)]], Table58[Geom Mean (Defense Only)], 1)</f>
        <v>70</v>
      </c>
      <c r="K679" s="11">
        <f>GEOMEAN(F679:G679)</f>
        <v>52.962250707461443</v>
      </c>
      <c r="L679" s="13">
        <f>_xlfn.RANK.EQ(Table58[[#This Row],[Defensive Geom Mean (w/o Framing)]], Table58[Defensive Geom Mean (w/o Framing)], 1)</f>
        <v>58</v>
      </c>
      <c r="M679" s="19">
        <f>Table58[[#This Row],[Defense Only Rank]]-Table58[[#This Row],[Defensive Geom Mean (w/o Framing) Rank]]</f>
        <v>12</v>
      </c>
    </row>
    <row r="680" spans="1:13" x14ac:dyDescent="0.45">
      <c r="A680" s="1" t="s">
        <v>812</v>
      </c>
      <c r="B680" t="str">
        <f>VLOOKUP(Table58[[#This Row],[Name]], Statcast_Era___Career[[Name]:[Team]], 2, FALSE)</f>
        <v>5 Tms</v>
      </c>
      <c r="C680" s="8">
        <f>_xlfn.NUMBERVALUE(VLOOKUP($A680, Statcast_Era___Career[[Name]:[FRVFRV - Statcast Fielding Run Value in runs above average (Throwing+Blocking+Framing+Arm+RAA)]], 7, FALSE))</f>
        <v>0</v>
      </c>
      <c r="D680" s="9">
        <f>_xlfn.NUMBERVALUE(VLOOKUP($A680, Statcast_Era___Career[[Name]:[FRVFRV - Statcast Fielding Run Value in runs above average (Throwing+Blocking+Framing+Arm+RAA)]], 8, FALSE))</f>
        <v>0</v>
      </c>
      <c r="E680" s="10">
        <f>_xlfn.NUMBERVALUE(VLOOKUP($A680, Statcast_Era___Career[[Name]:[FRVFRV - Statcast Fielding Run Value in runs above average (Throwing+Blocking+Framing+Arm+RAA)]], 9, FALSE))</f>
        <v>0</v>
      </c>
      <c r="F680" s="8">
        <f>_xlfn.RANK.EQ(_xlfn.NUMBERVALUE(VLOOKUP($A680,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80" s="9">
        <f>_xlfn.RANK.EQ(_xlfn.NUMBERVALUE(VLOOKUP($A680,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80" s="10">
        <f>_xlfn.RANK.EQ(_xlfn.NUMBERVALUE(VLOOKUP($A680,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80" s="11">
        <f>GEOMEAN(F680:H680)</f>
        <v>52.974830816587776</v>
      </c>
      <c r="J680" s="12">
        <f>_xlfn.RANK.EQ(Table58[[#This Row],[Geom Mean (Defense Only)]], Table58[Geom Mean (Defense Only)], 1)</f>
        <v>70</v>
      </c>
      <c r="K680" s="11">
        <f>GEOMEAN(F680:G680)</f>
        <v>52.962250707461443</v>
      </c>
      <c r="L680" s="13">
        <f>_xlfn.RANK.EQ(Table58[[#This Row],[Defensive Geom Mean (w/o Framing)]], Table58[Defensive Geom Mean (w/o Framing)], 1)</f>
        <v>58</v>
      </c>
      <c r="M680" s="19">
        <f>Table58[[#This Row],[Defense Only Rank]]-Table58[[#This Row],[Defensive Geom Mean (w/o Framing) Rank]]</f>
        <v>12</v>
      </c>
    </row>
    <row r="681" spans="1:13" x14ac:dyDescent="0.45">
      <c r="A681" s="1" t="s">
        <v>813</v>
      </c>
      <c r="B681" t="str">
        <f>VLOOKUP(Table58[[#This Row],[Name]], Statcast_Era___Career[[Name]:[Team]], 2, FALSE)</f>
        <v>2 Tms</v>
      </c>
      <c r="C681" s="8">
        <f>_xlfn.NUMBERVALUE(VLOOKUP($A681, Statcast_Era___Career[[Name]:[FRVFRV - Statcast Fielding Run Value in runs above average (Throwing+Blocking+Framing+Arm+RAA)]], 7, FALSE))</f>
        <v>0</v>
      </c>
      <c r="D681" s="9">
        <f>_xlfn.NUMBERVALUE(VLOOKUP($A681, Statcast_Era___Career[[Name]:[FRVFRV - Statcast Fielding Run Value in runs above average (Throwing+Blocking+Framing+Arm+RAA)]], 8, FALSE))</f>
        <v>0</v>
      </c>
      <c r="E681" s="10">
        <f>_xlfn.NUMBERVALUE(VLOOKUP($A681, Statcast_Era___Career[[Name]:[FRVFRV - Statcast Fielding Run Value in runs above average (Throwing+Blocking+Framing+Arm+RAA)]], 9, FALSE))</f>
        <v>0</v>
      </c>
      <c r="F681" s="8">
        <f>_xlfn.RANK.EQ(_xlfn.NUMBERVALUE(VLOOKUP($A681,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81" s="9">
        <f>_xlfn.RANK.EQ(_xlfn.NUMBERVALUE(VLOOKUP($A681,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81" s="10">
        <f>_xlfn.RANK.EQ(_xlfn.NUMBERVALUE(VLOOKUP($A681,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81" s="11">
        <f>GEOMEAN(F681:H681)</f>
        <v>52.974830816587776</v>
      </c>
      <c r="J681" s="12">
        <f>_xlfn.RANK.EQ(Table58[[#This Row],[Geom Mean (Defense Only)]], Table58[Geom Mean (Defense Only)], 1)</f>
        <v>70</v>
      </c>
      <c r="K681" s="11">
        <f>GEOMEAN(F681:G681)</f>
        <v>52.962250707461443</v>
      </c>
      <c r="L681" s="13">
        <f>_xlfn.RANK.EQ(Table58[[#This Row],[Defensive Geom Mean (w/o Framing)]], Table58[Defensive Geom Mean (w/o Framing)], 1)</f>
        <v>58</v>
      </c>
      <c r="M681" s="19">
        <f>Table58[[#This Row],[Defense Only Rank]]-Table58[[#This Row],[Defensive Geom Mean (w/o Framing) Rank]]</f>
        <v>12</v>
      </c>
    </row>
    <row r="682" spans="1:13" x14ac:dyDescent="0.45">
      <c r="A682" s="1" t="s">
        <v>814</v>
      </c>
      <c r="B682" t="str">
        <f>VLOOKUP(Table58[[#This Row],[Name]], Statcast_Era___Career[[Name]:[Team]], 2, FALSE)</f>
        <v>4 Tms</v>
      </c>
      <c r="C682" s="8">
        <f>_xlfn.NUMBERVALUE(VLOOKUP($A682, Statcast_Era___Career[[Name]:[FRVFRV - Statcast Fielding Run Value in runs above average (Throwing+Blocking+Framing+Arm+RAA)]], 7, FALSE))</f>
        <v>0</v>
      </c>
      <c r="D682" s="9">
        <f>_xlfn.NUMBERVALUE(VLOOKUP($A682, Statcast_Era___Career[[Name]:[FRVFRV - Statcast Fielding Run Value in runs above average (Throwing+Blocking+Framing+Arm+RAA)]], 8, FALSE))</f>
        <v>0</v>
      </c>
      <c r="E682" s="10">
        <f>_xlfn.NUMBERVALUE(VLOOKUP($A682, Statcast_Era___Career[[Name]:[FRVFRV - Statcast Fielding Run Value in runs above average (Throwing+Blocking+Framing+Arm+RAA)]], 9, FALSE))</f>
        <v>0</v>
      </c>
      <c r="F682" s="8">
        <f>_xlfn.RANK.EQ(_xlfn.NUMBERVALUE(VLOOKUP($A682,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82" s="9">
        <f>_xlfn.RANK.EQ(_xlfn.NUMBERVALUE(VLOOKUP($A682,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82" s="10">
        <f>_xlfn.RANK.EQ(_xlfn.NUMBERVALUE(VLOOKUP($A682,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82" s="11">
        <f>GEOMEAN(F682:H682)</f>
        <v>52.974830816587776</v>
      </c>
      <c r="J682" s="12">
        <f>_xlfn.RANK.EQ(Table58[[#This Row],[Geom Mean (Defense Only)]], Table58[Geom Mean (Defense Only)], 1)</f>
        <v>70</v>
      </c>
      <c r="K682" s="11">
        <f>GEOMEAN(F682:G682)</f>
        <v>52.962250707461443</v>
      </c>
      <c r="L682" s="13">
        <f>_xlfn.RANK.EQ(Table58[[#This Row],[Defensive Geom Mean (w/o Framing)]], Table58[Defensive Geom Mean (w/o Framing)], 1)</f>
        <v>58</v>
      </c>
      <c r="M682" s="19">
        <f>Table58[[#This Row],[Defense Only Rank]]-Table58[[#This Row],[Defensive Geom Mean (w/o Framing) Rank]]</f>
        <v>12</v>
      </c>
    </row>
    <row r="683" spans="1:13" x14ac:dyDescent="0.45">
      <c r="A683" s="1" t="s">
        <v>815</v>
      </c>
      <c r="B683" t="str">
        <f>VLOOKUP(Table58[[#This Row],[Name]], Statcast_Era___Career[[Name]:[Team]], 2, FALSE)</f>
        <v>3 Tms</v>
      </c>
      <c r="C683" s="8">
        <f>_xlfn.NUMBERVALUE(VLOOKUP($A683, Statcast_Era___Career[[Name]:[FRVFRV - Statcast Fielding Run Value in runs above average (Throwing+Blocking+Framing+Arm+RAA)]], 7, FALSE))</f>
        <v>0</v>
      </c>
      <c r="D683" s="9">
        <f>_xlfn.NUMBERVALUE(VLOOKUP($A683, Statcast_Era___Career[[Name]:[FRVFRV - Statcast Fielding Run Value in runs above average (Throwing+Blocking+Framing+Arm+RAA)]], 8, FALSE))</f>
        <v>0</v>
      </c>
      <c r="E683" s="10">
        <f>_xlfn.NUMBERVALUE(VLOOKUP($A683, Statcast_Era___Career[[Name]:[FRVFRV - Statcast Fielding Run Value in runs above average (Throwing+Blocking+Framing+Arm+RAA)]], 9, FALSE))</f>
        <v>0</v>
      </c>
      <c r="F683" s="8">
        <f>_xlfn.RANK.EQ(_xlfn.NUMBERVALUE(VLOOKUP($A683,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83" s="9">
        <f>_xlfn.RANK.EQ(_xlfn.NUMBERVALUE(VLOOKUP($A683,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83" s="10">
        <f>_xlfn.RANK.EQ(_xlfn.NUMBERVALUE(VLOOKUP($A683,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83" s="11">
        <f>GEOMEAN(F683:H683)</f>
        <v>52.974830816587776</v>
      </c>
      <c r="J683" s="12">
        <f>_xlfn.RANK.EQ(Table58[[#This Row],[Geom Mean (Defense Only)]], Table58[Geom Mean (Defense Only)], 1)</f>
        <v>70</v>
      </c>
      <c r="K683" s="11">
        <f>GEOMEAN(F683:G683)</f>
        <v>52.962250707461443</v>
      </c>
      <c r="L683" s="13">
        <f>_xlfn.RANK.EQ(Table58[[#This Row],[Defensive Geom Mean (w/o Framing)]], Table58[Defensive Geom Mean (w/o Framing)], 1)</f>
        <v>58</v>
      </c>
      <c r="M683" s="19">
        <f>Table58[[#This Row],[Defense Only Rank]]-Table58[[#This Row],[Defensive Geom Mean (w/o Framing) Rank]]</f>
        <v>12</v>
      </c>
    </row>
    <row r="684" spans="1:13" x14ac:dyDescent="0.45">
      <c r="A684" s="1" t="s">
        <v>816</v>
      </c>
      <c r="B684" t="str">
        <f>VLOOKUP(Table58[[#This Row],[Name]], Statcast_Era___Career[[Name]:[Team]], 2, FALSE)</f>
        <v>6 Tms</v>
      </c>
      <c r="C684" s="8">
        <f>_xlfn.NUMBERVALUE(VLOOKUP($A684, Statcast_Era___Career[[Name]:[FRVFRV - Statcast Fielding Run Value in runs above average (Throwing+Blocking+Framing+Arm+RAA)]], 7, FALSE))</f>
        <v>0</v>
      </c>
      <c r="D684" s="9">
        <f>_xlfn.NUMBERVALUE(VLOOKUP($A684, Statcast_Era___Career[[Name]:[FRVFRV - Statcast Fielding Run Value in runs above average (Throwing+Blocking+Framing+Arm+RAA)]], 8, FALSE))</f>
        <v>0</v>
      </c>
      <c r="E684" s="10">
        <f>_xlfn.NUMBERVALUE(VLOOKUP($A684, Statcast_Era___Career[[Name]:[FRVFRV - Statcast Fielding Run Value in runs above average (Throwing+Blocking+Framing+Arm+RAA)]], 9, FALSE))</f>
        <v>0</v>
      </c>
      <c r="F684" s="8">
        <f>_xlfn.RANK.EQ(_xlfn.NUMBERVALUE(VLOOKUP($A684,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84" s="9">
        <f>_xlfn.RANK.EQ(_xlfn.NUMBERVALUE(VLOOKUP($A684,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84" s="10">
        <f>_xlfn.RANK.EQ(_xlfn.NUMBERVALUE(VLOOKUP($A684,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84" s="11">
        <f>GEOMEAN(F684:H684)</f>
        <v>52.974830816587776</v>
      </c>
      <c r="J684" s="12">
        <f>_xlfn.RANK.EQ(Table58[[#This Row],[Geom Mean (Defense Only)]], Table58[Geom Mean (Defense Only)], 1)</f>
        <v>70</v>
      </c>
      <c r="K684" s="11">
        <f>GEOMEAN(F684:G684)</f>
        <v>52.962250707461443</v>
      </c>
      <c r="L684" s="13">
        <f>_xlfn.RANK.EQ(Table58[[#This Row],[Defensive Geom Mean (w/o Framing)]], Table58[Defensive Geom Mean (w/o Framing)], 1)</f>
        <v>58</v>
      </c>
      <c r="M684" s="19">
        <f>Table58[[#This Row],[Defense Only Rank]]-Table58[[#This Row],[Defensive Geom Mean (w/o Framing) Rank]]</f>
        <v>12</v>
      </c>
    </row>
    <row r="685" spans="1:13" x14ac:dyDescent="0.45">
      <c r="A685" s="1" t="s">
        <v>817</v>
      </c>
      <c r="B685" t="str">
        <f>VLOOKUP(Table58[[#This Row],[Name]], Statcast_Era___Career[[Name]:[Team]], 2, FALSE)</f>
        <v>3 Tms</v>
      </c>
      <c r="C685" s="8">
        <f>_xlfn.NUMBERVALUE(VLOOKUP($A685, Statcast_Era___Career[[Name]:[FRVFRV - Statcast Fielding Run Value in runs above average (Throwing+Blocking+Framing+Arm+RAA)]], 7, FALSE))</f>
        <v>0</v>
      </c>
      <c r="D685" s="9">
        <f>_xlfn.NUMBERVALUE(VLOOKUP($A685, Statcast_Era___Career[[Name]:[FRVFRV - Statcast Fielding Run Value in runs above average (Throwing+Blocking+Framing+Arm+RAA)]], 8, FALSE))</f>
        <v>0</v>
      </c>
      <c r="E685" s="10">
        <f>_xlfn.NUMBERVALUE(VLOOKUP($A685, Statcast_Era___Career[[Name]:[FRVFRV - Statcast Fielding Run Value in runs above average (Throwing+Blocking+Framing+Arm+RAA)]], 9, FALSE))</f>
        <v>0</v>
      </c>
      <c r="F685" s="8">
        <f>_xlfn.RANK.EQ(_xlfn.NUMBERVALUE(VLOOKUP($A685,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85" s="9">
        <f>_xlfn.RANK.EQ(_xlfn.NUMBERVALUE(VLOOKUP($A685,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85" s="10">
        <f>_xlfn.RANK.EQ(_xlfn.NUMBERVALUE(VLOOKUP($A685,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85" s="11">
        <f>GEOMEAN(F685:H685)</f>
        <v>52.974830816587776</v>
      </c>
      <c r="J685" s="12">
        <f>_xlfn.RANK.EQ(Table58[[#This Row],[Geom Mean (Defense Only)]], Table58[Geom Mean (Defense Only)], 1)</f>
        <v>70</v>
      </c>
      <c r="K685" s="11">
        <f>GEOMEAN(F685:G685)</f>
        <v>52.962250707461443</v>
      </c>
      <c r="L685" s="13">
        <f>_xlfn.RANK.EQ(Table58[[#This Row],[Defensive Geom Mean (w/o Framing)]], Table58[Defensive Geom Mean (w/o Framing)], 1)</f>
        <v>58</v>
      </c>
      <c r="M685" s="19">
        <f>Table58[[#This Row],[Defense Only Rank]]-Table58[[#This Row],[Defensive Geom Mean (w/o Framing) Rank]]</f>
        <v>12</v>
      </c>
    </row>
    <row r="686" spans="1:13" x14ac:dyDescent="0.45">
      <c r="A686" s="1" t="s">
        <v>818</v>
      </c>
      <c r="B686" t="str">
        <f>VLOOKUP(Table58[[#This Row],[Name]], Statcast_Era___Career[[Name]:[Team]], 2, FALSE)</f>
        <v>3 Tms</v>
      </c>
      <c r="C686" s="8">
        <f>_xlfn.NUMBERVALUE(VLOOKUP($A686, Statcast_Era___Career[[Name]:[FRVFRV - Statcast Fielding Run Value in runs above average (Throwing+Blocking+Framing+Arm+RAA)]], 7, FALSE))</f>
        <v>0</v>
      </c>
      <c r="D686" s="9">
        <f>_xlfn.NUMBERVALUE(VLOOKUP($A686, Statcast_Era___Career[[Name]:[FRVFRV - Statcast Fielding Run Value in runs above average (Throwing+Blocking+Framing+Arm+RAA)]], 8, FALSE))</f>
        <v>0</v>
      </c>
      <c r="E686" s="10">
        <f>_xlfn.NUMBERVALUE(VLOOKUP($A686, Statcast_Era___Career[[Name]:[FRVFRV - Statcast Fielding Run Value in runs above average (Throwing+Blocking+Framing+Arm+RAA)]], 9, FALSE))</f>
        <v>0</v>
      </c>
      <c r="F686" s="8">
        <f>_xlfn.RANK.EQ(_xlfn.NUMBERVALUE(VLOOKUP($A686,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86" s="9">
        <f>_xlfn.RANK.EQ(_xlfn.NUMBERVALUE(VLOOKUP($A686,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86" s="10">
        <f>_xlfn.RANK.EQ(_xlfn.NUMBERVALUE(VLOOKUP($A686,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86" s="11">
        <f>GEOMEAN(F686:H686)</f>
        <v>52.974830816587776</v>
      </c>
      <c r="J686" s="12">
        <f>_xlfn.RANK.EQ(Table58[[#This Row],[Geom Mean (Defense Only)]], Table58[Geom Mean (Defense Only)], 1)</f>
        <v>70</v>
      </c>
      <c r="K686" s="11">
        <f>GEOMEAN(F686:G686)</f>
        <v>52.962250707461443</v>
      </c>
      <c r="L686" s="13">
        <f>_xlfn.RANK.EQ(Table58[[#This Row],[Defensive Geom Mean (w/o Framing)]], Table58[Defensive Geom Mean (w/o Framing)], 1)</f>
        <v>58</v>
      </c>
      <c r="M686" s="19">
        <f>Table58[[#This Row],[Defense Only Rank]]-Table58[[#This Row],[Defensive Geom Mean (w/o Framing) Rank]]</f>
        <v>12</v>
      </c>
    </row>
    <row r="687" spans="1:13" x14ac:dyDescent="0.45">
      <c r="A687" s="1" t="s">
        <v>819</v>
      </c>
      <c r="B687" t="str">
        <f>VLOOKUP(Table58[[#This Row],[Name]], Statcast_Era___Career[[Name]:[Team]], 2, FALSE)</f>
        <v>2 Tms</v>
      </c>
      <c r="C687" s="8">
        <f>_xlfn.NUMBERVALUE(VLOOKUP($A687, Statcast_Era___Career[[Name]:[FRVFRV - Statcast Fielding Run Value in runs above average (Throwing+Blocking+Framing+Arm+RAA)]], 7, FALSE))</f>
        <v>0</v>
      </c>
      <c r="D687" s="9">
        <f>_xlfn.NUMBERVALUE(VLOOKUP($A687, Statcast_Era___Career[[Name]:[FRVFRV - Statcast Fielding Run Value in runs above average (Throwing+Blocking+Framing+Arm+RAA)]], 8, FALSE))</f>
        <v>0</v>
      </c>
      <c r="E687" s="10">
        <f>_xlfn.NUMBERVALUE(VLOOKUP($A687, Statcast_Era___Career[[Name]:[FRVFRV - Statcast Fielding Run Value in runs above average (Throwing+Blocking+Framing+Arm+RAA)]], 9, FALSE))</f>
        <v>0</v>
      </c>
      <c r="F687" s="8">
        <f>_xlfn.RANK.EQ(_xlfn.NUMBERVALUE(VLOOKUP($A687,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87" s="9">
        <f>_xlfn.RANK.EQ(_xlfn.NUMBERVALUE(VLOOKUP($A687,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87" s="10">
        <f>_xlfn.RANK.EQ(_xlfn.NUMBERVALUE(VLOOKUP($A687,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87" s="11">
        <f>GEOMEAN(F687:H687)</f>
        <v>52.974830816587776</v>
      </c>
      <c r="J687" s="12">
        <f>_xlfn.RANK.EQ(Table58[[#This Row],[Geom Mean (Defense Only)]], Table58[Geom Mean (Defense Only)], 1)</f>
        <v>70</v>
      </c>
      <c r="K687" s="11">
        <f>GEOMEAN(F687:G687)</f>
        <v>52.962250707461443</v>
      </c>
      <c r="L687" s="13">
        <f>_xlfn.RANK.EQ(Table58[[#This Row],[Defensive Geom Mean (w/o Framing)]], Table58[Defensive Geom Mean (w/o Framing)], 1)</f>
        <v>58</v>
      </c>
      <c r="M687" s="19">
        <f>Table58[[#This Row],[Defense Only Rank]]-Table58[[#This Row],[Defensive Geom Mean (w/o Framing) Rank]]</f>
        <v>12</v>
      </c>
    </row>
    <row r="688" spans="1:13" x14ac:dyDescent="0.45">
      <c r="A688" s="1" t="s">
        <v>820</v>
      </c>
      <c r="B688" t="str">
        <f>VLOOKUP(Table58[[#This Row],[Name]], Statcast_Era___Career[[Name]:[Team]], 2, FALSE)</f>
        <v>2 Tms</v>
      </c>
      <c r="C688" s="8">
        <f>_xlfn.NUMBERVALUE(VLOOKUP($A688, Statcast_Era___Career[[Name]:[FRVFRV - Statcast Fielding Run Value in runs above average (Throwing+Blocking+Framing+Arm+RAA)]], 7, FALSE))</f>
        <v>0</v>
      </c>
      <c r="D688" s="9">
        <f>_xlfn.NUMBERVALUE(VLOOKUP($A688, Statcast_Era___Career[[Name]:[FRVFRV - Statcast Fielding Run Value in runs above average (Throwing+Blocking+Framing+Arm+RAA)]], 8, FALSE))</f>
        <v>0</v>
      </c>
      <c r="E688" s="10">
        <f>_xlfn.NUMBERVALUE(VLOOKUP($A688, Statcast_Era___Career[[Name]:[FRVFRV - Statcast Fielding Run Value in runs above average (Throwing+Blocking+Framing+Arm+RAA)]], 9, FALSE))</f>
        <v>0</v>
      </c>
      <c r="F688" s="8">
        <f>_xlfn.RANK.EQ(_xlfn.NUMBERVALUE(VLOOKUP($A688,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88" s="9">
        <f>_xlfn.RANK.EQ(_xlfn.NUMBERVALUE(VLOOKUP($A688,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88" s="10">
        <f>_xlfn.RANK.EQ(_xlfn.NUMBERVALUE(VLOOKUP($A688,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88" s="11">
        <f>GEOMEAN(F688:H688)</f>
        <v>52.974830816587776</v>
      </c>
      <c r="J688" s="12">
        <f>_xlfn.RANK.EQ(Table58[[#This Row],[Geom Mean (Defense Only)]], Table58[Geom Mean (Defense Only)], 1)</f>
        <v>70</v>
      </c>
      <c r="K688" s="11">
        <f>GEOMEAN(F688:G688)</f>
        <v>52.962250707461443</v>
      </c>
      <c r="L688" s="13">
        <f>_xlfn.RANK.EQ(Table58[[#This Row],[Defensive Geom Mean (w/o Framing)]], Table58[Defensive Geom Mean (w/o Framing)], 1)</f>
        <v>58</v>
      </c>
      <c r="M688" s="19">
        <f>Table58[[#This Row],[Defense Only Rank]]-Table58[[#This Row],[Defensive Geom Mean (w/o Framing) Rank]]</f>
        <v>12</v>
      </c>
    </row>
    <row r="689" spans="1:13" x14ac:dyDescent="0.45">
      <c r="A689" s="1" t="s">
        <v>821</v>
      </c>
      <c r="B689" t="str">
        <f>VLOOKUP(Table58[[#This Row],[Name]], Statcast_Era___Career[[Name]:[Team]], 2, FALSE)</f>
        <v>DET</v>
      </c>
      <c r="C689" s="8">
        <f>_xlfn.NUMBERVALUE(VLOOKUP($A689, Statcast_Era___Career[[Name]:[FRVFRV - Statcast Fielding Run Value in runs above average (Throwing+Blocking+Framing+Arm+RAA)]], 7, FALSE))</f>
        <v>0</v>
      </c>
      <c r="D689" s="9">
        <f>_xlfn.NUMBERVALUE(VLOOKUP($A689, Statcast_Era___Career[[Name]:[FRVFRV - Statcast Fielding Run Value in runs above average (Throwing+Blocking+Framing+Arm+RAA)]], 8, FALSE))</f>
        <v>0</v>
      </c>
      <c r="E689" s="10">
        <f>_xlfn.NUMBERVALUE(VLOOKUP($A689, Statcast_Era___Career[[Name]:[FRVFRV - Statcast Fielding Run Value in runs above average (Throwing+Blocking+Framing+Arm+RAA)]], 9, FALSE))</f>
        <v>0</v>
      </c>
      <c r="F689" s="8">
        <f>_xlfn.RANK.EQ(_xlfn.NUMBERVALUE(VLOOKUP($A689,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89" s="9">
        <f>_xlfn.RANK.EQ(_xlfn.NUMBERVALUE(VLOOKUP($A689,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89" s="10">
        <f>_xlfn.RANK.EQ(_xlfn.NUMBERVALUE(VLOOKUP($A689,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89" s="11">
        <f>GEOMEAN(F689:H689)</f>
        <v>52.974830816587776</v>
      </c>
      <c r="J689" s="12">
        <f>_xlfn.RANK.EQ(Table58[[#This Row],[Geom Mean (Defense Only)]], Table58[Geom Mean (Defense Only)], 1)</f>
        <v>70</v>
      </c>
      <c r="K689" s="11">
        <f>GEOMEAN(F689:G689)</f>
        <v>52.962250707461443</v>
      </c>
      <c r="L689" s="13">
        <f>_xlfn.RANK.EQ(Table58[[#This Row],[Defensive Geom Mean (w/o Framing)]], Table58[Defensive Geom Mean (w/o Framing)], 1)</f>
        <v>58</v>
      </c>
      <c r="M689" s="19">
        <f>Table58[[#This Row],[Defense Only Rank]]-Table58[[#This Row],[Defensive Geom Mean (w/o Framing) Rank]]</f>
        <v>12</v>
      </c>
    </row>
    <row r="690" spans="1:13" x14ac:dyDescent="0.45">
      <c r="A690" s="1" t="s">
        <v>822</v>
      </c>
      <c r="B690" t="str">
        <f>VLOOKUP(Table58[[#This Row],[Name]], Statcast_Era___Career[[Name]:[Team]], 2, FALSE)</f>
        <v>2 Tms</v>
      </c>
      <c r="C690" s="8">
        <f>_xlfn.NUMBERVALUE(VLOOKUP($A690, Statcast_Era___Career[[Name]:[FRVFRV - Statcast Fielding Run Value in runs above average (Throwing+Blocking+Framing+Arm+RAA)]], 7, FALSE))</f>
        <v>0</v>
      </c>
      <c r="D690" s="9">
        <f>_xlfn.NUMBERVALUE(VLOOKUP($A690, Statcast_Era___Career[[Name]:[FRVFRV - Statcast Fielding Run Value in runs above average (Throwing+Blocking+Framing+Arm+RAA)]], 8, FALSE))</f>
        <v>0</v>
      </c>
      <c r="E690" s="10">
        <f>_xlfn.NUMBERVALUE(VLOOKUP($A690, Statcast_Era___Career[[Name]:[FRVFRV - Statcast Fielding Run Value in runs above average (Throwing+Blocking+Framing+Arm+RAA)]], 9, FALSE))</f>
        <v>0</v>
      </c>
      <c r="F690" s="8">
        <f>_xlfn.RANK.EQ(_xlfn.NUMBERVALUE(VLOOKUP($A690,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90" s="9">
        <f>_xlfn.RANK.EQ(_xlfn.NUMBERVALUE(VLOOKUP($A690,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90" s="10">
        <f>_xlfn.RANK.EQ(_xlfn.NUMBERVALUE(VLOOKUP($A690,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90" s="11">
        <f>GEOMEAN(F690:H690)</f>
        <v>52.974830816587776</v>
      </c>
      <c r="J690" s="12">
        <f>_xlfn.RANK.EQ(Table58[[#This Row],[Geom Mean (Defense Only)]], Table58[Geom Mean (Defense Only)], 1)</f>
        <v>70</v>
      </c>
      <c r="K690" s="11">
        <f>GEOMEAN(F690:G690)</f>
        <v>52.962250707461443</v>
      </c>
      <c r="L690" s="13">
        <f>_xlfn.RANK.EQ(Table58[[#This Row],[Defensive Geom Mean (w/o Framing)]], Table58[Defensive Geom Mean (w/o Framing)], 1)</f>
        <v>58</v>
      </c>
      <c r="M690" s="19">
        <f>Table58[[#This Row],[Defense Only Rank]]-Table58[[#This Row],[Defensive Geom Mean (w/o Framing) Rank]]</f>
        <v>12</v>
      </c>
    </row>
    <row r="691" spans="1:13" x14ac:dyDescent="0.45">
      <c r="A691" s="1" t="s">
        <v>823</v>
      </c>
      <c r="B691" t="str">
        <f>VLOOKUP(Table58[[#This Row],[Name]], Statcast_Era___Career[[Name]:[Team]], 2, FALSE)</f>
        <v>3 Tms</v>
      </c>
      <c r="C691" s="8">
        <f>_xlfn.NUMBERVALUE(VLOOKUP($A691, Statcast_Era___Career[[Name]:[FRVFRV - Statcast Fielding Run Value in runs above average (Throwing+Blocking+Framing+Arm+RAA)]], 7, FALSE))</f>
        <v>0</v>
      </c>
      <c r="D691" s="9">
        <f>_xlfn.NUMBERVALUE(VLOOKUP($A691, Statcast_Era___Career[[Name]:[FRVFRV - Statcast Fielding Run Value in runs above average (Throwing+Blocking+Framing+Arm+RAA)]], 8, FALSE))</f>
        <v>0</v>
      </c>
      <c r="E691" s="10">
        <f>_xlfn.NUMBERVALUE(VLOOKUP($A691, Statcast_Era___Career[[Name]:[FRVFRV - Statcast Fielding Run Value in runs above average (Throwing+Blocking+Framing+Arm+RAA)]], 9, FALSE))</f>
        <v>0</v>
      </c>
      <c r="F691" s="8">
        <f>_xlfn.RANK.EQ(_xlfn.NUMBERVALUE(VLOOKUP($A691,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91" s="9">
        <f>_xlfn.RANK.EQ(_xlfn.NUMBERVALUE(VLOOKUP($A691,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91" s="10">
        <f>_xlfn.RANK.EQ(_xlfn.NUMBERVALUE(VLOOKUP($A691,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91" s="11">
        <f>GEOMEAN(F691:H691)</f>
        <v>52.974830816587776</v>
      </c>
      <c r="J691" s="12">
        <f>_xlfn.RANK.EQ(Table58[[#This Row],[Geom Mean (Defense Only)]], Table58[Geom Mean (Defense Only)], 1)</f>
        <v>70</v>
      </c>
      <c r="K691" s="11">
        <f>GEOMEAN(F691:G691)</f>
        <v>52.962250707461443</v>
      </c>
      <c r="L691" s="13">
        <f>_xlfn.RANK.EQ(Table58[[#This Row],[Defensive Geom Mean (w/o Framing)]], Table58[Defensive Geom Mean (w/o Framing)], 1)</f>
        <v>58</v>
      </c>
      <c r="M691" s="19">
        <f>Table58[[#This Row],[Defense Only Rank]]-Table58[[#This Row],[Defensive Geom Mean (w/o Framing) Rank]]</f>
        <v>12</v>
      </c>
    </row>
    <row r="692" spans="1:13" x14ac:dyDescent="0.45">
      <c r="A692" s="1" t="s">
        <v>824</v>
      </c>
      <c r="B692" t="str">
        <f>VLOOKUP(Table58[[#This Row],[Name]], Statcast_Era___Career[[Name]:[Team]], 2, FALSE)</f>
        <v>2 Tms</v>
      </c>
      <c r="C692" s="8">
        <f>_xlfn.NUMBERVALUE(VLOOKUP($A692, Statcast_Era___Career[[Name]:[FRVFRV - Statcast Fielding Run Value in runs above average (Throwing+Blocking+Framing+Arm+RAA)]], 7, FALSE))</f>
        <v>0</v>
      </c>
      <c r="D692" s="9">
        <f>_xlfn.NUMBERVALUE(VLOOKUP($A692, Statcast_Era___Career[[Name]:[FRVFRV - Statcast Fielding Run Value in runs above average (Throwing+Blocking+Framing+Arm+RAA)]], 8, FALSE))</f>
        <v>0</v>
      </c>
      <c r="E692" s="10">
        <f>_xlfn.NUMBERVALUE(VLOOKUP($A692, Statcast_Era___Career[[Name]:[FRVFRV - Statcast Fielding Run Value in runs above average (Throwing+Blocking+Framing+Arm+RAA)]], 9, FALSE))</f>
        <v>0</v>
      </c>
      <c r="F692" s="8">
        <f>_xlfn.RANK.EQ(_xlfn.NUMBERVALUE(VLOOKUP($A692,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92" s="9">
        <f>_xlfn.RANK.EQ(_xlfn.NUMBERVALUE(VLOOKUP($A692,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92" s="10">
        <f>_xlfn.RANK.EQ(_xlfn.NUMBERVALUE(VLOOKUP($A692,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92" s="11">
        <f>GEOMEAN(F692:H692)</f>
        <v>52.974830816587776</v>
      </c>
      <c r="J692" s="12">
        <f>_xlfn.RANK.EQ(Table58[[#This Row],[Geom Mean (Defense Only)]], Table58[Geom Mean (Defense Only)], 1)</f>
        <v>70</v>
      </c>
      <c r="K692" s="11">
        <f>GEOMEAN(F692:G692)</f>
        <v>52.962250707461443</v>
      </c>
      <c r="L692" s="13">
        <f>_xlfn.RANK.EQ(Table58[[#This Row],[Defensive Geom Mean (w/o Framing)]], Table58[Defensive Geom Mean (w/o Framing)], 1)</f>
        <v>58</v>
      </c>
      <c r="M692" s="19">
        <f>Table58[[#This Row],[Defense Only Rank]]-Table58[[#This Row],[Defensive Geom Mean (w/o Framing) Rank]]</f>
        <v>12</v>
      </c>
    </row>
    <row r="693" spans="1:13" x14ac:dyDescent="0.45">
      <c r="A693" s="1" t="s">
        <v>825</v>
      </c>
      <c r="B693" t="str">
        <f>VLOOKUP(Table58[[#This Row],[Name]], Statcast_Era___Career[[Name]:[Team]], 2, FALSE)</f>
        <v>DET</v>
      </c>
      <c r="C693" s="8">
        <f>_xlfn.NUMBERVALUE(VLOOKUP($A693, Statcast_Era___Career[[Name]:[FRVFRV - Statcast Fielding Run Value in runs above average (Throwing+Blocking+Framing+Arm+RAA)]], 7, FALSE))</f>
        <v>0</v>
      </c>
      <c r="D693" s="9">
        <f>_xlfn.NUMBERVALUE(VLOOKUP($A693, Statcast_Era___Career[[Name]:[FRVFRV - Statcast Fielding Run Value in runs above average (Throwing+Blocking+Framing+Arm+RAA)]], 8, FALSE))</f>
        <v>0</v>
      </c>
      <c r="E693" s="10">
        <f>_xlfn.NUMBERVALUE(VLOOKUP($A693, Statcast_Era___Career[[Name]:[FRVFRV - Statcast Fielding Run Value in runs above average (Throwing+Blocking+Framing+Arm+RAA)]], 9, FALSE))</f>
        <v>0</v>
      </c>
      <c r="F693" s="8">
        <f>_xlfn.RANK.EQ(_xlfn.NUMBERVALUE(VLOOKUP($A693,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93" s="9">
        <f>_xlfn.RANK.EQ(_xlfn.NUMBERVALUE(VLOOKUP($A693,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93" s="10">
        <f>_xlfn.RANK.EQ(_xlfn.NUMBERVALUE(VLOOKUP($A693,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93" s="11">
        <f>GEOMEAN(F693:H693)</f>
        <v>52.974830816587776</v>
      </c>
      <c r="J693" s="12">
        <f>_xlfn.RANK.EQ(Table58[[#This Row],[Geom Mean (Defense Only)]], Table58[Geom Mean (Defense Only)], 1)</f>
        <v>70</v>
      </c>
      <c r="K693" s="11">
        <f>GEOMEAN(F693:G693)</f>
        <v>52.962250707461443</v>
      </c>
      <c r="L693" s="13">
        <f>_xlfn.RANK.EQ(Table58[[#This Row],[Defensive Geom Mean (w/o Framing)]], Table58[Defensive Geom Mean (w/o Framing)], 1)</f>
        <v>58</v>
      </c>
      <c r="M693" s="19">
        <f>Table58[[#This Row],[Defense Only Rank]]-Table58[[#This Row],[Defensive Geom Mean (w/o Framing) Rank]]</f>
        <v>12</v>
      </c>
    </row>
    <row r="694" spans="1:13" x14ac:dyDescent="0.45">
      <c r="A694" s="1" t="s">
        <v>826</v>
      </c>
      <c r="B694" t="str">
        <f>VLOOKUP(Table58[[#This Row],[Name]], Statcast_Era___Career[[Name]:[Team]], 2, FALSE)</f>
        <v>3 Tms</v>
      </c>
      <c r="C694" s="8">
        <f>_xlfn.NUMBERVALUE(VLOOKUP($A694, Statcast_Era___Career[[Name]:[FRVFRV - Statcast Fielding Run Value in runs above average (Throwing+Blocking+Framing+Arm+RAA)]], 7, FALSE))</f>
        <v>0</v>
      </c>
      <c r="D694" s="9">
        <f>_xlfn.NUMBERVALUE(VLOOKUP($A694, Statcast_Era___Career[[Name]:[FRVFRV - Statcast Fielding Run Value in runs above average (Throwing+Blocking+Framing+Arm+RAA)]], 8, FALSE))</f>
        <v>0</v>
      </c>
      <c r="E694" s="10">
        <f>_xlfn.NUMBERVALUE(VLOOKUP($A694, Statcast_Era___Career[[Name]:[FRVFRV - Statcast Fielding Run Value in runs above average (Throwing+Blocking+Framing+Arm+RAA)]], 9, FALSE))</f>
        <v>0</v>
      </c>
      <c r="F694" s="8">
        <f>_xlfn.RANK.EQ(_xlfn.NUMBERVALUE(VLOOKUP($A694,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94" s="9">
        <f>_xlfn.RANK.EQ(_xlfn.NUMBERVALUE(VLOOKUP($A694,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94" s="10">
        <f>_xlfn.RANK.EQ(_xlfn.NUMBERVALUE(VLOOKUP($A694,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94" s="11">
        <f>GEOMEAN(F694:H694)</f>
        <v>52.974830816587776</v>
      </c>
      <c r="J694" s="12">
        <f>_xlfn.RANK.EQ(Table58[[#This Row],[Geom Mean (Defense Only)]], Table58[Geom Mean (Defense Only)], 1)</f>
        <v>70</v>
      </c>
      <c r="K694" s="11">
        <f>GEOMEAN(F694:G694)</f>
        <v>52.962250707461443</v>
      </c>
      <c r="L694" s="13">
        <f>_xlfn.RANK.EQ(Table58[[#This Row],[Defensive Geom Mean (w/o Framing)]], Table58[Defensive Geom Mean (w/o Framing)], 1)</f>
        <v>58</v>
      </c>
      <c r="M694" s="19">
        <f>Table58[[#This Row],[Defense Only Rank]]-Table58[[#This Row],[Defensive Geom Mean (w/o Framing) Rank]]</f>
        <v>12</v>
      </c>
    </row>
    <row r="695" spans="1:13" x14ac:dyDescent="0.45">
      <c r="A695" s="1" t="s">
        <v>827</v>
      </c>
      <c r="B695" t="str">
        <f>VLOOKUP(Table58[[#This Row],[Name]], Statcast_Era___Career[[Name]:[Team]], 2, FALSE)</f>
        <v>2 Tms</v>
      </c>
      <c r="C695" s="8">
        <f>_xlfn.NUMBERVALUE(VLOOKUP($A695, Statcast_Era___Career[[Name]:[FRVFRV - Statcast Fielding Run Value in runs above average (Throwing+Blocking+Framing+Arm+RAA)]], 7, FALSE))</f>
        <v>0</v>
      </c>
      <c r="D695" s="9">
        <f>_xlfn.NUMBERVALUE(VLOOKUP($A695, Statcast_Era___Career[[Name]:[FRVFRV - Statcast Fielding Run Value in runs above average (Throwing+Blocking+Framing+Arm+RAA)]], 8, FALSE))</f>
        <v>0</v>
      </c>
      <c r="E695" s="10">
        <f>_xlfn.NUMBERVALUE(VLOOKUP($A695, Statcast_Era___Career[[Name]:[FRVFRV - Statcast Fielding Run Value in runs above average (Throwing+Blocking+Framing+Arm+RAA)]], 9, FALSE))</f>
        <v>0</v>
      </c>
      <c r="F695" s="8">
        <f>_xlfn.RANK.EQ(_xlfn.NUMBERVALUE(VLOOKUP($A695,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95" s="9">
        <f>_xlfn.RANK.EQ(_xlfn.NUMBERVALUE(VLOOKUP($A695,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95" s="10">
        <f>_xlfn.RANK.EQ(_xlfn.NUMBERVALUE(VLOOKUP($A695,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95" s="11">
        <f>GEOMEAN(F695:H695)</f>
        <v>52.974830816587776</v>
      </c>
      <c r="J695" s="12">
        <f>_xlfn.RANK.EQ(Table58[[#This Row],[Geom Mean (Defense Only)]], Table58[Geom Mean (Defense Only)], 1)</f>
        <v>70</v>
      </c>
      <c r="K695" s="11">
        <f>GEOMEAN(F695:G695)</f>
        <v>52.962250707461443</v>
      </c>
      <c r="L695" s="13">
        <f>_xlfn.RANK.EQ(Table58[[#This Row],[Defensive Geom Mean (w/o Framing)]], Table58[Defensive Geom Mean (w/o Framing)], 1)</f>
        <v>58</v>
      </c>
      <c r="M695" s="19">
        <f>Table58[[#This Row],[Defense Only Rank]]-Table58[[#This Row],[Defensive Geom Mean (w/o Framing) Rank]]</f>
        <v>12</v>
      </c>
    </row>
    <row r="696" spans="1:13" x14ac:dyDescent="0.45">
      <c r="A696" s="1" t="s">
        <v>828</v>
      </c>
      <c r="B696" t="str">
        <f>VLOOKUP(Table58[[#This Row],[Name]], Statcast_Era___Career[[Name]:[Team]], 2, FALSE)</f>
        <v>2 Tms</v>
      </c>
      <c r="C696" s="8">
        <f>_xlfn.NUMBERVALUE(VLOOKUP($A696, Statcast_Era___Career[[Name]:[FRVFRV - Statcast Fielding Run Value in runs above average (Throwing+Blocking+Framing+Arm+RAA)]], 7, FALSE))</f>
        <v>0</v>
      </c>
      <c r="D696" s="9">
        <f>_xlfn.NUMBERVALUE(VLOOKUP($A696, Statcast_Era___Career[[Name]:[FRVFRV - Statcast Fielding Run Value in runs above average (Throwing+Blocking+Framing+Arm+RAA)]], 8, FALSE))</f>
        <v>0</v>
      </c>
      <c r="E696" s="10">
        <f>_xlfn.NUMBERVALUE(VLOOKUP($A696, Statcast_Era___Career[[Name]:[FRVFRV - Statcast Fielding Run Value in runs above average (Throwing+Blocking+Framing+Arm+RAA)]], 9, FALSE))</f>
        <v>0</v>
      </c>
      <c r="F696" s="8">
        <f>_xlfn.RANK.EQ(_xlfn.NUMBERVALUE(VLOOKUP($A696,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96" s="9">
        <f>_xlfn.RANK.EQ(_xlfn.NUMBERVALUE(VLOOKUP($A696,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96" s="10">
        <f>_xlfn.RANK.EQ(_xlfn.NUMBERVALUE(VLOOKUP($A696,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96" s="11">
        <f>GEOMEAN(F696:H696)</f>
        <v>52.974830816587776</v>
      </c>
      <c r="J696" s="12">
        <f>_xlfn.RANK.EQ(Table58[[#This Row],[Geom Mean (Defense Only)]], Table58[Geom Mean (Defense Only)], 1)</f>
        <v>70</v>
      </c>
      <c r="K696" s="11">
        <f>GEOMEAN(F696:G696)</f>
        <v>52.962250707461443</v>
      </c>
      <c r="L696" s="13">
        <f>_xlfn.RANK.EQ(Table58[[#This Row],[Defensive Geom Mean (w/o Framing)]], Table58[Defensive Geom Mean (w/o Framing)], 1)</f>
        <v>58</v>
      </c>
      <c r="M696" s="19">
        <f>Table58[[#This Row],[Defense Only Rank]]-Table58[[#This Row],[Defensive Geom Mean (w/o Framing) Rank]]</f>
        <v>12</v>
      </c>
    </row>
    <row r="697" spans="1:13" x14ac:dyDescent="0.45">
      <c r="A697" s="1" t="s">
        <v>829</v>
      </c>
      <c r="B697" t="str">
        <f>VLOOKUP(Table58[[#This Row],[Name]], Statcast_Era___Career[[Name]:[Team]], 2, FALSE)</f>
        <v>2 Tms</v>
      </c>
      <c r="C697" s="8">
        <f>_xlfn.NUMBERVALUE(VLOOKUP($A697, Statcast_Era___Career[[Name]:[FRVFRV - Statcast Fielding Run Value in runs above average (Throwing+Blocking+Framing+Arm+RAA)]], 7, FALSE))</f>
        <v>0</v>
      </c>
      <c r="D697" s="9">
        <f>_xlfn.NUMBERVALUE(VLOOKUP($A697, Statcast_Era___Career[[Name]:[FRVFRV - Statcast Fielding Run Value in runs above average (Throwing+Blocking+Framing+Arm+RAA)]], 8, FALSE))</f>
        <v>0</v>
      </c>
      <c r="E697" s="10">
        <f>_xlfn.NUMBERVALUE(VLOOKUP($A697, Statcast_Era___Career[[Name]:[FRVFRV - Statcast Fielding Run Value in runs above average (Throwing+Blocking+Framing+Arm+RAA)]], 9, FALSE))</f>
        <v>0</v>
      </c>
      <c r="F697" s="8">
        <f>_xlfn.RANK.EQ(_xlfn.NUMBERVALUE(VLOOKUP($A697,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97" s="9">
        <f>_xlfn.RANK.EQ(_xlfn.NUMBERVALUE(VLOOKUP($A697,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97" s="10">
        <f>_xlfn.RANK.EQ(_xlfn.NUMBERVALUE(VLOOKUP($A697,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97" s="11">
        <f>GEOMEAN(F697:H697)</f>
        <v>52.974830816587776</v>
      </c>
      <c r="J697" s="12">
        <f>_xlfn.RANK.EQ(Table58[[#This Row],[Geom Mean (Defense Only)]], Table58[Geom Mean (Defense Only)], 1)</f>
        <v>70</v>
      </c>
      <c r="K697" s="11">
        <f>GEOMEAN(F697:G697)</f>
        <v>52.962250707461443</v>
      </c>
      <c r="L697" s="13">
        <f>_xlfn.RANK.EQ(Table58[[#This Row],[Defensive Geom Mean (w/o Framing)]], Table58[Defensive Geom Mean (w/o Framing)], 1)</f>
        <v>58</v>
      </c>
      <c r="M697" s="19">
        <f>Table58[[#This Row],[Defense Only Rank]]-Table58[[#This Row],[Defensive Geom Mean (w/o Framing) Rank]]</f>
        <v>12</v>
      </c>
    </row>
    <row r="698" spans="1:13" x14ac:dyDescent="0.45">
      <c r="A698" s="1" t="s">
        <v>830</v>
      </c>
      <c r="B698" t="str">
        <f>VLOOKUP(Table58[[#This Row],[Name]], Statcast_Era___Career[[Name]:[Team]], 2, FALSE)</f>
        <v>CSW</v>
      </c>
      <c r="C698" s="8">
        <f>_xlfn.NUMBERVALUE(VLOOKUP($A698, Statcast_Era___Career[[Name]:[FRVFRV - Statcast Fielding Run Value in runs above average (Throwing+Blocking+Framing+Arm+RAA)]], 7, FALSE))</f>
        <v>0</v>
      </c>
      <c r="D698" s="9">
        <f>_xlfn.NUMBERVALUE(VLOOKUP($A698, Statcast_Era___Career[[Name]:[FRVFRV - Statcast Fielding Run Value in runs above average (Throwing+Blocking+Framing+Arm+RAA)]], 8, FALSE))</f>
        <v>0</v>
      </c>
      <c r="E698" s="10">
        <f>_xlfn.NUMBERVALUE(VLOOKUP($A698, Statcast_Era___Career[[Name]:[FRVFRV - Statcast Fielding Run Value in runs above average (Throwing+Blocking+Framing+Arm+RAA)]], 9, FALSE))</f>
        <v>0</v>
      </c>
      <c r="F698" s="8">
        <f>_xlfn.RANK.EQ(_xlfn.NUMBERVALUE(VLOOKUP($A698,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98" s="9">
        <f>_xlfn.RANK.EQ(_xlfn.NUMBERVALUE(VLOOKUP($A698,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98" s="10">
        <f>_xlfn.RANK.EQ(_xlfn.NUMBERVALUE(VLOOKUP($A698,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98" s="11">
        <f>GEOMEAN(F698:H698)</f>
        <v>52.974830816587776</v>
      </c>
      <c r="J698" s="12">
        <f>_xlfn.RANK.EQ(Table58[[#This Row],[Geom Mean (Defense Only)]], Table58[Geom Mean (Defense Only)], 1)</f>
        <v>70</v>
      </c>
      <c r="K698" s="11">
        <f>GEOMEAN(F698:G698)</f>
        <v>52.962250707461443</v>
      </c>
      <c r="L698" s="13">
        <f>_xlfn.RANK.EQ(Table58[[#This Row],[Defensive Geom Mean (w/o Framing)]], Table58[Defensive Geom Mean (w/o Framing)], 1)</f>
        <v>58</v>
      </c>
      <c r="M698" s="19">
        <f>Table58[[#This Row],[Defense Only Rank]]-Table58[[#This Row],[Defensive Geom Mean (w/o Framing) Rank]]</f>
        <v>12</v>
      </c>
    </row>
    <row r="699" spans="1:13" x14ac:dyDescent="0.45">
      <c r="A699" s="1" t="s">
        <v>832</v>
      </c>
      <c r="B699" t="str">
        <f>VLOOKUP(Table58[[#This Row],[Name]], Statcast_Era___Career[[Name]:[Team]], 2, FALSE)</f>
        <v>6 Tms</v>
      </c>
      <c r="C699" s="8">
        <f>_xlfn.NUMBERVALUE(VLOOKUP($A699, Statcast_Era___Career[[Name]:[FRVFRV - Statcast Fielding Run Value in runs above average (Throwing+Blocking+Framing+Arm+RAA)]], 7, FALSE))</f>
        <v>0</v>
      </c>
      <c r="D699" s="9">
        <f>_xlfn.NUMBERVALUE(VLOOKUP($A699, Statcast_Era___Career[[Name]:[FRVFRV - Statcast Fielding Run Value in runs above average (Throwing+Blocking+Framing+Arm+RAA)]], 8, FALSE))</f>
        <v>0</v>
      </c>
      <c r="E699" s="10">
        <f>_xlfn.NUMBERVALUE(VLOOKUP($A699, Statcast_Era___Career[[Name]:[FRVFRV - Statcast Fielding Run Value in runs above average (Throwing+Blocking+Framing+Arm+RAA)]], 9, FALSE))</f>
        <v>0</v>
      </c>
      <c r="F699" s="8">
        <f>_xlfn.RANK.EQ(_xlfn.NUMBERVALUE(VLOOKUP($A699,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699" s="9">
        <f>_xlfn.RANK.EQ(_xlfn.NUMBERVALUE(VLOOKUP($A699,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699" s="10">
        <f>_xlfn.RANK.EQ(_xlfn.NUMBERVALUE(VLOOKUP($A699,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699" s="11">
        <f>GEOMEAN(F699:H699)</f>
        <v>52.974830816587776</v>
      </c>
      <c r="J699" s="12">
        <f>_xlfn.RANK.EQ(Table58[[#This Row],[Geom Mean (Defense Only)]], Table58[Geom Mean (Defense Only)], 1)</f>
        <v>70</v>
      </c>
      <c r="K699" s="11">
        <f>GEOMEAN(F699:G699)</f>
        <v>52.962250707461443</v>
      </c>
      <c r="L699" s="13">
        <f>_xlfn.RANK.EQ(Table58[[#This Row],[Defensive Geom Mean (w/o Framing)]], Table58[Defensive Geom Mean (w/o Framing)], 1)</f>
        <v>58</v>
      </c>
      <c r="M699" s="19">
        <f>Table58[[#This Row],[Defense Only Rank]]-Table58[[#This Row],[Defensive Geom Mean (w/o Framing) Rank]]</f>
        <v>12</v>
      </c>
    </row>
    <row r="700" spans="1:13" x14ac:dyDescent="0.45">
      <c r="A700" s="1" t="s">
        <v>833</v>
      </c>
      <c r="B700" t="str">
        <f>VLOOKUP(Table58[[#This Row],[Name]], Statcast_Era___Career[[Name]:[Team]], 2, FALSE)</f>
        <v>4 Tms</v>
      </c>
      <c r="C700" s="8">
        <f>_xlfn.NUMBERVALUE(VLOOKUP($A700, Statcast_Era___Career[[Name]:[FRVFRV - Statcast Fielding Run Value in runs above average (Throwing+Blocking+Framing+Arm+RAA)]], 7, FALSE))</f>
        <v>0</v>
      </c>
      <c r="D700" s="9">
        <f>_xlfn.NUMBERVALUE(VLOOKUP($A700, Statcast_Era___Career[[Name]:[FRVFRV - Statcast Fielding Run Value in runs above average (Throwing+Blocking+Framing+Arm+RAA)]], 8, FALSE))</f>
        <v>0</v>
      </c>
      <c r="E700" s="10">
        <f>_xlfn.NUMBERVALUE(VLOOKUP($A700, Statcast_Era___Career[[Name]:[FRVFRV - Statcast Fielding Run Value in runs above average (Throwing+Blocking+Framing+Arm+RAA)]], 9, FALSE))</f>
        <v>0</v>
      </c>
      <c r="F700" s="8">
        <f>_xlfn.RANK.EQ(_xlfn.NUMBERVALUE(VLOOKUP($A700,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00" s="9">
        <f>_xlfn.RANK.EQ(_xlfn.NUMBERVALUE(VLOOKUP($A700,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00" s="10">
        <f>_xlfn.RANK.EQ(_xlfn.NUMBERVALUE(VLOOKUP($A700,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00" s="11">
        <f>GEOMEAN(F700:H700)</f>
        <v>52.974830816587776</v>
      </c>
      <c r="J700" s="12">
        <f>_xlfn.RANK.EQ(Table58[[#This Row],[Geom Mean (Defense Only)]], Table58[Geom Mean (Defense Only)], 1)</f>
        <v>70</v>
      </c>
      <c r="K700" s="11">
        <f>GEOMEAN(F700:G700)</f>
        <v>52.962250707461443</v>
      </c>
      <c r="L700" s="13">
        <f>_xlfn.RANK.EQ(Table58[[#This Row],[Defensive Geom Mean (w/o Framing)]], Table58[Defensive Geom Mean (w/o Framing)], 1)</f>
        <v>58</v>
      </c>
      <c r="M700" s="19">
        <f>Table58[[#This Row],[Defense Only Rank]]-Table58[[#This Row],[Defensive Geom Mean (w/o Framing) Rank]]</f>
        <v>12</v>
      </c>
    </row>
    <row r="701" spans="1:13" x14ac:dyDescent="0.45">
      <c r="A701" s="1" t="s">
        <v>834</v>
      </c>
      <c r="B701" t="str">
        <f>VLOOKUP(Table58[[#This Row],[Name]], Statcast_Era___Career[[Name]:[Team]], 2, FALSE)</f>
        <v>7 Tms</v>
      </c>
      <c r="C701" s="8">
        <f>_xlfn.NUMBERVALUE(VLOOKUP($A701, Statcast_Era___Career[[Name]:[FRVFRV - Statcast Fielding Run Value in runs above average (Throwing+Blocking+Framing+Arm+RAA)]], 7, FALSE))</f>
        <v>0</v>
      </c>
      <c r="D701" s="9">
        <f>_xlfn.NUMBERVALUE(VLOOKUP($A701, Statcast_Era___Career[[Name]:[FRVFRV - Statcast Fielding Run Value in runs above average (Throwing+Blocking+Framing+Arm+RAA)]], 8, FALSE))</f>
        <v>0</v>
      </c>
      <c r="E701" s="10">
        <f>_xlfn.NUMBERVALUE(VLOOKUP($A701, Statcast_Era___Career[[Name]:[FRVFRV - Statcast Fielding Run Value in runs above average (Throwing+Blocking+Framing+Arm+RAA)]], 9, FALSE))</f>
        <v>0</v>
      </c>
      <c r="F701" s="8">
        <f>_xlfn.RANK.EQ(_xlfn.NUMBERVALUE(VLOOKUP($A701,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01" s="9">
        <f>_xlfn.RANK.EQ(_xlfn.NUMBERVALUE(VLOOKUP($A701,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01" s="10">
        <f>_xlfn.RANK.EQ(_xlfn.NUMBERVALUE(VLOOKUP($A701,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01" s="11">
        <f>GEOMEAN(F701:H701)</f>
        <v>52.974830816587776</v>
      </c>
      <c r="J701" s="12">
        <f>_xlfn.RANK.EQ(Table58[[#This Row],[Geom Mean (Defense Only)]], Table58[Geom Mean (Defense Only)], 1)</f>
        <v>70</v>
      </c>
      <c r="K701" s="11">
        <f>GEOMEAN(F701:G701)</f>
        <v>52.962250707461443</v>
      </c>
      <c r="L701" s="13">
        <f>_xlfn.RANK.EQ(Table58[[#This Row],[Defensive Geom Mean (w/o Framing)]], Table58[Defensive Geom Mean (w/o Framing)], 1)</f>
        <v>58</v>
      </c>
      <c r="M701" s="19">
        <f>Table58[[#This Row],[Defense Only Rank]]-Table58[[#This Row],[Defensive Geom Mean (w/o Framing) Rank]]</f>
        <v>12</v>
      </c>
    </row>
    <row r="702" spans="1:13" x14ac:dyDescent="0.45">
      <c r="A702" s="1" t="s">
        <v>835</v>
      </c>
      <c r="B702" t="str">
        <f>VLOOKUP(Table58[[#This Row],[Name]], Statcast_Era___Career[[Name]:[Team]], 2, FALSE)</f>
        <v>6 Tms</v>
      </c>
      <c r="C702" s="8">
        <f>_xlfn.NUMBERVALUE(VLOOKUP($A702, Statcast_Era___Career[[Name]:[FRVFRV - Statcast Fielding Run Value in runs above average (Throwing+Blocking+Framing+Arm+RAA)]], 7, FALSE))</f>
        <v>0</v>
      </c>
      <c r="D702" s="9">
        <f>_xlfn.NUMBERVALUE(VLOOKUP($A702, Statcast_Era___Career[[Name]:[FRVFRV - Statcast Fielding Run Value in runs above average (Throwing+Blocking+Framing+Arm+RAA)]], 8, FALSE))</f>
        <v>0</v>
      </c>
      <c r="E702" s="10">
        <f>_xlfn.NUMBERVALUE(VLOOKUP($A702, Statcast_Era___Career[[Name]:[FRVFRV - Statcast Fielding Run Value in runs above average (Throwing+Blocking+Framing+Arm+RAA)]], 9, FALSE))</f>
        <v>0</v>
      </c>
      <c r="F702" s="8">
        <f>_xlfn.RANK.EQ(_xlfn.NUMBERVALUE(VLOOKUP($A702,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02" s="9">
        <f>_xlfn.RANK.EQ(_xlfn.NUMBERVALUE(VLOOKUP($A702,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02" s="10">
        <f>_xlfn.RANK.EQ(_xlfn.NUMBERVALUE(VLOOKUP($A702,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02" s="11">
        <f>GEOMEAN(F702:H702)</f>
        <v>52.974830816587776</v>
      </c>
      <c r="J702" s="12">
        <f>_xlfn.RANK.EQ(Table58[[#This Row],[Geom Mean (Defense Only)]], Table58[Geom Mean (Defense Only)], 1)</f>
        <v>70</v>
      </c>
      <c r="K702" s="11">
        <f>GEOMEAN(F702:G702)</f>
        <v>52.962250707461443</v>
      </c>
      <c r="L702" s="13">
        <f>_xlfn.RANK.EQ(Table58[[#This Row],[Defensive Geom Mean (w/o Framing)]], Table58[Defensive Geom Mean (w/o Framing)], 1)</f>
        <v>58</v>
      </c>
      <c r="M702" s="19">
        <f>Table58[[#This Row],[Defense Only Rank]]-Table58[[#This Row],[Defensive Geom Mean (w/o Framing) Rank]]</f>
        <v>12</v>
      </c>
    </row>
    <row r="703" spans="1:13" x14ac:dyDescent="0.45">
      <c r="A703" s="1" t="s">
        <v>836</v>
      </c>
      <c r="B703" t="str">
        <f>VLOOKUP(Table58[[#This Row],[Name]], Statcast_Era___Career[[Name]:[Team]], 2, FALSE)</f>
        <v>PS</v>
      </c>
      <c r="C703" s="8">
        <f>_xlfn.NUMBERVALUE(VLOOKUP($A703, Statcast_Era___Career[[Name]:[FRVFRV - Statcast Fielding Run Value in runs above average (Throwing+Blocking+Framing+Arm+RAA)]], 7, FALSE))</f>
        <v>0</v>
      </c>
      <c r="D703" s="9">
        <f>_xlfn.NUMBERVALUE(VLOOKUP($A703, Statcast_Era___Career[[Name]:[FRVFRV - Statcast Fielding Run Value in runs above average (Throwing+Blocking+Framing+Arm+RAA)]], 8, FALSE))</f>
        <v>0</v>
      </c>
      <c r="E703" s="10">
        <f>_xlfn.NUMBERVALUE(VLOOKUP($A703, Statcast_Era___Career[[Name]:[FRVFRV - Statcast Fielding Run Value in runs above average (Throwing+Blocking+Framing+Arm+RAA)]], 9, FALSE))</f>
        <v>0</v>
      </c>
      <c r="F703" s="8">
        <f>_xlfn.RANK.EQ(_xlfn.NUMBERVALUE(VLOOKUP($A703,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03" s="9">
        <f>_xlfn.RANK.EQ(_xlfn.NUMBERVALUE(VLOOKUP($A703,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03" s="10">
        <f>_xlfn.RANK.EQ(_xlfn.NUMBERVALUE(VLOOKUP($A703,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03" s="11">
        <f>GEOMEAN(F703:H703)</f>
        <v>52.974830816587776</v>
      </c>
      <c r="J703" s="12">
        <f>_xlfn.RANK.EQ(Table58[[#This Row],[Geom Mean (Defense Only)]], Table58[Geom Mean (Defense Only)], 1)</f>
        <v>70</v>
      </c>
      <c r="K703" s="11">
        <f>GEOMEAN(F703:G703)</f>
        <v>52.962250707461443</v>
      </c>
      <c r="L703" s="13">
        <f>_xlfn.RANK.EQ(Table58[[#This Row],[Defensive Geom Mean (w/o Framing)]], Table58[Defensive Geom Mean (w/o Framing)], 1)</f>
        <v>58</v>
      </c>
      <c r="M703" s="19">
        <f>Table58[[#This Row],[Defense Only Rank]]-Table58[[#This Row],[Defensive Geom Mean (w/o Framing) Rank]]</f>
        <v>12</v>
      </c>
    </row>
    <row r="704" spans="1:13" x14ac:dyDescent="0.45">
      <c r="A704" s="1" t="s">
        <v>838</v>
      </c>
      <c r="B704" t="str">
        <f>VLOOKUP(Table58[[#This Row],[Name]], Statcast_Era___Career[[Name]:[Team]], 2, FALSE)</f>
        <v>6 Tms</v>
      </c>
      <c r="C704" s="8">
        <f>_xlfn.NUMBERVALUE(VLOOKUP($A704, Statcast_Era___Career[[Name]:[FRVFRV - Statcast Fielding Run Value in runs above average (Throwing+Blocking+Framing+Arm+RAA)]], 7, FALSE))</f>
        <v>0</v>
      </c>
      <c r="D704" s="9">
        <f>_xlfn.NUMBERVALUE(VLOOKUP($A704, Statcast_Era___Career[[Name]:[FRVFRV - Statcast Fielding Run Value in runs above average (Throwing+Blocking+Framing+Arm+RAA)]], 8, FALSE))</f>
        <v>0</v>
      </c>
      <c r="E704" s="10">
        <f>_xlfn.NUMBERVALUE(VLOOKUP($A704, Statcast_Era___Career[[Name]:[FRVFRV - Statcast Fielding Run Value in runs above average (Throwing+Blocking+Framing+Arm+RAA)]], 9, FALSE))</f>
        <v>0</v>
      </c>
      <c r="F704" s="8">
        <f>_xlfn.RANK.EQ(_xlfn.NUMBERVALUE(VLOOKUP($A704,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04" s="9">
        <f>_xlfn.RANK.EQ(_xlfn.NUMBERVALUE(VLOOKUP($A704,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04" s="10">
        <f>_xlfn.RANK.EQ(_xlfn.NUMBERVALUE(VLOOKUP($A704,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04" s="11">
        <f>GEOMEAN(F704:H704)</f>
        <v>52.974830816587776</v>
      </c>
      <c r="J704" s="12">
        <f>_xlfn.RANK.EQ(Table58[[#This Row],[Geom Mean (Defense Only)]], Table58[Geom Mean (Defense Only)], 1)</f>
        <v>70</v>
      </c>
      <c r="K704" s="11">
        <f>GEOMEAN(F704:G704)</f>
        <v>52.962250707461443</v>
      </c>
      <c r="L704" s="13">
        <f>_xlfn.RANK.EQ(Table58[[#This Row],[Defensive Geom Mean (w/o Framing)]], Table58[Defensive Geom Mean (w/o Framing)], 1)</f>
        <v>58</v>
      </c>
      <c r="M704" s="19">
        <f>Table58[[#This Row],[Defense Only Rank]]-Table58[[#This Row],[Defensive Geom Mean (w/o Framing) Rank]]</f>
        <v>12</v>
      </c>
    </row>
    <row r="705" spans="1:13" x14ac:dyDescent="0.45">
      <c r="A705" s="1" t="s">
        <v>839</v>
      </c>
      <c r="B705" t="str">
        <f>VLOOKUP(Table58[[#This Row],[Name]], Statcast_Era___Career[[Name]:[Team]], 2, FALSE)</f>
        <v>7 Tms</v>
      </c>
      <c r="C705" s="8">
        <f>_xlfn.NUMBERVALUE(VLOOKUP($A705, Statcast_Era___Career[[Name]:[FRVFRV - Statcast Fielding Run Value in runs above average (Throwing+Blocking+Framing+Arm+RAA)]], 7, FALSE))</f>
        <v>0</v>
      </c>
      <c r="D705" s="9">
        <f>_xlfn.NUMBERVALUE(VLOOKUP($A705, Statcast_Era___Career[[Name]:[FRVFRV - Statcast Fielding Run Value in runs above average (Throwing+Blocking+Framing+Arm+RAA)]], 8, FALSE))</f>
        <v>0</v>
      </c>
      <c r="E705" s="10">
        <f>_xlfn.NUMBERVALUE(VLOOKUP($A705, Statcast_Era___Career[[Name]:[FRVFRV - Statcast Fielding Run Value in runs above average (Throwing+Blocking+Framing+Arm+RAA)]], 9, FALSE))</f>
        <v>0</v>
      </c>
      <c r="F705" s="8">
        <f>_xlfn.RANK.EQ(_xlfn.NUMBERVALUE(VLOOKUP($A705,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05" s="9">
        <f>_xlfn.RANK.EQ(_xlfn.NUMBERVALUE(VLOOKUP($A705,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05" s="10">
        <f>_xlfn.RANK.EQ(_xlfn.NUMBERVALUE(VLOOKUP($A705,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05" s="11">
        <f>GEOMEAN(F705:H705)</f>
        <v>52.974830816587776</v>
      </c>
      <c r="J705" s="12">
        <f>_xlfn.RANK.EQ(Table58[[#This Row],[Geom Mean (Defense Only)]], Table58[Geom Mean (Defense Only)], 1)</f>
        <v>70</v>
      </c>
      <c r="K705" s="11">
        <f>GEOMEAN(F705:G705)</f>
        <v>52.962250707461443</v>
      </c>
      <c r="L705" s="13">
        <f>_xlfn.RANK.EQ(Table58[[#This Row],[Defensive Geom Mean (w/o Framing)]], Table58[Defensive Geom Mean (w/o Framing)], 1)</f>
        <v>58</v>
      </c>
      <c r="M705" s="19">
        <f>Table58[[#This Row],[Defense Only Rank]]-Table58[[#This Row],[Defensive Geom Mean (w/o Framing) Rank]]</f>
        <v>12</v>
      </c>
    </row>
    <row r="706" spans="1:13" x14ac:dyDescent="0.45">
      <c r="A706" s="1" t="s">
        <v>840</v>
      </c>
      <c r="B706" t="str">
        <f>VLOOKUP(Table58[[#This Row],[Name]], Statcast_Era___Career[[Name]:[Team]], 2, FALSE)</f>
        <v>8 Tms</v>
      </c>
      <c r="C706" s="8">
        <f>_xlfn.NUMBERVALUE(VLOOKUP($A706, Statcast_Era___Career[[Name]:[FRVFRV - Statcast Fielding Run Value in runs above average (Throwing+Blocking+Framing+Arm+RAA)]], 7, FALSE))</f>
        <v>0</v>
      </c>
      <c r="D706" s="9">
        <f>_xlfn.NUMBERVALUE(VLOOKUP($A706, Statcast_Era___Career[[Name]:[FRVFRV - Statcast Fielding Run Value in runs above average (Throwing+Blocking+Framing+Arm+RAA)]], 8, FALSE))</f>
        <v>0</v>
      </c>
      <c r="E706" s="10">
        <f>_xlfn.NUMBERVALUE(VLOOKUP($A706, Statcast_Era___Career[[Name]:[FRVFRV - Statcast Fielding Run Value in runs above average (Throwing+Blocking+Framing+Arm+RAA)]], 9, FALSE))</f>
        <v>0</v>
      </c>
      <c r="F706" s="8">
        <f>_xlfn.RANK.EQ(_xlfn.NUMBERVALUE(VLOOKUP($A706,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06" s="9">
        <f>_xlfn.RANK.EQ(_xlfn.NUMBERVALUE(VLOOKUP($A706,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06" s="10">
        <f>_xlfn.RANK.EQ(_xlfn.NUMBERVALUE(VLOOKUP($A706,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06" s="11">
        <f>GEOMEAN(F706:H706)</f>
        <v>52.974830816587776</v>
      </c>
      <c r="J706" s="12">
        <f>_xlfn.RANK.EQ(Table58[[#This Row],[Geom Mean (Defense Only)]], Table58[Geom Mean (Defense Only)], 1)</f>
        <v>70</v>
      </c>
      <c r="K706" s="11">
        <f>GEOMEAN(F706:G706)</f>
        <v>52.962250707461443</v>
      </c>
      <c r="L706" s="13">
        <f>_xlfn.RANK.EQ(Table58[[#This Row],[Defensive Geom Mean (w/o Framing)]], Table58[Defensive Geom Mean (w/o Framing)], 1)</f>
        <v>58</v>
      </c>
      <c r="M706" s="19">
        <f>Table58[[#This Row],[Defense Only Rank]]-Table58[[#This Row],[Defensive Geom Mean (w/o Framing) Rank]]</f>
        <v>12</v>
      </c>
    </row>
    <row r="707" spans="1:13" x14ac:dyDescent="0.45">
      <c r="A707" s="1" t="s">
        <v>841</v>
      </c>
      <c r="B707" t="str">
        <f>VLOOKUP(Table58[[#This Row],[Name]], Statcast_Era___Career[[Name]:[Team]], 2, FALSE)</f>
        <v>6 Tms</v>
      </c>
      <c r="C707" s="8">
        <f>_xlfn.NUMBERVALUE(VLOOKUP($A707, Statcast_Era___Career[[Name]:[FRVFRV - Statcast Fielding Run Value in runs above average (Throwing+Blocking+Framing+Arm+RAA)]], 7, FALSE))</f>
        <v>0</v>
      </c>
      <c r="D707" s="9">
        <f>_xlfn.NUMBERVALUE(VLOOKUP($A707, Statcast_Era___Career[[Name]:[FRVFRV - Statcast Fielding Run Value in runs above average (Throwing+Blocking+Framing+Arm+RAA)]], 8, FALSE))</f>
        <v>0</v>
      </c>
      <c r="E707" s="10">
        <f>_xlfn.NUMBERVALUE(VLOOKUP($A707, Statcast_Era___Career[[Name]:[FRVFRV - Statcast Fielding Run Value in runs above average (Throwing+Blocking+Framing+Arm+RAA)]], 9, FALSE))</f>
        <v>0</v>
      </c>
      <c r="F707" s="8">
        <f>_xlfn.RANK.EQ(_xlfn.NUMBERVALUE(VLOOKUP($A707,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07" s="9">
        <f>_xlfn.RANK.EQ(_xlfn.NUMBERVALUE(VLOOKUP($A707,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07" s="10">
        <f>_xlfn.RANK.EQ(_xlfn.NUMBERVALUE(VLOOKUP($A707,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07" s="11">
        <f>GEOMEAN(F707:H707)</f>
        <v>52.974830816587776</v>
      </c>
      <c r="J707" s="12">
        <f>_xlfn.RANK.EQ(Table58[[#This Row],[Geom Mean (Defense Only)]], Table58[Geom Mean (Defense Only)], 1)</f>
        <v>70</v>
      </c>
      <c r="K707" s="11">
        <f>GEOMEAN(F707:G707)</f>
        <v>52.962250707461443</v>
      </c>
      <c r="L707" s="13">
        <f>_xlfn.RANK.EQ(Table58[[#This Row],[Defensive Geom Mean (w/o Framing)]], Table58[Defensive Geom Mean (w/o Framing)], 1)</f>
        <v>58</v>
      </c>
      <c r="M707" s="19">
        <f>Table58[[#This Row],[Defense Only Rank]]-Table58[[#This Row],[Defensive Geom Mean (w/o Framing) Rank]]</f>
        <v>12</v>
      </c>
    </row>
    <row r="708" spans="1:13" x14ac:dyDescent="0.45">
      <c r="A708" s="1" t="s">
        <v>842</v>
      </c>
      <c r="B708" t="str">
        <f>VLOOKUP(Table58[[#This Row],[Name]], Statcast_Era___Career[[Name]:[Team]], 2, FALSE)</f>
        <v>13 Tms</v>
      </c>
      <c r="C708" s="8">
        <f>_xlfn.NUMBERVALUE(VLOOKUP($A708, Statcast_Era___Career[[Name]:[FRVFRV - Statcast Fielding Run Value in runs above average (Throwing+Blocking+Framing+Arm+RAA)]], 7, FALSE))</f>
        <v>0</v>
      </c>
      <c r="D708" s="9">
        <f>_xlfn.NUMBERVALUE(VLOOKUP($A708, Statcast_Era___Career[[Name]:[FRVFRV - Statcast Fielding Run Value in runs above average (Throwing+Blocking+Framing+Arm+RAA)]], 8, FALSE))</f>
        <v>0</v>
      </c>
      <c r="E708" s="10">
        <f>_xlfn.NUMBERVALUE(VLOOKUP($A708, Statcast_Era___Career[[Name]:[FRVFRV - Statcast Fielding Run Value in runs above average (Throwing+Blocking+Framing+Arm+RAA)]], 9, FALSE))</f>
        <v>0</v>
      </c>
      <c r="F708" s="8">
        <f>_xlfn.RANK.EQ(_xlfn.NUMBERVALUE(VLOOKUP($A708,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08" s="9">
        <f>_xlfn.RANK.EQ(_xlfn.NUMBERVALUE(VLOOKUP($A708,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08" s="10">
        <f>_xlfn.RANK.EQ(_xlfn.NUMBERVALUE(VLOOKUP($A708,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08" s="11">
        <f>GEOMEAN(F708:H708)</f>
        <v>52.974830816587776</v>
      </c>
      <c r="J708" s="12">
        <f>_xlfn.RANK.EQ(Table58[[#This Row],[Geom Mean (Defense Only)]], Table58[Geom Mean (Defense Only)], 1)</f>
        <v>70</v>
      </c>
      <c r="K708" s="11">
        <f>GEOMEAN(F708:G708)</f>
        <v>52.962250707461443</v>
      </c>
      <c r="L708" s="13">
        <f>_xlfn.RANK.EQ(Table58[[#This Row],[Defensive Geom Mean (w/o Framing)]], Table58[Defensive Geom Mean (w/o Framing)], 1)</f>
        <v>58</v>
      </c>
      <c r="M708" s="19">
        <f>Table58[[#This Row],[Defense Only Rank]]-Table58[[#This Row],[Defensive Geom Mean (w/o Framing) Rank]]</f>
        <v>12</v>
      </c>
    </row>
    <row r="709" spans="1:13" x14ac:dyDescent="0.45">
      <c r="A709" s="1" t="s">
        <v>844</v>
      </c>
      <c r="B709" t="str">
        <f>VLOOKUP(Table58[[#This Row],[Name]], Statcast_Era___Career[[Name]:[Team]], 2, FALSE)</f>
        <v>4 Tms</v>
      </c>
      <c r="C709" s="8">
        <f>_xlfn.NUMBERVALUE(VLOOKUP($A709, Statcast_Era___Career[[Name]:[FRVFRV - Statcast Fielding Run Value in runs above average (Throwing+Blocking+Framing+Arm+RAA)]], 7, FALSE))</f>
        <v>0</v>
      </c>
      <c r="D709" s="9">
        <f>_xlfn.NUMBERVALUE(VLOOKUP($A709, Statcast_Era___Career[[Name]:[FRVFRV - Statcast Fielding Run Value in runs above average (Throwing+Blocking+Framing+Arm+RAA)]], 8, FALSE))</f>
        <v>0</v>
      </c>
      <c r="E709" s="10">
        <f>_xlfn.NUMBERVALUE(VLOOKUP($A709, Statcast_Era___Career[[Name]:[FRVFRV - Statcast Fielding Run Value in runs above average (Throwing+Blocking+Framing+Arm+RAA)]], 9, FALSE))</f>
        <v>0</v>
      </c>
      <c r="F709" s="8">
        <f>_xlfn.RANK.EQ(_xlfn.NUMBERVALUE(VLOOKUP($A709,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09" s="9">
        <f>_xlfn.RANK.EQ(_xlfn.NUMBERVALUE(VLOOKUP($A709,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09" s="10">
        <f>_xlfn.RANK.EQ(_xlfn.NUMBERVALUE(VLOOKUP($A709,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09" s="11">
        <f>GEOMEAN(F709:H709)</f>
        <v>52.974830816587776</v>
      </c>
      <c r="J709" s="12">
        <f>_xlfn.RANK.EQ(Table58[[#This Row],[Geom Mean (Defense Only)]], Table58[Geom Mean (Defense Only)], 1)</f>
        <v>70</v>
      </c>
      <c r="K709" s="11">
        <f>GEOMEAN(F709:G709)</f>
        <v>52.962250707461443</v>
      </c>
      <c r="L709" s="13">
        <f>_xlfn.RANK.EQ(Table58[[#This Row],[Defensive Geom Mean (w/o Framing)]], Table58[Defensive Geom Mean (w/o Framing)], 1)</f>
        <v>58</v>
      </c>
      <c r="M709" s="19">
        <f>Table58[[#This Row],[Defense Only Rank]]-Table58[[#This Row],[Defensive Geom Mean (w/o Framing) Rank]]</f>
        <v>12</v>
      </c>
    </row>
    <row r="710" spans="1:13" x14ac:dyDescent="0.45">
      <c r="A710" s="1" t="s">
        <v>845</v>
      </c>
      <c r="B710" t="str">
        <f>VLOOKUP(Table58[[#This Row],[Name]], Statcast_Era___Career[[Name]:[Team]], 2, FALSE)</f>
        <v>3 Tms</v>
      </c>
      <c r="C710" s="8">
        <f>_xlfn.NUMBERVALUE(VLOOKUP($A710, Statcast_Era___Career[[Name]:[FRVFRV - Statcast Fielding Run Value in runs above average (Throwing+Blocking+Framing+Arm+RAA)]], 7, FALSE))</f>
        <v>0</v>
      </c>
      <c r="D710" s="9">
        <f>_xlfn.NUMBERVALUE(VLOOKUP($A710, Statcast_Era___Career[[Name]:[FRVFRV - Statcast Fielding Run Value in runs above average (Throwing+Blocking+Framing+Arm+RAA)]], 8, FALSE))</f>
        <v>0</v>
      </c>
      <c r="E710" s="10">
        <f>_xlfn.NUMBERVALUE(VLOOKUP($A710, Statcast_Era___Career[[Name]:[FRVFRV - Statcast Fielding Run Value in runs above average (Throwing+Blocking+Framing+Arm+RAA)]], 9, FALSE))</f>
        <v>0</v>
      </c>
      <c r="F710" s="8">
        <f>_xlfn.RANK.EQ(_xlfn.NUMBERVALUE(VLOOKUP($A710,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10" s="9">
        <f>_xlfn.RANK.EQ(_xlfn.NUMBERVALUE(VLOOKUP($A710,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10" s="10">
        <f>_xlfn.RANK.EQ(_xlfn.NUMBERVALUE(VLOOKUP($A710,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10" s="11">
        <f>GEOMEAN(F710:H710)</f>
        <v>52.974830816587776</v>
      </c>
      <c r="J710" s="12">
        <f>_xlfn.RANK.EQ(Table58[[#This Row],[Geom Mean (Defense Only)]], Table58[Geom Mean (Defense Only)], 1)</f>
        <v>70</v>
      </c>
      <c r="K710" s="11">
        <f>GEOMEAN(F710:G710)</f>
        <v>52.962250707461443</v>
      </c>
      <c r="L710" s="13">
        <f>_xlfn.RANK.EQ(Table58[[#This Row],[Defensive Geom Mean (w/o Framing)]], Table58[Defensive Geom Mean (w/o Framing)], 1)</f>
        <v>58</v>
      </c>
      <c r="M710" s="19">
        <f>Table58[[#This Row],[Defense Only Rank]]-Table58[[#This Row],[Defensive Geom Mean (w/o Framing) Rank]]</f>
        <v>12</v>
      </c>
    </row>
    <row r="711" spans="1:13" x14ac:dyDescent="0.45">
      <c r="A711" s="1" t="s">
        <v>846</v>
      </c>
      <c r="B711" t="str">
        <f>VLOOKUP(Table58[[#This Row],[Name]], Statcast_Era___Career[[Name]:[Team]], 2, FALSE)</f>
        <v>4 Tms</v>
      </c>
      <c r="C711" s="8">
        <f>_xlfn.NUMBERVALUE(VLOOKUP($A711, Statcast_Era___Career[[Name]:[FRVFRV - Statcast Fielding Run Value in runs above average (Throwing+Blocking+Framing+Arm+RAA)]], 7, FALSE))</f>
        <v>0</v>
      </c>
      <c r="D711" s="9">
        <f>_xlfn.NUMBERVALUE(VLOOKUP($A711, Statcast_Era___Career[[Name]:[FRVFRV - Statcast Fielding Run Value in runs above average (Throwing+Blocking+Framing+Arm+RAA)]], 8, FALSE))</f>
        <v>0</v>
      </c>
      <c r="E711" s="10">
        <f>_xlfn.NUMBERVALUE(VLOOKUP($A711, Statcast_Era___Career[[Name]:[FRVFRV - Statcast Fielding Run Value in runs above average (Throwing+Blocking+Framing+Arm+RAA)]], 9, FALSE))</f>
        <v>0</v>
      </c>
      <c r="F711" s="8">
        <f>_xlfn.RANK.EQ(_xlfn.NUMBERVALUE(VLOOKUP($A711,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11" s="9">
        <f>_xlfn.RANK.EQ(_xlfn.NUMBERVALUE(VLOOKUP($A711,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11" s="10">
        <f>_xlfn.RANK.EQ(_xlfn.NUMBERVALUE(VLOOKUP($A711,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11" s="11">
        <f>GEOMEAN(F711:H711)</f>
        <v>52.974830816587776</v>
      </c>
      <c r="J711" s="12">
        <f>_xlfn.RANK.EQ(Table58[[#This Row],[Geom Mean (Defense Only)]], Table58[Geom Mean (Defense Only)], 1)</f>
        <v>70</v>
      </c>
      <c r="K711" s="11">
        <f>GEOMEAN(F711:G711)</f>
        <v>52.962250707461443</v>
      </c>
      <c r="L711" s="13">
        <f>_xlfn.RANK.EQ(Table58[[#This Row],[Defensive Geom Mean (w/o Framing)]], Table58[Defensive Geom Mean (w/o Framing)], 1)</f>
        <v>58</v>
      </c>
      <c r="M711" s="19">
        <f>Table58[[#This Row],[Defense Only Rank]]-Table58[[#This Row],[Defensive Geom Mean (w/o Framing) Rank]]</f>
        <v>12</v>
      </c>
    </row>
    <row r="712" spans="1:13" x14ac:dyDescent="0.45">
      <c r="A712" s="1" t="s">
        <v>847</v>
      </c>
      <c r="B712" t="str">
        <f>VLOOKUP(Table58[[#This Row],[Name]], Statcast_Era___Career[[Name]:[Team]], 2, FALSE)</f>
        <v>2 Tms</v>
      </c>
      <c r="C712" s="8">
        <f>_xlfn.NUMBERVALUE(VLOOKUP($A712, Statcast_Era___Career[[Name]:[FRVFRV - Statcast Fielding Run Value in runs above average (Throwing+Blocking+Framing+Arm+RAA)]], 7, FALSE))</f>
        <v>0</v>
      </c>
      <c r="D712" s="9">
        <f>_xlfn.NUMBERVALUE(VLOOKUP($A712, Statcast_Era___Career[[Name]:[FRVFRV - Statcast Fielding Run Value in runs above average (Throwing+Blocking+Framing+Arm+RAA)]], 8, FALSE))</f>
        <v>0</v>
      </c>
      <c r="E712" s="10">
        <f>_xlfn.NUMBERVALUE(VLOOKUP($A712, Statcast_Era___Career[[Name]:[FRVFRV - Statcast Fielding Run Value in runs above average (Throwing+Blocking+Framing+Arm+RAA)]], 9, FALSE))</f>
        <v>0</v>
      </c>
      <c r="F712" s="8">
        <f>_xlfn.RANK.EQ(_xlfn.NUMBERVALUE(VLOOKUP($A712,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12" s="9">
        <f>_xlfn.RANK.EQ(_xlfn.NUMBERVALUE(VLOOKUP($A712,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12" s="10">
        <f>_xlfn.RANK.EQ(_xlfn.NUMBERVALUE(VLOOKUP($A712,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12" s="11">
        <f>GEOMEAN(F712:H712)</f>
        <v>52.974830816587776</v>
      </c>
      <c r="J712" s="12">
        <f>_xlfn.RANK.EQ(Table58[[#This Row],[Geom Mean (Defense Only)]], Table58[Geom Mean (Defense Only)], 1)</f>
        <v>70</v>
      </c>
      <c r="K712" s="11">
        <f>GEOMEAN(F712:G712)</f>
        <v>52.962250707461443</v>
      </c>
      <c r="L712" s="13">
        <f>_xlfn.RANK.EQ(Table58[[#This Row],[Defensive Geom Mean (w/o Framing)]], Table58[Defensive Geom Mean (w/o Framing)], 1)</f>
        <v>58</v>
      </c>
      <c r="M712" s="19">
        <f>Table58[[#This Row],[Defense Only Rank]]-Table58[[#This Row],[Defensive Geom Mean (w/o Framing) Rank]]</f>
        <v>12</v>
      </c>
    </row>
    <row r="713" spans="1:13" x14ac:dyDescent="0.45">
      <c r="A713" s="1" t="s">
        <v>848</v>
      </c>
      <c r="B713" t="str">
        <f>VLOOKUP(Table58[[#This Row],[Name]], Statcast_Era___Career[[Name]:[Team]], 2, FALSE)</f>
        <v>2 Tms</v>
      </c>
      <c r="C713" s="8">
        <f>_xlfn.NUMBERVALUE(VLOOKUP($A713, Statcast_Era___Career[[Name]:[FRVFRV - Statcast Fielding Run Value in runs above average (Throwing+Blocking+Framing+Arm+RAA)]], 7, FALSE))</f>
        <v>0</v>
      </c>
      <c r="D713" s="9">
        <f>_xlfn.NUMBERVALUE(VLOOKUP($A713, Statcast_Era___Career[[Name]:[FRVFRV - Statcast Fielding Run Value in runs above average (Throwing+Blocking+Framing+Arm+RAA)]], 8, FALSE))</f>
        <v>0</v>
      </c>
      <c r="E713" s="10">
        <f>_xlfn.NUMBERVALUE(VLOOKUP($A713, Statcast_Era___Career[[Name]:[FRVFRV - Statcast Fielding Run Value in runs above average (Throwing+Blocking+Framing+Arm+RAA)]], 9, FALSE))</f>
        <v>0</v>
      </c>
      <c r="F713" s="8">
        <f>_xlfn.RANK.EQ(_xlfn.NUMBERVALUE(VLOOKUP($A713,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13" s="9">
        <f>_xlfn.RANK.EQ(_xlfn.NUMBERVALUE(VLOOKUP($A713,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13" s="10">
        <f>_xlfn.RANK.EQ(_xlfn.NUMBERVALUE(VLOOKUP($A713,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13" s="11">
        <f>GEOMEAN(F713:H713)</f>
        <v>52.974830816587776</v>
      </c>
      <c r="J713" s="12">
        <f>_xlfn.RANK.EQ(Table58[[#This Row],[Geom Mean (Defense Only)]], Table58[Geom Mean (Defense Only)], 1)</f>
        <v>70</v>
      </c>
      <c r="K713" s="11">
        <f>GEOMEAN(F713:G713)</f>
        <v>52.962250707461443</v>
      </c>
      <c r="L713" s="13">
        <f>_xlfn.RANK.EQ(Table58[[#This Row],[Defensive Geom Mean (w/o Framing)]], Table58[Defensive Geom Mean (w/o Framing)], 1)</f>
        <v>58</v>
      </c>
      <c r="M713" s="19">
        <f>Table58[[#This Row],[Defense Only Rank]]-Table58[[#This Row],[Defensive Geom Mean (w/o Framing) Rank]]</f>
        <v>12</v>
      </c>
    </row>
    <row r="714" spans="1:13" x14ac:dyDescent="0.45">
      <c r="A714" s="1" t="s">
        <v>849</v>
      </c>
      <c r="B714" t="str">
        <f>VLOOKUP(Table58[[#This Row],[Name]], Statcast_Era___Career[[Name]:[Team]], 2, FALSE)</f>
        <v>7 Tms</v>
      </c>
      <c r="C714" s="8">
        <f>_xlfn.NUMBERVALUE(VLOOKUP($A714, Statcast_Era___Career[[Name]:[FRVFRV - Statcast Fielding Run Value in runs above average (Throwing+Blocking+Framing+Arm+RAA)]], 7, FALSE))</f>
        <v>0</v>
      </c>
      <c r="D714" s="9">
        <f>_xlfn.NUMBERVALUE(VLOOKUP($A714, Statcast_Era___Career[[Name]:[FRVFRV - Statcast Fielding Run Value in runs above average (Throwing+Blocking+Framing+Arm+RAA)]], 8, FALSE))</f>
        <v>0</v>
      </c>
      <c r="E714" s="10">
        <f>_xlfn.NUMBERVALUE(VLOOKUP($A714, Statcast_Era___Career[[Name]:[FRVFRV - Statcast Fielding Run Value in runs above average (Throwing+Blocking+Framing+Arm+RAA)]], 9, FALSE))</f>
        <v>0</v>
      </c>
      <c r="F714" s="8">
        <f>_xlfn.RANK.EQ(_xlfn.NUMBERVALUE(VLOOKUP($A714,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14" s="9">
        <f>_xlfn.RANK.EQ(_xlfn.NUMBERVALUE(VLOOKUP($A714,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14" s="10">
        <f>_xlfn.RANK.EQ(_xlfn.NUMBERVALUE(VLOOKUP($A714,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14" s="11">
        <f>GEOMEAN(F714:H714)</f>
        <v>52.974830816587776</v>
      </c>
      <c r="J714" s="12">
        <f>_xlfn.RANK.EQ(Table58[[#This Row],[Geom Mean (Defense Only)]], Table58[Geom Mean (Defense Only)], 1)</f>
        <v>70</v>
      </c>
      <c r="K714" s="11">
        <f>GEOMEAN(F714:G714)</f>
        <v>52.962250707461443</v>
      </c>
      <c r="L714" s="13">
        <f>_xlfn.RANK.EQ(Table58[[#This Row],[Defensive Geom Mean (w/o Framing)]], Table58[Defensive Geom Mean (w/o Framing)], 1)</f>
        <v>58</v>
      </c>
      <c r="M714" s="19">
        <f>Table58[[#This Row],[Defense Only Rank]]-Table58[[#This Row],[Defensive Geom Mean (w/o Framing) Rank]]</f>
        <v>12</v>
      </c>
    </row>
    <row r="715" spans="1:13" x14ac:dyDescent="0.45">
      <c r="A715" s="1" t="s">
        <v>850</v>
      </c>
      <c r="B715" t="str">
        <f>VLOOKUP(Table58[[#This Row],[Name]], Statcast_Era___Career[[Name]:[Team]], 2, FALSE)</f>
        <v>NYC</v>
      </c>
      <c r="C715" s="8">
        <f>_xlfn.NUMBERVALUE(VLOOKUP($A715, Statcast_Era___Career[[Name]:[FRVFRV - Statcast Fielding Run Value in runs above average (Throwing+Blocking+Framing+Arm+RAA)]], 7, FALSE))</f>
        <v>0</v>
      </c>
      <c r="D715" s="9">
        <f>_xlfn.NUMBERVALUE(VLOOKUP($A715, Statcast_Era___Career[[Name]:[FRVFRV - Statcast Fielding Run Value in runs above average (Throwing+Blocking+Framing+Arm+RAA)]], 8, FALSE))</f>
        <v>0</v>
      </c>
      <c r="E715" s="10">
        <f>_xlfn.NUMBERVALUE(VLOOKUP($A715, Statcast_Era___Career[[Name]:[FRVFRV - Statcast Fielding Run Value in runs above average (Throwing+Blocking+Framing+Arm+RAA)]], 9, FALSE))</f>
        <v>0</v>
      </c>
      <c r="F715" s="8">
        <f>_xlfn.RANK.EQ(_xlfn.NUMBERVALUE(VLOOKUP($A715,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15" s="9">
        <f>_xlfn.RANK.EQ(_xlfn.NUMBERVALUE(VLOOKUP($A715,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15" s="10">
        <f>_xlfn.RANK.EQ(_xlfn.NUMBERVALUE(VLOOKUP($A715,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15" s="11">
        <f>GEOMEAN(F715:H715)</f>
        <v>52.974830816587776</v>
      </c>
      <c r="J715" s="12">
        <f>_xlfn.RANK.EQ(Table58[[#This Row],[Geom Mean (Defense Only)]], Table58[Geom Mean (Defense Only)], 1)</f>
        <v>70</v>
      </c>
      <c r="K715" s="11">
        <f>GEOMEAN(F715:G715)</f>
        <v>52.962250707461443</v>
      </c>
      <c r="L715" s="13">
        <f>_xlfn.RANK.EQ(Table58[[#This Row],[Defensive Geom Mean (w/o Framing)]], Table58[Defensive Geom Mean (w/o Framing)], 1)</f>
        <v>58</v>
      </c>
      <c r="M715" s="19">
        <f>Table58[[#This Row],[Defense Only Rank]]-Table58[[#This Row],[Defensive Geom Mean (w/o Framing) Rank]]</f>
        <v>12</v>
      </c>
    </row>
    <row r="716" spans="1:13" x14ac:dyDescent="0.45">
      <c r="A716" s="1" t="s">
        <v>852</v>
      </c>
      <c r="B716" t="str">
        <f>VLOOKUP(Table58[[#This Row],[Name]], Statcast_Era___Career[[Name]:[Team]], 2, FALSE)</f>
        <v>7 Tms</v>
      </c>
      <c r="C716" s="8">
        <f>_xlfn.NUMBERVALUE(VLOOKUP($A716, Statcast_Era___Career[[Name]:[FRVFRV - Statcast Fielding Run Value in runs above average (Throwing+Blocking+Framing+Arm+RAA)]], 7, FALSE))</f>
        <v>0</v>
      </c>
      <c r="D716" s="9">
        <f>_xlfn.NUMBERVALUE(VLOOKUP($A716, Statcast_Era___Career[[Name]:[FRVFRV - Statcast Fielding Run Value in runs above average (Throwing+Blocking+Framing+Arm+RAA)]], 8, FALSE))</f>
        <v>0</v>
      </c>
      <c r="E716" s="10">
        <f>_xlfn.NUMBERVALUE(VLOOKUP($A716, Statcast_Era___Career[[Name]:[FRVFRV - Statcast Fielding Run Value in runs above average (Throwing+Blocking+Framing+Arm+RAA)]], 9, FALSE))</f>
        <v>0</v>
      </c>
      <c r="F716" s="8">
        <f>_xlfn.RANK.EQ(_xlfn.NUMBERVALUE(VLOOKUP($A716,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16" s="9">
        <f>_xlfn.RANK.EQ(_xlfn.NUMBERVALUE(VLOOKUP($A716,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16" s="10">
        <f>_xlfn.RANK.EQ(_xlfn.NUMBERVALUE(VLOOKUP($A716,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16" s="11">
        <f>GEOMEAN(F716:H716)</f>
        <v>52.974830816587776</v>
      </c>
      <c r="J716" s="12">
        <f>_xlfn.RANK.EQ(Table58[[#This Row],[Geom Mean (Defense Only)]], Table58[Geom Mean (Defense Only)], 1)</f>
        <v>70</v>
      </c>
      <c r="K716" s="11">
        <f>GEOMEAN(F716:G716)</f>
        <v>52.962250707461443</v>
      </c>
      <c r="L716" s="13">
        <f>_xlfn.RANK.EQ(Table58[[#This Row],[Defensive Geom Mean (w/o Framing)]], Table58[Defensive Geom Mean (w/o Framing)], 1)</f>
        <v>58</v>
      </c>
      <c r="M716" s="19">
        <f>Table58[[#This Row],[Defense Only Rank]]-Table58[[#This Row],[Defensive Geom Mean (w/o Framing) Rank]]</f>
        <v>12</v>
      </c>
    </row>
    <row r="717" spans="1:13" x14ac:dyDescent="0.45">
      <c r="A717" s="1" t="s">
        <v>853</v>
      </c>
      <c r="B717" t="str">
        <f>VLOOKUP(Table58[[#This Row],[Name]], Statcast_Era___Career[[Name]:[Team]], 2, FALSE)</f>
        <v>8 Tms</v>
      </c>
      <c r="C717" s="8">
        <f>_xlfn.NUMBERVALUE(VLOOKUP($A717, Statcast_Era___Career[[Name]:[FRVFRV - Statcast Fielding Run Value in runs above average (Throwing+Blocking+Framing+Arm+RAA)]], 7, FALSE))</f>
        <v>0</v>
      </c>
      <c r="D717" s="9">
        <f>_xlfn.NUMBERVALUE(VLOOKUP($A717, Statcast_Era___Career[[Name]:[FRVFRV - Statcast Fielding Run Value in runs above average (Throwing+Blocking+Framing+Arm+RAA)]], 8, FALSE))</f>
        <v>0</v>
      </c>
      <c r="E717" s="10">
        <f>_xlfn.NUMBERVALUE(VLOOKUP($A717, Statcast_Era___Career[[Name]:[FRVFRV - Statcast Fielding Run Value in runs above average (Throwing+Blocking+Framing+Arm+RAA)]], 9, FALSE))</f>
        <v>0</v>
      </c>
      <c r="F717" s="8">
        <f>_xlfn.RANK.EQ(_xlfn.NUMBERVALUE(VLOOKUP($A717,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17" s="9">
        <f>_xlfn.RANK.EQ(_xlfn.NUMBERVALUE(VLOOKUP($A717,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17" s="10">
        <f>_xlfn.RANK.EQ(_xlfn.NUMBERVALUE(VLOOKUP($A717,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17" s="11">
        <f>GEOMEAN(F717:H717)</f>
        <v>52.974830816587776</v>
      </c>
      <c r="J717" s="12">
        <f>_xlfn.RANK.EQ(Table58[[#This Row],[Geom Mean (Defense Only)]], Table58[Geom Mean (Defense Only)], 1)</f>
        <v>70</v>
      </c>
      <c r="K717" s="11">
        <f>GEOMEAN(F717:G717)</f>
        <v>52.962250707461443</v>
      </c>
      <c r="L717" s="13">
        <f>_xlfn.RANK.EQ(Table58[[#This Row],[Defensive Geom Mean (w/o Framing)]], Table58[Defensive Geom Mean (w/o Framing)], 1)</f>
        <v>58</v>
      </c>
      <c r="M717" s="19">
        <f>Table58[[#This Row],[Defense Only Rank]]-Table58[[#This Row],[Defensive Geom Mean (w/o Framing) Rank]]</f>
        <v>12</v>
      </c>
    </row>
    <row r="718" spans="1:13" x14ac:dyDescent="0.45">
      <c r="A718" s="1" t="s">
        <v>854</v>
      </c>
      <c r="B718" t="str">
        <f>VLOOKUP(Table58[[#This Row],[Name]], Statcast_Era___Career[[Name]:[Team]], 2, FALSE)</f>
        <v>13 Tms</v>
      </c>
      <c r="C718" s="8">
        <f>_xlfn.NUMBERVALUE(VLOOKUP($A718, Statcast_Era___Career[[Name]:[FRVFRV - Statcast Fielding Run Value in runs above average (Throwing+Blocking+Framing+Arm+RAA)]], 7, FALSE))</f>
        <v>0</v>
      </c>
      <c r="D718" s="9">
        <f>_xlfn.NUMBERVALUE(VLOOKUP($A718, Statcast_Era___Career[[Name]:[FRVFRV - Statcast Fielding Run Value in runs above average (Throwing+Blocking+Framing+Arm+RAA)]], 8, FALSE))</f>
        <v>0</v>
      </c>
      <c r="E718" s="10">
        <f>_xlfn.NUMBERVALUE(VLOOKUP($A718, Statcast_Era___Career[[Name]:[FRVFRV - Statcast Fielding Run Value in runs above average (Throwing+Blocking+Framing+Arm+RAA)]], 9, FALSE))</f>
        <v>0</v>
      </c>
      <c r="F718" s="8">
        <f>_xlfn.RANK.EQ(_xlfn.NUMBERVALUE(VLOOKUP($A718,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18" s="9">
        <f>_xlfn.RANK.EQ(_xlfn.NUMBERVALUE(VLOOKUP($A718,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18" s="10">
        <f>_xlfn.RANK.EQ(_xlfn.NUMBERVALUE(VLOOKUP($A718,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18" s="11">
        <f>GEOMEAN(F718:H718)</f>
        <v>52.974830816587776</v>
      </c>
      <c r="J718" s="12">
        <f>_xlfn.RANK.EQ(Table58[[#This Row],[Geom Mean (Defense Only)]], Table58[Geom Mean (Defense Only)], 1)</f>
        <v>70</v>
      </c>
      <c r="K718" s="11">
        <f>GEOMEAN(F718:G718)</f>
        <v>52.962250707461443</v>
      </c>
      <c r="L718" s="13">
        <f>_xlfn.RANK.EQ(Table58[[#This Row],[Defensive Geom Mean (w/o Framing)]], Table58[Defensive Geom Mean (w/o Framing)], 1)</f>
        <v>58</v>
      </c>
      <c r="M718" s="19">
        <f>Table58[[#This Row],[Defense Only Rank]]-Table58[[#This Row],[Defensive Geom Mean (w/o Framing) Rank]]</f>
        <v>12</v>
      </c>
    </row>
    <row r="719" spans="1:13" x14ac:dyDescent="0.45">
      <c r="A719" s="1" t="s">
        <v>855</v>
      </c>
      <c r="B719" t="str">
        <f>VLOOKUP(Table58[[#This Row],[Name]], Statcast_Era___Career[[Name]:[Team]], 2, FALSE)</f>
        <v>9 Tms</v>
      </c>
      <c r="C719" s="8">
        <f>_xlfn.NUMBERVALUE(VLOOKUP($A719, Statcast_Era___Career[[Name]:[FRVFRV - Statcast Fielding Run Value in runs above average (Throwing+Blocking+Framing+Arm+RAA)]], 7, FALSE))</f>
        <v>0</v>
      </c>
      <c r="D719" s="9">
        <f>_xlfn.NUMBERVALUE(VLOOKUP($A719, Statcast_Era___Career[[Name]:[FRVFRV - Statcast Fielding Run Value in runs above average (Throwing+Blocking+Framing+Arm+RAA)]], 8, FALSE))</f>
        <v>0</v>
      </c>
      <c r="E719" s="10">
        <f>_xlfn.NUMBERVALUE(VLOOKUP($A719, Statcast_Era___Career[[Name]:[FRVFRV - Statcast Fielding Run Value in runs above average (Throwing+Blocking+Framing+Arm+RAA)]], 9, FALSE))</f>
        <v>0</v>
      </c>
      <c r="F719" s="8">
        <f>_xlfn.RANK.EQ(_xlfn.NUMBERVALUE(VLOOKUP($A719,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19" s="9">
        <f>_xlfn.RANK.EQ(_xlfn.NUMBERVALUE(VLOOKUP($A719,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19" s="10">
        <f>_xlfn.RANK.EQ(_xlfn.NUMBERVALUE(VLOOKUP($A719,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19" s="11">
        <f>GEOMEAN(F719:H719)</f>
        <v>52.974830816587776</v>
      </c>
      <c r="J719" s="12">
        <f>_xlfn.RANK.EQ(Table58[[#This Row],[Geom Mean (Defense Only)]], Table58[Geom Mean (Defense Only)], 1)</f>
        <v>70</v>
      </c>
      <c r="K719" s="11">
        <f>GEOMEAN(F719:G719)</f>
        <v>52.962250707461443</v>
      </c>
      <c r="L719" s="13">
        <f>_xlfn.RANK.EQ(Table58[[#This Row],[Defensive Geom Mean (w/o Framing)]], Table58[Defensive Geom Mean (w/o Framing)], 1)</f>
        <v>58</v>
      </c>
      <c r="M719" s="19">
        <f>Table58[[#This Row],[Defense Only Rank]]-Table58[[#This Row],[Defensive Geom Mean (w/o Framing) Rank]]</f>
        <v>12</v>
      </c>
    </row>
    <row r="720" spans="1:13" x14ac:dyDescent="0.45">
      <c r="A720" s="1" t="s">
        <v>856</v>
      </c>
      <c r="B720" t="str">
        <f>VLOOKUP(Table58[[#This Row],[Name]], Statcast_Era___Career[[Name]:[Team]], 2, FALSE)</f>
        <v>DS</v>
      </c>
      <c r="C720" s="8">
        <f>_xlfn.NUMBERVALUE(VLOOKUP($A720, Statcast_Era___Career[[Name]:[FRVFRV - Statcast Fielding Run Value in runs above average (Throwing+Blocking+Framing+Arm+RAA)]], 7, FALSE))</f>
        <v>0</v>
      </c>
      <c r="D720" s="9">
        <f>_xlfn.NUMBERVALUE(VLOOKUP($A720, Statcast_Era___Career[[Name]:[FRVFRV - Statcast Fielding Run Value in runs above average (Throwing+Blocking+Framing+Arm+RAA)]], 8, FALSE))</f>
        <v>0</v>
      </c>
      <c r="E720" s="10">
        <f>_xlfn.NUMBERVALUE(VLOOKUP($A720, Statcast_Era___Career[[Name]:[FRVFRV - Statcast Fielding Run Value in runs above average (Throwing+Blocking+Framing+Arm+RAA)]], 9, FALSE))</f>
        <v>0</v>
      </c>
      <c r="F720" s="8">
        <f>_xlfn.RANK.EQ(_xlfn.NUMBERVALUE(VLOOKUP($A720,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20" s="9">
        <f>_xlfn.RANK.EQ(_xlfn.NUMBERVALUE(VLOOKUP($A720,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20" s="10">
        <f>_xlfn.RANK.EQ(_xlfn.NUMBERVALUE(VLOOKUP($A720,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20" s="11">
        <f>GEOMEAN(F720:H720)</f>
        <v>52.974830816587776</v>
      </c>
      <c r="J720" s="12">
        <f>_xlfn.RANK.EQ(Table58[[#This Row],[Geom Mean (Defense Only)]], Table58[Geom Mean (Defense Only)], 1)</f>
        <v>70</v>
      </c>
      <c r="K720" s="11">
        <f>GEOMEAN(F720:G720)</f>
        <v>52.962250707461443</v>
      </c>
      <c r="L720" s="13">
        <f>_xlfn.RANK.EQ(Table58[[#This Row],[Defensive Geom Mean (w/o Framing)]], Table58[Defensive Geom Mean (w/o Framing)], 1)</f>
        <v>58</v>
      </c>
      <c r="M720" s="19">
        <f>Table58[[#This Row],[Defense Only Rank]]-Table58[[#This Row],[Defensive Geom Mean (w/o Framing) Rank]]</f>
        <v>12</v>
      </c>
    </row>
    <row r="721" spans="1:13" x14ac:dyDescent="0.45">
      <c r="A721" s="1" t="s">
        <v>858</v>
      </c>
      <c r="B721" t="str">
        <f>VLOOKUP(Table58[[#This Row],[Name]], Statcast_Era___Career[[Name]:[Team]], 2, FALSE)</f>
        <v>10 Tms</v>
      </c>
      <c r="C721" s="8">
        <f>_xlfn.NUMBERVALUE(VLOOKUP($A721, Statcast_Era___Career[[Name]:[FRVFRV - Statcast Fielding Run Value in runs above average (Throwing+Blocking+Framing+Arm+RAA)]], 7, FALSE))</f>
        <v>0</v>
      </c>
      <c r="D721" s="9">
        <f>_xlfn.NUMBERVALUE(VLOOKUP($A721, Statcast_Era___Career[[Name]:[FRVFRV - Statcast Fielding Run Value in runs above average (Throwing+Blocking+Framing+Arm+RAA)]], 8, FALSE))</f>
        <v>0</v>
      </c>
      <c r="E721" s="10">
        <f>_xlfn.NUMBERVALUE(VLOOKUP($A721, Statcast_Era___Career[[Name]:[FRVFRV - Statcast Fielding Run Value in runs above average (Throwing+Blocking+Framing+Arm+RAA)]], 9, FALSE))</f>
        <v>0</v>
      </c>
      <c r="F721" s="8">
        <f>_xlfn.RANK.EQ(_xlfn.NUMBERVALUE(VLOOKUP($A721,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21" s="9">
        <f>_xlfn.RANK.EQ(_xlfn.NUMBERVALUE(VLOOKUP($A721,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21" s="10">
        <f>_xlfn.RANK.EQ(_xlfn.NUMBERVALUE(VLOOKUP($A721,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21" s="11">
        <f>GEOMEAN(F721:H721)</f>
        <v>52.974830816587776</v>
      </c>
      <c r="J721" s="12">
        <f>_xlfn.RANK.EQ(Table58[[#This Row],[Geom Mean (Defense Only)]], Table58[Geom Mean (Defense Only)], 1)</f>
        <v>70</v>
      </c>
      <c r="K721" s="11">
        <f>GEOMEAN(F721:G721)</f>
        <v>52.962250707461443</v>
      </c>
      <c r="L721" s="13">
        <f>_xlfn.RANK.EQ(Table58[[#This Row],[Defensive Geom Mean (w/o Framing)]], Table58[Defensive Geom Mean (w/o Framing)], 1)</f>
        <v>58</v>
      </c>
      <c r="M721" s="19">
        <f>Table58[[#This Row],[Defense Only Rank]]-Table58[[#This Row],[Defensive Geom Mean (w/o Framing) Rank]]</f>
        <v>12</v>
      </c>
    </row>
    <row r="722" spans="1:13" x14ac:dyDescent="0.45">
      <c r="A722" s="1" t="s">
        <v>859</v>
      </c>
      <c r="B722" t="str">
        <f>VLOOKUP(Table58[[#This Row],[Name]], Statcast_Era___Career[[Name]:[Team]], 2, FALSE)</f>
        <v>3 Tms</v>
      </c>
      <c r="C722" s="8">
        <f>_xlfn.NUMBERVALUE(VLOOKUP($A722, Statcast_Era___Career[[Name]:[FRVFRV - Statcast Fielding Run Value in runs above average (Throwing+Blocking+Framing+Arm+RAA)]], 7, FALSE))</f>
        <v>0</v>
      </c>
      <c r="D722" s="9">
        <f>_xlfn.NUMBERVALUE(VLOOKUP($A722, Statcast_Era___Career[[Name]:[FRVFRV - Statcast Fielding Run Value in runs above average (Throwing+Blocking+Framing+Arm+RAA)]], 8, FALSE))</f>
        <v>0</v>
      </c>
      <c r="E722" s="10">
        <f>_xlfn.NUMBERVALUE(VLOOKUP($A722, Statcast_Era___Career[[Name]:[FRVFRV - Statcast Fielding Run Value in runs above average (Throwing+Blocking+Framing+Arm+RAA)]], 9, FALSE))</f>
        <v>0</v>
      </c>
      <c r="F722" s="8">
        <f>_xlfn.RANK.EQ(_xlfn.NUMBERVALUE(VLOOKUP($A722,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22" s="9">
        <f>_xlfn.RANK.EQ(_xlfn.NUMBERVALUE(VLOOKUP($A722,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22" s="10">
        <f>_xlfn.RANK.EQ(_xlfn.NUMBERVALUE(VLOOKUP($A722,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22" s="11">
        <f>GEOMEAN(F722:H722)</f>
        <v>52.974830816587776</v>
      </c>
      <c r="J722" s="12">
        <f>_xlfn.RANK.EQ(Table58[[#This Row],[Geom Mean (Defense Only)]], Table58[Geom Mean (Defense Only)], 1)</f>
        <v>70</v>
      </c>
      <c r="K722" s="11">
        <f>GEOMEAN(F722:G722)</f>
        <v>52.962250707461443</v>
      </c>
      <c r="L722" s="13">
        <f>_xlfn.RANK.EQ(Table58[[#This Row],[Defensive Geom Mean (w/o Framing)]], Table58[Defensive Geom Mean (w/o Framing)], 1)</f>
        <v>58</v>
      </c>
      <c r="M722" s="19">
        <f>Table58[[#This Row],[Defense Only Rank]]-Table58[[#This Row],[Defensive Geom Mean (w/o Framing) Rank]]</f>
        <v>12</v>
      </c>
    </row>
    <row r="723" spans="1:13" x14ac:dyDescent="0.45">
      <c r="A723" s="1" t="s">
        <v>860</v>
      </c>
      <c r="B723" t="str">
        <f>VLOOKUP(Table58[[#This Row],[Name]], Statcast_Era___Career[[Name]:[Team]], 2, FALSE)</f>
        <v>7 Tms</v>
      </c>
      <c r="C723" s="8">
        <f>_xlfn.NUMBERVALUE(VLOOKUP($A723, Statcast_Era___Career[[Name]:[FRVFRV - Statcast Fielding Run Value in runs above average (Throwing+Blocking+Framing+Arm+RAA)]], 7, FALSE))</f>
        <v>0</v>
      </c>
      <c r="D723" s="9">
        <f>_xlfn.NUMBERVALUE(VLOOKUP($A723, Statcast_Era___Career[[Name]:[FRVFRV - Statcast Fielding Run Value in runs above average (Throwing+Blocking+Framing+Arm+RAA)]], 8, FALSE))</f>
        <v>0</v>
      </c>
      <c r="E723" s="10">
        <f>_xlfn.NUMBERVALUE(VLOOKUP($A723, Statcast_Era___Career[[Name]:[FRVFRV - Statcast Fielding Run Value in runs above average (Throwing+Blocking+Framing+Arm+RAA)]], 9, FALSE))</f>
        <v>0</v>
      </c>
      <c r="F723" s="8">
        <f>_xlfn.RANK.EQ(_xlfn.NUMBERVALUE(VLOOKUP($A723,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23" s="9">
        <f>_xlfn.RANK.EQ(_xlfn.NUMBERVALUE(VLOOKUP($A723,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23" s="10">
        <f>_xlfn.RANK.EQ(_xlfn.NUMBERVALUE(VLOOKUP($A723,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23" s="11">
        <f>GEOMEAN(F723:H723)</f>
        <v>52.974830816587776</v>
      </c>
      <c r="J723" s="12">
        <f>_xlfn.RANK.EQ(Table58[[#This Row],[Geom Mean (Defense Only)]], Table58[Geom Mean (Defense Only)], 1)</f>
        <v>70</v>
      </c>
      <c r="K723" s="11">
        <f>GEOMEAN(F723:G723)</f>
        <v>52.962250707461443</v>
      </c>
      <c r="L723" s="13">
        <f>_xlfn.RANK.EQ(Table58[[#This Row],[Defensive Geom Mean (w/o Framing)]], Table58[Defensive Geom Mean (w/o Framing)], 1)</f>
        <v>58</v>
      </c>
      <c r="M723" s="19">
        <f>Table58[[#This Row],[Defense Only Rank]]-Table58[[#This Row],[Defensive Geom Mean (w/o Framing) Rank]]</f>
        <v>12</v>
      </c>
    </row>
    <row r="724" spans="1:13" x14ac:dyDescent="0.45">
      <c r="A724" s="1" t="s">
        <v>155</v>
      </c>
      <c r="B724" t="str">
        <f>VLOOKUP(Table58[[#This Row],[Name]], Statcast_Era___Career[[Name]:[Team]], 2, FALSE)</f>
        <v>6 Tms</v>
      </c>
      <c r="C724" s="8">
        <f>_xlfn.NUMBERVALUE(VLOOKUP($A724, Statcast_Era___Career[[Name]:[FRVFRV - Statcast Fielding Run Value in runs above average (Throwing+Blocking+Framing+Arm+RAA)]], 7, FALSE))</f>
        <v>-6</v>
      </c>
      <c r="D724" s="15">
        <f>_xlfn.NUMBERVALUE(VLOOKUP($A724, Statcast_Era___Career[[Name]:[FRVFRV - Statcast Fielding Run Value in runs above average (Throwing+Blocking+Framing+Arm+RAA)]], 8, FALSE))</f>
        <v>2</v>
      </c>
      <c r="E724" s="10">
        <f>_xlfn.NUMBERVALUE(VLOOKUP($A724, Statcast_Era___Career[[Name]:[FRVFRV - Statcast Fielding Run Value in runs above average (Throwing+Blocking+Framing+Arm+RAA)]], 9, FALSE))</f>
        <v>1</v>
      </c>
      <c r="F724" s="8">
        <f>_xlfn.RANK.EQ(_xlfn.NUMBERVALUE(VLOOKUP($A724, Statcast_Era___Career[[Name]:[FRVFRV - Statcast Fielding Run Value in runs above average (Throwing+Blocking+Framing+Arm+RAA)]], 7, FALSE)), Statcast_Era___Career[ThrowingThrowing - Statcast Catcher Throwing in runs above average], 0)</f>
        <v>107</v>
      </c>
      <c r="G724" s="9">
        <f>_xlfn.RANK.EQ(_xlfn.NUMBERVALUE(VLOOKUP($A724, Statcast_Era___Career[[Name]:[FRVFRV - Statcast Fielding Run Value in runs above average (Throwing+Blocking+Framing+Arm+RAA)]], 8, FALSE)), Statcast_Era___Career[BlockingBlocking - Statcast Catcher Blocking in runs above average], 0)</f>
        <v>29</v>
      </c>
      <c r="H724" s="10">
        <f>_xlfn.RANK.EQ(_xlfn.NUMBERVALUE(VLOOKUP($A724, Statcast_Era___Career[[Name]:[FRVFRV - Statcast Fielding Run Value in runs above average (Throwing+Blocking+Framing+Arm+RAA)]], 9, FALSE)), Statcast_Era___Career[FramingFraming - Statcast Catcher Framing in runs above average], 0)</f>
        <v>49</v>
      </c>
      <c r="I724" s="11">
        <f>GEOMEAN(F724:H724)</f>
        <v>53.373533060104542</v>
      </c>
      <c r="J724" s="12">
        <f>_xlfn.RANK.EQ(Table58[[#This Row],[Geom Mean (Defense Only)]], Table58[Geom Mean (Defense Only)], 1)</f>
        <v>723</v>
      </c>
      <c r="K724" s="11">
        <f>GEOMEAN(F724:G724)</f>
        <v>55.704577908821818</v>
      </c>
      <c r="L724" s="16">
        <f>_xlfn.RANK.EQ(Table58[[#This Row],[Defensive Geom Mean (w/o Framing)]], Table58[Defensive Geom Mean (w/o Framing)], 1)</f>
        <v>719</v>
      </c>
      <c r="M724" s="18">
        <f>Table58[[#This Row],[Defense Only Rank]]-Table58[[#This Row],[Defensive Geom Mean (w/o Framing) Rank]]</f>
        <v>4</v>
      </c>
    </row>
    <row r="725" spans="1:13" x14ac:dyDescent="0.45">
      <c r="A725" s="1" t="s">
        <v>134</v>
      </c>
      <c r="B725" s="14" t="str">
        <f>VLOOKUP(Table58[[#This Row],[Name]], Statcast_Era___Career[[Name]:[Team]], 2, FALSE)</f>
        <v>6 Tms</v>
      </c>
      <c r="C725" s="8">
        <f>_xlfn.NUMBERVALUE(VLOOKUP($A725, Statcast_Era___Career[[Name]:[FRVFRV - Statcast Fielding Run Value in runs above average (Throwing+Blocking+Framing+Arm+RAA)]], 7, FALSE))</f>
        <v>2</v>
      </c>
      <c r="D725" s="15">
        <f>_xlfn.NUMBERVALUE(VLOOKUP($A725, Statcast_Era___Career[[Name]:[FRVFRV - Statcast Fielding Run Value in runs above average (Throwing+Blocking+Framing+Arm+RAA)]], 8, FALSE))</f>
        <v>-2</v>
      </c>
      <c r="E725" s="10">
        <f>_xlfn.NUMBERVALUE(VLOOKUP($A725, Statcast_Era___Career[[Name]:[FRVFRV - Statcast Fielding Run Value in runs above average (Throwing+Blocking+Framing+Arm+RAA)]], 9, FALSE))</f>
        <v>2</v>
      </c>
      <c r="F725" s="8">
        <f>_xlfn.RANK.EQ(_xlfn.NUMBERVALUE(VLOOKUP($A725, Statcast_Era___Career[[Name]:[FRVFRV - Statcast Fielding Run Value in runs above average (Throwing+Blocking+Framing+Arm+RAA)]], 7, FALSE)), Statcast_Era___Career[ThrowingThrowing - Statcast Catcher Throwing in runs above average], 0)</f>
        <v>37</v>
      </c>
      <c r="G725" s="9">
        <f>_xlfn.RANK.EQ(_xlfn.NUMBERVALUE(VLOOKUP($A725, Statcast_Era___Career[[Name]:[FRVFRV - Statcast Fielding Run Value in runs above average (Throwing+Blocking+Framing+Arm+RAA)]], 8, FALSE)), Statcast_Era___Career[BlockingBlocking - Statcast Catcher Blocking in runs above average], 0)</f>
        <v>93</v>
      </c>
      <c r="H725" s="10">
        <f>_xlfn.RANK.EQ(_xlfn.NUMBERVALUE(VLOOKUP($A725, Statcast_Era___Career[[Name]:[FRVFRV - Statcast Fielding Run Value in runs above average (Throwing+Blocking+Framing+Arm+RAA)]], 9, FALSE)), Statcast_Era___Career[FramingFraming - Statcast Catcher Framing in runs above average], 0)</f>
        <v>45</v>
      </c>
      <c r="I725" s="11">
        <f>GEOMEAN(F725:H725)</f>
        <v>53.698941959741148</v>
      </c>
      <c r="J725" s="12">
        <f>_xlfn.RANK.EQ(Table58[[#This Row],[Geom Mean (Defense Only)]], Table58[Geom Mean (Defense Only)], 1)</f>
        <v>724</v>
      </c>
      <c r="K725" s="11">
        <f>GEOMEAN(F725:G725)</f>
        <v>58.660037504249857</v>
      </c>
      <c r="L725" s="16">
        <f>_xlfn.RANK.EQ(Table58[[#This Row],[Defensive Geom Mean (w/o Framing)]], Table58[Defensive Geom Mean (w/o Framing)], 1)</f>
        <v>728</v>
      </c>
      <c r="M725" s="18">
        <f>Table58[[#This Row],[Defense Only Rank]]-Table58[[#This Row],[Defensive Geom Mean (w/o Framing) Rank]]</f>
        <v>-4</v>
      </c>
    </row>
    <row r="726" spans="1:13" x14ac:dyDescent="0.45">
      <c r="A726" s="1" t="s">
        <v>143</v>
      </c>
      <c r="B726" s="14" t="str">
        <f>VLOOKUP(Table58[[#This Row],[Name]], Statcast_Era___Career[[Name]:[Team]], 2, FALSE)</f>
        <v>2 Tms</v>
      </c>
      <c r="C726" s="8">
        <f>_xlfn.NUMBERVALUE(VLOOKUP($A726, Statcast_Era___Career[[Name]:[FRVFRV - Statcast Fielding Run Value in runs above average (Throwing+Blocking+Framing+Arm+RAA)]], 7, FALSE))</f>
        <v>-1</v>
      </c>
      <c r="D726" s="15">
        <f>_xlfn.NUMBERVALUE(VLOOKUP($A726, Statcast_Era___Career[[Name]:[FRVFRV - Statcast Fielding Run Value in runs above average (Throwing+Blocking+Framing+Arm+RAA)]], 8, FALSE))</f>
        <v>0</v>
      </c>
      <c r="E726" s="10">
        <f>_xlfn.NUMBERVALUE(VLOOKUP($A726, Statcast_Era___Career[[Name]:[FRVFRV - Statcast Fielding Run Value in runs above average (Throwing+Blocking+Framing+Arm+RAA)]], 9, FALSE))</f>
        <v>1</v>
      </c>
      <c r="F726" s="8">
        <f>_xlfn.RANK.EQ(_xlfn.NUMBERVALUE(VLOOKUP($A726, Statcast_Era___Career[[Name]:[FRVFRV - Statcast Fielding Run Value in runs above average (Throwing+Blocking+Framing+Arm+RAA)]], 7, FALSE)), Statcast_Era___Career[ThrowingThrowing - Statcast Catcher Throwing in runs above average], 0)</f>
        <v>62</v>
      </c>
      <c r="G726" s="9">
        <f>_xlfn.RANK.EQ(_xlfn.NUMBERVALUE(VLOOKUP($A726,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26" s="10">
        <f>_xlfn.RANK.EQ(_xlfn.NUMBERVALUE(VLOOKUP($A726, Statcast_Era___Career[[Name]:[FRVFRV - Statcast Fielding Run Value in runs above average (Throwing+Blocking+Framing+Arm+RAA)]], 9, FALSE)), Statcast_Era___Career[FramingFraming - Statcast Catcher Framing in runs above average], 0)</f>
        <v>49</v>
      </c>
      <c r="I726" s="11">
        <f>GEOMEAN(F726:H726)</f>
        <v>53.709690347129836</v>
      </c>
      <c r="J726" s="12">
        <f>_xlfn.RANK.EQ(Table58[[#This Row],[Geom Mean (Defense Only)]], Table58[Geom Mean (Defense Only)], 1)</f>
        <v>725</v>
      </c>
      <c r="K726" s="11">
        <f>GEOMEAN(F726:G726)</f>
        <v>56.231663678038196</v>
      </c>
      <c r="L726" s="16">
        <f>_xlfn.RANK.EQ(Table58[[#This Row],[Defensive Geom Mean (w/o Framing)]], Table58[Defensive Geom Mean (w/o Framing)], 1)</f>
        <v>722</v>
      </c>
      <c r="M726" s="18">
        <f>Table58[[#This Row],[Defense Only Rank]]-Table58[[#This Row],[Defensive Geom Mean (w/o Framing) Rank]]</f>
        <v>3</v>
      </c>
    </row>
    <row r="727" spans="1:13" x14ac:dyDescent="0.45">
      <c r="A727" s="1" t="s">
        <v>145</v>
      </c>
      <c r="B727" s="14" t="str">
        <f>VLOOKUP(Table58[[#This Row],[Name]], Statcast_Era___Career[[Name]:[Team]], 2, FALSE)</f>
        <v>5 Tms</v>
      </c>
      <c r="C727" s="8">
        <f>_xlfn.NUMBERVALUE(VLOOKUP($A727, Statcast_Era___Career[[Name]:[FRVFRV - Statcast Fielding Run Value in runs above average (Throwing+Blocking+Framing+Arm+RAA)]], 7, FALSE))</f>
        <v>-1</v>
      </c>
      <c r="D727" s="15">
        <f>_xlfn.NUMBERVALUE(VLOOKUP($A727, Statcast_Era___Career[[Name]:[FRVFRV - Statcast Fielding Run Value in runs above average (Throwing+Blocking+Framing+Arm+RAA)]], 8, FALSE))</f>
        <v>0</v>
      </c>
      <c r="E727" s="10">
        <f>_xlfn.NUMBERVALUE(VLOOKUP($A727, Statcast_Era___Career[[Name]:[FRVFRV - Statcast Fielding Run Value in runs above average (Throwing+Blocking+Framing+Arm+RAA)]], 9, FALSE))</f>
        <v>0</v>
      </c>
      <c r="F727" s="8">
        <f>_xlfn.RANK.EQ(_xlfn.NUMBERVALUE(VLOOKUP($A727, Statcast_Era___Career[[Name]:[FRVFRV - Statcast Fielding Run Value in runs above average (Throwing+Blocking+Framing+Arm+RAA)]], 7, FALSE)), Statcast_Era___Career[ThrowingThrowing - Statcast Catcher Throwing in runs above average], 0)</f>
        <v>62</v>
      </c>
      <c r="G727" s="9">
        <f>_xlfn.RANK.EQ(_xlfn.NUMBERVALUE(VLOOKUP($A727,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27" s="10">
        <f>_xlfn.RANK.EQ(_xlfn.NUMBERVALUE(VLOOKUP($A727,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27" s="11">
        <f>GEOMEAN(F727:H727)</f>
        <v>55.133121062269034</v>
      </c>
      <c r="J727" s="12">
        <f>_xlfn.RANK.EQ(Table58[[#This Row],[Geom Mean (Defense Only)]], Table58[Geom Mean (Defense Only)], 1)</f>
        <v>726</v>
      </c>
      <c r="K727" s="11">
        <f>GEOMEAN(F727:G727)</f>
        <v>56.231663678038196</v>
      </c>
      <c r="L727" s="16">
        <f>_xlfn.RANK.EQ(Table58[[#This Row],[Defensive Geom Mean (w/o Framing)]], Table58[Defensive Geom Mean (w/o Framing)], 1)</f>
        <v>722</v>
      </c>
      <c r="M727" s="18">
        <f>Table58[[#This Row],[Defense Only Rank]]-Table58[[#This Row],[Defensive Geom Mean (w/o Framing) Rank]]</f>
        <v>4</v>
      </c>
    </row>
    <row r="728" spans="1:13" x14ac:dyDescent="0.45">
      <c r="A728" s="1" t="s">
        <v>170</v>
      </c>
      <c r="B728" t="str">
        <f>VLOOKUP(Table58[[#This Row],[Name]], Statcast_Era___Career[[Name]:[Team]], 2, FALSE)</f>
        <v>5 Tms</v>
      </c>
      <c r="C728" s="8">
        <f>_xlfn.NUMBERVALUE(VLOOKUP($A728, Statcast_Era___Career[[Name]:[FRVFRV - Statcast Fielding Run Value in runs above average (Throwing+Blocking+Framing+Arm+RAA)]], 7, FALSE))</f>
        <v>7</v>
      </c>
      <c r="D728" s="15">
        <f>_xlfn.NUMBERVALUE(VLOOKUP($A728, Statcast_Era___Career[[Name]:[FRVFRV - Statcast Fielding Run Value in runs above average (Throwing+Blocking+Framing+Arm+RAA)]], 8, FALSE))</f>
        <v>-4</v>
      </c>
      <c r="E728" s="10">
        <f>_xlfn.NUMBERVALUE(VLOOKUP($A728, Statcast_Era___Career[[Name]:[FRVFRV - Statcast Fielding Run Value in runs above average (Throwing+Blocking+Framing+Arm+RAA)]], 9, FALSE))</f>
        <v>-15</v>
      </c>
      <c r="F728" s="8">
        <f>_xlfn.RANK.EQ(_xlfn.NUMBERVALUE(VLOOKUP($A728, Statcast_Era___Career[[Name]:[FRVFRV - Statcast Fielding Run Value in runs above average (Throwing+Blocking+Framing+Arm+RAA)]], 7, FALSE)), Statcast_Era___Career[ThrowingThrowing - Statcast Catcher Throwing in runs above average], 0)</f>
        <v>14</v>
      </c>
      <c r="G728" s="9">
        <f>_xlfn.RANK.EQ(_xlfn.NUMBERVALUE(VLOOKUP($A728, Statcast_Era___Career[[Name]:[FRVFRV - Statcast Fielding Run Value in runs above average (Throwing+Blocking+Framing+Arm+RAA)]], 8, FALSE)), Statcast_Era___Career[BlockingBlocking - Statcast Catcher Blocking in runs above average], 0)</f>
        <v>108</v>
      </c>
      <c r="H728" s="10">
        <f>_xlfn.RANK.EQ(_xlfn.NUMBERVALUE(VLOOKUP($A728, Statcast_Era___Career[[Name]:[FRVFRV - Statcast Fielding Run Value in runs above average (Throwing+Blocking+Framing+Arm+RAA)]], 9, FALSE)), Statcast_Era___Career[FramingFraming - Statcast Catcher Framing in runs above average], 0)</f>
        <v>111</v>
      </c>
      <c r="I728" s="11">
        <f>GEOMEAN(F728:H728)</f>
        <v>55.16008456542891</v>
      </c>
      <c r="J728" s="12">
        <f>_xlfn.RANK.EQ(Table58[[#This Row],[Geom Mean (Defense Only)]], Table58[Geom Mean (Defense Only)], 1)</f>
        <v>727</v>
      </c>
      <c r="K728" s="11">
        <f>GEOMEAN(F728:G728)</f>
        <v>38.884444190447162</v>
      </c>
      <c r="L728" s="16">
        <f>_xlfn.RANK.EQ(Table58[[#This Row],[Defensive Geom Mean (w/o Framing)]], Table58[Defensive Geom Mean (w/o Framing)], 1)</f>
        <v>41</v>
      </c>
      <c r="M728" s="18">
        <f>Table58[[#This Row],[Defense Only Rank]]-Table58[[#This Row],[Defensive Geom Mean (w/o Framing) Rank]]</f>
        <v>686</v>
      </c>
    </row>
    <row r="729" spans="1:13" x14ac:dyDescent="0.45">
      <c r="A729" s="1" t="s">
        <v>144</v>
      </c>
      <c r="B729" s="14" t="str">
        <f>VLOOKUP(Table58[[#This Row],[Name]], Statcast_Era___Career[[Name]:[Team]], 2, FALSE)</f>
        <v>3 Tms</v>
      </c>
      <c r="C729" s="8">
        <f>_xlfn.NUMBERVALUE(VLOOKUP($A729, Statcast_Era___Career[[Name]:[FRVFRV - Statcast Fielding Run Value in runs above average (Throwing+Blocking+Framing+Arm+RAA)]], 7, FALSE))</f>
        <v>0</v>
      </c>
      <c r="D729" s="15">
        <f>_xlfn.NUMBERVALUE(VLOOKUP($A729, Statcast_Era___Career[[Name]:[FRVFRV - Statcast Fielding Run Value in runs above average (Throwing+Blocking+Framing+Arm+RAA)]], 8, FALSE))</f>
        <v>0</v>
      </c>
      <c r="E729" s="10">
        <f>_xlfn.NUMBERVALUE(VLOOKUP($A729, Statcast_Era___Career[[Name]:[FRVFRV - Statcast Fielding Run Value in runs above average (Throwing+Blocking+Framing+Arm+RAA)]], 9, FALSE))</f>
        <v>-1</v>
      </c>
      <c r="F729" s="8">
        <f>_xlfn.RANK.EQ(_xlfn.NUMBERVALUE(VLOOKUP($A729,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29" s="9">
        <f>_xlfn.RANK.EQ(_xlfn.NUMBERVALUE(VLOOKUP($A729,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29" s="10">
        <f>_xlfn.RANK.EQ(_xlfn.NUMBERVALUE(VLOOKUP($A729, Statcast_Era___Career[[Name]:[FRVFRV - Statcast Fielding Run Value in runs above average (Throwing+Blocking+Framing+Arm+RAA)]], 9, FALSE)), Statcast_Era___Career[FramingFraming - Statcast Catcher Framing in runs above average], 0)</f>
        <v>60</v>
      </c>
      <c r="I729" s="11">
        <f>GEOMEAN(F729:H729)</f>
        <v>55.211308332227837</v>
      </c>
      <c r="J729" s="12">
        <f>_xlfn.RANK.EQ(Table58[[#This Row],[Geom Mean (Defense Only)]], Table58[Geom Mean (Defense Only)], 1)</f>
        <v>728</v>
      </c>
      <c r="K729" s="11">
        <f>GEOMEAN(F729:G729)</f>
        <v>52.962250707461443</v>
      </c>
      <c r="L729" s="16">
        <f>_xlfn.RANK.EQ(Table58[[#This Row],[Defensive Geom Mean (w/o Framing)]], Table58[Defensive Geom Mean (w/o Framing)], 1)</f>
        <v>58</v>
      </c>
      <c r="M729" s="18">
        <f>Table58[[#This Row],[Defense Only Rank]]-Table58[[#This Row],[Defensive Geom Mean (w/o Framing) Rank]]</f>
        <v>670</v>
      </c>
    </row>
    <row r="730" spans="1:13" x14ac:dyDescent="0.45">
      <c r="A730" s="1" t="s">
        <v>147</v>
      </c>
      <c r="B730" s="14" t="str">
        <f>VLOOKUP(Table58[[#This Row],[Name]], Statcast_Era___Career[[Name]:[Team]], 2, FALSE)</f>
        <v>2 Tms</v>
      </c>
      <c r="C730" s="8">
        <f>_xlfn.NUMBERVALUE(VLOOKUP($A730, Statcast_Era___Career[[Name]:[FRVFRV - Statcast Fielding Run Value in runs above average (Throwing+Blocking+Framing+Arm+RAA)]], 7, FALSE))</f>
        <v>0</v>
      </c>
      <c r="D730" s="15">
        <f>_xlfn.NUMBERVALUE(VLOOKUP($A730, Statcast_Era___Career[[Name]:[FRVFRV - Statcast Fielding Run Value in runs above average (Throwing+Blocking+Framing+Arm+RAA)]], 8, FALSE))</f>
        <v>0</v>
      </c>
      <c r="E730" s="10">
        <f>_xlfn.NUMBERVALUE(VLOOKUP($A730, Statcast_Era___Career[[Name]:[FRVFRV - Statcast Fielding Run Value in runs above average (Throwing+Blocking+Framing+Arm+RAA)]], 9, FALSE))</f>
        <v>-1</v>
      </c>
      <c r="F730" s="8">
        <f>_xlfn.RANK.EQ(_xlfn.NUMBERVALUE(VLOOKUP($A730,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30" s="9">
        <f>_xlfn.RANK.EQ(_xlfn.NUMBERVALUE(VLOOKUP($A730,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30" s="10">
        <f>_xlfn.RANK.EQ(_xlfn.NUMBERVALUE(VLOOKUP($A730, Statcast_Era___Career[[Name]:[FRVFRV - Statcast Fielding Run Value in runs above average (Throwing+Blocking+Framing+Arm+RAA)]], 9, FALSE)), Statcast_Era___Career[FramingFraming - Statcast Catcher Framing in runs above average], 0)</f>
        <v>60</v>
      </c>
      <c r="I730" s="11">
        <f>GEOMEAN(F730:H730)</f>
        <v>55.211308332227837</v>
      </c>
      <c r="J730" s="12">
        <f>_xlfn.RANK.EQ(Table58[[#This Row],[Geom Mean (Defense Only)]], Table58[Geom Mean (Defense Only)], 1)</f>
        <v>728</v>
      </c>
      <c r="K730" s="11">
        <f>GEOMEAN(F730:G730)</f>
        <v>52.962250707461443</v>
      </c>
      <c r="L730" s="16">
        <f>_xlfn.RANK.EQ(Table58[[#This Row],[Defensive Geom Mean (w/o Framing)]], Table58[Defensive Geom Mean (w/o Framing)], 1)</f>
        <v>58</v>
      </c>
      <c r="M730" s="18">
        <f>Table58[[#This Row],[Defense Only Rank]]-Table58[[#This Row],[Defensive Geom Mean (w/o Framing) Rank]]</f>
        <v>670</v>
      </c>
    </row>
    <row r="731" spans="1:13" x14ac:dyDescent="0.45">
      <c r="A731" s="1" t="s">
        <v>140</v>
      </c>
      <c r="B731" t="str">
        <f>VLOOKUP(Table58[[#This Row],[Name]], Statcast_Era___Career[[Name]:[Team]], 2, FALSE)</f>
        <v>5 Tms</v>
      </c>
      <c r="C731" s="8">
        <f>_xlfn.NUMBERVALUE(VLOOKUP($A731, Statcast_Era___Career[[Name]:[FRVFRV - Statcast Fielding Run Value in runs above average (Throwing+Blocking+Framing+Arm+RAA)]], 7, FALSE))</f>
        <v>-4</v>
      </c>
      <c r="D731" s="15">
        <f>_xlfn.NUMBERVALUE(VLOOKUP($A731, Statcast_Era___Career[[Name]:[FRVFRV - Statcast Fielding Run Value in runs above average (Throwing+Blocking+Framing+Arm+RAA)]], 8, FALSE))</f>
        <v>0</v>
      </c>
      <c r="E731" s="10">
        <f>_xlfn.NUMBERVALUE(VLOOKUP($A731, Statcast_Era___Career[[Name]:[FRVFRV - Statcast Fielding Run Value in runs above average (Throwing+Blocking+Framing+Arm+RAA)]], 9, FALSE))</f>
        <v>4</v>
      </c>
      <c r="F731" s="8">
        <f>_xlfn.RANK.EQ(_xlfn.NUMBERVALUE(VLOOKUP($A731, Statcast_Era___Career[[Name]:[FRVFRV - Statcast Fielding Run Value in runs above average (Throwing+Blocking+Framing+Arm+RAA)]], 7, FALSE)), Statcast_Era___Career[ThrowingThrowing - Statcast Catcher Throwing in runs above average], 0)</f>
        <v>91</v>
      </c>
      <c r="G731" s="9">
        <f>_xlfn.RANK.EQ(_xlfn.NUMBERVALUE(VLOOKUP($A731,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31" s="10">
        <f>_xlfn.RANK.EQ(_xlfn.NUMBERVALUE(VLOOKUP($A731, Statcast_Era___Career[[Name]:[FRVFRV - Statcast Fielding Run Value in runs above average (Throwing+Blocking+Framing+Arm+RAA)]], 9, FALSE)), Statcast_Era___Career[FramingFraming - Statcast Catcher Framing in runs above average], 0)</f>
        <v>40</v>
      </c>
      <c r="I731" s="11">
        <f>GEOMEAN(F731:H731)</f>
        <v>57.045823416483067</v>
      </c>
      <c r="J731" s="12">
        <f>_xlfn.RANK.EQ(Table58[[#This Row],[Geom Mean (Defense Only)]], Table58[Geom Mean (Defense Only)], 1)</f>
        <v>730</v>
      </c>
      <c r="K731" s="11">
        <f>GEOMEAN(F731:G731)</f>
        <v>68.124885321004399</v>
      </c>
      <c r="L731" s="16">
        <f>_xlfn.RANK.EQ(Table58[[#This Row],[Defensive Geom Mean (w/o Framing)]], Table58[Defensive Geom Mean (w/o Framing)], 1)</f>
        <v>742</v>
      </c>
      <c r="M731" s="18">
        <f>Table58[[#This Row],[Defense Only Rank]]-Table58[[#This Row],[Defensive Geom Mean (w/o Framing) Rank]]</f>
        <v>-12</v>
      </c>
    </row>
    <row r="732" spans="1:13" x14ac:dyDescent="0.45">
      <c r="A732" s="1" t="s">
        <v>149</v>
      </c>
      <c r="B732" t="str">
        <f>VLOOKUP(Table58[[#This Row],[Name]], Statcast_Era___Career[[Name]:[Team]], 2, FALSE)</f>
        <v>3 Tms</v>
      </c>
      <c r="C732" s="8">
        <f>_xlfn.NUMBERVALUE(VLOOKUP($A732, Statcast_Era___Career[[Name]:[FRVFRV - Statcast Fielding Run Value in runs above average (Throwing+Blocking+Framing+Arm+RAA)]], 7, FALSE))</f>
        <v>2</v>
      </c>
      <c r="D732" s="15">
        <f>_xlfn.NUMBERVALUE(VLOOKUP($A732, Statcast_Era___Career[[Name]:[FRVFRV - Statcast Fielding Run Value in runs above average (Throwing+Blocking+Framing+Arm+RAA)]], 8, FALSE))</f>
        <v>-1</v>
      </c>
      <c r="E732" s="10">
        <f>_xlfn.NUMBERVALUE(VLOOKUP($A732, Statcast_Era___Career[[Name]:[FRVFRV - Statcast Fielding Run Value in runs above average (Throwing+Blocking+Framing+Arm+RAA)]], 9, FALSE))</f>
        <v>-2</v>
      </c>
      <c r="F732" s="8">
        <f>_xlfn.RANK.EQ(_xlfn.NUMBERVALUE(VLOOKUP($A732, Statcast_Era___Career[[Name]:[FRVFRV - Statcast Fielding Run Value in runs above average (Throwing+Blocking+Framing+Arm+RAA)]], 7, FALSE)), Statcast_Era___Career[ThrowingThrowing - Statcast Catcher Throwing in runs above average], 0)</f>
        <v>37</v>
      </c>
      <c r="G732" s="9">
        <f>_xlfn.RANK.EQ(_xlfn.NUMBERVALUE(VLOOKUP($A732, Statcast_Era___Career[[Name]:[FRVFRV - Statcast Fielding Run Value in runs above average (Throwing+Blocking+Framing+Arm+RAA)]], 8, FALSE)), Statcast_Era___Career[BlockingBlocking - Statcast Catcher Blocking in runs above average], 0)</f>
        <v>76</v>
      </c>
      <c r="H732" s="10">
        <f>_xlfn.RANK.EQ(_xlfn.NUMBERVALUE(VLOOKUP($A732, Statcast_Era___Career[[Name]:[FRVFRV - Statcast Fielding Run Value in runs above average (Throwing+Blocking+Framing+Arm+RAA)]], 9, FALSE)), Statcast_Era___Career[FramingFraming - Statcast Catcher Framing in runs above average], 0)</f>
        <v>67</v>
      </c>
      <c r="I732" s="11">
        <f>GEOMEAN(F732:H732)</f>
        <v>57.327548842525374</v>
      </c>
      <c r="J732" s="12">
        <f>_xlfn.RANK.EQ(Table58[[#This Row],[Geom Mean (Defense Only)]], Table58[Geom Mean (Defense Only)], 1)</f>
        <v>731</v>
      </c>
      <c r="K732" s="11">
        <f>GEOMEAN(F732:G732)</f>
        <v>53.028294334251406</v>
      </c>
      <c r="L732" s="16">
        <f>_xlfn.RANK.EQ(Table58[[#This Row],[Defensive Geom Mean (w/o Framing)]], Table58[Defensive Geom Mean (w/o Framing)], 1)</f>
        <v>717</v>
      </c>
      <c r="M732" s="18">
        <f>Table58[[#This Row],[Defense Only Rank]]-Table58[[#This Row],[Defensive Geom Mean (w/o Framing) Rank]]</f>
        <v>14</v>
      </c>
    </row>
    <row r="733" spans="1:13" x14ac:dyDescent="0.45">
      <c r="A733" s="1" t="s">
        <v>174</v>
      </c>
      <c r="B733" t="str">
        <f>VLOOKUP(Table58[[#This Row],[Name]], Statcast_Era___Career[[Name]:[Team]], 2, FALSE)</f>
        <v>4 Tms</v>
      </c>
      <c r="C733" s="8">
        <f>_xlfn.NUMBERVALUE(VLOOKUP($A733, Statcast_Era___Career[[Name]:[FRVFRV - Statcast Fielding Run Value in runs above average (Throwing+Blocking+Framing+Arm+RAA)]], 7, FALSE))</f>
        <v>-12</v>
      </c>
      <c r="D733" s="15">
        <f>_xlfn.NUMBERVALUE(VLOOKUP($A733, Statcast_Era___Career[[Name]:[FRVFRV - Statcast Fielding Run Value in runs above average (Throwing+Blocking+Framing+Arm+RAA)]], 8, FALSE))</f>
        <v>2</v>
      </c>
      <c r="E733" s="10">
        <f>_xlfn.NUMBERVALUE(VLOOKUP($A733, Statcast_Era___Career[[Name]:[FRVFRV - Statcast Fielding Run Value in runs above average (Throwing+Blocking+Framing+Arm+RAA)]], 9, FALSE))</f>
        <v>-1</v>
      </c>
      <c r="F733" s="8">
        <f>_xlfn.RANK.EQ(_xlfn.NUMBERVALUE(VLOOKUP($A733, Statcast_Era___Career[[Name]:[FRVFRV - Statcast Fielding Run Value in runs above average (Throwing+Blocking+Framing+Arm+RAA)]], 7, FALSE)), Statcast_Era___Career[ThrowingThrowing - Statcast Catcher Throwing in runs above average], 0)</f>
        <v>123</v>
      </c>
      <c r="G733" s="9">
        <f>_xlfn.RANK.EQ(_xlfn.NUMBERVALUE(VLOOKUP($A733, Statcast_Era___Career[[Name]:[FRVFRV - Statcast Fielding Run Value in runs above average (Throwing+Blocking+Framing+Arm+RAA)]], 8, FALSE)), Statcast_Era___Career[BlockingBlocking - Statcast Catcher Blocking in runs above average], 0)</f>
        <v>29</v>
      </c>
      <c r="H733" s="10">
        <f>_xlfn.RANK.EQ(_xlfn.NUMBERVALUE(VLOOKUP($A733, Statcast_Era___Career[[Name]:[FRVFRV - Statcast Fielding Run Value in runs above average (Throwing+Blocking+Framing+Arm+RAA)]], 9, FALSE)), Statcast_Era___Career[FramingFraming - Statcast Catcher Framing in runs above average], 0)</f>
        <v>60</v>
      </c>
      <c r="I733" s="11">
        <f>GEOMEAN(F733:H733)</f>
        <v>59.816103611134778</v>
      </c>
      <c r="J733" s="12">
        <f>_xlfn.RANK.EQ(Table58[[#This Row],[Geom Mean (Defense Only)]], Table58[Geom Mean (Defense Only)], 1)</f>
        <v>732</v>
      </c>
      <c r="K733" s="11">
        <f>GEOMEAN(F733:G733)</f>
        <v>59.724366886556446</v>
      </c>
      <c r="L733" s="16">
        <f>_xlfn.RANK.EQ(Table58[[#This Row],[Defensive Geom Mean (w/o Framing)]], Table58[Defensive Geom Mean (w/o Framing)], 1)</f>
        <v>730</v>
      </c>
      <c r="M733" s="18">
        <f>Table58[[#This Row],[Defense Only Rank]]-Table58[[#This Row],[Defensive Geom Mean (w/o Framing) Rank]]</f>
        <v>2</v>
      </c>
    </row>
    <row r="734" spans="1:13" x14ac:dyDescent="0.45">
      <c r="A734" s="1" t="s">
        <v>166</v>
      </c>
      <c r="B734" t="str">
        <f>VLOOKUP(Table58[[#This Row],[Name]], Statcast_Era___Career[[Name]:[Team]], 2, FALSE)</f>
        <v>4 Tms</v>
      </c>
      <c r="C734" s="8">
        <f>_xlfn.NUMBERVALUE(VLOOKUP($A734, Statcast_Era___Career[[Name]:[FRVFRV - Statcast Fielding Run Value in runs above average (Throwing+Blocking+Framing+Arm+RAA)]], 7, FALSE))</f>
        <v>-1</v>
      </c>
      <c r="D734" s="15">
        <f>_xlfn.NUMBERVALUE(VLOOKUP($A734, Statcast_Era___Career[[Name]:[FRVFRV - Statcast Fielding Run Value in runs above average (Throwing+Blocking+Framing+Arm+RAA)]], 8, FALSE))</f>
        <v>1</v>
      </c>
      <c r="E734" s="10">
        <f>_xlfn.NUMBERVALUE(VLOOKUP($A734, Statcast_Era___Career[[Name]:[FRVFRV - Statcast Fielding Run Value in runs above average (Throwing+Blocking+Framing+Arm+RAA)]], 9, FALSE))</f>
        <v>-9</v>
      </c>
      <c r="F734" s="8">
        <f>_xlfn.RANK.EQ(_xlfn.NUMBERVALUE(VLOOKUP($A734, Statcast_Era___Career[[Name]:[FRVFRV - Statcast Fielding Run Value in runs above average (Throwing+Blocking+Framing+Arm+RAA)]], 7, FALSE)), Statcast_Era___Career[ThrowingThrowing - Statcast Catcher Throwing in runs above average], 0)</f>
        <v>62</v>
      </c>
      <c r="G734" s="9">
        <f>_xlfn.RANK.EQ(_xlfn.NUMBERVALUE(VLOOKUP($A734, Statcast_Era___Career[[Name]:[FRVFRV - Statcast Fielding Run Value in runs above average (Throwing+Blocking+Framing+Arm+RAA)]], 8, FALSE)), Statcast_Era___Career[BlockingBlocking - Statcast Catcher Blocking in runs above average], 0)</f>
        <v>37</v>
      </c>
      <c r="H734" s="10">
        <f>_xlfn.RANK.EQ(_xlfn.NUMBERVALUE(VLOOKUP($A734, Statcast_Era___Career[[Name]:[FRVFRV - Statcast Fielding Run Value in runs above average (Throwing+Blocking+Framing+Arm+RAA)]], 9, FALSE)), Statcast_Era___Career[FramingFraming - Statcast Catcher Framing in runs above average], 0)</f>
        <v>94</v>
      </c>
      <c r="I734" s="11">
        <f>GEOMEAN(F734:H734)</f>
        <v>59.96627734622426</v>
      </c>
      <c r="J734" s="12">
        <f>_xlfn.RANK.EQ(Table58[[#This Row],[Geom Mean (Defense Only)]], Table58[Geom Mean (Defense Only)], 1)</f>
        <v>733</v>
      </c>
      <c r="K734" s="11">
        <f>GEOMEAN(F734:G734)</f>
        <v>47.89572005931219</v>
      </c>
      <c r="L734" s="16">
        <f>_xlfn.RANK.EQ(Table58[[#This Row],[Defensive Geom Mean (w/o Framing)]], Table58[Defensive Geom Mean (w/o Framing)], 1)</f>
        <v>51</v>
      </c>
      <c r="M734" s="18">
        <f>Table58[[#This Row],[Defense Only Rank]]-Table58[[#This Row],[Defensive Geom Mean (w/o Framing) Rank]]</f>
        <v>682</v>
      </c>
    </row>
    <row r="735" spans="1:13" x14ac:dyDescent="0.45">
      <c r="A735" s="1" t="s">
        <v>158</v>
      </c>
      <c r="B735" t="str">
        <f>VLOOKUP(Table58[[#This Row],[Name]], Statcast_Era___Career[[Name]:[Team]], 2, FALSE)</f>
        <v>3 Tms</v>
      </c>
      <c r="C735" s="8">
        <f>_xlfn.NUMBERVALUE(VLOOKUP($A735, Statcast_Era___Career[[Name]:[FRVFRV - Statcast Fielding Run Value in runs above average (Throwing+Blocking+Framing+Arm+RAA)]], 7, FALSE))</f>
        <v>0</v>
      </c>
      <c r="D735" s="15">
        <f>_xlfn.NUMBERVALUE(VLOOKUP($A735, Statcast_Era___Career[[Name]:[FRVFRV - Statcast Fielding Run Value in runs above average (Throwing+Blocking+Framing+Arm+RAA)]], 8, FALSE))</f>
        <v>0</v>
      </c>
      <c r="E735" s="10">
        <f>_xlfn.NUMBERVALUE(VLOOKUP($A735, Statcast_Era___Career[[Name]:[FRVFRV - Statcast Fielding Run Value in runs above average (Throwing+Blocking+Framing+Arm+RAA)]], 9, FALSE))</f>
        <v>-5</v>
      </c>
      <c r="F735" s="8">
        <f>_xlfn.RANK.EQ(_xlfn.NUMBERVALUE(VLOOKUP($A735,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35" s="9">
        <f>_xlfn.RANK.EQ(_xlfn.NUMBERVALUE(VLOOKUP($A735,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35" s="10">
        <f>_xlfn.RANK.EQ(_xlfn.NUMBERVALUE(VLOOKUP($A735, Statcast_Era___Career[[Name]:[FRVFRV - Statcast Fielding Run Value in runs above average (Throwing+Blocking+Framing+Arm+RAA)]], 9, FALSE)), Statcast_Era___Career[FramingFraming - Statcast Catcher Framing in runs above average], 0)</f>
        <v>78</v>
      </c>
      <c r="I735" s="11">
        <f>GEOMEAN(F735:H735)</f>
        <v>60.257228978285795</v>
      </c>
      <c r="J735" s="12">
        <f>_xlfn.RANK.EQ(Table58[[#This Row],[Geom Mean (Defense Only)]], Table58[Geom Mean (Defense Only)], 1)</f>
        <v>734</v>
      </c>
      <c r="K735" s="11">
        <f>GEOMEAN(F735:G735)</f>
        <v>52.962250707461443</v>
      </c>
      <c r="L735" s="16">
        <f>_xlfn.RANK.EQ(Table58[[#This Row],[Defensive Geom Mean (w/o Framing)]], Table58[Defensive Geom Mean (w/o Framing)], 1)</f>
        <v>58</v>
      </c>
      <c r="M735" s="18">
        <f>Table58[[#This Row],[Defense Only Rank]]-Table58[[#This Row],[Defensive Geom Mean (w/o Framing) Rank]]</f>
        <v>676</v>
      </c>
    </row>
    <row r="736" spans="1:13" x14ac:dyDescent="0.45">
      <c r="A736" s="1" t="s">
        <v>160</v>
      </c>
      <c r="B736" t="str">
        <f>VLOOKUP(Table58[[#This Row],[Name]], Statcast_Era___Career[[Name]:[Team]], 2, FALSE)</f>
        <v>4 Tms</v>
      </c>
      <c r="C736" s="8">
        <f>_xlfn.NUMBERVALUE(VLOOKUP($A736, Statcast_Era___Career[[Name]:[FRVFRV - Statcast Fielding Run Value in runs above average (Throwing+Blocking+Framing+Arm+RAA)]], 7, FALSE))</f>
        <v>0</v>
      </c>
      <c r="D736" s="15">
        <f>_xlfn.NUMBERVALUE(VLOOKUP($A736, Statcast_Era___Career[[Name]:[FRVFRV - Statcast Fielding Run Value in runs above average (Throwing+Blocking+Framing+Arm+RAA)]], 8, FALSE))</f>
        <v>0</v>
      </c>
      <c r="E736" s="10">
        <f>_xlfn.NUMBERVALUE(VLOOKUP($A736, Statcast_Era___Career[[Name]:[FRVFRV - Statcast Fielding Run Value in runs above average (Throwing+Blocking+Framing+Arm+RAA)]], 9, FALSE))</f>
        <v>-5</v>
      </c>
      <c r="F736" s="8">
        <f>_xlfn.RANK.EQ(_xlfn.NUMBERVALUE(VLOOKUP($A736,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36" s="9">
        <f>_xlfn.RANK.EQ(_xlfn.NUMBERVALUE(VLOOKUP($A736,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36" s="10">
        <f>_xlfn.RANK.EQ(_xlfn.NUMBERVALUE(VLOOKUP($A736, Statcast_Era___Career[[Name]:[FRVFRV - Statcast Fielding Run Value in runs above average (Throwing+Blocking+Framing+Arm+RAA)]], 9, FALSE)), Statcast_Era___Career[FramingFraming - Statcast Catcher Framing in runs above average], 0)</f>
        <v>78</v>
      </c>
      <c r="I736" s="11">
        <f>GEOMEAN(F736:H736)</f>
        <v>60.257228978285795</v>
      </c>
      <c r="J736" s="12">
        <f>_xlfn.RANK.EQ(Table58[[#This Row],[Geom Mean (Defense Only)]], Table58[Geom Mean (Defense Only)], 1)</f>
        <v>734</v>
      </c>
      <c r="K736" s="11">
        <f>GEOMEAN(F736:G736)</f>
        <v>52.962250707461443</v>
      </c>
      <c r="L736" s="16">
        <f>_xlfn.RANK.EQ(Table58[[#This Row],[Defensive Geom Mean (w/o Framing)]], Table58[Defensive Geom Mean (w/o Framing)], 1)</f>
        <v>58</v>
      </c>
      <c r="M736" s="18">
        <f>Table58[[#This Row],[Defense Only Rank]]-Table58[[#This Row],[Defensive Geom Mean (w/o Framing) Rank]]</f>
        <v>676</v>
      </c>
    </row>
    <row r="737" spans="1:13" x14ac:dyDescent="0.45">
      <c r="A737" s="1" t="s">
        <v>156</v>
      </c>
      <c r="B737" t="str">
        <f>VLOOKUP(Table58[[#This Row],[Name]], Statcast_Era___Career[[Name]:[Team]], 2, FALSE)</f>
        <v>6 Tms</v>
      </c>
      <c r="C737" s="8">
        <f>_xlfn.NUMBERVALUE(VLOOKUP($A737, Statcast_Era___Career[[Name]:[FRVFRV - Statcast Fielding Run Value in runs above average (Throwing+Blocking+Framing+Arm+RAA)]], 7, FALSE))</f>
        <v>-2</v>
      </c>
      <c r="D737" s="15">
        <f>_xlfn.NUMBERVALUE(VLOOKUP($A737, Statcast_Era___Career[[Name]:[FRVFRV - Statcast Fielding Run Value in runs above average (Throwing+Blocking+Framing+Arm+RAA)]], 8, FALSE))</f>
        <v>0</v>
      </c>
      <c r="E737" s="10">
        <f>_xlfn.NUMBERVALUE(VLOOKUP($A737, Statcast_Era___Career[[Name]:[FRVFRV - Statcast Fielding Run Value in runs above average (Throwing+Blocking+Framing+Arm+RAA)]], 9, FALSE))</f>
        <v>-1</v>
      </c>
      <c r="F737" s="8">
        <f>_xlfn.RANK.EQ(_xlfn.NUMBERVALUE(VLOOKUP($A737, Statcast_Era___Career[[Name]:[FRVFRV - Statcast Fielding Run Value in runs above average (Throwing+Blocking+Framing+Arm+RAA)]], 7, FALSE)), Statcast_Era___Career[ThrowingThrowing - Statcast Catcher Throwing in runs above average], 0)</f>
        <v>76</v>
      </c>
      <c r="G737" s="9">
        <f>_xlfn.RANK.EQ(_xlfn.NUMBERVALUE(VLOOKUP($A737,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37" s="10">
        <f>_xlfn.RANK.EQ(_xlfn.NUMBERVALUE(VLOOKUP($A737, Statcast_Era___Career[[Name]:[FRVFRV - Statcast Fielding Run Value in runs above average (Throwing+Blocking+Framing+Arm+RAA)]], 9, FALSE)), Statcast_Era___Career[FramingFraming - Statcast Catcher Framing in runs above average], 0)</f>
        <v>60</v>
      </c>
      <c r="I737" s="11">
        <f>GEOMEAN(F737:H737)</f>
        <v>61.495736369104392</v>
      </c>
      <c r="J737" s="12">
        <f>_xlfn.RANK.EQ(Table58[[#This Row],[Geom Mean (Defense Only)]], Table58[Geom Mean (Defense Only)], 1)</f>
        <v>736</v>
      </c>
      <c r="K737" s="11">
        <f>GEOMEAN(F737:G737)</f>
        <v>62.257529665093521</v>
      </c>
      <c r="L737" s="16">
        <f>_xlfn.RANK.EQ(Table58[[#This Row],[Defensive Geom Mean (w/o Framing)]], Table58[Defensive Geom Mean (w/o Framing)], 1)</f>
        <v>733</v>
      </c>
      <c r="M737" s="18">
        <f>Table58[[#This Row],[Defense Only Rank]]-Table58[[#This Row],[Defensive Geom Mean (w/o Framing) Rank]]</f>
        <v>3</v>
      </c>
    </row>
    <row r="738" spans="1:13" x14ac:dyDescent="0.45">
      <c r="A738" s="1" t="s">
        <v>94</v>
      </c>
      <c r="B738" t="str">
        <f>VLOOKUP(Table58[[#This Row],[Name]], Statcast_Era___Career[[Name]:[Team]], 2, FALSE)</f>
        <v>OAK</v>
      </c>
      <c r="C738" s="8">
        <f>_xlfn.NUMBERVALUE(VLOOKUP($A738, Statcast_Era___Career[[Name]:[FRVFRV - Statcast Fielding Run Value in runs above average (Throwing+Blocking+Framing+Arm+RAA)]], 7, FALSE))</f>
        <v>5</v>
      </c>
      <c r="D738" s="15">
        <f>_xlfn.NUMBERVALUE(VLOOKUP($A738, Statcast_Era___Career[[Name]:[FRVFRV - Statcast Fielding Run Value in runs above average (Throwing+Blocking+Framing+Arm+RAA)]], 8, FALSE))</f>
        <v>-6</v>
      </c>
      <c r="E738" s="10">
        <f>_xlfn.NUMBERVALUE(VLOOKUP($A738, Statcast_Era___Career[[Name]:[FRVFRV - Statcast Fielding Run Value in runs above average (Throwing+Blocking+Framing+Arm+RAA)]], 9, FALSE))</f>
        <v>-11</v>
      </c>
      <c r="F738" s="8">
        <f>_xlfn.RANK.EQ(_xlfn.NUMBERVALUE(VLOOKUP($A738, Statcast_Era___Career[[Name]:[FRVFRV - Statcast Fielding Run Value in runs above average (Throwing+Blocking+Framing+Arm+RAA)]], 7, FALSE)), Statcast_Era___Career[ThrowingThrowing - Statcast Catcher Throwing in runs above average], 0)</f>
        <v>20</v>
      </c>
      <c r="G738" s="9">
        <f>_xlfn.RANK.EQ(_xlfn.NUMBERVALUE(VLOOKUP($A738, Statcast_Era___Career[[Name]:[FRVFRV - Statcast Fielding Run Value in runs above average (Throwing+Blocking+Framing+Arm+RAA)]], 8, FALSE)), Statcast_Era___Career[BlockingBlocking - Statcast Catcher Blocking in runs above average], 0)</f>
        <v>117</v>
      </c>
      <c r="H738" s="10">
        <f>_xlfn.RANK.EQ(_xlfn.NUMBERVALUE(VLOOKUP($A738, Statcast_Era___Career[[Name]:[FRVFRV - Statcast Fielding Run Value in runs above average (Throwing+Blocking+Framing+Arm+RAA)]], 9, FALSE)), Statcast_Era___Career[FramingFraming - Statcast Catcher Framing in runs above average], 0)</f>
        <v>101</v>
      </c>
      <c r="I738" s="11">
        <f>GEOMEAN(F738:H738)</f>
        <v>61.827128567743067</v>
      </c>
      <c r="J738" s="12">
        <f>_xlfn.RANK.EQ(Table58[[#This Row],[Geom Mean (Defense Only)]], Table58[Geom Mean (Defense Only)], 1)</f>
        <v>737</v>
      </c>
      <c r="K738" s="11">
        <f>GEOMEAN(F738:G738)</f>
        <v>48.373546489791302</v>
      </c>
      <c r="L738" s="16">
        <f>_xlfn.RANK.EQ(Table58[[#This Row],[Defensive Geom Mean (w/o Framing)]], Table58[Defensive Geom Mean (w/o Framing)], 1)</f>
        <v>56</v>
      </c>
      <c r="M738" s="18">
        <f>Table58[[#This Row],[Defense Only Rank]]-Table58[[#This Row],[Defensive Geom Mean (w/o Framing) Rank]]</f>
        <v>681</v>
      </c>
    </row>
    <row r="739" spans="1:13" x14ac:dyDescent="0.45">
      <c r="A739" s="1" t="s">
        <v>153</v>
      </c>
      <c r="B739" s="14" t="str">
        <f>VLOOKUP(Table58[[#This Row],[Name]], Statcast_Era___Career[[Name]:[Team]], 2, FALSE)</f>
        <v>2 Tms</v>
      </c>
      <c r="C739" s="8">
        <f>_xlfn.NUMBERVALUE(VLOOKUP($A739, Statcast_Era___Career[[Name]:[FRVFRV - Statcast Fielding Run Value in runs above average (Throwing+Blocking+Framing+Arm+RAA)]], 7, FALSE))</f>
        <v>-1</v>
      </c>
      <c r="D739" s="15">
        <f>_xlfn.NUMBERVALUE(VLOOKUP($A739, Statcast_Era___Career[[Name]:[FRVFRV - Statcast Fielding Run Value in runs above average (Throwing+Blocking+Framing+Arm+RAA)]], 8, FALSE))</f>
        <v>-1</v>
      </c>
      <c r="E739" s="10">
        <f>_xlfn.NUMBERVALUE(VLOOKUP($A739, Statcast_Era___Career[[Name]:[FRVFRV - Statcast Fielding Run Value in runs above average (Throwing+Blocking+Framing+Arm+RAA)]], 9, FALSE))</f>
        <v>0</v>
      </c>
      <c r="F739" s="8">
        <f>_xlfn.RANK.EQ(_xlfn.NUMBERVALUE(VLOOKUP($A739, Statcast_Era___Career[[Name]:[FRVFRV - Statcast Fielding Run Value in runs above average (Throwing+Blocking+Framing+Arm+RAA)]], 7, FALSE)), Statcast_Era___Career[ThrowingThrowing - Statcast Catcher Throwing in runs above average], 0)</f>
        <v>62</v>
      </c>
      <c r="G739" s="9">
        <f>_xlfn.RANK.EQ(_xlfn.NUMBERVALUE(VLOOKUP($A739, Statcast_Era___Career[[Name]:[FRVFRV - Statcast Fielding Run Value in runs above average (Throwing+Blocking+Framing+Arm+RAA)]], 8, FALSE)), Statcast_Era___Career[BlockingBlocking - Statcast Catcher Blocking in runs above average], 0)</f>
        <v>76</v>
      </c>
      <c r="H739" s="10">
        <f>_xlfn.RANK.EQ(_xlfn.NUMBERVALUE(VLOOKUP($A739,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39" s="11">
        <f>GEOMEAN(F739:H739)</f>
        <v>62.97387007422018</v>
      </c>
      <c r="J739" s="12">
        <f>_xlfn.RANK.EQ(Table58[[#This Row],[Geom Mean (Defense Only)]], Table58[Geom Mean (Defense Only)], 1)</f>
        <v>738</v>
      </c>
      <c r="K739" s="11">
        <f>GEOMEAN(F739:G739)</f>
        <v>68.64400920692205</v>
      </c>
      <c r="L739" s="16">
        <f>_xlfn.RANK.EQ(Table58[[#This Row],[Defensive Geom Mean (w/o Framing)]], Table58[Defensive Geom Mean (w/o Framing)], 1)</f>
        <v>746</v>
      </c>
      <c r="M739" s="18">
        <f>Table58[[#This Row],[Defense Only Rank]]-Table58[[#This Row],[Defensive Geom Mean (w/o Framing) Rank]]</f>
        <v>-8</v>
      </c>
    </row>
    <row r="740" spans="1:13" x14ac:dyDescent="0.45">
      <c r="A740" s="1" t="s">
        <v>178</v>
      </c>
      <c r="B740" t="str">
        <f>VLOOKUP(Table58[[#This Row],[Name]], Statcast_Era___Career[[Name]:[Team]], 2, FALSE)</f>
        <v>5 Tms</v>
      </c>
      <c r="C740" s="8">
        <f>_xlfn.NUMBERVALUE(VLOOKUP($A740, Statcast_Era___Career[[Name]:[FRVFRV - Statcast Fielding Run Value in runs above average (Throwing+Blocking+Framing+Arm+RAA)]], 7, FALSE))</f>
        <v>-1</v>
      </c>
      <c r="D740" s="15">
        <f>_xlfn.NUMBERVALUE(VLOOKUP($A740, Statcast_Era___Career[[Name]:[FRVFRV - Statcast Fielding Run Value in runs above average (Throwing+Blocking+Framing+Arm+RAA)]], 8, FALSE))</f>
        <v>1</v>
      </c>
      <c r="E740" s="10">
        <f>_xlfn.NUMBERVALUE(VLOOKUP($A740, Statcast_Era___Career[[Name]:[FRVFRV - Statcast Fielding Run Value in runs above average (Throwing+Blocking+Framing+Arm+RAA)]], 9, FALSE))</f>
        <v>-15</v>
      </c>
      <c r="F740" s="8">
        <f>_xlfn.RANK.EQ(_xlfn.NUMBERVALUE(VLOOKUP($A740, Statcast_Era___Career[[Name]:[FRVFRV - Statcast Fielding Run Value in runs above average (Throwing+Blocking+Framing+Arm+RAA)]], 7, FALSE)), Statcast_Era___Career[ThrowingThrowing - Statcast Catcher Throwing in runs above average], 0)</f>
        <v>62</v>
      </c>
      <c r="G740" s="9">
        <f>_xlfn.RANK.EQ(_xlfn.NUMBERVALUE(VLOOKUP($A740, Statcast_Era___Career[[Name]:[FRVFRV - Statcast Fielding Run Value in runs above average (Throwing+Blocking+Framing+Arm+RAA)]], 8, FALSE)), Statcast_Era___Career[BlockingBlocking - Statcast Catcher Blocking in runs above average], 0)</f>
        <v>37</v>
      </c>
      <c r="H740" s="10">
        <f>_xlfn.RANK.EQ(_xlfn.NUMBERVALUE(VLOOKUP($A740, Statcast_Era___Career[[Name]:[FRVFRV - Statcast Fielding Run Value in runs above average (Throwing+Blocking+Framing+Arm+RAA)]], 9, FALSE)), Statcast_Era___Career[FramingFraming - Statcast Catcher Framing in runs above average], 0)</f>
        <v>111</v>
      </c>
      <c r="I740" s="11">
        <f>GEOMEAN(F740:H740)</f>
        <v>63.382903635577136</v>
      </c>
      <c r="J740" s="12">
        <f>_xlfn.RANK.EQ(Table58[[#This Row],[Geom Mean (Defense Only)]], Table58[Geom Mean (Defense Only)], 1)</f>
        <v>739</v>
      </c>
      <c r="K740" s="11">
        <f>GEOMEAN(F740:G740)</f>
        <v>47.89572005931219</v>
      </c>
      <c r="L740" s="16">
        <f>_xlfn.RANK.EQ(Table58[[#This Row],[Defensive Geom Mean (w/o Framing)]], Table58[Defensive Geom Mean (w/o Framing)], 1)</f>
        <v>51</v>
      </c>
      <c r="M740" s="18">
        <f>Table58[[#This Row],[Defense Only Rank]]-Table58[[#This Row],[Defensive Geom Mean (w/o Framing) Rank]]</f>
        <v>688</v>
      </c>
    </row>
    <row r="741" spans="1:13" x14ac:dyDescent="0.45">
      <c r="A741" s="1" t="s">
        <v>132</v>
      </c>
      <c r="B741" t="str">
        <f>VLOOKUP(Table58[[#This Row],[Name]], Statcast_Era___Career[[Name]:[Team]], 2, FALSE)</f>
        <v>4 Tms</v>
      </c>
      <c r="C741" s="8">
        <f>_xlfn.NUMBERVALUE(VLOOKUP($A741, Statcast_Era___Career[[Name]:[FRVFRV - Statcast Fielding Run Value in runs above average (Throwing+Blocking+Framing+Arm+RAA)]], 7, FALSE))</f>
        <v>-5</v>
      </c>
      <c r="D741" s="15">
        <f>_xlfn.NUMBERVALUE(VLOOKUP($A741, Statcast_Era___Career[[Name]:[FRVFRV - Statcast Fielding Run Value in runs above average (Throwing+Blocking+Framing+Arm+RAA)]], 8, FALSE))</f>
        <v>-6</v>
      </c>
      <c r="E741" s="10">
        <f>_xlfn.NUMBERVALUE(VLOOKUP($A741, Statcast_Era___Career[[Name]:[FRVFRV - Statcast Fielding Run Value in runs above average (Throwing+Blocking+Framing+Arm+RAA)]], 9, FALSE))</f>
        <v>13</v>
      </c>
      <c r="F741" s="8">
        <f>_xlfn.RANK.EQ(_xlfn.NUMBERVALUE(VLOOKUP($A741, Statcast_Era___Career[[Name]:[FRVFRV - Statcast Fielding Run Value in runs above average (Throwing+Blocking+Framing+Arm+RAA)]], 7, FALSE)), Statcast_Era___Career[ThrowingThrowing - Statcast Catcher Throwing in runs above average], 0)</f>
        <v>100</v>
      </c>
      <c r="G741" s="9">
        <f>_xlfn.RANK.EQ(_xlfn.NUMBERVALUE(VLOOKUP($A741, Statcast_Era___Career[[Name]:[FRVFRV - Statcast Fielding Run Value in runs above average (Throwing+Blocking+Framing+Arm+RAA)]], 8, FALSE)), Statcast_Era___Career[BlockingBlocking - Statcast Catcher Blocking in runs above average], 0)</f>
        <v>117</v>
      </c>
      <c r="H741" s="10">
        <f>_xlfn.RANK.EQ(_xlfn.NUMBERVALUE(VLOOKUP($A741, Statcast_Era___Career[[Name]:[FRVFRV - Statcast Fielding Run Value in runs above average (Throwing+Blocking+Framing+Arm+RAA)]], 9, FALSE)), Statcast_Era___Career[FramingFraming - Statcast Catcher Framing in runs above average], 0)</f>
        <v>22</v>
      </c>
      <c r="I741" s="11">
        <f>GEOMEAN(F741:H741)</f>
        <v>63.611579711882378</v>
      </c>
      <c r="J741" s="12">
        <f>_xlfn.RANK.EQ(Table58[[#This Row],[Geom Mean (Defense Only)]], Table58[Geom Mean (Defense Only)], 1)</f>
        <v>740</v>
      </c>
      <c r="K741" s="11">
        <f>GEOMEAN(F741:G741)</f>
        <v>108.16653826391968</v>
      </c>
      <c r="L741" s="16">
        <f>_xlfn.RANK.EQ(Table58[[#This Row],[Defensive Geom Mean (w/o Framing)]], Table58[Defensive Geom Mean (w/o Framing)], 1)</f>
        <v>774</v>
      </c>
      <c r="M741" s="18">
        <f>Table58[[#This Row],[Defense Only Rank]]-Table58[[#This Row],[Defensive Geom Mean (w/o Framing) Rank]]</f>
        <v>-34</v>
      </c>
    </row>
    <row r="742" spans="1:13" x14ac:dyDescent="0.45">
      <c r="A742" s="1" t="s">
        <v>154</v>
      </c>
      <c r="B742" t="str">
        <f>VLOOKUP(Table58[[#This Row],[Name]], Statcast_Era___Career[[Name]:[Team]], 2, FALSE)</f>
        <v>5 Tms</v>
      </c>
      <c r="C742" s="8">
        <f>_xlfn.NUMBERVALUE(VLOOKUP($A742, Statcast_Era___Career[[Name]:[FRVFRV - Statcast Fielding Run Value in runs above average (Throwing+Blocking+Framing+Arm+RAA)]], 7, FALSE))</f>
        <v>-2</v>
      </c>
      <c r="D742" s="15">
        <f>_xlfn.NUMBERVALUE(VLOOKUP($A742, Statcast_Era___Career[[Name]:[FRVFRV - Statcast Fielding Run Value in runs above average (Throwing+Blocking+Framing+Arm+RAA)]], 8, FALSE))</f>
        <v>0</v>
      </c>
      <c r="E742" s="10">
        <f>_xlfn.NUMBERVALUE(VLOOKUP($A742, Statcast_Era___Career[[Name]:[FRVFRV - Statcast Fielding Run Value in runs above average (Throwing+Blocking+Framing+Arm+RAA)]], 9, FALSE))</f>
        <v>-2</v>
      </c>
      <c r="F742" s="8">
        <f>_xlfn.RANK.EQ(_xlfn.NUMBERVALUE(VLOOKUP($A742, Statcast_Era___Career[[Name]:[FRVFRV - Statcast Fielding Run Value in runs above average (Throwing+Blocking+Framing+Arm+RAA)]], 7, FALSE)), Statcast_Era___Career[ThrowingThrowing - Statcast Catcher Throwing in runs above average], 0)</f>
        <v>76</v>
      </c>
      <c r="G742" s="9">
        <f>_xlfn.RANK.EQ(_xlfn.NUMBERVALUE(VLOOKUP($A742,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42" s="10">
        <f>_xlfn.RANK.EQ(_xlfn.NUMBERVALUE(VLOOKUP($A742, Statcast_Era___Career[[Name]:[FRVFRV - Statcast Fielding Run Value in runs above average (Throwing+Blocking+Framing+Arm+RAA)]], 9, FALSE)), Statcast_Era___Career[FramingFraming - Statcast Catcher Framing in runs above average], 0)</f>
        <v>67</v>
      </c>
      <c r="I742" s="11">
        <f>GEOMEAN(F742:H742)</f>
        <v>63.799830320922666</v>
      </c>
      <c r="J742" s="12">
        <f>_xlfn.RANK.EQ(Table58[[#This Row],[Geom Mean (Defense Only)]], Table58[Geom Mean (Defense Only)], 1)</f>
        <v>741</v>
      </c>
      <c r="K742" s="11">
        <f>GEOMEAN(F742:G742)</f>
        <v>62.257529665093521</v>
      </c>
      <c r="L742" s="16">
        <f>_xlfn.RANK.EQ(Table58[[#This Row],[Defensive Geom Mean (w/o Framing)]], Table58[Defensive Geom Mean (w/o Framing)], 1)</f>
        <v>733</v>
      </c>
      <c r="M742" s="18">
        <f>Table58[[#This Row],[Defense Only Rank]]-Table58[[#This Row],[Defensive Geom Mean (w/o Framing) Rank]]</f>
        <v>8</v>
      </c>
    </row>
    <row r="743" spans="1:13" x14ac:dyDescent="0.45">
      <c r="A743" s="1" t="s">
        <v>100</v>
      </c>
      <c r="B743" t="str">
        <f>VLOOKUP(Table58[[#This Row],[Name]], Statcast_Era___Career[[Name]:[Team]], 2, FALSE)</f>
        <v>BOS</v>
      </c>
      <c r="C743" s="8">
        <f>_xlfn.NUMBERVALUE(VLOOKUP($A743, Statcast_Era___Career[[Name]:[FRVFRV - Statcast Fielding Run Value in runs above average (Throwing+Blocking+Framing+Arm+RAA)]], 7, FALSE))</f>
        <v>3</v>
      </c>
      <c r="D743" s="9">
        <f>_xlfn.NUMBERVALUE(VLOOKUP($A743, Statcast_Era___Career[[Name]:[FRVFRV - Statcast Fielding Run Value in runs above average (Throwing+Blocking+Framing+Arm+RAA)]], 8, FALSE))</f>
        <v>-5</v>
      </c>
      <c r="E743" s="10">
        <f>_xlfn.NUMBERVALUE(VLOOKUP($A743, Statcast_Era___Career[[Name]:[FRVFRV - Statcast Fielding Run Value in runs above average (Throwing+Blocking+Framing+Arm+RAA)]], 9, FALSE))</f>
        <v>-8</v>
      </c>
      <c r="F743" s="8">
        <f>_xlfn.RANK.EQ(_xlfn.NUMBERVALUE(VLOOKUP($A743, Statcast_Era___Career[[Name]:[FRVFRV - Statcast Fielding Run Value in runs above average (Throwing+Blocking+Framing+Arm+RAA)]], 7, FALSE)), Statcast_Era___Career[ThrowingThrowing - Statcast Catcher Throwing in runs above average], 0)</f>
        <v>28</v>
      </c>
      <c r="G743" s="9">
        <f>_xlfn.RANK.EQ(_xlfn.NUMBERVALUE(VLOOKUP($A743, Statcast_Era___Career[[Name]:[FRVFRV - Statcast Fielding Run Value in runs above average (Throwing+Blocking+Framing+Arm+RAA)]], 8, FALSE)), Statcast_Era___Career[BlockingBlocking - Statcast Catcher Blocking in runs above average], 0)</f>
        <v>112</v>
      </c>
      <c r="H743" s="10">
        <f>_xlfn.RANK.EQ(_xlfn.NUMBERVALUE(VLOOKUP($A743, Statcast_Era___Career[[Name]:[FRVFRV - Statcast Fielding Run Value in runs above average (Throwing+Blocking+Framing+Arm+RAA)]], 9, FALSE)), Statcast_Era___Career[FramingFraming - Statcast Catcher Framing in runs above average], 0)</f>
        <v>86</v>
      </c>
      <c r="I743" s="11">
        <f>GEOMEAN(F743:H743)</f>
        <v>64.608774252536492</v>
      </c>
      <c r="J743" s="12">
        <f>_xlfn.RANK.EQ(Table58[[#This Row],[Geom Mean (Defense Only)]], Table58[Geom Mean (Defense Only)], 1)</f>
        <v>742</v>
      </c>
      <c r="K743" s="11">
        <f>GEOMEAN(F743:G743)</f>
        <v>56</v>
      </c>
      <c r="L743" s="13">
        <f>_xlfn.RANK.EQ(Table58[[#This Row],[Defensive Geom Mean (w/o Framing)]], Table58[Defensive Geom Mean (w/o Framing)], 1)</f>
        <v>720</v>
      </c>
      <c r="M743" s="19">
        <f>Table58[[#This Row],[Defense Only Rank]]-Table58[[#This Row],[Defensive Geom Mean (w/o Framing) Rank]]</f>
        <v>22</v>
      </c>
    </row>
    <row r="744" spans="1:13" x14ac:dyDescent="0.45">
      <c r="A744" s="1" t="s">
        <v>164</v>
      </c>
      <c r="B744" t="str">
        <f>VLOOKUP(Table58[[#This Row],[Name]], Statcast_Era___Career[[Name]:[Team]], 2, FALSE)</f>
        <v>4 Tms</v>
      </c>
      <c r="C744" s="8">
        <f>_xlfn.NUMBERVALUE(VLOOKUP($A744, Statcast_Era___Career[[Name]:[FRVFRV - Statcast Fielding Run Value in runs above average (Throwing+Blocking+Framing+Arm+RAA)]], 7, FALSE))</f>
        <v>-1</v>
      </c>
      <c r="D744" s="9">
        <f>_xlfn.NUMBERVALUE(VLOOKUP($A744, Statcast_Era___Career[[Name]:[FRVFRV - Statcast Fielding Run Value in runs above average (Throwing+Blocking+Framing+Arm+RAA)]], 8, FALSE))</f>
        <v>0</v>
      </c>
      <c r="E744" s="10">
        <f>_xlfn.NUMBERVALUE(VLOOKUP($A744, Statcast_Era___Career[[Name]:[FRVFRV - Statcast Fielding Run Value in runs above average (Throwing+Blocking+Framing+Arm+RAA)]], 9, FALSE))</f>
        <v>-8</v>
      </c>
      <c r="F744" s="8">
        <f>_xlfn.RANK.EQ(_xlfn.NUMBERVALUE(VLOOKUP($A744, Statcast_Era___Career[[Name]:[FRVFRV - Statcast Fielding Run Value in runs above average (Throwing+Blocking+Framing+Arm+RAA)]], 7, FALSE)), Statcast_Era___Career[ThrowingThrowing - Statcast Catcher Throwing in runs above average], 0)</f>
        <v>62</v>
      </c>
      <c r="G744" s="9">
        <f>_xlfn.RANK.EQ(_xlfn.NUMBERVALUE(VLOOKUP($A744,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44" s="10">
        <f>_xlfn.RANK.EQ(_xlfn.NUMBERVALUE(VLOOKUP($A744, Statcast_Era___Career[[Name]:[FRVFRV - Statcast Fielding Run Value in runs above average (Throwing+Blocking+Framing+Arm+RAA)]], 9, FALSE)), Statcast_Era___Career[FramingFraming - Statcast Catcher Framing in runs above average], 0)</f>
        <v>86</v>
      </c>
      <c r="I744" s="11">
        <f>GEOMEAN(F744:H744)</f>
        <v>64.786836222538952</v>
      </c>
      <c r="J744" s="12">
        <f>_xlfn.RANK.EQ(Table58[[#This Row],[Geom Mean (Defense Only)]], Table58[Geom Mean (Defense Only)], 1)</f>
        <v>743</v>
      </c>
      <c r="K744" s="11">
        <f>GEOMEAN(F744:G744)</f>
        <v>56.231663678038196</v>
      </c>
      <c r="L744" s="13">
        <f>_xlfn.RANK.EQ(Table58[[#This Row],[Defensive Geom Mean (w/o Framing)]], Table58[Defensive Geom Mean (w/o Framing)], 1)</f>
        <v>722</v>
      </c>
      <c r="M744" s="19">
        <f>Table58[[#This Row],[Defense Only Rank]]-Table58[[#This Row],[Defensive Geom Mean (w/o Framing) Rank]]</f>
        <v>21</v>
      </c>
    </row>
    <row r="745" spans="1:13" x14ac:dyDescent="0.45">
      <c r="A745" s="1" t="s">
        <v>159</v>
      </c>
      <c r="B745" s="14" t="str">
        <f>VLOOKUP(Table58[[#This Row],[Name]], Statcast_Era___Career[[Name]:[Team]], 2, FALSE)</f>
        <v>3 Tms</v>
      </c>
      <c r="C745" s="8">
        <f>_xlfn.NUMBERVALUE(VLOOKUP($A745, Statcast_Era___Career[[Name]:[FRVFRV - Statcast Fielding Run Value in runs above average (Throwing+Blocking+Framing+Arm+RAA)]], 7, FALSE))</f>
        <v>-4</v>
      </c>
      <c r="D745" s="15">
        <f>_xlfn.NUMBERVALUE(VLOOKUP($A745, Statcast_Era___Career[[Name]:[FRVFRV - Statcast Fielding Run Value in runs above average (Throwing+Blocking+Framing+Arm+RAA)]], 8, FALSE))</f>
        <v>0</v>
      </c>
      <c r="E745" s="10">
        <f>_xlfn.NUMBERVALUE(VLOOKUP($A745, Statcast_Era___Career[[Name]:[FRVFRV - Statcast Fielding Run Value in runs above average (Throwing+Blocking+Framing+Arm+RAA)]], 9, FALSE))</f>
        <v>-1</v>
      </c>
      <c r="F745" s="8">
        <f>_xlfn.RANK.EQ(_xlfn.NUMBERVALUE(VLOOKUP($A745, Statcast_Era___Career[[Name]:[FRVFRV - Statcast Fielding Run Value in runs above average (Throwing+Blocking+Framing+Arm+RAA)]], 7, FALSE)), Statcast_Era___Career[ThrowingThrowing - Statcast Catcher Throwing in runs above average], 0)</f>
        <v>91</v>
      </c>
      <c r="G745" s="9">
        <f>_xlfn.RANK.EQ(_xlfn.NUMBERVALUE(VLOOKUP($A745,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45" s="10">
        <f>_xlfn.RANK.EQ(_xlfn.NUMBERVALUE(VLOOKUP($A745, Statcast_Era___Career[[Name]:[FRVFRV - Statcast Fielding Run Value in runs above average (Throwing+Blocking+Framing+Arm+RAA)]], 9, FALSE)), Statcast_Era___Career[FramingFraming - Statcast Catcher Framing in runs above average], 0)</f>
        <v>60</v>
      </c>
      <c r="I745" s="11">
        <f>GEOMEAN(F745:H745)</f>
        <v>65.301166543030533</v>
      </c>
      <c r="J745" s="12">
        <f>_xlfn.RANK.EQ(Table58[[#This Row],[Geom Mean (Defense Only)]], Table58[Geom Mean (Defense Only)], 1)</f>
        <v>744</v>
      </c>
      <c r="K745" s="11">
        <f>GEOMEAN(F745:G745)</f>
        <v>68.124885321004399</v>
      </c>
      <c r="L745" s="16">
        <f>_xlfn.RANK.EQ(Table58[[#This Row],[Defensive Geom Mean (w/o Framing)]], Table58[Defensive Geom Mean (w/o Framing)], 1)</f>
        <v>742</v>
      </c>
      <c r="M745" s="18">
        <f>Table58[[#This Row],[Defense Only Rank]]-Table58[[#This Row],[Defensive Geom Mean (w/o Framing) Rank]]</f>
        <v>2</v>
      </c>
    </row>
    <row r="746" spans="1:13" x14ac:dyDescent="0.45">
      <c r="A746" s="1" t="s">
        <v>168</v>
      </c>
      <c r="B746" t="str">
        <f>VLOOKUP(Table58[[#This Row],[Name]], Statcast_Era___Career[[Name]:[Team]], 2, FALSE)</f>
        <v>3 Tms</v>
      </c>
      <c r="C746" s="8">
        <f>_xlfn.NUMBERVALUE(VLOOKUP($A746, Statcast_Era___Career[[Name]:[FRVFRV - Statcast Fielding Run Value in runs above average (Throwing+Blocking+Framing+Arm+RAA)]], 7, FALSE))</f>
        <v>0</v>
      </c>
      <c r="D746" s="9">
        <f>_xlfn.NUMBERVALUE(VLOOKUP($A746, Statcast_Era___Career[[Name]:[FRVFRV - Statcast Fielding Run Value in runs above average (Throwing+Blocking+Framing+Arm+RAA)]], 8, FALSE))</f>
        <v>0</v>
      </c>
      <c r="E746" s="10">
        <f>_xlfn.NUMBERVALUE(VLOOKUP($A746, Statcast_Era___Career[[Name]:[FRVFRV - Statcast Fielding Run Value in runs above average (Throwing+Blocking+Framing+Arm+RAA)]], 9, FALSE))</f>
        <v>-12</v>
      </c>
      <c r="F746" s="8">
        <f>_xlfn.RANK.EQ(_xlfn.NUMBERVALUE(VLOOKUP($A746,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46" s="9">
        <f>_xlfn.RANK.EQ(_xlfn.NUMBERVALUE(VLOOKUP($A746,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46" s="10">
        <f>_xlfn.RANK.EQ(_xlfn.NUMBERVALUE(VLOOKUP($A746, Statcast_Era___Career[[Name]:[FRVFRV - Statcast Fielding Run Value in runs above average (Throwing+Blocking+Framing+Arm+RAA)]], 9, FALSE)), Statcast_Era___Career[FramingFraming - Statcast Catcher Framing in runs above average], 0)</f>
        <v>105</v>
      </c>
      <c r="I746" s="11">
        <f>GEOMEAN(F746:H746)</f>
        <v>66.53355383595617</v>
      </c>
      <c r="J746" s="12">
        <f>_xlfn.RANK.EQ(Table58[[#This Row],[Geom Mean (Defense Only)]], Table58[Geom Mean (Defense Only)], 1)</f>
        <v>745</v>
      </c>
      <c r="K746" s="11">
        <f>GEOMEAN(F746:G746)</f>
        <v>52.962250707461443</v>
      </c>
      <c r="L746" s="13">
        <f>_xlfn.RANK.EQ(Table58[[#This Row],[Defensive Geom Mean (w/o Framing)]], Table58[Defensive Geom Mean (w/o Framing)], 1)</f>
        <v>58</v>
      </c>
      <c r="M746" s="19">
        <f>Table58[[#This Row],[Defense Only Rank]]-Table58[[#This Row],[Defensive Geom Mean (w/o Framing) Rank]]</f>
        <v>687</v>
      </c>
    </row>
    <row r="747" spans="1:13" x14ac:dyDescent="0.45">
      <c r="A747" s="1" t="s">
        <v>177</v>
      </c>
      <c r="B747" t="str">
        <f>VLOOKUP(Table58[[#This Row],[Name]], Statcast_Era___Career[[Name]:[Team]], 2, FALSE)</f>
        <v>PHI</v>
      </c>
      <c r="C747" s="8">
        <f>_xlfn.NUMBERVALUE(VLOOKUP($A747, Statcast_Era___Career[[Name]:[FRVFRV - Statcast Fielding Run Value in runs above average (Throwing+Blocking+Framing+Arm+RAA)]], 7, FALSE))</f>
        <v>0</v>
      </c>
      <c r="D747" s="9">
        <f>_xlfn.NUMBERVALUE(VLOOKUP($A747, Statcast_Era___Career[[Name]:[FRVFRV - Statcast Fielding Run Value in runs above average (Throwing+Blocking+Framing+Arm+RAA)]], 8, FALSE))</f>
        <v>0</v>
      </c>
      <c r="E747" s="10">
        <f>_xlfn.NUMBERVALUE(VLOOKUP($A747, Statcast_Era___Career[[Name]:[FRVFRV - Statcast Fielding Run Value in runs above average (Throwing+Blocking+Framing+Arm+RAA)]], 9, FALSE))</f>
        <v>-13</v>
      </c>
      <c r="F747" s="8">
        <f>_xlfn.RANK.EQ(_xlfn.NUMBERVALUE(VLOOKUP($A747,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47" s="9">
        <f>_xlfn.RANK.EQ(_xlfn.NUMBERVALUE(VLOOKUP($A747,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47" s="10">
        <f>_xlfn.RANK.EQ(_xlfn.NUMBERVALUE(VLOOKUP($A747, Statcast_Era___Career[[Name]:[FRVFRV - Statcast Fielding Run Value in runs above average (Throwing+Blocking+Framing+Arm+RAA)]], 9, FALSE)), Statcast_Era___Career[FramingFraming - Statcast Catcher Framing in runs above average], 0)</f>
        <v>108</v>
      </c>
      <c r="I747" s="11">
        <f>GEOMEAN(F747:H747)</f>
        <v>67.161265943298886</v>
      </c>
      <c r="J747" s="12">
        <f>_xlfn.RANK.EQ(Table58[[#This Row],[Geom Mean (Defense Only)]], Table58[Geom Mean (Defense Only)], 1)</f>
        <v>746</v>
      </c>
      <c r="K747" s="11">
        <f>GEOMEAN(F747:G747)</f>
        <v>52.962250707461443</v>
      </c>
      <c r="L747" s="13">
        <f>_xlfn.RANK.EQ(Table58[[#This Row],[Defensive Geom Mean (w/o Framing)]], Table58[Defensive Geom Mean (w/o Framing)], 1)</f>
        <v>58</v>
      </c>
      <c r="M747" s="19">
        <f>Table58[[#This Row],[Defense Only Rank]]-Table58[[#This Row],[Defensive Geom Mean (w/o Framing) Rank]]</f>
        <v>688</v>
      </c>
    </row>
    <row r="748" spans="1:13" x14ac:dyDescent="0.45">
      <c r="A748" s="1" t="s">
        <v>157</v>
      </c>
      <c r="B748" s="14" t="str">
        <f>VLOOKUP(Table58[[#This Row],[Name]], Statcast_Era___Career[[Name]:[Team]], 2, FALSE)</f>
        <v>3 Tms</v>
      </c>
      <c r="C748" s="8">
        <f>_xlfn.NUMBERVALUE(VLOOKUP($A748, Statcast_Era___Career[[Name]:[FRVFRV - Statcast Fielding Run Value in runs above average (Throwing+Blocking+Framing+Arm+RAA)]], 7, FALSE))</f>
        <v>-1</v>
      </c>
      <c r="D748" s="15">
        <f>_xlfn.NUMBERVALUE(VLOOKUP($A748, Statcast_Era___Career[[Name]:[FRVFRV - Statcast Fielding Run Value in runs above average (Throwing+Blocking+Framing+Arm+RAA)]], 8, FALSE))</f>
        <v>-2</v>
      </c>
      <c r="E748" s="10">
        <f>_xlfn.NUMBERVALUE(VLOOKUP($A748, Statcast_Era___Career[[Name]:[FRVFRV - Statcast Fielding Run Value in runs above average (Throwing+Blocking+Framing+Arm+RAA)]], 9, FALSE))</f>
        <v>0</v>
      </c>
      <c r="F748" s="8">
        <f>_xlfn.RANK.EQ(_xlfn.NUMBERVALUE(VLOOKUP($A748, Statcast_Era___Career[[Name]:[FRVFRV - Statcast Fielding Run Value in runs above average (Throwing+Blocking+Framing+Arm+RAA)]], 7, FALSE)), Statcast_Era___Career[ThrowingThrowing - Statcast Catcher Throwing in runs above average], 0)</f>
        <v>62</v>
      </c>
      <c r="G748" s="9">
        <f>_xlfn.RANK.EQ(_xlfn.NUMBERVALUE(VLOOKUP($A748, Statcast_Era___Career[[Name]:[FRVFRV - Statcast Fielding Run Value in runs above average (Throwing+Blocking+Framing+Arm+RAA)]], 8, FALSE)), Statcast_Era___Career[BlockingBlocking - Statcast Catcher Blocking in runs above average], 0)</f>
        <v>93</v>
      </c>
      <c r="H748" s="10">
        <f>_xlfn.RANK.EQ(_xlfn.NUMBERVALUE(VLOOKUP($A748,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48" s="11">
        <f>GEOMEAN(F748:H748)</f>
        <v>67.357118893628268</v>
      </c>
      <c r="J748" s="12">
        <f>_xlfn.RANK.EQ(Table58[[#This Row],[Geom Mean (Defense Only)]], Table58[Geom Mean (Defense Only)], 1)</f>
        <v>747</v>
      </c>
      <c r="K748" s="11">
        <f>GEOMEAN(F748:G748)</f>
        <v>75.934182026278521</v>
      </c>
      <c r="L748" s="16">
        <f>_xlfn.RANK.EQ(Table58[[#This Row],[Defensive Geom Mean (w/o Framing)]], Table58[Defensive Geom Mean (w/o Framing)], 1)</f>
        <v>752</v>
      </c>
      <c r="M748" s="18">
        <f>Table58[[#This Row],[Defense Only Rank]]-Table58[[#This Row],[Defensive Geom Mean (w/o Framing) Rank]]</f>
        <v>-5</v>
      </c>
    </row>
    <row r="749" spans="1:13" x14ac:dyDescent="0.45">
      <c r="A749" s="1" t="s">
        <v>175</v>
      </c>
      <c r="B749" t="str">
        <f>VLOOKUP(Table58[[#This Row],[Name]], Statcast_Era___Career[[Name]:[Team]], 2, FALSE)</f>
        <v>2 Tms</v>
      </c>
      <c r="C749" s="8">
        <f>_xlfn.NUMBERVALUE(VLOOKUP($A749, Statcast_Era___Career[[Name]:[FRVFRV - Statcast Fielding Run Value in runs above average (Throwing+Blocking+Framing+Arm+RAA)]], 7, FALSE))</f>
        <v>-5</v>
      </c>
      <c r="D749" s="9">
        <f>_xlfn.NUMBERVALUE(VLOOKUP($A749, Statcast_Era___Career[[Name]:[FRVFRV - Statcast Fielding Run Value in runs above average (Throwing+Blocking+Framing+Arm+RAA)]], 8, FALSE))</f>
        <v>1</v>
      </c>
      <c r="E749" s="10">
        <f>_xlfn.NUMBERVALUE(VLOOKUP($A749, Statcast_Era___Career[[Name]:[FRVFRV - Statcast Fielding Run Value in runs above average (Throwing+Blocking+Framing+Arm+RAA)]], 9, FALSE))</f>
        <v>-9</v>
      </c>
      <c r="F749" s="8">
        <f>_xlfn.RANK.EQ(_xlfn.NUMBERVALUE(VLOOKUP($A749, Statcast_Era___Career[[Name]:[FRVFRV - Statcast Fielding Run Value in runs above average (Throwing+Blocking+Framing+Arm+RAA)]], 7, FALSE)), Statcast_Era___Career[ThrowingThrowing - Statcast Catcher Throwing in runs above average], 0)</f>
        <v>100</v>
      </c>
      <c r="G749" s="9">
        <f>_xlfn.RANK.EQ(_xlfn.NUMBERVALUE(VLOOKUP($A749, Statcast_Era___Career[[Name]:[FRVFRV - Statcast Fielding Run Value in runs above average (Throwing+Blocking+Framing+Arm+RAA)]], 8, FALSE)), Statcast_Era___Career[BlockingBlocking - Statcast Catcher Blocking in runs above average], 0)</f>
        <v>37</v>
      </c>
      <c r="H749" s="10">
        <f>_xlfn.RANK.EQ(_xlfn.NUMBERVALUE(VLOOKUP($A749, Statcast_Era___Career[[Name]:[FRVFRV - Statcast Fielding Run Value in runs above average (Throwing+Blocking+Framing+Arm+RAA)]], 9, FALSE)), Statcast_Era___Career[FramingFraming - Statcast Catcher Framing in runs above average], 0)</f>
        <v>94</v>
      </c>
      <c r="I749" s="11">
        <f>GEOMEAN(F749:H749)</f>
        <v>70.325019170001212</v>
      </c>
      <c r="J749" s="12">
        <f>_xlfn.RANK.EQ(Table58[[#This Row],[Geom Mean (Defense Only)]], Table58[Geom Mean (Defense Only)], 1)</f>
        <v>748</v>
      </c>
      <c r="K749" s="11">
        <f>GEOMEAN(F749:G749)</f>
        <v>60.827625302982192</v>
      </c>
      <c r="L749" s="13">
        <f>_xlfn.RANK.EQ(Table58[[#This Row],[Defensive Geom Mean (w/o Framing)]], Table58[Defensive Geom Mean (w/o Framing)], 1)</f>
        <v>731</v>
      </c>
      <c r="M749" s="19">
        <f>Table58[[#This Row],[Defense Only Rank]]-Table58[[#This Row],[Defensive Geom Mean (w/o Framing) Rank]]</f>
        <v>17</v>
      </c>
    </row>
    <row r="750" spans="1:13" x14ac:dyDescent="0.45">
      <c r="A750" s="1" t="s">
        <v>86</v>
      </c>
      <c r="B750" t="str">
        <f>VLOOKUP(Table58[[#This Row],[Name]], Statcast_Era___Career[[Name]:[Team]], 2, FALSE)</f>
        <v>2 Tms</v>
      </c>
      <c r="C750" s="8">
        <f>_xlfn.NUMBERVALUE(VLOOKUP($A750, Statcast_Era___Career[[Name]:[FRVFRV - Statcast Fielding Run Value in runs above average (Throwing+Blocking+Framing+Arm+RAA)]], 7, FALSE))</f>
        <v>-1</v>
      </c>
      <c r="D750" s="15">
        <f>_xlfn.NUMBERVALUE(VLOOKUP($A750, Statcast_Era___Career[[Name]:[FRVFRV - Statcast Fielding Run Value in runs above average (Throwing+Blocking+Framing+Arm+RAA)]], 8, FALSE))</f>
        <v>-4</v>
      </c>
      <c r="E750" s="10">
        <f>_xlfn.NUMBERVALUE(VLOOKUP($A750, Statcast_Era___Career[[Name]:[FRVFRV - Statcast Fielding Run Value in runs above average (Throwing+Blocking+Framing+Arm+RAA)]], 9, FALSE))</f>
        <v>0</v>
      </c>
      <c r="F750" s="8">
        <f>_xlfn.RANK.EQ(_xlfn.NUMBERVALUE(VLOOKUP($A750, Statcast_Era___Career[[Name]:[FRVFRV - Statcast Fielding Run Value in runs above average (Throwing+Blocking+Framing+Arm+RAA)]], 7, FALSE)), Statcast_Era___Career[ThrowingThrowing - Statcast Catcher Throwing in runs above average], 0)</f>
        <v>62</v>
      </c>
      <c r="G750" s="9">
        <f>_xlfn.RANK.EQ(_xlfn.NUMBERVALUE(VLOOKUP($A750, Statcast_Era___Career[[Name]:[FRVFRV - Statcast Fielding Run Value in runs above average (Throwing+Blocking+Framing+Arm+RAA)]], 8, FALSE)), Statcast_Era___Career[BlockingBlocking - Statcast Catcher Blocking in runs above average], 0)</f>
        <v>108</v>
      </c>
      <c r="H750" s="10">
        <f>_xlfn.RANK.EQ(_xlfn.NUMBERVALUE(VLOOKUP($A750,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50" s="11">
        <f>GEOMEAN(F750:H750)</f>
        <v>70.79954035898092</v>
      </c>
      <c r="J750" s="12">
        <f>_xlfn.RANK.EQ(Table58[[#This Row],[Geom Mean (Defense Only)]], Table58[Geom Mean (Defense Only)], 1)</f>
        <v>749</v>
      </c>
      <c r="K750" s="11">
        <f>GEOMEAN(F750:G750)</f>
        <v>81.829090181915134</v>
      </c>
      <c r="L750" s="16">
        <f>_xlfn.RANK.EQ(Table58[[#This Row],[Defensive Geom Mean (w/o Framing)]], Table58[Defensive Geom Mean (w/o Framing)], 1)</f>
        <v>758</v>
      </c>
      <c r="M750" s="18">
        <f>Table58[[#This Row],[Defense Only Rank]]-Table58[[#This Row],[Defensive Geom Mean (w/o Framing) Rank]]</f>
        <v>-9</v>
      </c>
    </row>
    <row r="751" spans="1:13" x14ac:dyDescent="0.45">
      <c r="A751" s="1" t="s">
        <v>161</v>
      </c>
      <c r="B751" t="str">
        <f>VLOOKUP(Table58[[#This Row],[Name]], Statcast_Era___Career[[Name]:[Team]], 2, FALSE)</f>
        <v>4 Tms</v>
      </c>
      <c r="C751" s="8">
        <f>_xlfn.NUMBERVALUE(VLOOKUP($A751, Statcast_Era___Career[[Name]:[FRVFRV - Statcast Fielding Run Value in runs above average (Throwing+Blocking+Framing+Arm+RAA)]], 7, FALSE))</f>
        <v>-1</v>
      </c>
      <c r="D751" s="15">
        <f>_xlfn.NUMBERVALUE(VLOOKUP($A751, Statcast_Era___Career[[Name]:[FRVFRV - Statcast Fielding Run Value in runs above average (Throwing+Blocking+Framing+Arm+RAA)]], 8, FALSE))</f>
        <v>-6</v>
      </c>
      <c r="E751" s="10">
        <f>_xlfn.NUMBERVALUE(VLOOKUP($A751, Statcast_Era___Career[[Name]:[FRVFRV - Statcast Fielding Run Value in runs above average (Throwing+Blocking+Framing+Arm+RAA)]], 9, FALSE))</f>
        <v>1</v>
      </c>
      <c r="F751" s="8">
        <f>_xlfn.RANK.EQ(_xlfn.NUMBERVALUE(VLOOKUP($A751, Statcast_Era___Career[[Name]:[FRVFRV - Statcast Fielding Run Value in runs above average (Throwing+Blocking+Framing+Arm+RAA)]], 7, FALSE)), Statcast_Era___Career[ThrowingThrowing - Statcast Catcher Throwing in runs above average], 0)</f>
        <v>62</v>
      </c>
      <c r="G751" s="9">
        <f>_xlfn.RANK.EQ(_xlfn.NUMBERVALUE(VLOOKUP($A751, Statcast_Era___Career[[Name]:[FRVFRV - Statcast Fielding Run Value in runs above average (Throwing+Blocking+Framing+Arm+RAA)]], 8, FALSE)), Statcast_Era___Career[BlockingBlocking - Statcast Catcher Blocking in runs above average], 0)</f>
        <v>117</v>
      </c>
      <c r="H751" s="10">
        <f>_xlfn.RANK.EQ(_xlfn.NUMBERVALUE(VLOOKUP($A751, Statcast_Era___Career[[Name]:[FRVFRV - Statcast Fielding Run Value in runs above average (Throwing+Blocking+Framing+Arm+RAA)]], 9, FALSE)), Statcast_Era___Career[FramingFraming - Statcast Catcher Framing in runs above average], 0)</f>
        <v>49</v>
      </c>
      <c r="I751" s="11">
        <f>GEOMEAN(F751:H751)</f>
        <v>70.836627605344106</v>
      </c>
      <c r="J751" s="12">
        <f>_xlfn.RANK.EQ(Table58[[#This Row],[Geom Mean (Defense Only)]], Table58[Geom Mean (Defense Only)], 1)</f>
        <v>750</v>
      </c>
      <c r="K751" s="11">
        <f>GEOMEAN(F751:G751)</f>
        <v>85.170417399470338</v>
      </c>
      <c r="L751" s="16">
        <f>_xlfn.RANK.EQ(Table58[[#This Row],[Defensive Geom Mean (w/o Framing)]], Table58[Defensive Geom Mean (w/o Framing)], 1)</f>
        <v>759</v>
      </c>
      <c r="M751" s="18">
        <f>Table58[[#This Row],[Defense Only Rank]]-Table58[[#This Row],[Defensive Geom Mean (w/o Framing) Rank]]</f>
        <v>-9</v>
      </c>
    </row>
    <row r="752" spans="1:13" x14ac:dyDescent="0.45">
      <c r="A752" s="1" t="s">
        <v>190</v>
      </c>
      <c r="B752" t="str">
        <f>VLOOKUP(Table58[[#This Row],[Name]], Statcast_Era___Career[[Name]:[Team]], 2, FALSE)</f>
        <v>9 Tms</v>
      </c>
      <c r="C752" s="8">
        <f>_xlfn.NUMBERVALUE(VLOOKUP($A752, Statcast_Era___Career[[Name]:[FRVFRV - Statcast Fielding Run Value in runs above average (Throwing+Blocking+Framing+Arm+RAA)]], 7, FALSE))</f>
        <v>3</v>
      </c>
      <c r="D752" s="9">
        <f>_xlfn.NUMBERVALUE(VLOOKUP($A752, Statcast_Era___Career[[Name]:[FRVFRV - Statcast Fielding Run Value in runs above average (Throwing+Blocking+Framing+Arm+RAA)]], 8, FALSE))</f>
        <v>-5</v>
      </c>
      <c r="E752" s="10">
        <f>_xlfn.NUMBERVALUE(VLOOKUP($A752, Statcast_Era___Career[[Name]:[FRVFRV - Statcast Fielding Run Value in runs above average (Throwing+Blocking+Framing+Arm+RAA)]], 9, FALSE))</f>
        <v>-21</v>
      </c>
      <c r="F752" s="8">
        <f>_xlfn.RANK.EQ(_xlfn.NUMBERVALUE(VLOOKUP($A752, Statcast_Era___Career[[Name]:[FRVFRV - Statcast Fielding Run Value in runs above average (Throwing+Blocking+Framing+Arm+RAA)]], 7, FALSE)), Statcast_Era___Career[ThrowingThrowing - Statcast Catcher Throwing in runs above average], 0)</f>
        <v>28</v>
      </c>
      <c r="G752" s="9">
        <f>_xlfn.RANK.EQ(_xlfn.NUMBERVALUE(VLOOKUP($A752, Statcast_Era___Career[[Name]:[FRVFRV - Statcast Fielding Run Value in runs above average (Throwing+Blocking+Framing+Arm+RAA)]], 8, FALSE)), Statcast_Era___Career[BlockingBlocking - Statcast Catcher Blocking in runs above average], 0)</f>
        <v>112</v>
      </c>
      <c r="H752" s="10">
        <f>_xlfn.RANK.EQ(_xlfn.NUMBERVALUE(VLOOKUP($A752, Statcast_Era___Career[[Name]:[FRVFRV - Statcast Fielding Run Value in runs above average (Throwing+Blocking+Framing+Arm+RAA)]], 9, FALSE)), Statcast_Era___Career[FramingFraming - Statcast Catcher Framing in runs above average], 0)</f>
        <v>119</v>
      </c>
      <c r="I752" s="11">
        <f>GEOMEAN(F752:H752)</f>
        <v>71.995884538430587</v>
      </c>
      <c r="J752" s="12">
        <f>_xlfn.RANK.EQ(Table58[[#This Row],[Geom Mean (Defense Only)]], Table58[Geom Mean (Defense Only)], 1)</f>
        <v>751</v>
      </c>
      <c r="K752" s="11">
        <f>GEOMEAN(F752:G752)</f>
        <v>56</v>
      </c>
      <c r="L752" s="13">
        <f>_xlfn.RANK.EQ(Table58[[#This Row],[Defensive Geom Mean (w/o Framing)]], Table58[Defensive Geom Mean (w/o Framing)], 1)</f>
        <v>720</v>
      </c>
      <c r="M752" s="19">
        <f>Table58[[#This Row],[Defense Only Rank]]-Table58[[#This Row],[Defensive Geom Mean (w/o Framing) Rank]]</f>
        <v>31</v>
      </c>
    </row>
    <row r="753" spans="1:13" x14ac:dyDescent="0.45">
      <c r="A753" s="1" t="s">
        <v>169</v>
      </c>
      <c r="B753" t="str">
        <f>VLOOKUP(Table58[[#This Row],[Name]], Statcast_Era___Career[[Name]:[Team]], 2, FALSE)</f>
        <v>7 Tms</v>
      </c>
      <c r="C753" s="8">
        <f>_xlfn.NUMBERVALUE(VLOOKUP($A753, Statcast_Era___Career[[Name]:[FRVFRV - Statcast Fielding Run Value in runs above average (Throwing+Blocking+Framing+Arm+RAA)]], 7, FALSE))</f>
        <v>-2</v>
      </c>
      <c r="D753" s="9">
        <f>_xlfn.NUMBERVALUE(VLOOKUP($A753, Statcast_Era___Career[[Name]:[FRVFRV - Statcast Fielding Run Value in runs above average (Throwing+Blocking+Framing+Arm+RAA)]], 8, FALSE))</f>
        <v>0</v>
      </c>
      <c r="E753" s="10">
        <f>_xlfn.NUMBERVALUE(VLOOKUP($A753, Statcast_Era___Career[[Name]:[FRVFRV - Statcast Fielding Run Value in runs above average (Throwing+Blocking+Framing+Arm+RAA)]], 9, FALSE))</f>
        <v>-10</v>
      </c>
      <c r="F753" s="8">
        <f>_xlfn.RANK.EQ(_xlfn.NUMBERVALUE(VLOOKUP($A753, Statcast_Era___Career[[Name]:[FRVFRV - Statcast Fielding Run Value in runs above average (Throwing+Blocking+Framing+Arm+RAA)]], 7, FALSE)), Statcast_Era___Career[ThrowingThrowing - Statcast Catcher Throwing in runs above average], 0)</f>
        <v>76</v>
      </c>
      <c r="G753" s="9">
        <f>_xlfn.RANK.EQ(_xlfn.NUMBERVALUE(VLOOKUP($A753,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53" s="10">
        <f>_xlfn.RANK.EQ(_xlfn.NUMBERVALUE(VLOOKUP($A753, Statcast_Era___Career[[Name]:[FRVFRV - Statcast Fielding Run Value in runs above average (Throwing+Blocking+Framing+Arm+RAA)]], 9, FALSE)), Statcast_Era___Career[FramingFraming - Statcast Catcher Framing in runs above average], 0)</f>
        <v>98</v>
      </c>
      <c r="I753" s="11">
        <f>GEOMEAN(F753:H753)</f>
        <v>72.421905604534331</v>
      </c>
      <c r="J753" s="12">
        <f>_xlfn.RANK.EQ(Table58[[#This Row],[Geom Mean (Defense Only)]], Table58[Geom Mean (Defense Only)], 1)</f>
        <v>752</v>
      </c>
      <c r="K753" s="11">
        <f>GEOMEAN(F753:G753)</f>
        <v>62.257529665093521</v>
      </c>
      <c r="L753" s="13">
        <f>_xlfn.RANK.EQ(Table58[[#This Row],[Defensive Geom Mean (w/o Framing)]], Table58[Defensive Geom Mean (w/o Framing)], 1)</f>
        <v>733</v>
      </c>
      <c r="M753" s="19">
        <f>Table58[[#This Row],[Defense Only Rank]]-Table58[[#This Row],[Defensive Geom Mean (w/o Framing) Rank]]</f>
        <v>19</v>
      </c>
    </row>
    <row r="754" spans="1:13" x14ac:dyDescent="0.45">
      <c r="A754" s="1" t="s">
        <v>148</v>
      </c>
      <c r="B754" t="str">
        <f>VLOOKUP(Table58[[#This Row],[Name]], Statcast_Era___Career[[Name]:[Team]], 2, FALSE)</f>
        <v>7 Tms</v>
      </c>
      <c r="C754" s="8">
        <f>_xlfn.NUMBERVALUE(VLOOKUP($A754, Statcast_Era___Career[[Name]:[FRVFRV - Statcast Fielding Run Value in runs above average (Throwing+Blocking+Framing+Arm+RAA)]], 7, FALSE))</f>
        <v>-4</v>
      </c>
      <c r="D754" s="9">
        <f>_xlfn.NUMBERVALUE(VLOOKUP($A754, Statcast_Era___Career[[Name]:[FRVFRV - Statcast Fielding Run Value in runs above average (Throwing+Blocking+Framing+Arm+RAA)]], 8, FALSE))</f>
        <v>0</v>
      </c>
      <c r="E754" s="10">
        <f>_xlfn.NUMBERVALUE(VLOOKUP($A754, Statcast_Era___Career[[Name]:[FRVFRV - Statcast Fielding Run Value in runs above average (Throwing+Blocking+Framing+Arm+RAA)]], 9, FALSE))</f>
        <v>-6</v>
      </c>
      <c r="F754" s="8">
        <f>_xlfn.RANK.EQ(_xlfn.NUMBERVALUE(VLOOKUP($A754, Statcast_Era___Career[[Name]:[FRVFRV - Statcast Fielding Run Value in runs above average (Throwing+Blocking+Framing+Arm+RAA)]], 7, FALSE)), Statcast_Era___Career[ThrowingThrowing - Statcast Catcher Throwing in runs above average], 0)</f>
        <v>91</v>
      </c>
      <c r="G754" s="9">
        <f>_xlfn.RANK.EQ(_xlfn.NUMBERVALUE(VLOOKUP($A754,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54" s="10">
        <f>_xlfn.RANK.EQ(_xlfn.NUMBERVALUE(VLOOKUP($A754, Statcast_Era___Career[[Name]:[FRVFRV - Statcast Fielding Run Value in runs above average (Throwing+Blocking+Framing+Arm+RAA)]], 9, FALSE)), Statcast_Era___Career[FramingFraming - Statcast Catcher Framing in runs above average], 0)</f>
        <v>82</v>
      </c>
      <c r="I754" s="11">
        <f>GEOMEAN(F754:H754)</f>
        <v>72.467254336237161</v>
      </c>
      <c r="J754" s="12">
        <f>_xlfn.RANK.EQ(Table58[[#This Row],[Geom Mean (Defense Only)]], Table58[Geom Mean (Defense Only)], 1)</f>
        <v>753</v>
      </c>
      <c r="K754" s="11">
        <f>GEOMEAN(F754:G754)</f>
        <v>68.124885321004399</v>
      </c>
      <c r="L754" s="13">
        <f>_xlfn.RANK.EQ(Table58[[#This Row],[Defensive Geom Mean (w/o Framing)]], Table58[Defensive Geom Mean (w/o Framing)], 1)</f>
        <v>742</v>
      </c>
      <c r="M754" s="19">
        <f>Table58[[#This Row],[Defense Only Rank]]-Table58[[#This Row],[Defensive Geom Mean (w/o Framing) Rank]]</f>
        <v>11</v>
      </c>
    </row>
    <row r="755" spans="1:13" x14ac:dyDescent="0.45">
      <c r="A755" s="1" t="s">
        <v>187</v>
      </c>
      <c r="B755" t="str">
        <f>VLOOKUP(Table58[[#This Row],[Name]], Statcast_Era___Career[[Name]:[Team]], 2, FALSE)</f>
        <v>6 Tms</v>
      </c>
      <c r="C755" s="8">
        <f>_xlfn.NUMBERVALUE(VLOOKUP($A755, Statcast_Era___Career[[Name]:[FRVFRV - Statcast Fielding Run Value in runs above average (Throwing+Blocking+Framing+Arm+RAA)]], 7, FALSE))</f>
        <v>-14</v>
      </c>
      <c r="D755" s="9">
        <f>_xlfn.NUMBERVALUE(VLOOKUP($A755, Statcast_Era___Career[[Name]:[FRVFRV - Statcast Fielding Run Value in runs above average (Throwing+Blocking+Framing+Arm+RAA)]], 8, FALSE))</f>
        <v>1</v>
      </c>
      <c r="E755" s="10">
        <f>_xlfn.NUMBERVALUE(VLOOKUP($A755, Statcast_Era___Career[[Name]:[FRVFRV - Statcast Fielding Run Value in runs above average (Throwing+Blocking+Framing+Arm+RAA)]], 9, FALSE))</f>
        <v>-8</v>
      </c>
      <c r="F755" s="8">
        <f>_xlfn.RANK.EQ(_xlfn.NUMBERVALUE(VLOOKUP($A755, Statcast_Era___Career[[Name]:[FRVFRV - Statcast Fielding Run Value in runs above average (Throwing+Blocking+Framing+Arm+RAA)]], 7, FALSE)), Statcast_Era___Career[ThrowingThrowing - Statcast Catcher Throwing in runs above average], 0)</f>
        <v>125</v>
      </c>
      <c r="G755" s="9">
        <f>_xlfn.RANK.EQ(_xlfn.NUMBERVALUE(VLOOKUP($A755, Statcast_Era___Career[[Name]:[FRVFRV - Statcast Fielding Run Value in runs above average (Throwing+Blocking+Framing+Arm+RAA)]], 8, FALSE)), Statcast_Era___Career[BlockingBlocking - Statcast Catcher Blocking in runs above average], 0)</f>
        <v>37</v>
      </c>
      <c r="H755" s="10">
        <f>_xlfn.RANK.EQ(_xlfn.NUMBERVALUE(VLOOKUP($A755, Statcast_Era___Career[[Name]:[FRVFRV - Statcast Fielding Run Value in runs above average (Throwing+Blocking+Framing+Arm+RAA)]], 9, FALSE)), Statcast_Era___Career[FramingFraming - Statcast Catcher Framing in runs above average], 0)</f>
        <v>86</v>
      </c>
      <c r="I755" s="11">
        <f>GEOMEAN(F755:H755)</f>
        <v>73.54221894561627</v>
      </c>
      <c r="J755" s="12">
        <f>_xlfn.RANK.EQ(Table58[[#This Row],[Geom Mean (Defense Only)]], Table58[Geom Mean (Defense Only)], 1)</f>
        <v>754</v>
      </c>
      <c r="K755" s="11">
        <f>GEOMEAN(F755:G755)</f>
        <v>68.007352543677214</v>
      </c>
      <c r="L755" s="13">
        <f>_xlfn.RANK.EQ(Table58[[#This Row],[Defensive Geom Mean (w/o Framing)]], Table58[Defensive Geom Mean (w/o Framing)], 1)</f>
        <v>741</v>
      </c>
      <c r="M755" s="19">
        <f>Table58[[#This Row],[Defense Only Rank]]-Table58[[#This Row],[Defensive Geom Mean (w/o Framing) Rank]]</f>
        <v>13</v>
      </c>
    </row>
    <row r="756" spans="1:13" x14ac:dyDescent="0.45">
      <c r="A756" s="1" t="s">
        <v>167</v>
      </c>
      <c r="B756" t="str">
        <f>VLOOKUP(Table58[[#This Row],[Name]], Statcast_Era___Career[[Name]:[Team]], 2, FALSE)</f>
        <v>7 Tms</v>
      </c>
      <c r="C756" s="8">
        <f>_xlfn.NUMBERVALUE(VLOOKUP($A756, Statcast_Era___Career[[Name]:[FRVFRV - Statcast Fielding Run Value in runs above average (Throwing+Blocking+Framing+Arm+RAA)]], 7, FALSE))</f>
        <v>-4</v>
      </c>
      <c r="D756" s="9">
        <f>_xlfn.NUMBERVALUE(VLOOKUP($A756, Statcast_Era___Career[[Name]:[FRVFRV - Statcast Fielding Run Value in runs above average (Throwing+Blocking+Framing+Arm+RAA)]], 8, FALSE))</f>
        <v>0</v>
      </c>
      <c r="E756" s="10">
        <f>_xlfn.NUMBERVALUE(VLOOKUP($A756, Statcast_Era___Career[[Name]:[FRVFRV - Statcast Fielding Run Value in runs above average (Throwing+Blocking+Framing+Arm+RAA)]], 9, FALSE))</f>
        <v>-8</v>
      </c>
      <c r="F756" s="8">
        <f>_xlfn.RANK.EQ(_xlfn.NUMBERVALUE(VLOOKUP($A756, Statcast_Era___Career[[Name]:[FRVFRV - Statcast Fielding Run Value in runs above average (Throwing+Blocking+Framing+Arm+RAA)]], 7, FALSE)), Statcast_Era___Career[ThrowingThrowing - Statcast Catcher Throwing in runs above average], 0)</f>
        <v>91</v>
      </c>
      <c r="G756" s="9">
        <f>_xlfn.RANK.EQ(_xlfn.NUMBERVALUE(VLOOKUP($A756,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56" s="10">
        <f>_xlfn.RANK.EQ(_xlfn.NUMBERVALUE(VLOOKUP($A756, Statcast_Era___Career[[Name]:[FRVFRV - Statcast Fielding Run Value in runs above average (Throwing+Blocking+Framing+Arm+RAA)]], 9, FALSE)), Statcast_Era___Career[FramingFraming - Statcast Catcher Framing in runs above average], 0)</f>
        <v>86</v>
      </c>
      <c r="I756" s="11">
        <f>GEOMEAN(F756:H756)</f>
        <v>73.626926781140227</v>
      </c>
      <c r="J756" s="12">
        <f>_xlfn.RANK.EQ(Table58[[#This Row],[Geom Mean (Defense Only)]], Table58[Geom Mean (Defense Only)], 1)</f>
        <v>755</v>
      </c>
      <c r="K756" s="11">
        <f>GEOMEAN(F756:G756)</f>
        <v>68.124885321004399</v>
      </c>
      <c r="L756" s="13">
        <f>_xlfn.RANK.EQ(Table58[[#This Row],[Defensive Geom Mean (w/o Framing)]], Table58[Defensive Geom Mean (w/o Framing)], 1)</f>
        <v>742</v>
      </c>
      <c r="M756" s="19">
        <f>Table58[[#This Row],[Defense Only Rank]]-Table58[[#This Row],[Defensive Geom Mean (w/o Framing) Rank]]</f>
        <v>13</v>
      </c>
    </row>
    <row r="757" spans="1:13" x14ac:dyDescent="0.45">
      <c r="A757" s="1" t="s">
        <v>165</v>
      </c>
      <c r="B757" t="str">
        <f>VLOOKUP(Table58[[#This Row],[Name]], Statcast_Era___Career[[Name]:[Team]], 2, FALSE)</f>
        <v>3 Tms</v>
      </c>
      <c r="C757" s="8">
        <f>_xlfn.NUMBERVALUE(VLOOKUP($A757, Statcast_Era___Career[[Name]:[FRVFRV - Statcast Fielding Run Value in runs above average (Throwing+Blocking+Framing+Arm+RAA)]], 7, FALSE))</f>
        <v>1</v>
      </c>
      <c r="D757" s="9">
        <f>_xlfn.NUMBERVALUE(VLOOKUP($A757, Statcast_Era___Career[[Name]:[FRVFRV - Statcast Fielding Run Value in runs above average (Throwing+Blocking+Framing+Arm+RAA)]], 8, FALSE))</f>
        <v>-6</v>
      </c>
      <c r="E757" s="10">
        <f>_xlfn.NUMBERVALUE(VLOOKUP($A757, Statcast_Era___Career[[Name]:[FRVFRV - Statcast Fielding Run Value in runs above average (Throwing+Blocking+Framing+Arm+RAA)]], 9, FALSE))</f>
        <v>-5</v>
      </c>
      <c r="F757" s="8">
        <f>_xlfn.RANK.EQ(_xlfn.NUMBERVALUE(VLOOKUP($A757, Statcast_Era___Career[[Name]:[FRVFRV - Statcast Fielding Run Value in runs above average (Throwing+Blocking+Framing+Arm+RAA)]], 7, FALSE)), Statcast_Era___Career[ThrowingThrowing - Statcast Catcher Throwing in runs above average], 0)</f>
        <v>45</v>
      </c>
      <c r="G757" s="9">
        <f>_xlfn.RANK.EQ(_xlfn.NUMBERVALUE(VLOOKUP($A757, Statcast_Era___Career[[Name]:[FRVFRV - Statcast Fielding Run Value in runs above average (Throwing+Blocking+Framing+Arm+RAA)]], 8, FALSE)), Statcast_Era___Career[BlockingBlocking - Statcast Catcher Blocking in runs above average], 0)</f>
        <v>117</v>
      </c>
      <c r="H757" s="10">
        <f>_xlfn.RANK.EQ(_xlfn.NUMBERVALUE(VLOOKUP($A757, Statcast_Era___Career[[Name]:[FRVFRV - Statcast Fielding Run Value in runs above average (Throwing+Blocking+Framing+Arm+RAA)]], 9, FALSE)), Statcast_Era___Career[FramingFraming - Statcast Catcher Framing in runs above average], 0)</f>
        <v>78</v>
      </c>
      <c r="I757" s="11">
        <f>GEOMEAN(F757:H757)</f>
        <v>74.330033077998607</v>
      </c>
      <c r="J757" s="12">
        <f>_xlfn.RANK.EQ(Table58[[#This Row],[Geom Mean (Defense Only)]], Table58[Geom Mean (Defense Only)], 1)</f>
        <v>756</v>
      </c>
      <c r="K757" s="11">
        <f>GEOMEAN(F757:G757)</f>
        <v>72.560319734686942</v>
      </c>
      <c r="L757" s="13">
        <f>_xlfn.RANK.EQ(Table58[[#This Row],[Defensive Geom Mean (w/o Framing)]], Table58[Defensive Geom Mean (w/o Framing)], 1)</f>
        <v>747</v>
      </c>
      <c r="M757" s="19">
        <f>Table58[[#This Row],[Defense Only Rank]]-Table58[[#This Row],[Defensive Geom Mean (w/o Framing) Rank]]</f>
        <v>9</v>
      </c>
    </row>
    <row r="758" spans="1:13" x14ac:dyDescent="0.45">
      <c r="A758" s="1" t="s">
        <v>77</v>
      </c>
      <c r="B758" t="str">
        <f>VLOOKUP(Table58[[#This Row],[Name]], Statcast_Era___Career[[Name]:[Team]], 2, FALSE)</f>
        <v>MIN</v>
      </c>
      <c r="C758" s="8">
        <f>_xlfn.NUMBERVALUE(VLOOKUP($A758, Statcast_Era___Career[[Name]:[FRVFRV - Statcast Fielding Run Value in runs above average (Throwing+Blocking+Framing+Arm+RAA)]], 7, FALSE))</f>
        <v>-7</v>
      </c>
      <c r="D758" s="15">
        <f>_xlfn.NUMBERVALUE(VLOOKUP($A758, Statcast_Era___Career[[Name]:[FRVFRV - Statcast Fielding Run Value in runs above average (Throwing+Blocking+Framing+Arm+RAA)]], 8, FALSE))</f>
        <v>-1</v>
      </c>
      <c r="E758" s="10">
        <f>_xlfn.NUMBERVALUE(VLOOKUP($A758, Statcast_Era___Career[[Name]:[FRVFRV - Statcast Fielding Run Value in runs above average (Throwing+Blocking+Framing+Arm+RAA)]], 9, FALSE))</f>
        <v>0</v>
      </c>
      <c r="F758" s="8">
        <f>_xlfn.RANK.EQ(_xlfn.NUMBERVALUE(VLOOKUP($A758, Statcast_Era___Career[[Name]:[FRVFRV - Statcast Fielding Run Value in runs above average (Throwing+Blocking+Framing+Arm+RAA)]], 7, FALSE)), Statcast_Era___Career[ThrowingThrowing - Statcast Catcher Throwing in runs above average], 0)</f>
        <v>112</v>
      </c>
      <c r="G758" s="9">
        <f>_xlfn.RANK.EQ(_xlfn.NUMBERVALUE(VLOOKUP($A758, Statcast_Era___Career[[Name]:[FRVFRV - Statcast Fielding Run Value in runs above average (Throwing+Blocking+Framing+Arm+RAA)]], 8, FALSE)), Statcast_Era___Career[BlockingBlocking - Statcast Catcher Blocking in runs above average], 0)</f>
        <v>76</v>
      </c>
      <c r="H758" s="10">
        <f>_xlfn.RANK.EQ(_xlfn.NUMBERVALUE(VLOOKUP($A758, Statcast_Era___Career[[Name]:[FRVFRV - Statcast Fielding Run Value in runs above average (Throwing+Blocking+Framing+Arm+RAA)]], 9, FALSE)), Statcast_Era___Career[FramingFraming - Statcast Catcher Framing in runs above average], 0)</f>
        <v>53</v>
      </c>
      <c r="I758" s="11">
        <f>GEOMEAN(F758:H758)</f>
        <v>76.695372573284544</v>
      </c>
      <c r="J758" s="12">
        <f>_xlfn.RANK.EQ(Table58[[#This Row],[Geom Mean (Defense Only)]], Table58[Geom Mean (Defense Only)], 1)</f>
        <v>757</v>
      </c>
      <c r="K758" s="11">
        <f>GEOMEAN(F758:G758)</f>
        <v>92.260500757366373</v>
      </c>
      <c r="L758" s="16">
        <f>_xlfn.RANK.EQ(Table58[[#This Row],[Defensive Geom Mean (w/o Framing)]], Table58[Defensive Geom Mean (w/o Framing)], 1)</f>
        <v>767</v>
      </c>
      <c r="M758" s="18">
        <f>Table58[[#This Row],[Defense Only Rank]]-Table58[[#This Row],[Defensive Geom Mean (w/o Framing) Rank]]</f>
        <v>-10</v>
      </c>
    </row>
    <row r="759" spans="1:13" x14ac:dyDescent="0.45">
      <c r="A759" s="1" t="s">
        <v>76</v>
      </c>
      <c r="B759" t="str">
        <f>VLOOKUP(Table58[[#This Row],[Name]], Statcast_Era___Career[[Name]:[Team]], 2, FALSE)</f>
        <v>2 Tms</v>
      </c>
      <c r="C759" s="8">
        <f>_xlfn.NUMBERVALUE(VLOOKUP($A759, Statcast_Era___Career[[Name]:[FRVFRV - Statcast Fielding Run Value in runs above average (Throwing+Blocking+Framing+Arm+RAA)]], 7, FALSE))</f>
        <v>-3</v>
      </c>
      <c r="D759" s="9">
        <f>_xlfn.NUMBERVALUE(VLOOKUP($A759, Statcast_Era___Career[[Name]:[FRVFRV - Statcast Fielding Run Value in runs above average (Throwing+Blocking+Framing+Arm+RAA)]], 8, FALSE))</f>
        <v>0</v>
      </c>
      <c r="E759" s="10">
        <f>_xlfn.NUMBERVALUE(VLOOKUP($A759, Statcast_Era___Career[[Name]:[FRVFRV - Statcast Fielding Run Value in runs above average (Throwing+Blocking+Framing+Arm+RAA)]], 9, FALSE))</f>
        <v>-14</v>
      </c>
      <c r="F759" s="8">
        <f>_xlfn.RANK.EQ(_xlfn.NUMBERVALUE(VLOOKUP($A759, Statcast_Era___Career[[Name]:[FRVFRV - Statcast Fielding Run Value in runs above average (Throwing+Blocking+Framing+Arm+RAA)]], 7, FALSE)), Statcast_Era___Career[ThrowingThrowing - Statcast Catcher Throwing in runs above average], 0)</f>
        <v>86</v>
      </c>
      <c r="G759" s="9">
        <f>_xlfn.RANK.EQ(_xlfn.NUMBERVALUE(VLOOKUP($A759,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59" s="10">
        <f>_xlfn.RANK.EQ(_xlfn.NUMBERVALUE(VLOOKUP($A759, Statcast_Era___Career[[Name]:[FRVFRV - Statcast Fielding Run Value in runs above average (Throwing+Blocking+Framing+Arm+RAA)]], 9, FALSE)), Statcast_Era___Career[FramingFraming - Statcast Catcher Framing in runs above average], 0)</f>
        <v>110</v>
      </c>
      <c r="I759" s="11">
        <f>GEOMEAN(F759:H759)</f>
        <v>78.430882946290097</v>
      </c>
      <c r="J759" s="12">
        <f>_xlfn.RANK.EQ(Table58[[#This Row],[Geom Mean (Defense Only)]], Table58[Geom Mean (Defense Only)], 1)</f>
        <v>758</v>
      </c>
      <c r="K759" s="11">
        <f>GEOMEAN(F759:G759)</f>
        <v>66.226882759193799</v>
      </c>
      <c r="L759" s="13">
        <f>_xlfn.RANK.EQ(Table58[[#This Row],[Defensive Geom Mean (w/o Framing)]], Table58[Defensive Geom Mean (w/o Framing)], 1)</f>
        <v>738</v>
      </c>
      <c r="M759" s="19">
        <f>Table58[[#This Row],[Defense Only Rank]]-Table58[[#This Row],[Defensive Geom Mean (w/o Framing) Rank]]</f>
        <v>20</v>
      </c>
    </row>
    <row r="760" spans="1:13" x14ac:dyDescent="0.45">
      <c r="A760" s="1" t="s">
        <v>180</v>
      </c>
      <c r="B760" t="str">
        <f>VLOOKUP(Table58[[#This Row],[Name]], Statcast_Era___Career[[Name]:[Team]], 2, FALSE)</f>
        <v>2 Tms</v>
      </c>
      <c r="C760" s="8">
        <f>_xlfn.NUMBERVALUE(VLOOKUP($A760, Statcast_Era___Career[[Name]:[FRVFRV - Statcast Fielding Run Value in runs above average (Throwing+Blocking+Framing+Arm+RAA)]], 7, FALSE))</f>
        <v>-3</v>
      </c>
      <c r="D760" s="9">
        <f>_xlfn.NUMBERVALUE(VLOOKUP($A760, Statcast_Era___Career[[Name]:[FRVFRV - Statcast Fielding Run Value in runs above average (Throwing+Blocking+Framing+Arm+RAA)]], 8, FALSE))</f>
        <v>0</v>
      </c>
      <c r="E760" s="10">
        <f>_xlfn.NUMBERVALUE(VLOOKUP($A760, Statcast_Era___Career[[Name]:[FRVFRV - Statcast Fielding Run Value in runs above average (Throwing+Blocking+Framing+Arm+RAA)]], 9, FALSE))</f>
        <v>-16</v>
      </c>
      <c r="F760" s="8">
        <f>_xlfn.RANK.EQ(_xlfn.NUMBERVALUE(VLOOKUP($A760, Statcast_Era___Career[[Name]:[FRVFRV - Statcast Fielding Run Value in runs above average (Throwing+Blocking+Framing+Arm+RAA)]], 7, FALSE)), Statcast_Era___Career[ThrowingThrowing - Statcast Catcher Throwing in runs above average], 0)</f>
        <v>86</v>
      </c>
      <c r="G760" s="9">
        <f>_xlfn.RANK.EQ(_xlfn.NUMBERVALUE(VLOOKUP($A760, Statcast_Era___Career[[Name]:[FRVFRV - Statcast Fielding Run Value in runs above average (Throwing+Blocking+Framing+Arm+RAA)]], 8, FALSE)), Statcast_Era___Career[BlockingBlocking - Statcast Catcher Blocking in runs above average], 0)</f>
        <v>51</v>
      </c>
      <c r="H760" s="10">
        <f>_xlfn.RANK.EQ(_xlfn.NUMBERVALUE(VLOOKUP($A760, Statcast_Era___Career[[Name]:[FRVFRV - Statcast Fielding Run Value in runs above average (Throwing+Blocking+Framing+Arm+RAA)]], 9, FALSE)), Statcast_Era___Career[FramingFraming - Statcast Catcher Framing in runs above average], 0)</f>
        <v>113</v>
      </c>
      <c r="I760" s="11">
        <f>GEOMEAN(F760:H760)</f>
        <v>79.137505541720742</v>
      </c>
      <c r="J760" s="12">
        <f>_xlfn.RANK.EQ(Table58[[#This Row],[Geom Mean (Defense Only)]], Table58[Geom Mean (Defense Only)], 1)</f>
        <v>759</v>
      </c>
      <c r="K760" s="11">
        <f>GEOMEAN(F760:G760)</f>
        <v>66.226882759193799</v>
      </c>
      <c r="L760" s="13">
        <f>_xlfn.RANK.EQ(Table58[[#This Row],[Defensive Geom Mean (w/o Framing)]], Table58[Defensive Geom Mean (w/o Framing)], 1)</f>
        <v>738</v>
      </c>
      <c r="M760" s="19">
        <f>Table58[[#This Row],[Defense Only Rank]]-Table58[[#This Row],[Defensive Geom Mean (w/o Framing) Rank]]</f>
        <v>21</v>
      </c>
    </row>
    <row r="761" spans="1:13" x14ac:dyDescent="0.45">
      <c r="A761" s="1" t="s">
        <v>90</v>
      </c>
      <c r="B761" t="str">
        <f>VLOOKUP(Table58[[#This Row],[Name]], Statcast_Era___Career[[Name]:[Team]], 2, FALSE)</f>
        <v>2 Tms</v>
      </c>
      <c r="C761" s="8">
        <f>_xlfn.NUMBERVALUE(VLOOKUP($A761, Statcast_Era___Career[[Name]:[FRVFRV - Statcast Fielding Run Value in runs above average (Throwing+Blocking+Framing+Arm+RAA)]], 7, FALSE))</f>
        <v>-5</v>
      </c>
      <c r="D761" s="15">
        <f>_xlfn.NUMBERVALUE(VLOOKUP($A761, Statcast_Era___Career[[Name]:[FRVFRV - Statcast Fielding Run Value in runs above average (Throwing+Blocking+Framing+Arm+RAA)]], 8, FALSE))</f>
        <v>-1</v>
      </c>
      <c r="E761" s="10">
        <f>_xlfn.NUMBERVALUE(VLOOKUP($A761, Statcast_Era___Career[[Name]:[FRVFRV - Statcast Fielding Run Value in runs above average (Throwing+Blocking+Framing+Arm+RAA)]], 9, FALSE))</f>
        <v>-2</v>
      </c>
      <c r="F761" s="8">
        <f>_xlfn.RANK.EQ(_xlfn.NUMBERVALUE(VLOOKUP($A761, Statcast_Era___Career[[Name]:[FRVFRV - Statcast Fielding Run Value in runs above average (Throwing+Blocking+Framing+Arm+RAA)]], 7, FALSE)), Statcast_Era___Career[ThrowingThrowing - Statcast Catcher Throwing in runs above average], 0)</f>
        <v>100</v>
      </c>
      <c r="G761" s="9">
        <f>_xlfn.RANK.EQ(_xlfn.NUMBERVALUE(VLOOKUP($A761, Statcast_Era___Career[[Name]:[FRVFRV - Statcast Fielding Run Value in runs above average (Throwing+Blocking+Framing+Arm+RAA)]], 8, FALSE)), Statcast_Era___Career[BlockingBlocking - Statcast Catcher Blocking in runs above average], 0)</f>
        <v>76</v>
      </c>
      <c r="H761" s="10">
        <f>_xlfn.RANK.EQ(_xlfn.NUMBERVALUE(VLOOKUP($A761, Statcast_Era___Career[[Name]:[FRVFRV - Statcast Fielding Run Value in runs above average (Throwing+Blocking+Framing+Arm+RAA)]], 9, FALSE)), Statcast_Era___Career[FramingFraming - Statcast Catcher Framing in runs above average], 0)</f>
        <v>67</v>
      </c>
      <c r="I761" s="11">
        <f>GEOMEAN(F761:H761)</f>
        <v>79.853900014016517</v>
      </c>
      <c r="J761" s="12">
        <f>_xlfn.RANK.EQ(Table58[[#This Row],[Geom Mean (Defense Only)]], Table58[Geom Mean (Defense Only)], 1)</f>
        <v>760</v>
      </c>
      <c r="K761" s="11">
        <f>GEOMEAN(F761:G761)</f>
        <v>87.177978870813476</v>
      </c>
      <c r="L761" s="16">
        <f>_xlfn.RANK.EQ(Table58[[#This Row],[Defensive Geom Mean (w/o Framing)]], Table58[Defensive Geom Mean (w/o Framing)], 1)</f>
        <v>760</v>
      </c>
      <c r="M761" s="18">
        <f>Table58[[#This Row],[Defense Only Rank]]-Table58[[#This Row],[Defensive Geom Mean (w/o Framing) Rank]]</f>
        <v>0</v>
      </c>
    </row>
    <row r="762" spans="1:13" x14ac:dyDescent="0.45">
      <c r="A762" s="1" t="s">
        <v>186</v>
      </c>
      <c r="B762" t="str">
        <f>VLOOKUP(Table58[[#This Row],[Name]], Statcast_Era___Career[[Name]:[Team]], 2, FALSE)</f>
        <v>3 Tms</v>
      </c>
      <c r="C762" s="8">
        <f>_xlfn.NUMBERVALUE(VLOOKUP($A762, Statcast_Era___Career[[Name]:[FRVFRV - Statcast Fielding Run Value in runs above average (Throwing+Blocking+Framing+Arm+RAA)]], 7, FALSE))</f>
        <v>1</v>
      </c>
      <c r="D762" s="9">
        <f>_xlfn.NUMBERVALUE(VLOOKUP($A762, Statcast_Era___Career[[Name]:[FRVFRV - Statcast Fielding Run Value in runs above average (Throwing+Blocking+Framing+Arm+RAA)]], 8, FALSE))</f>
        <v>-3</v>
      </c>
      <c r="E762" s="10">
        <f>_xlfn.NUMBERVALUE(VLOOKUP($A762, Statcast_Era___Career[[Name]:[FRVFRV - Statcast Fielding Run Value in runs above average (Throwing+Blocking+Framing+Arm+RAA)]], 9, FALSE))</f>
        <v>-17</v>
      </c>
      <c r="F762" s="8">
        <f>_xlfn.RANK.EQ(_xlfn.NUMBERVALUE(VLOOKUP($A762, Statcast_Era___Career[[Name]:[FRVFRV - Statcast Fielding Run Value in runs above average (Throwing+Blocking+Framing+Arm+RAA)]], 7, FALSE)), Statcast_Era___Career[ThrowingThrowing - Statcast Catcher Throwing in runs above average], 0)</f>
        <v>45</v>
      </c>
      <c r="G762" s="9">
        <f>_xlfn.RANK.EQ(_xlfn.NUMBERVALUE(VLOOKUP($A762, Statcast_Era___Career[[Name]:[FRVFRV - Statcast Fielding Run Value in runs above average (Throwing+Blocking+Framing+Arm+RAA)]], 8, FALSE)), Statcast_Era___Career[BlockingBlocking - Statcast Catcher Blocking in runs above average], 0)</f>
        <v>101</v>
      </c>
      <c r="H762" s="10">
        <f>_xlfn.RANK.EQ(_xlfn.NUMBERVALUE(VLOOKUP($A762, Statcast_Era___Career[[Name]:[FRVFRV - Statcast Fielding Run Value in runs above average (Throwing+Blocking+Framing+Arm+RAA)]], 9, FALSE)), Statcast_Era___Career[FramingFraming - Statcast Catcher Framing in runs above average], 0)</f>
        <v>115</v>
      </c>
      <c r="I762" s="11">
        <f>GEOMEAN(F762:H762)</f>
        <v>80.552169673163192</v>
      </c>
      <c r="J762" s="12">
        <f>_xlfn.RANK.EQ(Table58[[#This Row],[Geom Mean (Defense Only)]], Table58[Geom Mean (Defense Only)], 1)</f>
        <v>761</v>
      </c>
      <c r="K762" s="11">
        <f>GEOMEAN(F762:G762)</f>
        <v>67.416615162732697</v>
      </c>
      <c r="L762" s="13">
        <f>_xlfn.RANK.EQ(Table58[[#This Row],[Defensive Geom Mean (w/o Framing)]], Table58[Defensive Geom Mean (w/o Framing)], 1)</f>
        <v>740</v>
      </c>
      <c r="M762" s="19">
        <f>Table58[[#This Row],[Defense Only Rank]]-Table58[[#This Row],[Defensive Geom Mean (w/o Framing) Rank]]</f>
        <v>21</v>
      </c>
    </row>
    <row r="763" spans="1:13" x14ac:dyDescent="0.45">
      <c r="A763" s="1" t="s">
        <v>162</v>
      </c>
      <c r="B763" t="str">
        <f>VLOOKUP(Table58[[#This Row],[Name]], Statcast_Era___Career[[Name]:[Team]], 2, FALSE)</f>
        <v>4 Tms</v>
      </c>
      <c r="C763" s="8">
        <f>_xlfn.NUMBERVALUE(VLOOKUP($A763, Statcast_Era___Career[[Name]:[FRVFRV - Statcast Fielding Run Value in runs above average (Throwing+Blocking+Framing+Arm+RAA)]], 7, FALSE))</f>
        <v>-4</v>
      </c>
      <c r="D763" s="15">
        <f>_xlfn.NUMBERVALUE(VLOOKUP($A763, Statcast_Era___Career[[Name]:[FRVFRV - Statcast Fielding Run Value in runs above average (Throwing+Blocking+Framing+Arm+RAA)]], 8, FALSE))</f>
        <v>-3</v>
      </c>
      <c r="E763" s="10">
        <f>_xlfn.NUMBERVALUE(VLOOKUP($A763, Statcast_Era___Career[[Name]:[FRVFRV - Statcast Fielding Run Value in runs above average (Throwing+Blocking+Framing+Arm+RAA)]], 9, FALSE))</f>
        <v>-1</v>
      </c>
      <c r="F763" s="8">
        <f>_xlfn.RANK.EQ(_xlfn.NUMBERVALUE(VLOOKUP($A763, Statcast_Era___Career[[Name]:[FRVFRV - Statcast Fielding Run Value in runs above average (Throwing+Blocking+Framing+Arm+RAA)]], 7, FALSE)), Statcast_Era___Career[ThrowingThrowing - Statcast Catcher Throwing in runs above average], 0)</f>
        <v>91</v>
      </c>
      <c r="G763" s="9">
        <f>_xlfn.RANK.EQ(_xlfn.NUMBERVALUE(VLOOKUP($A763, Statcast_Era___Career[[Name]:[FRVFRV - Statcast Fielding Run Value in runs above average (Throwing+Blocking+Framing+Arm+RAA)]], 8, FALSE)), Statcast_Era___Career[BlockingBlocking - Statcast Catcher Blocking in runs above average], 0)</f>
        <v>101</v>
      </c>
      <c r="H763" s="10">
        <f>_xlfn.RANK.EQ(_xlfn.NUMBERVALUE(VLOOKUP($A763, Statcast_Era___Career[[Name]:[FRVFRV - Statcast Fielding Run Value in runs above average (Throwing+Blocking+Framing+Arm+RAA)]], 9, FALSE)), Statcast_Era___Career[FramingFraming - Statcast Catcher Framing in runs above average], 0)</f>
        <v>60</v>
      </c>
      <c r="I763" s="11">
        <f>GEOMEAN(F763:H763)</f>
        <v>82.004560523671657</v>
      </c>
      <c r="J763" s="12">
        <f>_xlfn.RANK.EQ(Table58[[#This Row],[Geom Mean (Defense Only)]], Table58[Geom Mean (Defense Only)], 1)</f>
        <v>762</v>
      </c>
      <c r="K763" s="11">
        <f>GEOMEAN(F763:G763)</f>
        <v>95.869703243516923</v>
      </c>
      <c r="L763" s="16">
        <f>_xlfn.RANK.EQ(Table58[[#This Row],[Defensive Geom Mean (w/o Framing)]], Table58[Defensive Geom Mean (w/o Framing)], 1)</f>
        <v>769</v>
      </c>
      <c r="M763" s="18">
        <f>Table58[[#This Row],[Defense Only Rank]]-Table58[[#This Row],[Defensive Geom Mean (w/o Framing) Rank]]</f>
        <v>-7</v>
      </c>
    </row>
    <row r="764" spans="1:13" x14ac:dyDescent="0.45">
      <c r="A764" s="1" t="s">
        <v>171</v>
      </c>
      <c r="B764" t="str">
        <f>VLOOKUP(Table58[[#This Row],[Name]], Statcast_Era___Career[[Name]:[Team]], 2, FALSE)</f>
        <v>4 Tms</v>
      </c>
      <c r="C764" s="8">
        <f>_xlfn.NUMBERVALUE(VLOOKUP($A764, Statcast_Era___Career[[Name]:[FRVFRV - Statcast Fielding Run Value in runs above average (Throwing+Blocking+Framing+Arm+RAA)]], 7, FALSE))</f>
        <v>-3</v>
      </c>
      <c r="D764" s="9">
        <f>_xlfn.NUMBERVALUE(VLOOKUP($A764, Statcast_Era___Career[[Name]:[FRVFRV - Statcast Fielding Run Value in runs above average (Throwing+Blocking+Framing+Arm+RAA)]], 8, FALSE))</f>
        <v>-1</v>
      </c>
      <c r="E764" s="10">
        <f>_xlfn.NUMBERVALUE(VLOOKUP($A764, Statcast_Era___Career[[Name]:[FRVFRV - Statcast Fielding Run Value in runs above average (Throwing+Blocking+Framing+Arm+RAA)]], 9, FALSE))</f>
        <v>-8</v>
      </c>
      <c r="F764" s="8">
        <f>_xlfn.RANK.EQ(_xlfn.NUMBERVALUE(VLOOKUP($A764, Statcast_Era___Career[[Name]:[FRVFRV - Statcast Fielding Run Value in runs above average (Throwing+Blocking+Framing+Arm+RAA)]], 7, FALSE)), Statcast_Era___Career[ThrowingThrowing - Statcast Catcher Throwing in runs above average], 0)</f>
        <v>86</v>
      </c>
      <c r="G764" s="9">
        <f>_xlfn.RANK.EQ(_xlfn.NUMBERVALUE(VLOOKUP($A764, Statcast_Era___Career[[Name]:[FRVFRV - Statcast Fielding Run Value in runs above average (Throwing+Blocking+Framing+Arm+RAA)]], 8, FALSE)), Statcast_Era___Career[BlockingBlocking - Statcast Catcher Blocking in runs above average], 0)</f>
        <v>76</v>
      </c>
      <c r="H764" s="10">
        <f>_xlfn.RANK.EQ(_xlfn.NUMBERVALUE(VLOOKUP($A764, Statcast_Era___Career[[Name]:[FRVFRV - Statcast Fielding Run Value in runs above average (Throwing+Blocking+Framing+Arm+RAA)]], 9, FALSE)), Statcast_Era___Career[FramingFraming - Statcast Catcher Framing in runs above average], 0)</f>
        <v>86</v>
      </c>
      <c r="I764" s="11">
        <f>GEOMEAN(F764:H764)</f>
        <v>82.52841384310041</v>
      </c>
      <c r="J764" s="12">
        <f>_xlfn.RANK.EQ(Table58[[#This Row],[Geom Mean (Defense Only)]], Table58[Geom Mean (Defense Only)], 1)</f>
        <v>763</v>
      </c>
      <c r="K764" s="11">
        <f>GEOMEAN(F764:G764)</f>
        <v>80.845531725630948</v>
      </c>
      <c r="L764" s="13">
        <f>_xlfn.RANK.EQ(Table58[[#This Row],[Defensive Geom Mean (w/o Framing)]], Table58[Defensive Geom Mean (w/o Framing)], 1)</f>
        <v>756</v>
      </c>
      <c r="M764" s="19">
        <f>Table58[[#This Row],[Defense Only Rank]]-Table58[[#This Row],[Defensive Geom Mean (w/o Framing) Rank]]</f>
        <v>7</v>
      </c>
    </row>
    <row r="765" spans="1:13" x14ac:dyDescent="0.45">
      <c r="A765" s="1" t="s">
        <v>176</v>
      </c>
      <c r="B765" t="str">
        <f>VLOOKUP(Table58[[#This Row],[Name]], Statcast_Era___Career[[Name]:[Team]], 2, FALSE)</f>
        <v>4 Tms</v>
      </c>
      <c r="C765" s="8">
        <f>_xlfn.NUMBERVALUE(VLOOKUP($A765, Statcast_Era___Career[[Name]:[FRVFRV - Statcast Fielding Run Value in runs above average (Throwing+Blocking+Framing+Arm+RAA)]], 7, FALSE))</f>
        <v>-2</v>
      </c>
      <c r="D765" s="9">
        <f>_xlfn.NUMBERVALUE(VLOOKUP($A765, Statcast_Era___Career[[Name]:[FRVFRV - Statcast Fielding Run Value in runs above average (Throwing+Blocking+Framing+Arm+RAA)]], 8, FALSE))</f>
        <v>-1</v>
      </c>
      <c r="E765" s="10">
        <f>_xlfn.NUMBERVALUE(VLOOKUP($A765, Statcast_Era___Career[[Name]:[FRVFRV - Statcast Fielding Run Value in runs above average (Throwing+Blocking+Framing+Arm+RAA)]], 9, FALSE))</f>
        <v>-10</v>
      </c>
      <c r="F765" s="8">
        <f>_xlfn.RANK.EQ(_xlfn.NUMBERVALUE(VLOOKUP($A765, Statcast_Era___Career[[Name]:[FRVFRV - Statcast Fielding Run Value in runs above average (Throwing+Blocking+Framing+Arm+RAA)]], 7, FALSE)), Statcast_Era___Career[ThrowingThrowing - Statcast Catcher Throwing in runs above average], 0)</f>
        <v>76</v>
      </c>
      <c r="G765" s="9">
        <f>_xlfn.RANK.EQ(_xlfn.NUMBERVALUE(VLOOKUP($A765, Statcast_Era___Career[[Name]:[FRVFRV - Statcast Fielding Run Value in runs above average (Throwing+Blocking+Framing+Arm+RAA)]], 8, FALSE)), Statcast_Era___Career[BlockingBlocking - Statcast Catcher Blocking in runs above average], 0)</f>
        <v>76</v>
      </c>
      <c r="H765" s="10">
        <f>_xlfn.RANK.EQ(_xlfn.NUMBERVALUE(VLOOKUP($A765, Statcast_Era___Career[[Name]:[FRVFRV - Statcast Fielding Run Value in runs above average (Throwing+Blocking+Framing+Arm+RAA)]], 9, FALSE)), Statcast_Era___Career[FramingFraming - Statcast Catcher Framing in runs above average], 0)</f>
        <v>98</v>
      </c>
      <c r="I765" s="11">
        <f>GEOMEAN(F765:H765)</f>
        <v>82.721376664245142</v>
      </c>
      <c r="J765" s="12">
        <f>_xlfn.RANK.EQ(Table58[[#This Row],[Geom Mean (Defense Only)]], Table58[Geom Mean (Defense Only)], 1)</f>
        <v>764</v>
      </c>
      <c r="K765" s="11">
        <f>GEOMEAN(F765:G765)</f>
        <v>76</v>
      </c>
      <c r="L765" s="13">
        <f>_xlfn.RANK.EQ(Table58[[#This Row],[Defensive Geom Mean (w/o Framing)]], Table58[Defensive Geom Mean (w/o Framing)], 1)</f>
        <v>753</v>
      </c>
      <c r="M765" s="19">
        <f>Table58[[#This Row],[Defense Only Rank]]-Table58[[#This Row],[Defensive Geom Mean (w/o Framing) Rank]]</f>
        <v>11</v>
      </c>
    </row>
    <row r="766" spans="1:13" x14ac:dyDescent="0.45">
      <c r="A766" s="1" t="s">
        <v>163</v>
      </c>
      <c r="B766" t="str">
        <f>VLOOKUP(Table58[[#This Row],[Name]], Statcast_Era___Career[[Name]:[Team]], 2, FALSE)</f>
        <v>3 Tms</v>
      </c>
      <c r="C766" s="8">
        <f>_xlfn.NUMBERVALUE(VLOOKUP($A766, Statcast_Era___Career[[Name]:[FRVFRV - Statcast Fielding Run Value in runs above average (Throwing+Blocking+Framing+Arm+RAA)]], 7, FALSE))</f>
        <v>-4</v>
      </c>
      <c r="D766" s="15">
        <f>_xlfn.NUMBERVALUE(VLOOKUP($A766, Statcast_Era___Career[[Name]:[FRVFRV - Statcast Fielding Run Value in runs above average (Throwing+Blocking+Framing+Arm+RAA)]], 8, FALSE))</f>
        <v>-2</v>
      </c>
      <c r="E766" s="10">
        <f>_xlfn.NUMBERVALUE(VLOOKUP($A766, Statcast_Era___Career[[Name]:[FRVFRV - Statcast Fielding Run Value in runs above average (Throwing+Blocking+Framing+Arm+RAA)]], 9, FALSE))</f>
        <v>-2</v>
      </c>
      <c r="F766" s="8">
        <f>_xlfn.RANK.EQ(_xlfn.NUMBERVALUE(VLOOKUP($A766, Statcast_Era___Career[[Name]:[FRVFRV - Statcast Fielding Run Value in runs above average (Throwing+Blocking+Framing+Arm+RAA)]], 7, FALSE)), Statcast_Era___Career[ThrowingThrowing - Statcast Catcher Throwing in runs above average], 0)</f>
        <v>91</v>
      </c>
      <c r="G766" s="9">
        <f>_xlfn.RANK.EQ(_xlfn.NUMBERVALUE(VLOOKUP($A766, Statcast_Era___Career[[Name]:[FRVFRV - Statcast Fielding Run Value in runs above average (Throwing+Blocking+Framing+Arm+RAA)]], 8, FALSE)), Statcast_Era___Career[BlockingBlocking - Statcast Catcher Blocking in runs above average], 0)</f>
        <v>93</v>
      </c>
      <c r="H766" s="10">
        <f>_xlfn.RANK.EQ(_xlfn.NUMBERVALUE(VLOOKUP($A766, Statcast_Era___Career[[Name]:[FRVFRV - Statcast Fielding Run Value in runs above average (Throwing+Blocking+Framing+Arm+RAA)]], 9, FALSE)), Statcast_Era___Career[FramingFraming - Statcast Catcher Framing in runs above average], 0)</f>
        <v>67</v>
      </c>
      <c r="I766" s="11">
        <f>GEOMEAN(F766:H766)</f>
        <v>82.768747102587795</v>
      </c>
      <c r="J766" s="12">
        <f>_xlfn.RANK.EQ(Table58[[#This Row],[Geom Mean (Defense Only)]], Table58[Geom Mean (Defense Only)], 1)</f>
        <v>765</v>
      </c>
      <c r="K766" s="11">
        <f>GEOMEAN(F766:G766)</f>
        <v>91.994565056855393</v>
      </c>
      <c r="L766" s="16">
        <f>_xlfn.RANK.EQ(Table58[[#This Row],[Defensive Geom Mean (w/o Framing)]], Table58[Defensive Geom Mean (w/o Framing)], 1)</f>
        <v>765</v>
      </c>
      <c r="M766" s="18">
        <f>Table58[[#This Row],[Defense Only Rank]]-Table58[[#This Row],[Defensive Geom Mean (w/o Framing) Rank]]</f>
        <v>0</v>
      </c>
    </row>
    <row r="767" spans="1:13" x14ac:dyDescent="0.45">
      <c r="A767" s="1" t="s">
        <v>181</v>
      </c>
      <c r="B767" t="str">
        <f>VLOOKUP(Table58[[#This Row],[Name]], Statcast_Era___Career[[Name]:[Team]], 2, FALSE)</f>
        <v>2 Tms</v>
      </c>
      <c r="C767" s="8">
        <f>_xlfn.NUMBERVALUE(VLOOKUP($A767, Statcast_Era___Career[[Name]:[FRVFRV - Statcast Fielding Run Value in runs above average (Throwing+Blocking+Framing+Arm+RAA)]], 7, FALSE))</f>
        <v>1</v>
      </c>
      <c r="D767" s="9">
        <f>_xlfn.NUMBERVALUE(VLOOKUP($A767, Statcast_Era___Career[[Name]:[FRVFRV - Statcast Fielding Run Value in runs above average (Throwing+Blocking+Framing+Arm+RAA)]], 8, FALSE))</f>
        <v>-6</v>
      </c>
      <c r="E767" s="10">
        <f>_xlfn.NUMBERVALUE(VLOOKUP($A767, Statcast_Era___Career[[Name]:[FRVFRV - Statcast Fielding Run Value in runs above average (Throwing+Blocking+Framing+Arm+RAA)]], 9, FALSE))</f>
        <v>-13</v>
      </c>
      <c r="F767" s="8">
        <f>_xlfn.RANK.EQ(_xlfn.NUMBERVALUE(VLOOKUP($A767, Statcast_Era___Career[[Name]:[FRVFRV - Statcast Fielding Run Value in runs above average (Throwing+Blocking+Framing+Arm+RAA)]], 7, FALSE)), Statcast_Era___Career[ThrowingThrowing - Statcast Catcher Throwing in runs above average], 0)</f>
        <v>45</v>
      </c>
      <c r="G767" s="9">
        <f>_xlfn.RANK.EQ(_xlfn.NUMBERVALUE(VLOOKUP($A767, Statcast_Era___Career[[Name]:[FRVFRV - Statcast Fielding Run Value in runs above average (Throwing+Blocking+Framing+Arm+RAA)]], 8, FALSE)), Statcast_Era___Career[BlockingBlocking - Statcast Catcher Blocking in runs above average], 0)</f>
        <v>117</v>
      </c>
      <c r="H767" s="10">
        <f>_xlfn.RANK.EQ(_xlfn.NUMBERVALUE(VLOOKUP($A767, Statcast_Era___Career[[Name]:[FRVFRV - Statcast Fielding Run Value in runs above average (Throwing+Blocking+Framing+Arm+RAA)]], 9, FALSE)), Statcast_Era___Career[FramingFraming - Statcast Catcher Framing in runs above average], 0)</f>
        <v>108</v>
      </c>
      <c r="I767" s="11">
        <f>GEOMEAN(F767:H767)</f>
        <v>82.846476742642992</v>
      </c>
      <c r="J767" s="12">
        <f>_xlfn.RANK.EQ(Table58[[#This Row],[Geom Mean (Defense Only)]], Table58[Geom Mean (Defense Only)], 1)</f>
        <v>766</v>
      </c>
      <c r="K767" s="11">
        <f>GEOMEAN(F767:G767)</f>
        <v>72.560319734686942</v>
      </c>
      <c r="L767" s="13">
        <f>_xlfn.RANK.EQ(Table58[[#This Row],[Defensive Geom Mean (w/o Framing)]], Table58[Defensive Geom Mean (w/o Framing)], 1)</f>
        <v>747</v>
      </c>
      <c r="M767" s="19">
        <f>Table58[[#This Row],[Defense Only Rank]]-Table58[[#This Row],[Defensive Geom Mean (w/o Framing) Rank]]</f>
        <v>19</v>
      </c>
    </row>
    <row r="768" spans="1:13" x14ac:dyDescent="0.45">
      <c r="A768" s="1" t="s">
        <v>101</v>
      </c>
      <c r="B768" t="str">
        <f>VLOOKUP(Table58[[#This Row],[Name]], Statcast_Era___Career[[Name]:[Team]], 2, FALSE)</f>
        <v>LAA</v>
      </c>
      <c r="C768" s="8">
        <f>_xlfn.NUMBERVALUE(VLOOKUP($A768, Statcast_Era___Career[[Name]:[FRVFRV - Statcast Fielding Run Value in runs above average (Throwing+Blocking+Framing+Arm+RAA)]], 7, FALSE))</f>
        <v>-5</v>
      </c>
      <c r="D768" s="9">
        <f>_xlfn.NUMBERVALUE(VLOOKUP($A768, Statcast_Era___Career[[Name]:[FRVFRV - Statcast Fielding Run Value in runs above average (Throwing+Blocking+Framing+Arm+RAA)]], 8, FALSE))</f>
        <v>-1</v>
      </c>
      <c r="E768" s="10">
        <f>_xlfn.NUMBERVALUE(VLOOKUP($A768, Statcast_Era___Career[[Name]:[FRVFRV - Statcast Fielding Run Value in runs above average (Throwing+Blocking+Framing+Arm+RAA)]], 9, FALSE))</f>
        <v>-7</v>
      </c>
      <c r="F768" s="8">
        <f>_xlfn.RANK.EQ(_xlfn.NUMBERVALUE(VLOOKUP($A768, Statcast_Era___Career[[Name]:[FRVFRV - Statcast Fielding Run Value in runs above average (Throwing+Blocking+Framing+Arm+RAA)]], 7, FALSE)), Statcast_Era___Career[ThrowingThrowing - Statcast Catcher Throwing in runs above average], 0)</f>
        <v>100</v>
      </c>
      <c r="G768" s="9">
        <f>_xlfn.RANK.EQ(_xlfn.NUMBERVALUE(VLOOKUP($A768, Statcast_Era___Career[[Name]:[FRVFRV - Statcast Fielding Run Value in runs above average (Throwing+Blocking+Framing+Arm+RAA)]], 8, FALSE)), Statcast_Era___Career[BlockingBlocking - Statcast Catcher Blocking in runs above average], 0)</f>
        <v>76</v>
      </c>
      <c r="H768" s="10">
        <f>_xlfn.RANK.EQ(_xlfn.NUMBERVALUE(VLOOKUP($A768, Statcast_Era___Career[[Name]:[FRVFRV - Statcast Fielding Run Value in runs above average (Throwing+Blocking+Framing+Arm+RAA)]], 9, FALSE)), Statcast_Era___Career[FramingFraming - Statcast Catcher Framing in runs above average], 0)</f>
        <v>83</v>
      </c>
      <c r="I768" s="11">
        <f>GEOMEAN(F768:H768)</f>
        <v>85.762459692206008</v>
      </c>
      <c r="J768" s="12">
        <f>_xlfn.RANK.EQ(Table58[[#This Row],[Geom Mean (Defense Only)]], Table58[Geom Mean (Defense Only)], 1)</f>
        <v>767</v>
      </c>
      <c r="K768" s="11">
        <f>GEOMEAN(F768:G768)</f>
        <v>87.177978870813476</v>
      </c>
      <c r="L768" s="13">
        <f>_xlfn.RANK.EQ(Table58[[#This Row],[Defensive Geom Mean (w/o Framing)]], Table58[Defensive Geom Mean (w/o Framing)], 1)</f>
        <v>760</v>
      </c>
      <c r="M768" s="19">
        <f>Table58[[#This Row],[Defense Only Rank]]-Table58[[#This Row],[Defensive Geom Mean (w/o Framing) Rank]]</f>
        <v>7</v>
      </c>
    </row>
    <row r="769" spans="1:13" x14ac:dyDescent="0.45">
      <c r="A769" s="1" t="s">
        <v>179</v>
      </c>
      <c r="B769" t="str">
        <f>VLOOKUP(Table58[[#This Row],[Name]], Statcast_Era___Career[[Name]:[Team]], 2, FALSE)</f>
        <v>4 Tms</v>
      </c>
      <c r="C769" s="8">
        <f>_xlfn.NUMBERVALUE(VLOOKUP($A769, Statcast_Era___Career[[Name]:[FRVFRV - Statcast Fielding Run Value in runs above average (Throwing+Blocking+Framing+Arm+RAA)]], 7, FALSE))</f>
        <v>0</v>
      </c>
      <c r="D769" s="9">
        <f>_xlfn.NUMBERVALUE(VLOOKUP($A769, Statcast_Era___Career[[Name]:[FRVFRV - Statcast Fielding Run Value in runs above average (Throwing+Blocking+Framing+Arm+RAA)]], 8, FALSE))</f>
        <v>-5</v>
      </c>
      <c r="E769" s="10">
        <f>_xlfn.NUMBERVALUE(VLOOKUP($A769, Statcast_Era___Career[[Name]:[FRVFRV - Statcast Fielding Run Value in runs above average (Throwing+Blocking+Framing+Arm+RAA)]], 9, FALSE))</f>
        <v>-12</v>
      </c>
      <c r="F769" s="8">
        <f>_xlfn.RANK.EQ(_xlfn.NUMBERVALUE(VLOOKUP($A769, Statcast_Era___Career[[Name]:[FRVFRV - Statcast Fielding Run Value in runs above average (Throwing+Blocking+Framing+Arm+RAA)]], 7, FALSE)), Statcast_Era___Career[ThrowingThrowing - Statcast Catcher Throwing in runs above average], 0)</f>
        <v>55</v>
      </c>
      <c r="G769" s="9">
        <f>_xlfn.RANK.EQ(_xlfn.NUMBERVALUE(VLOOKUP($A769, Statcast_Era___Career[[Name]:[FRVFRV - Statcast Fielding Run Value in runs above average (Throwing+Blocking+Framing+Arm+RAA)]], 8, FALSE)), Statcast_Era___Career[BlockingBlocking - Statcast Catcher Blocking in runs above average], 0)</f>
        <v>112</v>
      </c>
      <c r="H769" s="10">
        <f>_xlfn.RANK.EQ(_xlfn.NUMBERVALUE(VLOOKUP($A769, Statcast_Era___Career[[Name]:[FRVFRV - Statcast Fielding Run Value in runs above average (Throwing+Blocking+Framing+Arm+RAA)]], 9, FALSE)), Statcast_Era___Career[FramingFraming - Statcast Catcher Framing in runs above average], 0)</f>
        <v>105</v>
      </c>
      <c r="I769" s="11">
        <f>GEOMEAN(F769:H769)</f>
        <v>86.48152456048615</v>
      </c>
      <c r="J769" s="12">
        <f>_xlfn.RANK.EQ(Table58[[#This Row],[Geom Mean (Defense Only)]], Table58[Geom Mean (Defense Only)], 1)</f>
        <v>768</v>
      </c>
      <c r="K769" s="11">
        <f>GEOMEAN(F769:G769)</f>
        <v>78.48566748139433</v>
      </c>
      <c r="L769" s="13">
        <f>_xlfn.RANK.EQ(Table58[[#This Row],[Defensive Geom Mean (w/o Framing)]], Table58[Defensive Geom Mean (w/o Framing)], 1)</f>
        <v>755</v>
      </c>
      <c r="M769" s="19">
        <f>Table58[[#This Row],[Defense Only Rank]]-Table58[[#This Row],[Defensive Geom Mean (w/o Framing) Rank]]</f>
        <v>13</v>
      </c>
    </row>
    <row r="770" spans="1:13" x14ac:dyDescent="0.45">
      <c r="A770" s="1" t="s">
        <v>74</v>
      </c>
      <c r="B770" t="str">
        <f>VLOOKUP(Table58[[#This Row],[Name]], Statcast_Era___Career[[Name]:[Team]], 2, FALSE)</f>
        <v>CIN</v>
      </c>
      <c r="C770" s="8">
        <f>_xlfn.NUMBERVALUE(VLOOKUP($A770, Statcast_Era___Career[[Name]:[FRVFRV - Statcast Fielding Run Value in runs above average (Throwing+Blocking+Framing+Arm+RAA)]], 7, FALSE))</f>
        <v>-5</v>
      </c>
      <c r="D770" s="9">
        <f>_xlfn.NUMBERVALUE(VLOOKUP($A770, Statcast_Era___Career[[Name]:[FRVFRV - Statcast Fielding Run Value in runs above average (Throwing+Blocking+Framing+Arm+RAA)]], 8, FALSE))</f>
        <v>-1</v>
      </c>
      <c r="E770" s="10">
        <f>_xlfn.NUMBERVALUE(VLOOKUP($A770, Statcast_Era___Career[[Name]:[FRVFRV - Statcast Fielding Run Value in runs above average (Throwing+Blocking+Framing+Arm+RAA)]], 9, FALSE))</f>
        <v>-11</v>
      </c>
      <c r="F770" s="8">
        <f>_xlfn.RANK.EQ(_xlfn.NUMBERVALUE(VLOOKUP($A770, Statcast_Era___Career[[Name]:[FRVFRV - Statcast Fielding Run Value in runs above average (Throwing+Blocking+Framing+Arm+RAA)]], 7, FALSE)), Statcast_Era___Career[ThrowingThrowing - Statcast Catcher Throwing in runs above average], 0)</f>
        <v>100</v>
      </c>
      <c r="G770" s="9">
        <f>_xlfn.RANK.EQ(_xlfn.NUMBERVALUE(VLOOKUP($A770, Statcast_Era___Career[[Name]:[FRVFRV - Statcast Fielding Run Value in runs above average (Throwing+Blocking+Framing+Arm+RAA)]], 8, FALSE)), Statcast_Era___Career[BlockingBlocking - Statcast Catcher Blocking in runs above average], 0)</f>
        <v>76</v>
      </c>
      <c r="H770" s="10">
        <f>_xlfn.RANK.EQ(_xlfn.NUMBERVALUE(VLOOKUP($A770, Statcast_Era___Career[[Name]:[FRVFRV - Statcast Fielding Run Value in runs above average (Throwing+Blocking+Framing+Arm+RAA)]], 9, FALSE)), Statcast_Era___Career[FramingFraming - Statcast Catcher Framing in runs above average], 0)</f>
        <v>101</v>
      </c>
      <c r="I770" s="11">
        <f>GEOMEAN(F770:H770)</f>
        <v>91.561237834333369</v>
      </c>
      <c r="J770" s="12">
        <f>_xlfn.RANK.EQ(Table58[[#This Row],[Geom Mean (Defense Only)]], Table58[Geom Mean (Defense Only)], 1)</f>
        <v>769</v>
      </c>
      <c r="K770" s="11">
        <f>GEOMEAN(F770:G770)</f>
        <v>87.177978870813476</v>
      </c>
      <c r="L770" s="13">
        <f>_xlfn.RANK.EQ(Table58[[#This Row],[Defensive Geom Mean (w/o Framing)]], Table58[Defensive Geom Mean (w/o Framing)], 1)</f>
        <v>760</v>
      </c>
      <c r="M770" s="19">
        <f>Table58[[#This Row],[Defense Only Rank]]-Table58[[#This Row],[Defensive Geom Mean (w/o Framing) Rank]]</f>
        <v>9</v>
      </c>
    </row>
    <row r="771" spans="1:13" x14ac:dyDescent="0.45">
      <c r="A771" s="1" t="s">
        <v>183</v>
      </c>
      <c r="B771" t="str">
        <f>VLOOKUP(Table58[[#This Row],[Name]], Statcast_Era___Career[[Name]:[Team]], 2, FALSE)</f>
        <v>2 Tms</v>
      </c>
      <c r="C771" s="8">
        <f>_xlfn.NUMBERVALUE(VLOOKUP($A771, Statcast_Era___Career[[Name]:[FRVFRV - Statcast Fielding Run Value in runs above average (Throwing+Blocking+Framing+Arm+RAA)]], 7, FALSE))</f>
        <v>-4</v>
      </c>
      <c r="D771" s="9">
        <f>_xlfn.NUMBERVALUE(VLOOKUP($A771, Statcast_Era___Career[[Name]:[FRVFRV - Statcast Fielding Run Value in runs above average (Throwing+Blocking+Framing+Arm+RAA)]], 8, FALSE))</f>
        <v>-2</v>
      </c>
      <c r="E771" s="10">
        <f>_xlfn.NUMBERVALUE(VLOOKUP($A771, Statcast_Era___Career[[Name]:[FRVFRV - Statcast Fielding Run Value in runs above average (Throwing+Blocking+Framing+Arm+RAA)]], 9, FALSE))</f>
        <v>-12</v>
      </c>
      <c r="F771" s="8">
        <f>_xlfn.RANK.EQ(_xlfn.NUMBERVALUE(VLOOKUP($A771, Statcast_Era___Career[[Name]:[FRVFRV - Statcast Fielding Run Value in runs above average (Throwing+Blocking+Framing+Arm+RAA)]], 7, FALSE)), Statcast_Era___Career[ThrowingThrowing - Statcast Catcher Throwing in runs above average], 0)</f>
        <v>91</v>
      </c>
      <c r="G771" s="9">
        <f>_xlfn.RANK.EQ(_xlfn.NUMBERVALUE(VLOOKUP($A771, Statcast_Era___Career[[Name]:[FRVFRV - Statcast Fielding Run Value in runs above average (Throwing+Blocking+Framing+Arm+RAA)]], 8, FALSE)), Statcast_Era___Career[BlockingBlocking - Statcast Catcher Blocking in runs above average], 0)</f>
        <v>93</v>
      </c>
      <c r="H771" s="10">
        <f>_xlfn.RANK.EQ(_xlfn.NUMBERVALUE(VLOOKUP($A771, Statcast_Era___Career[[Name]:[FRVFRV - Statcast Fielding Run Value in runs above average (Throwing+Blocking+Framing+Arm+RAA)]], 9, FALSE)), Statcast_Era___Career[FramingFraming - Statcast Catcher Framing in runs above average], 0)</f>
        <v>105</v>
      </c>
      <c r="I771" s="11">
        <f>GEOMEAN(F771:H771)</f>
        <v>96.14009493605954</v>
      </c>
      <c r="J771" s="12">
        <f>_xlfn.RANK.EQ(Table58[[#This Row],[Geom Mean (Defense Only)]], Table58[Geom Mean (Defense Only)], 1)</f>
        <v>770</v>
      </c>
      <c r="K771" s="11">
        <f>GEOMEAN(F771:G771)</f>
        <v>91.994565056855393</v>
      </c>
      <c r="L771" s="13">
        <f>_xlfn.RANK.EQ(Table58[[#This Row],[Defensive Geom Mean (w/o Framing)]], Table58[Defensive Geom Mean (w/o Framing)], 1)</f>
        <v>765</v>
      </c>
      <c r="M771" s="19">
        <f>Table58[[#This Row],[Defense Only Rank]]-Table58[[#This Row],[Defensive Geom Mean (w/o Framing) Rank]]</f>
        <v>5</v>
      </c>
    </row>
    <row r="772" spans="1:13" x14ac:dyDescent="0.45">
      <c r="A772" s="1" t="s">
        <v>88</v>
      </c>
      <c r="B772" t="str">
        <f>VLOOKUP(Table58[[#This Row],[Name]], Statcast_Era___Career[[Name]:[Team]], 2, FALSE)</f>
        <v>2 Tms</v>
      </c>
      <c r="C772" s="8">
        <f>_xlfn.NUMBERVALUE(VLOOKUP($A772, Statcast_Era___Career[[Name]:[FRVFRV - Statcast Fielding Run Value in runs above average (Throwing+Blocking+Framing+Arm+RAA)]], 7, FALSE))</f>
        <v>-3</v>
      </c>
      <c r="D772" s="9">
        <f>_xlfn.NUMBERVALUE(VLOOKUP($A772, Statcast_Era___Career[[Name]:[FRVFRV - Statcast Fielding Run Value in runs above average (Throwing+Blocking+Framing+Arm+RAA)]], 8, FALSE))</f>
        <v>-2</v>
      </c>
      <c r="E772" s="10">
        <f>_xlfn.NUMBERVALUE(VLOOKUP($A772, Statcast_Era___Career[[Name]:[FRVFRV - Statcast Fielding Run Value in runs above average (Throwing+Blocking+Framing+Arm+RAA)]], 9, FALSE))</f>
        <v>-16</v>
      </c>
      <c r="F772" s="8">
        <f>_xlfn.RANK.EQ(_xlfn.NUMBERVALUE(VLOOKUP($A772, Statcast_Era___Career[[Name]:[FRVFRV - Statcast Fielding Run Value in runs above average (Throwing+Blocking+Framing+Arm+RAA)]], 7, FALSE)), Statcast_Era___Career[ThrowingThrowing - Statcast Catcher Throwing in runs above average], 0)</f>
        <v>86</v>
      </c>
      <c r="G772" s="9">
        <f>_xlfn.RANK.EQ(_xlfn.NUMBERVALUE(VLOOKUP($A772, Statcast_Era___Career[[Name]:[FRVFRV - Statcast Fielding Run Value in runs above average (Throwing+Blocking+Framing+Arm+RAA)]], 8, FALSE)), Statcast_Era___Career[BlockingBlocking - Statcast Catcher Blocking in runs above average], 0)</f>
        <v>93</v>
      </c>
      <c r="H772" s="10">
        <f>_xlfn.RANK.EQ(_xlfn.NUMBERVALUE(VLOOKUP($A772, Statcast_Era___Career[[Name]:[FRVFRV - Statcast Fielding Run Value in runs above average (Throwing+Blocking+Framing+Arm+RAA)]], 9, FALSE)), Statcast_Era___Career[FramingFraming - Statcast Catcher Framing in runs above average], 0)</f>
        <v>113</v>
      </c>
      <c r="I772" s="11">
        <f>GEOMEAN(F772:H772)</f>
        <v>96.683704223790414</v>
      </c>
      <c r="J772" s="12">
        <f>_xlfn.RANK.EQ(Table58[[#This Row],[Geom Mean (Defense Only)]], Table58[Geom Mean (Defense Only)], 1)</f>
        <v>771</v>
      </c>
      <c r="K772" s="11">
        <f>GEOMEAN(F772:G772)</f>
        <v>89.43153806124549</v>
      </c>
      <c r="L772" s="13">
        <f>_xlfn.RANK.EQ(Table58[[#This Row],[Defensive Geom Mean (w/o Framing)]], Table58[Defensive Geom Mean (w/o Framing)], 1)</f>
        <v>764</v>
      </c>
      <c r="M772" s="19">
        <f>Table58[[#This Row],[Defense Only Rank]]-Table58[[#This Row],[Defensive Geom Mean (w/o Framing) Rank]]</f>
        <v>7</v>
      </c>
    </row>
    <row r="773" spans="1:13" x14ac:dyDescent="0.45">
      <c r="A773" s="1" t="s">
        <v>192</v>
      </c>
      <c r="B773" t="str">
        <f>VLOOKUP(Table58[[#This Row],[Name]], Statcast_Era___Career[[Name]:[Team]], 2, FALSE)</f>
        <v>3 Tms</v>
      </c>
      <c r="C773" s="8">
        <f>_xlfn.NUMBERVALUE(VLOOKUP($A773, Statcast_Era___Career[[Name]:[FRVFRV - Statcast Fielding Run Value in runs above average (Throwing+Blocking+Framing+Arm+RAA)]], 7, FALSE))</f>
        <v>-1</v>
      </c>
      <c r="D773" s="9">
        <f>_xlfn.NUMBERVALUE(VLOOKUP($A773, Statcast_Era___Career[[Name]:[FRVFRV - Statcast Fielding Run Value in runs above average (Throwing+Blocking+Framing+Arm+RAA)]], 8, FALSE))</f>
        <v>-13</v>
      </c>
      <c r="E773" s="10">
        <f>_xlfn.NUMBERVALUE(VLOOKUP($A773, Statcast_Era___Career[[Name]:[FRVFRV - Statcast Fielding Run Value in runs above average (Throwing+Blocking+Framing+Arm+RAA)]], 9, FALSE))</f>
        <v>-22</v>
      </c>
      <c r="F773" s="8">
        <f>_xlfn.RANK.EQ(_xlfn.NUMBERVALUE(VLOOKUP($A773, Statcast_Era___Career[[Name]:[FRVFRV - Statcast Fielding Run Value in runs above average (Throwing+Blocking+Framing+Arm+RAA)]], 7, FALSE)), Statcast_Era___Career[ThrowingThrowing - Statcast Catcher Throwing in runs above average], 0)</f>
        <v>62</v>
      </c>
      <c r="G773" s="9">
        <f>_xlfn.RANK.EQ(_xlfn.NUMBERVALUE(VLOOKUP($A773, Statcast_Era___Career[[Name]:[FRVFRV - Statcast Fielding Run Value in runs above average (Throwing+Blocking+Framing+Arm+RAA)]], 8, FALSE)), Statcast_Era___Career[BlockingBlocking - Statcast Catcher Blocking in runs above average], 0)</f>
        <v>125</v>
      </c>
      <c r="H773" s="10">
        <f>_xlfn.RANK.EQ(_xlfn.NUMBERVALUE(VLOOKUP($A773, Statcast_Era___Career[[Name]:[FRVFRV - Statcast Fielding Run Value in runs above average (Throwing+Blocking+Framing+Arm+RAA)]], 9, FALSE)), Statcast_Era___Career[FramingFraming - Statcast Catcher Framing in runs above average], 0)</f>
        <v>120</v>
      </c>
      <c r="I773" s="11">
        <f>GEOMEAN(F773:H773)</f>
        <v>97.61000076685076</v>
      </c>
      <c r="J773" s="12">
        <f>_xlfn.RANK.EQ(Table58[[#This Row],[Geom Mean (Defense Only)]], Table58[Geom Mean (Defense Only)], 1)</f>
        <v>772</v>
      </c>
      <c r="K773" s="11">
        <f>GEOMEAN(F773:G773)</f>
        <v>88.03408430829505</v>
      </c>
      <c r="L773" s="13">
        <f>_xlfn.RANK.EQ(Table58[[#This Row],[Defensive Geom Mean (w/o Framing)]], Table58[Defensive Geom Mean (w/o Framing)], 1)</f>
        <v>763</v>
      </c>
      <c r="M773" s="19">
        <f>Table58[[#This Row],[Defense Only Rank]]-Table58[[#This Row],[Defensive Geom Mean (w/o Framing) Rank]]</f>
        <v>9</v>
      </c>
    </row>
    <row r="774" spans="1:13" x14ac:dyDescent="0.45">
      <c r="A774" s="1" t="s">
        <v>185</v>
      </c>
      <c r="B774" t="str">
        <f>VLOOKUP(Table58[[#This Row],[Name]], Statcast_Era___Career[[Name]:[Team]], 2, FALSE)</f>
        <v>4 Tms</v>
      </c>
      <c r="C774" s="8">
        <f>_xlfn.NUMBERVALUE(VLOOKUP($A774, Statcast_Era___Career[[Name]:[FRVFRV - Statcast Fielding Run Value in runs above average (Throwing+Blocking+Framing+Arm+RAA)]], 7, FALSE))</f>
        <v>-5</v>
      </c>
      <c r="D774" s="15">
        <f>_xlfn.NUMBERVALUE(VLOOKUP($A774, Statcast_Era___Career[[Name]:[FRVFRV - Statcast Fielding Run Value in runs above average (Throwing+Blocking+Framing+Arm+RAA)]], 8, FALSE))</f>
        <v>-8</v>
      </c>
      <c r="E774" s="10">
        <f>_xlfn.NUMBERVALUE(VLOOKUP($A774, Statcast_Era___Career[[Name]:[FRVFRV - Statcast Fielding Run Value in runs above average (Throwing+Blocking+Framing+Arm+RAA)]], 9, FALSE))</f>
        <v>-7</v>
      </c>
      <c r="F774" s="8">
        <f>_xlfn.RANK.EQ(_xlfn.NUMBERVALUE(VLOOKUP($A774, Statcast_Era___Career[[Name]:[FRVFRV - Statcast Fielding Run Value in runs above average (Throwing+Blocking+Framing+Arm+RAA)]], 7, FALSE)), Statcast_Era___Career[ThrowingThrowing - Statcast Catcher Throwing in runs above average], 0)</f>
        <v>100</v>
      </c>
      <c r="G774" s="9">
        <f>_xlfn.RANK.EQ(_xlfn.NUMBERVALUE(VLOOKUP($A774, Statcast_Era___Career[[Name]:[FRVFRV - Statcast Fielding Run Value in runs above average (Throwing+Blocking+Framing+Arm+RAA)]], 8, FALSE)), Statcast_Era___Career[BlockingBlocking - Statcast Catcher Blocking in runs above average], 0)</f>
        <v>122</v>
      </c>
      <c r="H774" s="10">
        <f>_xlfn.RANK.EQ(_xlfn.NUMBERVALUE(VLOOKUP($A774, Statcast_Era___Career[[Name]:[FRVFRV - Statcast Fielding Run Value in runs above average (Throwing+Blocking+Framing+Arm+RAA)]], 9, FALSE)), Statcast_Era___Career[FramingFraming - Statcast Catcher Framing in runs above average], 0)</f>
        <v>83</v>
      </c>
      <c r="I774" s="11">
        <f>GEOMEAN(F774:H774)</f>
        <v>100.41824824522591</v>
      </c>
      <c r="J774" s="12">
        <f>_xlfn.RANK.EQ(Table58[[#This Row],[Geom Mean (Defense Only)]], Table58[Geom Mean (Defense Only)], 1)</f>
        <v>773</v>
      </c>
      <c r="K774" s="11">
        <f>GEOMEAN(F774:G774)</f>
        <v>110.45361017187261</v>
      </c>
      <c r="L774" s="16">
        <f>_xlfn.RANK.EQ(Table58[[#This Row],[Defensive Geom Mean (w/o Framing)]], Table58[Defensive Geom Mean (w/o Framing)], 1)</f>
        <v>776</v>
      </c>
      <c r="M774" s="18">
        <f>Table58[[#This Row],[Defense Only Rank]]-Table58[[#This Row],[Defensive Geom Mean (w/o Framing) Rank]]</f>
        <v>-3</v>
      </c>
    </row>
    <row r="775" spans="1:13" x14ac:dyDescent="0.45">
      <c r="A775" s="1" t="s">
        <v>182</v>
      </c>
      <c r="B775" t="str">
        <f>VLOOKUP(Table58[[#This Row],[Name]], Statcast_Era___Career[[Name]:[Team]], 2, FALSE)</f>
        <v>7 Tms</v>
      </c>
      <c r="C775" s="8">
        <f>_xlfn.NUMBERVALUE(VLOOKUP($A775, Statcast_Era___Career[[Name]:[FRVFRV - Statcast Fielding Run Value in runs above average (Throwing+Blocking+Framing+Arm+RAA)]], 7, FALSE))</f>
        <v>-8</v>
      </c>
      <c r="D775" s="15">
        <f>_xlfn.NUMBERVALUE(VLOOKUP($A775, Statcast_Era___Career[[Name]:[FRVFRV - Statcast Fielding Run Value in runs above average (Throwing+Blocking+Framing+Arm+RAA)]], 8, FALSE))</f>
        <v>-4</v>
      </c>
      <c r="E775" s="10">
        <f>_xlfn.NUMBERVALUE(VLOOKUP($A775, Statcast_Era___Career[[Name]:[FRVFRV - Statcast Fielding Run Value in runs above average (Throwing+Blocking+Framing+Arm+RAA)]], 9, FALSE))</f>
        <v>-7</v>
      </c>
      <c r="F775" s="8">
        <f>_xlfn.RANK.EQ(_xlfn.NUMBERVALUE(VLOOKUP($A775, Statcast_Era___Career[[Name]:[FRVFRV - Statcast Fielding Run Value in runs above average (Throwing+Blocking+Framing+Arm+RAA)]], 7, FALSE)), Statcast_Era___Career[ThrowingThrowing - Statcast Catcher Throwing in runs above average], 0)</f>
        <v>113</v>
      </c>
      <c r="G775" s="9">
        <f>_xlfn.RANK.EQ(_xlfn.NUMBERVALUE(VLOOKUP($A775, Statcast_Era___Career[[Name]:[FRVFRV - Statcast Fielding Run Value in runs above average (Throwing+Blocking+Framing+Arm+RAA)]], 8, FALSE)), Statcast_Era___Career[BlockingBlocking - Statcast Catcher Blocking in runs above average], 0)</f>
        <v>108</v>
      </c>
      <c r="H775" s="10">
        <f>_xlfn.RANK.EQ(_xlfn.NUMBERVALUE(VLOOKUP($A775, Statcast_Era___Career[[Name]:[FRVFRV - Statcast Fielding Run Value in runs above average (Throwing+Blocking+Framing+Arm+RAA)]], 9, FALSE)), Statcast_Era___Career[FramingFraming - Statcast Catcher Framing in runs above average], 0)</f>
        <v>83</v>
      </c>
      <c r="I775" s="11">
        <f>GEOMEAN(F775:H775)</f>
        <v>100.429221717966</v>
      </c>
      <c r="J775" s="12">
        <f>_xlfn.RANK.EQ(Table58[[#This Row],[Geom Mean (Defense Only)]], Table58[Geom Mean (Defense Only)], 1)</f>
        <v>774</v>
      </c>
      <c r="K775" s="11">
        <f>GEOMEAN(F775:G775)</f>
        <v>110.47171583713182</v>
      </c>
      <c r="L775" s="16">
        <f>_xlfn.RANK.EQ(Table58[[#This Row],[Defensive Geom Mean (w/o Framing)]], Table58[Defensive Geom Mean (w/o Framing)], 1)</f>
        <v>777</v>
      </c>
      <c r="M775" s="18">
        <f>Table58[[#This Row],[Defense Only Rank]]-Table58[[#This Row],[Defensive Geom Mean (w/o Framing) Rank]]</f>
        <v>-3</v>
      </c>
    </row>
    <row r="776" spans="1:13" x14ac:dyDescent="0.45">
      <c r="A776" s="1" t="s">
        <v>97</v>
      </c>
      <c r="B776" t="str">
        <f>VLOOKUP(Table58[[#This Row],[Name]], Statcast_Era___Career[[Name]:[Team]], 2, FALSE)</f>
        <v>4 Tms</v>
      </c>
      <c r="C776" s="8">
        <f>_xlfn.NUMBERVALUE(VLOOKUP($A776, Statcast_Era___Career[[Name]:[FRVFRV - Statcast Fielding Run Value in runs above average (Throwing+Blocking+Framing+Arm+RAA)]], 7, FALSE))</f>
        <v>-8</v>
      </c>
      <c r="D776" s="15">
        <f>_xlfn.NUMBERVALUE(VLOOKUP($A776, Statcast_Era___Career[[Name]:[FRVFRV - Statcast Fielding Run Value in runs above average (Throwing+Blocking+Framing+Arm+RAA)]], 8, FALSE))</f>
        <v>-12</v>
      </c>
      <c r="E776" s="10">
        <f>_xlfn.NUMBERVALUE(VLOOKUP($A776, Statcast_Era___Career[[Name]:[FRVFRV - Statcast Fielding Run Value in runs above average (Throwing+Blocking+Framing+Arm+RAA)]], 9, FALSE))</f>
        <v>-3</v>
      </c>
      <c r="F776" s="8">
        <f>_xlfn.RANK.EQ(_xlfn.NUMBERVALUE(VLOOKUP($A776, Statcast_Era___Career[[Name]:[FRVFRV - Statcast Fielding Run Value in runs above average (Throwing+Blocking+Framing+Arm+RAA)]], 7, FALSE)), Statcast_Era___Career[ThrowingThrowing - Statcast Catcher Throwing in runs above average], 0)</f>
        <v>113</v>
      </c>
      <c r="G776" s="9">
        <f>_xlfn.RANK.EQ(_xlfn.NUMBERVALUE(VLOOKUP($A776, Statcast_Era___Career[[Name]:[FRVFRV - Statcast Fielding Run Value in runs above average (Throwing+Blocking+Framing+Arm+RAA)]], 8, FALSE)), Statcast_Era___Career[BlockingBlocking - Statcast Catcher Blocking in runs above average], 0)</f>
        <v>124</v>
      </c>
      <c r="H776" s="10">
        <f>_xlfn.RANK.EQ(_xlfn.NUMBERVALUE(VLOOKUP($A776, Statcast_Era___Career[[Name]:[FRVFRV - Statcast Fielding Run Value in runs above average (Throwing+Blocking+Framing+Arm+RAA)]], 9, FALSE)), Statcast_Era___Career[FramingFraming - Statcast Catcher Framing in runs above average], 0)</f>
        <v>74</v>
      </c>
      <c r="I776" s="11">
        <f>GEOMEAN(F776:H776)</f>
        <v>101.21478326116134</v>
      </c>
      <c r="J776" s="12">
        <f>_xlfn.RANK.EQ(Table58[[#This Row],[Geom Mean (Defense Only)]], Table58[Geom Mean (Defense Only)], 1)</f>
        <v>775</v>
      </c>
      <c r="K776" s="11">
        <f>GEOMEAN(F776:G776)</f>
        <v>118.37229405566153</v>
      </c>
      <c r="L776" s="16">
        <f>_xlfn.RANK.EQ(Table58[[#This Row],[Defensive Geom Mean (w/o Framing)]], Table58[Defensive Geom Mean (w/o Framing)], 1)</f>
        <v>780</v>
      </c>
      <c r="M776" s="18">
        <f>Table58[[#This Row],[Defense Only Rank]]-Table58[[#This Row],[Defensive Geom Mean (w/o Framing) Rank]]</f>
        <v>-5</v>
      </c>
    </row>
    <row r="777" spans="1:13" x14ac:dyDescent="0.45">
      <c r="A777" s="1" t="s">
        <v>184</v>
      </c>
      <c r="B777" t="str">
        <f>VLOOKUP(Table58[[#This Row],[Name]], Statcast_Era___Career[[Name]:[Team]], 2, FALSE)</f>
        <v>4 Tms</v>
      </c>
      <c r="C777" s="8">
        <f>_xlfn.NUMBERVALUE(VLOOKUP($A777, Statcast_Era___Career[[Name]:[FRVFRV - Statcast Fielding Run Value in runs above average (Throwing+Blocking+Framing+Arm+RAA)]], 7, FALSE))</f>
        <v>-8</v>
      </c>
      <c r="D777" s="9">
        <f>_xlfn.NUMBERVALUE(VLOOKUP($A777, Statcast_Era___Career[[Name]:[FRVFRV - Statcast Fielding Run Value in runs above average (Throwing+Blocking+Framing+Arm+RAA)]], 8, FALSE))</f>
        <v>-3</v>
      </c>
      <c r="E777" s="10">
        <f>_xlfn.NUMBERVALUE(VLOOKUP($A777, Statcast_Era___Career[[Name]:[FRVFRV - Statcast Fielding Run Value in runs above average (Throwing+Blocking+Framing+Arm+RAA)]], 9, FALSE))</f>
        <v>-9</v>
      </c>
      <c r="F777" s="8">
        <f>_xlfn.RANK.EQ(_xlfn.NUMBERVALUE(VLOOKUP($A777, Statcast_Era___Career[[Name]:[FRVFRV - Statcast Fielding Run Value in runs above average (Throwing+Blocking+Framing+Arm+RAA)]], 7, FALSE)), Statcast_Era___Career[ThrowingThrowing - Statcast Catcher Throwing in runs above average], 0)</f>
        <v>113</v>
      </c>
      <c r="G777" s="9">
        <f>_xlfn.RANK.EQ(_xlfn.NUMBERVALUE(VLOOKUP($A777, Statcast_Era___Career[[Name]:[FRVFRV - Statcast Fielding Run Value in runs above average (Throwing+Blocking+Framing+Arm+RAA)]], 8, FALSE)), Statcast_Era___Career[BlockingBlocking - Statcast Catcher Blocking in runs above average], 0)</f>
        <v>101</v>
      </c>
      <c r="H777" s="10">
        <f>_xlfn.RANK.EQ(_xlfn.NUMBERVALUE(VLOOKUP($A777, Statcast_Era___Career[[Name]:[FRVFRV - Statcast Fielding Run Value in runs above average (Throwing+Blocking+Framing+Arm+RAA)]], 9, FALSE)), Statcast_Era___Career[FramingFraming - Statcast Catcher Framing in runs above average], 0)</f>
        <v>94</v>
      </c>
      <c r="I777" s="11">
        <f>GEOMEAN(F777:H777)</f>
        <v>102.37075122891447</v>
      </c>
      <c r="J777" s="12">
        <f>_xlfn.RANK.EQ(Table58[[#This Row],[Geom Mean (Defense Only)]], Table58[Geom Mean (Defense Only)], 1)</f>
        <v>776</v>
      </c>
      <c r="K777" s="11">
        <f>GEOMEAN(F777:G777)</f>
        <v>106.83164325236227</v>
      </c>
      <c r="L777" s="13">
        <f>_xlfn.RANK.EQ(Table58[[#This Row],[Defensive Geom Mean (w/o Framing)]], Table58[Defensive Geom Mean (w/o Framing)], 1)</f>
        <v>773</v>
      </c>
      <c r="M777" s="19">
        <f>Table58[[#This Row],[Defense Only Rank]]-Table58[[#This Row],[Defensive Geom Mean (w/o Framing) Rank]]</f>
        <v>3</v>
      </c>
    </row>
    <row r="778" spans="1:13" x14ac:dyDescent="0.45">
      <c r="A778" s="1" t="s">
        <v>99</v>
      </c>
      <c r="B778" t="str">
        <f>VLOOKUP(Table58[[#This Row],[Name]], Statcast_Era___Career[[Name]:[Team]], 2, FALSE)</f>
        <v>2 Tms</v>
      </c>
      <c r="C778" s="8">
        <f>_xlfn.NUMBERVALUE(VLOOKUP($A778, Statcast_Era___Career[[Name]:[FRVFRV - Statcast Fielding Run Value in runs above average (Throwing+Blocking+Framing+Arm+RAA)]], 7, FALSE))</f>
        <v>-11</v>
      </c>
      <c r="D778" s="9">
        <f>_xlfn.NUMBERVALUE(VLOOKUP($A778, Statcast_Era___Career[[Name]:[FRVFRV - Statcast Fielding Run Value in runs above average (Throwing+Blocking+Framing+Arm+RAA)]], 8, FALSE))</f>
        <v>-1</v>
      </c>
      <c r="E778" s="10">
        <f>_xlfn.NUMBERVALUE(VLOOKUP($A778, Statcast_Era___Career[[Name]:[FRVFRV - Statcast Fielding Run Value in runs above average (Throwing+Blocking+Framing+Arm+RAA)]], 9, FALSE))</f>
        <v>-18</v>
      </c>
      <c r="F778" s="8">
        <f>_xlfn.RANK.EQ(_xlfn.NUMBERVALUE(VLOOKUP($A778, Statcast_Era___Career[[Name]:[FRVFRV - Statcast Fielding Run Value in runs above average (Throwing+Blocking+Framing+Arm+RAA)]], 7, FALSE)), Statcast_Era___Career[ThrowingThrowing - Statcast Catcher Throwing in runs above average], 0)</f>
        <v>121</v>
      </c>
      <c r="G778" s="9">
        <f>_xlfn.RANK.EQ(_xlfn.NUMBERVALUE(VLOOKUP($A778, Statcast_Era___Career[[Name]:[FRVFRV - Statcast Fielding Run Value in runs above average (Throwing+Blocking+Framing+Arm+RAA)]], 8, FALSE)), Statcast_Era___Career[BlockingBlocking - Statcast Catcher Blocking in runs above average], 0)</f>
        <v>76</v>
      </c>
      <c r="H778" s="10">
        <f>_xlfn.RANK.EQ(_xlfn.NUMBERVALUE(VLOOKUP($A778, Statcast_Era___Career[[Name]:[FRVFRV - Statcast Fielding Run Value in runs above average (Throwing+Blocking+Framing+Arm+RAA)]], 9, FALSE)), Statcast_Era___Career[FramingFraming - Statcast Catcher Framing in runs above average], 0)</f>
        <v>117</v>
      </c>
      <c r="I778" s="11">
        <f>GEOMEAN(F778:H778)</f>
        <v>102.46957653492245</v>
      </c>
      <c r="J778" s="12">
        <f>_xlfn.RANK.EQ(Table58[[#This Row],[Geom Mean (Defense Only)]], Table58[Geom Mean (Defense Only)], 1)</f>
        <v>777</v>
      </c>
      <c r="K778" s="11">
        <f>GEOMEAN(F778:G778)</f>
        <v>95.895776757894822</v>
      </c>
      <c r="L778" s="13">
        <f>_xlfn.RANK.EQ(Table58[[#This Row],[Defensive Geom Mean (w/o Framing)]], Table58[Defensive Geom Mean (w/o Framing)], 1)</f>
        <v>770</v>
      </c>
      <c r="M778" s="19">
        <f>Table58[[#This Row],[Defense Only Rank]]-Table58[[#This Row],[Defensive Geom Mean (w/o Framing) Rank]]</f>
        <v>7</v>
      </c>
    </row>
    <row r="779" spans="1:13" x14ac:dyDescent="0.45">
      <c r="A779" s="1" t="s">
        <v>189</v>
      </c>
      <c r="B779" t="str">
        <f>VLOOKUP(Table58[[#This Row],[Name]], Statcast_Era___Career[[Name]:[Team]], 2, FALSE)</f>
        <v>5 Tms</v>
      </c>
      <c r="C779" s="8">
        <f>_xlfn.NUMBERVALUE(VLOOKUP($A779, Statcast_Era___Career[[Name]:[FRVFRV - Statcast Fielding Run Value in runs above average (Throwing+Blocking+Framing+Arm+RAA)]], 7, FALSE))</f>
        <v>-6</v>
      </c>
      <c r="D779" s="9">
        <f>_xlfn.NUMBERVALUE(VLOOKUP($A779, Statcast_Era___Career[[Name]:[FRVFRV - Statcast Fielding Run Value in runs above average (Throwing+Blocking+Framing+Arm+RAA)]], 8, FALSE))</f>
        <v>-2</v>
      </c>
      <c r="E779" s="10">
        <f>_xlfn.NUMBERVALUE(VLOOKUP($A779, Statcast_Era___Career[[Name]:[FRVFRV - Statcast Fielding Run Value in runs above average (Throwing+Blocking+Framing+Arm+RAA)]], 9, FALSE))</f>
        <v>-17</v>
      </c>
      <c r="F779" s="8">
        <f>_xlfn.RANK.EQ(_xlfn.NUMBERVALUE(VLOOKUP($A779, Statcast_Era___Career[[Name]:[FRVFRV - Statcast Fielding Run Value in runs above average (Throwing+Blocking+Framing+Arm+RAA)]], 7, FALSE)), Statcast_Era___Career[ThrowingThrowing - Statcast Catcher Throwing in runs above average], 0)</f>
        <v>107</v>
      </c>
      <c r="G779" s="9">
        <f>_xlfn.RANK.EQ(_xlfn.NUMBERVALUE(VLOOKUP($A779, Statcast_Era___Career[[Name]:[FRVFRV - Statcast Fielding Run Value in runs above average (Throwing+Blocking+Framing+Arm+RAA)]], 8, FALSE)), Statcast_Era___Career[BlockingBlocking - Statcast Catcher Blocking in runs above average], 0)</f>
        <v>93</v>
      </c>
      <c r="H779" s="10">
        <f>_xlfn.RANK.EQ(_xlfn.NUMBERVALUE(VLOOKUP($A779, Statcast_Era___Career[[Name]:[FRVFRV - Statcast Fielding Run Value in runs above average (Throwing+Blocking+Framing+Arm+RAA)]], 9, FALSE)), Statcast_Era___Career[FramingFraming - Statcast Catcher Framing in runs above average], 0)</f>
        <v>115</v>
      </c>
      <c r="I779" s="11">
        <f>GEOMEAN(F779:H779)</f>
        <v>104.59755242649955</v>
      </c>
      <c r="J779" s="12">
        <f>_xlfn.RANK.EQ(Table58[[#This Row],[Geom Mean (Defense Only)]], Table58[Geom Mean (Defense Only)], 1)</f>
        <v>778</v>
      </c>
      <c r="K779" s="11">
        <f>GEOMEAN(F779:G779)</f>
        <v>99.754699137434116</v>
      </c>
      <c r="L779" s="13">
        <f>_xlfn.RANK.EQ(Table58[[#This Row],[Defensive Geom Mean (w/o Framing)]], Table58[Defensive Geom Mean (w/o Framing)], 1)</f>
        <v>772</v>
      </c>
      <c r="M779" s="19">
        <f>Table58[[#This Row],[Defense Only Rank]]-Table58[[#This Row],[Defensive Geom Mean (w/o Framing) Rank]]</f>
        <v>6</v>
      </c>
    </row>
    <row r="780" spans="1:13" x14ac:dyDescent="0.45">
      <c r="A780" s="1" t="s">
        <v>188</v>
      </c>
      <c r="B780" t="str">
        <f>VLOOKUP(Table58[[#This Row],[Name]], Statcast_Era___Career[[Name]:[Team]], 2, FALSE)</f>
        <v>3 Tms</v>
      </c>
      <c r="C780" s="8">
        <f>_xlfn.NUMBERVALUE(VLOOKUP($A780, Statcast_Era___Career[[Name]:[FRVFRV - Statcast Fielding Run Value in runs above average (Throwing+Blocking+Framing+Arm+RAA)]], 7, FALSE))</f>
        <v>-6</v>
      </c>
      <c r="D780" s="9">
        <f>_xlfn.NUMBERVALUE(VLOOKUP($A780, Statcast_Era___Career[[Name]:[FRVFRV - Statcast Fielding Run Value in runs above average (Throwing+Blocking+Framing+Arm+RAA)]], 8, FALSE))</f>
        <v>-5</v>
      </c>
      <c r="E780" s="10">
        <f>_xlfn.NUMBERVALUE(VLOOKUP($A780, Statcast_Era___Career[[Name]:[FRVFRV - Statcast Fielding Run Value in runs above average (Throwing+Blocking+Framing+Arm+RAA)]], 9, FALSE))</f>
        <v>-11</v>
      </c>
      <c r="F780" s="8">
        <f>_xlfn.RANK.EQ(_xlfn.NUMBERVALUE(VLOOKUP($A780, Statcast_Era___Career[[Name]:[FRVFRV - Statcast Fielding Run Value in runs above average (Throwing+Blocking+Framing+Arm+RAA)]], 7, FALSE)), Statcast_Era___Career[ThrowingThrowing - Statcast Catcher Throwing in runs above average], 0)</f>
        <v>107</v>
      </c>
      <c r="G780" s="9">
        <f>_xlfn.RANK.EQ(_xlfn.NUMBERVALUE(VLOOKUP($A780, Statcast_Era___Career[[Name]:[FRVFRV - Statcast Fielding Run Value in runs above average (Throwing+Blocking+Framing+Arm+RAA)]], 8, FALSE)), Statcast_Era___Career[BlockingBlocking - Statcast Catcher Blocking in runs above average], 0)</f>
        <v>112</v>
      </c>
      <c r="H780" s="10">
        <f>_xlfn.RANK.EQ(_xlfn.NUMBERVALUE(VLOOKUP($A780, Statcast_Era___Career[[Name]:[FRVFRV - Statcast Fielding Run Value in runs above average (Throwing+Blocking+Framing+Arm+RAA)]], 9, FALSE)), Statcast_Era___Career[FramingFraming - Statcast Catcher Framing in runs above average], 0)</f>
        <v>101</v>
      </c>
      <c r="I780" s="11">
        <f>GEOMEAN(F780:H780)</f>
        <v>106.57149497088147</v>
      </c>
      <c r="J780" s="12">
        <f>_xlfn.RANK.EQ(Table58[[#This Row],[Geom Mean (Defense Only)]], Table58[Geom Mean (Defense Only)], 1)</f>
        <v>779</v>
      </c>
      <c r="K780" s="11">
        <f>GEOMEAN(F780:G780)</f>
        <v>109.47145746723207</v>
      </c>
      <c r="L780" s="13">
        <f>_xlfn.RANK.EQ(Table58[[#This Row],[Defensive Geom Mean (w/o Framing)]], Table58[Defensive Geom Mean (w/o Framing)], 1)</f>
        <v>775</v>
      </c>
      <c r="M780" s="19">
        <f>Table58[[#This Row],[Defense Only Rank]]-Table58[[#This Row],[Defensive Geom Mean (w/o Framing) Rank]]</f>
        <v>4</v>
      </c>
    </row>
    <row r="781" spans="1:13" x14ac:dyDescent="0.45">
      <c r="A781" s="1" t="s">
        <v>194</v>
      </c>
      <c r="B781" t="str">
        <f>VLOOKUP(Table58[[#This Row],[Name]], Statcast_Era___Career[[Name]:[Team]], 2, FALSE)</f>
        <v>5 Tms</v>
      </c>
      <c r="C781" s="8">
        <f>_xlfn.NUMBERVALUE(VLOOKUP($A781, Statcast_Era___Career[[Name]:[FRVFRV - Statcast Fielding Run Value in runs above average (Throwing+Blocking+Framing+Arm+RAA)]], 7, FALSE))</f>
        <v>-18</v>
      </c>
      <c r="D781" s="15">
        <f>_xlfn.NUMBERVALUE(VLOOKUP($A781, Statcast_Era___Career[[Name]:[FRVFRV - Statcast Fielding Run Value in runs above average (Throwing+Blocking+Framing+Arm+RAA)]], 8, FALSE))</f>
        <v>-3</v>
      </c>
      <c r="E781" s="10">
        <f>_xlfn.NUMBERVALUE(VLOOKUP($A781, Statcast_Era___Career[[Name]:[FRVFRV - Statcast Fielding Run Value in runs above average (Throwing+Blocking+Framing+Arm+RAA)]], 9, FALSE))</f>
        <v>-22</v>
      </c>
      <c r="F781" s="8">
        <f>_xlfn.RANK.EQ(_xlfn.NUMBERVALUE(VLOOKUP($A781, Statcast_Era___Career[[Name]:[FRVFRV - Statcast Fielding Run Value in runs above average (Throwing+Blocking+Framing+Arm+RAA)]], 7, FALSE)), Statcast_Era___Career[ThrowingThrowing - Statcast Catcher Throwing in runs above average], 0)</f>
        <v>127</v>
      </c>
      <c r="G781" s="9">
        <f>_xlfn.RANK.EQ(_xlfn.NUMBERVALUE(VLOOKUP($A781, Statcast_Era___Career[[Name]:[FRVFRV - Statcast Fielding Run Value in runs above average (Throwing+Blocking+Framing+Arm+RAA)]], 8, FALSE)), Statcast_Era___Career[BlockingBlocking - Statcast Catcher Blocking in runs above average], 0)</f>
        <v>101</v>
      </c>
      <c r="H781" s="10">
        <f>_xlfn.RANK.EQ(_xlfn.NUMBERVALUE(VLOOKUP($A781, Statcast_Era___Career[[Name]:[FRVFRV - Statcast Fielding Run Value in runs above average (Throwing+Blocking+Framing+Arm+RAA)]], 9, FALSE)), Statcast_Era___Career[FramingFraming - Statcast Catcher Framing in runs above average], 0)</f>
        <v>120</v>
      </c>
      <c r="I781" s="11">
        <f>GEOMEAN(F781:H781)</f>
        <v>115.46103518757754</v>
      </c>
      <c r="J781" s="12">
        <f>_xlfn.RANK.EQ(Table58[[#This Row],[Geom Mean (Defense Only)]], Table58[Geom Mean (Defense Only)], 1)</f>
        <v>780</v>
      </c>
      <c r="K781" s="11">
        <f>GEOMEAN(F781:G781)</f>
        <v>113.25634640054393</v>
      </c>
      <c r="L781" s="16">
        <f>_xlfn.RANK.EQ(Table58[[#This Row],[Defensive Geom Mean (w/o Framing)]], Table58[Defensive Geom Mean (w/o Framing)], 1)</f>
        <v>778</v>
      </c>
      <c r="M781" s="18">
        <f>Table58[[#This Row],[Defense Only Rank]]-Table58[[#This Row],[Defensive Geom Mean (w/o Framing) Rank]]</f>
        <v>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9 b f c 9 d e - 7 3 9 7 - 4 7 1 c - 8 f 8 1 - 0 d d c 6 4 2 1 d 1 2 d "   x m l n s = " h t t p : / / s c h e m a s . m i c r o s o f t . c o m / D a t a M a s h u p " > A A A A A D w I A A B Q S w M E F A A C A A g A O 2 3 b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O 2 3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t t 2 1 g s 0 H F d N g U A A B s u A A A T A B w A R m 9 y b X V s Y X M v U 2 V j d G l v b j E u b S C i G A A o o B Q A A A A A A A A A A A A A A A A A A A A A A A A A A A D t m m t v 2 z Y U h r 8 H y H 8 g H M B w 5 i u d O J c O 2 m A 7 c R I g W A M 5 S 4 A O w 0 B L 9 K W h S J e k 6 m Z F / v s O d b H F W i m S a e t Q T I Z g 3 t 9 D H e q Q j w A p 6 u m F 4 G g c p / j H 3 Z 3 d H T U n k v p o r z I M p a R c o y H R 3 p x K d E a n l C t a Q Q 5 i V O / u I P i N R S g 9 C j X 3 d N I a S L F S V A 4 F 1 z B O 1 S p z r Z f q T b u 9 W q 1 a U 8 J n k i z n q u W J o M 0 o 8 a l U 7 Y C 8 F 7 I J p V l I f 2 Y z h z B W V Z Q o w Z 1 u p 3 u Y 5 H F c W H D f 6 V S V J l o 5 U + Z X l 0 I 5 X l U / L q k D r R 9 C w h z c 6 1 S X Z E Z 5 G D g 4 y i 0 0 D R S M T 3 + V / U Y 8 9 b 3 K + S c t i a f h Z m / J h F E 0 k i J A l z p g 5 h Z N 2 o r q a / F N N t D n z 5 W h Y G H A c a W B K m d X d y 1 t 2 p v K k 4 I x 9 B O 6 7 Q + u z 9 9 w P W 9 6 8 w X z a 3 g f K n 8 w D S 7 8 W Q 2 V J 9 B L 5 L p F 5 b q W 3 E F R u Q N L 7 r C o 3 K E l 1 y s q 1 7 P k j o r K H V l y x 0 X l j i 2 5 k 6 J y J 5 b c a V G 5 U 0 s O d w o / x x 1 b s H h g 2 J G B C 4 c G t m M D F w 4 O b E c H L h w e 2 I 4 P X D h A s B 0 h u H C I Y B M j o P i b K 1 Z j y u C w E N J 5 p W L l 9 8 2 + e w P 7 r D D b 7 m V 8 C p j t N t p p W 0 l L U l / 7 2 h Y N 0 0 l 6 9 x k b e 4 Q R q R w t Q 5 o x N J z D o W P G w h G x M X I r C V d T I Y P Y P 6 b R m N q a V Q P 2 + z 2 w c 8 X 1 0 W H L d I u 8 + g s J K N S a Y w d p + k l H l b e U B F u V N 0 J t 1 V 1 c o C a 6 A A m F b h h 5 p P 6 2 g Y v x x X j d a a y J 1 H m 9 r j i H C / r B / 4 L P M n K R Q T g A J 1 R G P Z t N d L 3 g F A 0 k J Q + o 2 d y e / B w O b t B I U x A F s 9 o j a n P 4 r 9 s W H M m Q K 0 Q m 4 i N F 5 C O V c M h u T 2 / A h P c A / d M 0 T 3 P d 9 k L N k S Q B d E + S P M W 0 6 Y W C X 3 r m D 7 z l m 7 4 M 4 M r a M s X n 9 O 2 x r n n 6 3 H 4 / O 9 o 1 w / r R s H 4 8 D A X A O K E 0 0 5 Z m w J b M 1 i y 7 W 1 1 G 7 h 1 c W T u j B W W + 0 Q S D 6 I 6 w k O Z P G t X S l a 2 n y 1 F P v F i H O 6 3 D 9 P d t x z 1 t 4 s u l A U j 5 K A 6 k T B z H D U l 1 7 Y t A b O Q + k v m L k X f z T / u 7 O w v + 3 B x s h l 3 7 4 1 w S c M 8 Q q q n 8 1 w n 2 6 6 C a R 6 W m s 9 Q + 0 d S p U u 7 H m Q C m M T d C C Q T j 0 w 6 2 6 D h G 3 h J q S 6 g t o b a E 2 h J q S 6 g t o b a E 2 h J q / 1 9 Q O 4 b b g l 1 k H I H h N 2 F b / K 3 Y 9 r j X q U q h t F M S b k m 4 J e G W h F s S 7 i s J N y N Y O E j w c Y n M G 8 5 K z t s S p U u U L l H 6 e 0 X p A d H a e M E g 5 z d C 5 1 x E j i H X / t w h S 8 M R X x 8 l 1 H z Q i + n 4 p K T i k o p L K i 6 p u K T i / 5 q K M 4 K F w w S f l J j 9 T 2 J 2 c s a n R 3 0 T 3 R D 5 g P r + + 1 A Z + z n E N S E K G g R H q 7 e D f g 4 x D 6 D d j O O R 7 C Y P 2 l F R J s V t n G o A Z X k s 9 A 2 5 D 5 C Q a D j O 0 U / h b A 1 p T Y v X n p 3 u r + 9 c 4 L V 3 a E L B 3 x S g p t P d z 5 G H 9 4 6 F + d 6 T s E 3 O u G V T i J 0 T m K 8 / F d W I a F T H 3 V Y P T c 2 M G 6 h + n O T H Y y i k D d 1 B + 2 D Q H o 4 a q J m 2 u 6 P 2 t S m v B + O B K a X N Z 5 d / 5 3 X k 7 T T 6 D j V J I p / H K 0 u 4 j 6 z l A C C b g J S P a t Y i 5 P k k + b g 1 S b I O N 6 r 5 r n m F / A v e J K 4 j V o z / w X 6 S I R t z W q A / q R R I h B o B k D / z d p E x 6 t I l I x 4 1 g z N Z 0 M 6 W o u c p W e R u J 3 5 k l / C q d N T p I O i l w c A S y o R 7 V L 3 k x r Z f P t y + C 5 c x u 3 l 0 s z O o p e t X 3 z i 9 b i 9 k 3 R p Q z 6 x H n r P v + + 5 9 Z P B + k W c w b / V h Q 4 U N L U n M S B j v C Q 6 u N V s E e J 4 g P 2 p E C v a + 7 A 4 x B 7 8 R 4 6 l H c N p K h M x H A X m I 3 q a m k o L 3 Z p R 7 j 2 A z / p z a e / w + 3 p L + A l B L A Q I t A B Q A A g A I A D t t 2 1 j x a t + y p A A A A P Y A A A A S A A A A A A A A A A A A A A A A A A A A A A B D b 2 5 m a W c v U G F j a 2 F n Z S 5 4 b W x Q S w E C L Q A U A A I A C A A 7 b d t Y D 8 r p q 6 Q A A A D p A A A A E w A A A A A A A A A A A A A A A A D w A A A A W 0 N v b n R l b n R f V H l w Z X N d L n h t b F B L A Q I t A B Q A A g A I A D t t 2 1 g s 0 H F d N g U A A B s u A A A T A A A A A A A A A A A A A A A A A O E B A A B G b 3 J t d W x h c y 9 T Z W N 0 a W 9 u M S 5 t U E s F B g A A A A A D A A M A w g A A A G Q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N e A A A A A A A A U V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1 c n J l b n Q l M j B D Y X R j a G V y J T I w R G V m Z W 5 z Z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1 Z j V l M T d l L T V h Y T c t N G M x N S 1 h Z T h h L T U 3 M m R j M D F j Y m M 4 Y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3 V y c m V u d F 9 D Y X R j a G V y X 0 R l Z m V u c 2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n J l b n Q g Q 2 F 0 Y 2 h l c i B E Z W Z l b n N l L 0 F 1 d G 9 S Z W 1 v d m V k Q 2 9 s d W 1 u c z E u e y M s M H 0 m c X V v d D s s J n F 1 b 3 Q 7 U 2 V j d G l v b j E v Q 3 V y c m V u d C B D Y X R j a G V y I E R l Z m V u c 2 U v Q X V 0 b 1 J l b W 9 2 Z W R D b 2 x 1 b W 5 z M S 5 7 T m F t Z S w x f S Z x d W 9 0 O y w m c X V v d D t T Z W N 0 a W 9 u M S 9 D d X J y Z W 5 0 I E N h d G N o Z X I g R G V m Z W 5 z Z S 9 B d X R v U m V t b 3 Z l Z E N v b H V t b n M x L n t U Z W F t L D J 9 J n F 1 b 3 Q 7 L C Z x d W 9 0 O 1 N l Y 3 R p b 2 4 x L 0 N 1 c n J l b n Q g Q 2 F 0 Y 2 h l c i B E Z W Z l b n N l L 0 F 1 d G 9 S Z W 1 v d m V k Q 2 9 s d W 1 u c z E u e 1 B v c y w z f S Z x d W 9 0 O y w m c X V v d D t T Z W N 0 a W 9 u M S 9 D d X J y Z W 5 0 I E N h d G N o Z X I g R G V m Z W 5 z Z S 9 B d X R v U m V t b 3 Z l Z E N v b H V t b n M x L n t H R y A t I E d h b W V z I F B s Y X l l Z C w 0 f S Z x d W 9 0 O y w m c X V v d D t T Z W N 0 a W 9 u M S 9 D d X J y Z W 5 0 I E N h d G N o Z X I g R G V m Z W 5 z Z S 9 B d X R v U m V t b 3 Z l Z E N v b H V t b n M x L n t H U 0 d T I C 0 g R 2 F t Z X M g U 3 R h c n R l Z C w 1 f S Z x d W 9 0 O y w m c X V v d D t T Z W N 0 a W 9 u M S 9 D d X J y Z W 5 0 I E N h d G N o Z X I g R G V m Z W 5 z Z S 9 B d X R v U m V t b 3 Z l Z E N v b H V t b n M x L n t J b m 5 J b m 4 g L S B J b m 5 p b m d z I F B s Y X l l Z C w 2 f S Z x d W 9 0 O y w m c X V v d D t T Z W N 0 a W 9 u M S 9 D d X J y Z W 5 0 I E N h d G N o Z X I g R G V m Z W 5 z Z S 9 B d X R v U m V t b 3 Z l Z E N v b H V t b n M x L n t U a H J v d 2 l u Z 1 R o c m 9 3 a W 5 n I C 0 g U 3 R h d G N h c 3 Q g Q 2 F 0 Y 2 h l c i B U a H J v d 2 l u Z y B p b i B y d W 5 z I G F i b 3 Z l I G F 2 Z X J h Z 2 U s N 3 0 m c X V v d D s s J n F 1 b 3 Q 7 U 2 V j d G l v b j E v Q 3 V y c m V u d C B D Y X R j a G V y I E R l Z m V u c 2 U v Q X V 0 b 1 J l b W 9 2 Z W R D b 2 x 1 b W 5 z M S 5 7 Q m x v Y 2 t p b m d C b G 9 j a 2 l u Z y A t I F N 0 Y X R j Y X N 0 I E N h d G N o Z X I g Q m x v Y 2 t p b m c g a W 4 g c n V u c y B h Y m 9 2 Z S B h d m V y Y W d l L D h 9 J n F 1 b 3 Q 7 L C Z x d W 9 0 O 1 N l Y 3 R p b 2 4 x L 0 N 1 c n J l b n Q g Q 2 F 0 Y 2 h l c i B E Z W Z l b n N l L 0 F 1 d G 9 S Z W 1 v d m V k Q 2 9 s d W 1 u c z E u e 0 Z y Y W 1 p b m d G c m F t a W 5 n I C 0 g U 3 R h d G N h c 3 Q g Q 2 F 0 Y 2 h l c i B G c m F t a W 5 n I G l u I H J 1 b n M g Y W J v d m U g Y X Z l c m F n Z S w 5 f S Z x d W 9 0 O y w m c X V v d D t T Z W N 0 a W 9 u M S 9 D d X J y Z W 5 0 I E N h d G N o Z X I g R G V m Z W 5 z Z S 9 B d X R v U m V t b 3 Z l Z E N v b H V t b n M x L n t B c m 1 B c m 0 g L S B T d G F 0 Y 2 F z d C B B c m 0 g a W 4 g c n V u c y B h Y m 9 2 Z S B h d m V y Y W d l L D E w f S Z x d W 9 0 O y w m c X V v d D t T Z W N 0 a W 9 u M S 9 D d X J y Z W 5 0 I E N h d G N o Z X I g R G V m Z W 5 z Z S 9 B d X R v U m V t b 3 Z l Z E N v b H V t b n M x L n t S Y W 5 n Z V J B Q S A t I F N 0 Y X R j Y X N 0 I F J 1 b n M g Q W J v d m U g Q X Z l c m F n Z S B t Z W F z d X J p b m c g c m F u Z 2 U s M T F 9 J n F 1 b 3 Q 7 L C Z x d W 9 0 O 1 N l Y 3 R p b 2 4 x L 0 N 1 c n J l b n Q g Q 2 F 0 Y 2 h l c i B E Z W Z l b n N l L 0 F 1 d G 9 S Z W 1 v d m V k Q 2 9 s d W 1 u c z E u e 0 Z S V k Z S V i A t I F N 0 Y X R j Y X N 0 I E Z p Z W x k a W 5 n I F J 1 b i B W Y W x 1 Z S B p b i B y d W 5 z I G F i b 3 Z l I G F 2 Z X J h Z 2 U g K F R o c m 9 3 a W 5 n K 0 J s b 2 N r a W 5 n K 0 Z y Y W 1 p b m c r Q X J t K 1 J B Q S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d X J y Z W 5 0 I E N h d G N o Z X I g R G V m Z W 5 z Z S 9 B d X R v U m V t b 3 Z l Z E N v b H V t b n M x L n s j L D B 9 J n F 1 b 3 Q 7 L C Z x d W 9 0 O 1 N l Y 3 R p b 2 4 x L 0 N 1 c n J l b n Q g Q 2 F 0 Y 2 h l c i B E Z W Z l b n N l L 0 F 1 d G 9 S Z W 1 v d m V k Q 2 9 s d W 1 u c z E u e 0 5 h b W U s M X 0 m c X V v d D s s J n F 1 b 3 Q 7 U 2 V j d G l v b j E v Q 3 V y c m V u d C B D Y X R j a G V y I E R l Z m V u c 2 U v Q X V 0 b 1 J l b W 9 2 Z W R D b 2 x 1 b W 5 z M S 5 7 V G V h b S w y f S Z x d W 9 0 O y w m c X V v d D t T Z W N 0 a W 9 u M S 9 D d X J y Z W 5 0 I E N h d G N o Z X I g R G V m Z W 5 z Z S 9 B d X R v U m V t b 3 Z l Z E N v b H V t b n M x L n t Q b 3 M s M 3 0 m c X V v d D s s J n F 1 b 3 Q 7 U 2 V j d G l v b j E v Q 3 V y c m V u d C B D Y X R j a G V y I E R l Z m V u c 2 U v Q X V 0 b 1 J l b W 9 2 Z W R D b 2 x 1 b W 5 z M S 5 7 R 0 c g L S B H Y W 1 l c y B Q b G F 5 Z W Q s N H 0 m c X V v d D s s J n F 1 b 3 Q 7 U 2 V j d G l v b j E v Q 3 V y c m V u d C B D Y X R j a G V y I E R l Z m V u c 2 U v Q X V 0 b 1 J l b W 9 2 Z W R D b 2 x 1 b W 5 z M S 5 7 R 1 N H U y A t I E d h b W V z I F N 0 Y X J 0 Z W Q s N X 0 m c X V v d D s s J n F 1 b 3 Q 7 U 2 V j d G l v b j E v Q 3 V y c m V u d C B D Y X R j a G V y I E R l Z m V u c 2 U v Q X V 0 b 1 J l b W 9 2 Z W R D b 2 x 1 b W 5 z M S 5 7 S W 5 u S W 5 u I C 0 g S W 5 u a W 5 n c y B Q b G F 5 Z W Q s N n 0 m c X V v d D s s J n F 1 b 3 Q 7 U 2 V j d G l v b j E v Q 3 V y c m V u d C B D Y X R j a G V y I E R l Z m V u c 2 U v Q X V 0 b 1 J l b W 9 2 Z W R D b 2 x 1 b W 5 z M S 5 7 V G h y b 3 d p b m d U a H J v d 2 l u Z y A t I F N 0 Y X R j Y X N 0 I E N h d G N o Z X I g V G h y b 3 d p b m c g a W 4 g c n V u c y B h Y m 9 2 Z S B h d m V y Y W d l L D d 9 J n F 1 b 3 Q 7 L C Z x d W 9 0 O 1 N l Y 3 R p b 2 4 x L 0 N 1 c n J l b n Q g Q 2 F 0 Y 2 h l c i B E Z W Z l b n N l L 0 F 1 d G 9 S Z W 1 v d m V k Q 2 9 s d W 1 u c z E u e 0 J s b 2 N r a W 5 n Q m x v Y 2 t p b m c g L S B T d G F 0 Y 2 F z d C B D Y X R j a G V y I E J s b 2 N r a W 5 n I G l u I H J 1 b n M g Y W J v d m U g Y X Z l c m F n Z S w 4 f S Z x d W 9 0 O y w m c X V v d D t T Z W N 0 a W 9 u M S 9 D d X J y Z W 5 0 I E N h d G N o Z X I g R G V m Z W 5 z Z S 9 B d X R v U m V t b 3 Z l Z E N v b H V t b n M x L n t G c m F t a W 5 n R n J h b W l u Z y A t I F N 0 Y X R j Y X N 0 I E N h d G N o Z X I g R n J h b W l u Z y B p b i B y d W 5 z I G F i b 3 Z l I G F 2 Z X J h Z 2 U s O X 0 m c X V v d D s s J n F 1 b 3 Q 7 U 2 V j d G l v b j E v Q 3 V y c m V u d C B D Y X R j a G V y I E R l Z m V u c 2 U v Q X V 0 b 1 J l b W 9 2 Z W R D b 2 x 1 b W 5 z M S 5 7 Q X J t Q X J t I C 0 g U 3 R h d G N h c 3 Q g Q X J t I G l u I H J 1 b n M g Y W J v d m U g Y X Z l c m F n Z S w x M H 0 m c X V v d D s s J n F 1 b 3 Q 7 U 2 V j d G l v b j E v Q 3 V y c m V u d C B D Y X R j a G V y I E R l Z m V u c 2 U v Q X V 0 b 1 J l b W 9 2 Z W R D b 2 x 1 b W 5 z M S 5 7 U m F u Z 2 V S Q U E g L S B T d G F 0 Y 2 F z d C B S d W 5 z I E F i b 3 Z l I E F 2 Z X J h Z 2 U g b W V h c 3 V y a W 5 n I H J h b m d l L D E x f S Z x d W 9 0 O y w m c X V v d D t T Z W N 0 a W 9 u M S 9 D d X J y Z W 5 0 I E N h d G N o Z X I g R G V m Z W 5 z Z S 9 B d X R v U m V t b 3 Z l Z E N v b H V t b n M x L n t G U l Z G U l Y g L S B T d G F 0 Y 2 F z d C B G a W V s Z G l u Z y B S d W 4 g V m F s d W U g a W 4 g c n V u c y B h Y m 9 2 Z S B h d m V y Y W d l I C h U a H J v d 2 l u Z y t C b G 9 j a 2 l u Z y t G c m F t a W 5 n K 0 F y b S t S Q U E p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I y Z x d W 9 0 O y w m c X V v d D t O Y W 1 l J n F 1 b 3 Q 7 L C Z x d W 9 0 O 1 R l Y W 0 m c X V v d D s s J n F 1 b 3 Q 7 U G 9 z J n F 1 b 3 Q 7 L C Z x d W 9 0 O 0 d H I C 0 g R 2 F t Z X M g U G x h e W V k J n F 1 b 3 Q 7 L C Z x d W 9 0 O 0 d T R 1 M g L S B H Y W 1 l c y B T d G F y d G V k J n F 1 b 3 Q 7 L C Z x d W 9 0 O 0 l u b k l u b i A t I E l u b m l u Z 3 M g U G x h e W V k J n F 1 b 3 Q 7 L C Z x d W 9 0 O 1 R o c m 9 3 a W 5 n V G h y b 3 d p b m c g L S B T d G F 0 Y 2 F z d C B D Y X R j a G V y I F R o c m 9 3 a W 5 n I G l u I H J 1 b n M g Y W J v d m U g Y X Z l c m F n Z S Z x d W 9 0 O y w m c X V v d D t C b G 9 j a 2 l u Z 0 J s b 2 N r a W 5 n I C 0 g U 3 R h d G N h c 3 Q g Q 2 F 0 Y 2 h l c i B C b G 9 j a 2 l u Z y B p b i B y d W 5 z I G F i b 3 Z l I G F 2 Z X J h Z 2 U m c X V v d D s s J n F 1 b 3 Q 7 R n J h b W l u Z 0 Z y Y W 1 p b m c g L S B T d G F 0 Y 2 F z d C B D Y X R j a G V y I E Z y Y W 1 p b m c g a W 4 g c n V u c y B h Y m 9 2 Z S B h d m V y Y W d l J n F 1 b 3 Q 7 L C Z x d W 9 0 O 0 F y b U F y b S A t I F N 0 Y X R j Y X N 0 I E F y b S B p b i B y d W 5 z I G F i b 3 Z l I G F 2 Z X J h Z 2 U m c X V v d D s s J n F 1 b 3 Q 7 U m F u Z 2 V S Q U E g L S B T d G F 0 Y 2 F z d C B S d W 5 z I E F i b 3 Z l I E F 2 Z X J h Z 2 U g b W V h c 3 V y a W 5 n I H J h b m d l J n F 1 b 3 Q 7 L C Z x d W 9 0 O 0 Z S V k Z S V i A t I F N 0 Y X R j Y X N 0 I E Z p Z W x k a W 5 n I F J 1 b i B W Y W x 1 Z S B p b i B y d W 5 z I G F i b 3 Z l I G F 2 Z X J h Z 2 U g K F R o c m 9 3 a W 5 n K 0 J s b 2 N r a W 5 n K 0 Z y Y W 1 p b m c r Q X J t K 1 J B Q S k m c X V v d D t d I i A v P j x F b n R y e S B U e X B l P S J G a W x s Q 2 9 s d W 1 u V H l w Z X M i I F Z h b H V l P S J z Q X d Z R 0 J n T U R C U U 1 E Q X d Z R 0 F 3 P T 0 i I C 8 + P E V u d H J 5 I F R 5 c G U 9 I k Z p b G x M Y X N 0 V X B k Y X R l Z C I g V m F s d W U 9 I m Q y M D I 0 L T A 2 L T I 2 V D A w O j E 0 O j M y L j k 4 O T Q w N j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O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1 c n J l b n Q l M j B D Y X R j a G V y J T I w R G V m Z W 5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J T I w Q 2 F 0 Y 2 h l c i U y M E R l Z m V u c 2 U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Q l M j B D Y X R j a G V y J T I w R G V m Z W 5 z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J T I w Q 2 F 0 Y 2 h l c i U y M E R l Z m V u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J T I w Q 2 F 0 Y 2 h l c i U y M E R l Z m V u c 2 U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F 0 Y 2 F z d C U y M E V y Y S U y M C 0 l M j B D Y X J l Z X I 8 L 0 l 0 Z W 1 Q Y X R o P j w v S X R l b U x v Y 2 F 0 a W 9 u P j x T d G F i b G V F b n R y a W V z P j x F b n R y e S B U e X B l P S J R d W V y e U l E I i B W Y W x 1 Z T 0 i c z I 2 Y j Z k Y T c x L T h l N T I t N D I z O S 0 4 N j I x L T c 4 O W J j M z M 3 N m F j M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0 Y X R j Y X N 0 X 0 V y Y V 9 f X 0 N h c m V l c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y M m c X V v d D s s J n F 1 b 3 Q 7 T m F t Z S Z x d W 9 0 O y w m c X V v d D t U Z W F t J n F 1 b 3 Q 7 L C Z x d W 9 0 O 1 B v c y Z x d W 9 0 O y w m c X V v d D t H R y A t I E d h b W V z I F B s Y X l l Z C Z x d W 9 0 O y w m c X V v d D t H U 0 d T I C 0 g R 2 F t Z X M g U 3 R h c n R l Z C Z x d W 9 0 O y w m c X V v d D t J b m 5 J b m 4 g L S B J b m 5 p b m d z I F B s Y X l l Z C Z x d W 9 0 O y w m c X V v d D t U a H J v d 2 l u Z 1 R o c m 9 3 a W 5 n I C 0 g U 3 R h d G N h c 3 Q g Q 2 F 0 Y 2 h l c i B U a H J v d 2 l u Z y B p b i B y d W 5 z I G F i b 3 Z l I G F 2 Z X J h Z 2 U m c X V v d D s s J n F 1 b 3 Q 7 Q m x v Y 2 t p b m d C b G 9 j a 2 l u Z y A t I F N 0 Y X R j Y X N 0 I E N h d G N o Z X I g Q m x v Y 2 t p b m c g a W 4 g c n V u c y B h Y m 9 2 Z S B h d m V y Y W d l J n F 1 b 3 Q 7 L C Z x d W 9 0 O 0 Z y Y W 1 p b m d G c m F t a W 5 n I C 0 g U 3 R h d G N h c 3 Q g Q 2 F 0 Y 2 h l c i B G c m F t a W 5 n I G l u I H J 1 b n M g Y W J v d m U g Y X Z l c m F n Z S Z x d W 9 0 O y w m c X V v d D t B c m 1 B c m 0 g L S B T d G F 0 Y 2 F z d C B B c m 0 g a W 4 g c n V u c y B h Y m 9 2 Z S B h d m V y Y W d l J n F 1 b 3 Q 7 L C Z x d W 9 0 O 1 J h b m d l U k F B I C 0 g U 3 R h d G N h c 3 Q g U n V u c y B B Y m 9 2 Z S B B d m V y Y W d l I G 1 l Y X N 1 c m l u Z y B y Y W 5 n Z S Z x d W 9 0 O y w m c X V v d D t G U l Z G U l Y g L S B T d G F 0 Y 2 F z d C B G a W V s Z G l u Z y B S d W 4 g V m F s d W U g a W 4 g c n V u c y B h Y m 9 2 Z S B h d m V y Y W d l I C h U a H J v d 2 l u Z y t C b G 9 j a 2 l u Z y t G c m F t a W 5 n K 0 F y b S t S Q U E p J n F 1 b 3 Q 7 X S I g L z 4 8 R W 5 0 c n k g V H l w Z T 0 i R m l s b E N v b H V t b l R 5 c G V z I i B W Y W x 1 Z T 0 i c 0 F 3 W U d C Z 0 1 E Q l F N R E F 3 W U d B d z 0 9 I i A v P j x F b n R y e S B U e X B l P S J G a W x s T G F z d F V w Z G F 0 Z W Q i I F Z h b H V l P S J k M j A y N C 0 w N i 0 y N 1 Q x N z o 0 M T o 1 N S 4 0 M D U 0 M j I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g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Y 2 F z d C B F c m E g L S B D Y X J l Z X I v Q X V 0 b 1 J l b W 9 2 Z W R D b 2 x 1 b W 5 z M S 5 7 I y w w f S Z x d W 9 0 O y w m c X V v d D t T Z W N 0 a W 9 u M S 9 T d G F 0 Y 2 F z d C B F c m E g L S B D Y X J l Z X I v Q X V 0 b 1 J l b W 9 2 Z W R D b 2 x 1 b W 5 z M S 5 7 T m F t Z S w x f S Z x d W 9 0 O y w m c X V v d D t T Z W N 0 a W 9 u M S 9 T d G F 0 Y 2 F z d C B F c m E g L S B D Y X J l Z X I v Q X V 0 b 1 J l b W 9 2 Z W R D b 2 x 1 b W 5 z M S 5 7 V G V h b S w y f S Z x d W 9 0 O y w m c X V v d D t T Z W N 0 a W 9 u M S 9 T d G F 0 Y 2 F z d C B F c m E g L S B D Y X J l Z X I v Q X V 0 b 1 J l b W 9 2 Z W R D b 2 x 1 b W 5 z M S 5 7 U G 9 z L D N 9 J n F 1 b 3 Q 7 L C Z x d W 9 0 O 1 N l Y 3 R p b 2 4 x L 1 N 0 Y X R j Y X N 0 I E V y Y S A t I E N h c m V l c i 9 B d X R v U m V t b 3 Z l Z E N v b H V t b n M x L n t H R y A t I E d h b W V z I F B s Y X l l Z C w 0 f S Z x d W 9 0 O y w m c X V v d D t T Z W N 0 a W 9 u M S 9 T d G F 0 Y 2 F z d C B F c m E g L S B D Y X J l Z X I v Q X V 0 b 1 J l b W 9 2 Z W R D b 2 x 1 b W 5 z M S 5 7 R 1 N H U y A t I E d h b W V z I F N 0 Y X J 0 Z W Q s N X 0 m c X V v d D s s J n F 1 b 3 Q 7 U 2 V j d G l v b j E v U 3 R h d G N h c 3 Q g R X J h I C 0 g Q 2 F y Z W V y L 0 F 1 d G 9 S Z W 1 v d m V k Q 2 9 s d W 1 u c z E u e 0 l u b k l u b i A t I E l u b m l u Z 3 M g U G x h e W V k L D Z 9 J n F 1 b 3 Q 7 L C Z x d W 9 0 O 1 N l Y 3 R p b 2 4 x L 1 N 0 Y X R j Y X N 0 I E V y Y S A t I E N h c m V l c i 9 B d X R v U m V t b 3 Z l Z E N v b H V t b n M x L n t U a H J v d 2 l u Z 1 R o c m 9 3 a W 5 n I C 0 g U 3 R h d G N h c 3 Q g Q 2 F 0 Y 2 h l c i B U a H J v d 2 l u Z y B p b i B y d W 5 z I G F i b 3 Z l I G F 2 Z X J h Z 2 U s N 3 0 m c X V v d D s s J n F 1 b 3 Q 7 U 2 V j d G l v b j E v U 3 R h d G N h c 3 Q g R X J h I C 0 g Q 2 F y Z W V y L 0 F 1 d G 9 S Z W 1 v d m V k Q 2 9 s d W 1 u c z E u e 0 J s b 2 N r a W 5 n Q m x v Y 2 t p b m c g L S B T d G F 0 Y 2 F z d C B D Y X R j a G V y I E J s b 2 N r a W 5 n I G l u I H J 1 b n M g Y W J v d m U g Y X Z l c m F n Z S w 4 f S Z x d W 9 0 O y w m c X V v d D t T Z W N 0 a W 9 u M S 9 T d G F 0 Y 2 F z d C B F c m E g L S B D Y X J l Z X I v Q X V 0 b 1 J l b W 9 2 Z W R D b 2 x 1 b W 5 z M S 5 7 R n J h b W l u Z 0 Z y Y W 1 p b m c g L S B T d G F 0 Y 2 F z d C B D Y X R j a G V y I E Z y Y W 1 p b m c g a W 4 g c n V u c y B h Y m 9 2 Z S B h d m V y Y W d l L D l 9 J n F 1 b 3 Q 7 L C Z x d W 9 0 O 1 N l Y 3 R p b 2 4 x L 1 N 0 Y X R j Y X N 0 I E V y Y S A t I E N h c m V l c i 9 B d X R v U m V t b 3 Z l Z E N v b H V t b n M x L n t B c m 1 B c m 0 g L S B T d G F 0 Y 2 F z d C B B c m 0 g a W 4 g c n V u c y B h Y m 9 2 Z S B h d m V y Y W d l L D E w f S Z x d W 9 0 O y w m c X V v d D t T Z W N 0 a W 9 u M S 9 T d G F 0 Y 2 F z d C B F c m E g L S B D Y X J l Z X I v Q X V 0 b 1 J l b W 9 2 Z W R D b 2 x 1 b W 5 z M S 5 7 U m F u Z 2 V S Q U E g L S B T d G F 0 Y 2 F z d C B S d W 5 z I E F i b 3 Z l I E F 2 Z X J h Z 2 U g b W V h c 3 V y a W 5 n I H J h b m d l L D E x f S Z x d W 9 0 O y w m c X V v d D t T Z W N 0 a W 9 u M S 9 T d G F 0 Y 2 F z d C B F c m E g L S B D Y X J l Z X I v Q X V 0 b 1 J l b W 9 2 Z W R D b 2 x 1 b W 5 z M S 5 7 R l J W R l J W I C 0 g U 3 R h d G N h c 3 Q g R m l l b G R p b m c g U n V u I F Z h b H V l I G l u I H J 1 b n M g Y W J v d m U g Y X Z l c m F n Z S A o V G h y b 3 d p b m c r Q m x v Y 2 t p b m c r R n J h b W l u Z y t B c m 0 r U k F B K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N 0 Y X R j Y X N 0 I E V y Y S A t I E N h c m V l c i 9 B d X R v U m V t b 3 Z l Z E N v b H V t b n M x L n s j L D B 9 J n F 1 b 3 Q 7 L C Z x d W 9 0 O 1 N l Y 3 R p b 2 4 x L 1 N 0 Y X R j Y X N 0 I E V y Y S A t I E N h c m V l c i 9 B d X R v U m V t b 3 Z l Z E N v b H V t b n M x L n t O Y W 1 l L D F 9 J n F 1 b 3 Q 7 L C Z x d W 9 0 O 1 N l Y 3 R p b 2 4 x L 1 N 0 Y X R j Y X N 0 I E V y Y S A t I E N h c m V l c i 9 B d X R v U m V t b 3 Z l Z E N v b H V t b n M x L n t U Z W F t L D J 9 J n F 1 b 3 Q 7 L C Z x d W 9 0 O 1 N l Y 3 R p b 2 4 x L 1 N 0 Y X R j Y X N 0 I E V y Y S A t I E N h c m V l c i 9 B d X R v U m V t b 3 Z l Z E N v b H V t b n M x L n t Q b 3 M s M 3 0 m c X V v d D s s J n F 1 b 3 Q 7 U 2 V j d G l v b j E v U 3 R h d G N h c 3 Q g R X J h I C 0 g Q 2 F y Z W V y L 0 F 1 d G 9 S Z W 1 v d m V k Q 2 9 s d W 1 u c z E u e 0 d H I C 0 g R 2 F t Z X M g U G x h e W V k L D R 9 J n F 1 b 3 Q 7 L C Z x d W 9 0 O 1 N l Y 3 R p b 2 4 x L 1 N 0 Y X R j Y X N 0 I E V y Y S A t I E N h c m V l c i 9 B d X R v U m V t b 3 Z l Z E N v b H V t b n M x L n t H U 0 d T I C 0 g R 2 F t Z X M g U 3 R h c n R l Z C w 1 f S Z x d W 9 0 O y w m c X V v d D t T Z W N 0 a W 9 u M S 9 T d G F 0 Y 2 F z d C B F c m E g L S B D Y X J l Z X I v Q X V 0 b 1 J l b W 9 2 Z W R D b 2 x 1 b W 5 z M S 5 7 S W 5 u S W 5 u I C 0 g S W 5 u a W 5 n c y B Q b G F 5 Z W Q s N n 0 m c X V v d D s s J n F 1 b 3 Q 7 U 2 V j d G l v b j E v U 3 R h d G N h c 3 Q g R X J h I C 0 g Q 2 F y Z W V y L 0 F 1 d G 9 S Z W 1 v d m V k Q 2 9 s d W 1 u c z E u e 1 R o c m 9 3 a W 5 n V G h y b 3 d p b m c g L S B T d G F 0 Y 2 F z d C B D Y X R j a G V y I F R o c m 9 3 a W 5 n I G l u I H J 1 b n M g Y W J v d m U g Y X Z l c m F n Z S w 3 f S Z x d W 9 0 O y w m c X V v d D t T Z W N 0 a W 9 u M S 9 T d G F 0 Y 2 F z d C B F c m E g L S B D Y X J l Z X I v Q X V 0 b 1 J l b W 9 2 Z W R D b 2 x 1 b W 5 z M S 5 7 Q m x v Y 2 t p b m d C b G 9 j a 2 l u Z y A t I F N 0 Y X R j Y X N 0 I E N h d G N o Z X I g Q m x v Y 2 t p b m c g a W 4 g c n V u c y B h Y m 9 2 Z S B h d m V y Y W d l L D h 9 J n F 1 b 3 Q 7 L C Z x d W 9 0 O 1 N l Y 3 R p b 2 4 x L 1 N 0 Y X R j Y X N 0 I E V y Y S A t I E N h c m V l c i 9 B d X R v U m V t b 3 Z l Z E N v b H V t b n M x L n t G c m F t a W 5 n R n J h b W l u Z y A t I F N 0 Y X R j Y X N 0 I E N h d G N o Z X I g R n J h b W l u Z y B p b i B y d W 5 z I G F i b 3 Z l I G F 2 Z X J h Z 2 U s O X 0 m c X V v d D s s J n F 1 b 3 Q 7 U 2 V j d G l v b j E v U 3 R h d G N h c 3 Q g R X J h I C 0 g Q 2 F y Z W V y L 0 F 1 d G 9 S Z W 1 v d m V k Q 2 9 s d W 1 u c z E u e 0 F y b U F y b S A t I F N 0 Y X R j Y X N 0 I E F y b S B p b i B y d W 5 z I G F i b 3 Z l I G F 2 Z X J h Z 2 U s M T B 9 J n F 1 b 3 Q 7 L C Z x d W 9 0 O 1 N l Y 3 R p b 2 4 x L 1 N 0 Y X R j Y X N 0 I E V y Y S A t I E N h c m V l c i 9 B d X R v U m V t b 3 Z l Z E N v b H V t b n M x L n t S Y W 5 n Z V J B Q S A t I F N 0 Y X R j Y X N 0 I F J 1 b n M g Q W J v d m U g Q X Z l c m F n Z S B t Z W F z d X J p b m c g c m F u Z 2 U s M T F 9 J n F 1 b 3 Q 7 L C Z x d W 9 0 O 1 N l Y 3 R p b 2 4 x L 1 N 0 Y X R j Y X N 0 I E V y Y S A t I E N h c m V l c i 9 B d X R v U m V t b 3 Z l Z E N v b H V t b n M x L n t G U l Z G U l Y g L S B T d G F 0 Y 2 F z d C B G a W V s Z G l u Z y B S d W 4 g V m F s d W U g a W 4 g c n V u c y B h Y m 9 2 Z S B h d m V y Y W d l I C h U a H J v d 2 l u Z y t C b G 9 j a 2 l u Z y t G c m F t a W 5 n K 0 F y b S t S Q U E p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d G N h c 3 Q l M j B F c m E l M j A t J T I w Q 2 F y Z W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j Y X N 0 J T I w R X J h J T I w L S U y M E N h c m V l c i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N h c 3 Q l M j B F c m E l M j A t J T I w Q 2 F y Z W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j Y X N 0 J T I w R X J h J T I w L S U y M E N h c m V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j Y X N 0 J T I w R X J h J T I w L S U y M E N h c m V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j Y X N 0 J T I w R X J h J T I w L S U y M F N p b m d s Z S U y M F N l Y X N v b j w v S X R l b V B h d G g + P C 9 J d G V t T G 9 j Y X R p b 2 4 + P F N 0 Y W J s Z U V u d H J p Z X M + P E V u d H J 5 I F R 5 c G U 9 I l F 1 Z X J 5 S U Q i I F Z h b H V l P S J z N T Q y M D I z O G M t O D h j N S 0 0 O W E 0 L T l i M D M t O T h i M m N k N T l k Z G Q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U Y X J n Z X Q i I F Z h b H V l P S J z U 3 R h d G N h c 3 R f R X J h X 1 9 f U 2 l u Z 2 x l X 1 N l Y X N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c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I 2 V D A w O j I 0 O j I z L j U y N j E 1 M D J a I i A v P j x F b n R y e S B U e X B l P S J G a W x s Q 2 9 s d W 1 u V H l w Z X M i I F Z h b H V l P S J z Q X d N R 0 J n W U R B d 1 V E Q X d N R 0 J n T T 0 i I C 8 + P E V u d H J 5 I F R 5 c G U 9 I k Z p b G x D b 2 x 1 b W 5 O Y W 1 l c y I g V m F s d W U 9 I n N b J n F 1 b 3 Q 7 I y Z x d W 9 0 O y w m c X V v d D t T Z W F z b 2 4 m c X V v d D s s J n F 1 b 3 Q 7 T m F t Z S Z x d W 9 0 O y w m c X V v d D t U Z W F t J n F 1 b 3 Q 7 L C Z x d W 9 0 O 1 B v c y Z x d W 9 0 O y w m c X V v d D t H R y A t I E d h b W V z I F B s Y X l l Z C Z x d W 9 0 O y w m c X V v d D t H U 0 d T I C 0 g R 2 F t Z X M g U 3 R h c n R l Z C Z x d W 9 0 O y w m c X V v d D t J b m 5 J b m 4 g L S B J b m 5 p b m d z I F B s Y X l l Z C Z x d W 9 0 O y w m c X V v d D t U a H J v d 2 l u Z 1 R o c m 9 3 a W 5 n I C 0 g U 3 R h d G N h c 3 Q g Q 2 F 0 Y 2 h l c i B U a H J v d 2 l u Z y B p b i B y d W 5 z I G F i b 3 Z l I G F 2 Z X J h Z 2 U m c X V v d D s s J n F 1 b 3 Q 7 Q m x v Y 2 t p b m d C b G 9 j a 2 l u Z y A t I F N 0 Y X R j Y X N 0 I E N h d G N o Z X I g Q m x v Y 2 t p b m c g a W 4 g c n V u c y B h Y m 9 2 Z S B h d m V y Y W d l J n F 1 b 3 Q 7 L C Z x d W 9 0 O 0 Z y Y W 1 p b m d G c m F t a W 5 n I C 0 g U 3 R h d G N h c 3 Q g Q 2 F 0 Y 2 h l c i B G c m F t a W 5 n I G l u I H J 1 b n M g Y W J v d m U g Y X Z l c m F n Z S Z x d W 9 0 O y w m c X V v d D t B c m 1 B c m 0 g L S B T d G F 0 Y 2 F z d C B B c m 0 g a W 4 g c n V u c y B h Y m 9 2 Z S B h d m V y Y W d l J n F 1 b 3 Q 7 L C Z x d W 9 0 O 1 J h b m d l U k F B I C 0 g U 3 R h d G N h c 3 Q g U n V u c y B B Y m 9 2 Z S B B d m V y Y W d l I G 1 l Y X N 1 c m l u Z y B y Y W 5 n Z S Z x d W 9 0 O y w m c X V v d D t G U l Z G U l Y g L S B T d G F 0 Y 2 F z d C B G a W V s Z G l u Z y B S d W 4 g V m F s d W U g a W 4 g c n V u c y B h Y m 9 2 Z S B h d m V y Y W d l I C h U a H J v d 2 l u Z y t C b G 9 j a 2 l u Z y t G c m F t a W 5 n K 0 F y b S t S Q U E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Y X R j Y X N 0 I E V y Y S A t I F N p b m d s Z S B T Z W F z b 2 4 v Q X V 0 b 1 J l b W 9 2 Z W R D b 2 x 1 b W 5 z M S 5 7 I y w w f S Z x d W 9 0 O y w m c X V v d D t T Z W N 0 a W 9 u M S 9 T d G F 0 Y 2 F z d C B F c m E g L S B T a W 5 n b G U g U 2 V h c 2 9 u L 0 F 1 d G 9 S Z W 1 v d m V k Q 2 9 s d W 1 u c z E u e 1 N l Y X N v b i w x f S Z x d W 9 0 O y w m c X V v d D t T Z W N 0 a W 9 u M S 9 T d G F 0 Y 2 F z d C B F c m E g L S B T a W 5 n b G U g U 2 V h c 2 9 u L 0 F 1 d G 9 S Z W 1 v d m V k Q 2 9 s d W 1 u c z E u e 0 5 h b W U s M n 0 m c X V v d D s s J n F 1 b 3 Q 7 U 2 V j d G l v b j E v U 3 R h d G N h c 3 Q g R X J h I C 0 g U 2 l u Z 2 x l I F N l Y X N v b i 9 B d X R v U m V t b 3 Z l Z E N v b H V t b n M x L n t U Z W F t L D N 9 J n F 1 b 3 Q 7 L C Z x d W 9 0 O 1 N l Y 3 R p b 2 4 x L 1 N 0 Y X R j Y X N 0 I E V y Y S A t I F N p b m d s Z S B T Z W F z b 2 4 v Q X V 0 b 1 J l b W 9 2 Z W R D b 2 x 1 b W 5 z M S 5 7 U G 9 z L D R 9 J n F 1 b 3 Q 7 L C Z x d W 9 0 O 1 N l Y 3 R p b 2 4 x L 1 N 0 Y X R j Y X N 0 I E V y Y S A t I F N p b m d s Z S B T Z W F z b 2 4 v Q X V 0 b 1 J l b W 9 2 Z W R D b 2 x 1 b W 5 z M S 5 7 R 0 c g L S B H Y W 1 l c y B Q b G F 5 Z W Q s N X 0 m c X V v d D s s J n F 1 b 3 Q 7 U 2 V j d G l v b j E v U 3 R h d G N h c 3 Q g R X J h I C 0 g U 2 l u Z 2 x l I F N l Y X N v b i 9 B d X R v U m V t b 3 Z l Z E N v b H V t b n M x L n t H U 0 d T I C 0 g R 2 F t Z X M g U 3 R h c n R l Z C w 2 f S Z x d W 9 0 O y w m c X V v d D t T Z W N 0 a W 9 u M S 9 T d G F 0 Y 2 F z d C B F c m E g L S B T a W 5 n b G U g U 2 V h c 2 9 u L 0 F 1 d G 9 S Z W 1 v d m V k Q 2 9 s d W 1 u c z E u e 0 l u b k l u b i A t I E l u b m l u Z 3 M g U G x h e W V k L D d 9 J n F 1 b 3 Q 7 L C Z x d W 9 0 O 1 N l Y 3 R p b 2 4 x L 1 N 0 Y X R j Y X N 0 I E V y Y S A t I F N p b m d s Z S B T Z W F z b 2 4 v Q X V 0 b 1 J l b W 9 2 Z W R D b 2 x 1 b W 5 z M S 5 7 V G h y b 3 d p b m d U a H J v d 2 l u Z y A t I F N 0 Y X R j Y X N 0 I E N h d G N o Z X I g V G h y b 3 d p b m c g a W 4 g c n V u c y B h Y m 9 2 Z S B h d m V y Y W d l L D h 9 J n F 1 b 3 Q 7 L C Z x d W 9 0 O 1 N l Y 3 R p b 2 4 x L 1 N 0 Y X R j Y X N 0 I E V y Y S A t I F N p b m d s Z S B T Z W F z b 2 4 v Q X V 0 b 1 J l b W 9 2 Z W R D b 2 x 1 b W 5 z M S 5 7 Q m x v Y 2 t p b m d C b G 9 j a 2 l u Z y A t I F N 0 Y X R j Y X N 0 I E N h d G N o Z X I g Q m x v Y 2 t p b m c g a W 4 g c n V u c y B h Y m 9 2 Z S B h d m V y Y W d l L D l 9 J n F 1 b 3 Q 7 L C Z x d W 9 0 O 1 N l Y 3 R p b 2 4 x L 1 N 0 Y X R j Y X N 0 I E V y Y S A t I F N p b m d s Z S B T Z W F z b 2 4 v Q X V 0 b 1 J l b W 9 2 Z W R D b 2 x 1 b W 5 z M S 5 7 R n J h b W l u Z 0 Z y Y W 1 p b m c g L S B T d G F 0 Y 2 F z d C B D Y X R j a G V y I E Z y Y W 1 p b m c g a W 4 g c n V u c y B h Y m 9 2 Z S B h d m V y Y W d l L D E w f S Z x d W 9 0 O y w m c X V v d D t T Z W N 0 a W 9 u M S 9 T d G F 0 Y 2 F z d C B F c m E g L S B T a W 5 n b G U g U 2 V h c 2 9 u L 0 F 1 d G 9 S Z W 1 v d m V k Q 2 9 s d W 1 u c z E u e 0 F y b U F y b S A t I F N 0 Y X R j Y X N 0 I E F y b S B p b i B y d W 5 z I G F i b 3 Z l I G F 2 Z X J h Z 2 U s M T F 9 J n F 1 b 3 Q 7 L C Z x d W 9 0 O 1 N l Y 3 R p b 2 4 x L 1 N 0 Y X R j Y X N 0 I E V y Y S A t I F N p b m d s Z S B T Z W F z b 2 4 v Q X V 0 b 1 J l b W 9 2 Z W R D b 2 x 1 b W 5 z M S 5 7 U m F u Z 2 V S Q U E g L S B T d G F 0 Y 2 F z d C B S d W 5 z I E F i b 3 Z l I E F 2 Z X J h Z 2 U g b W V h c 3 V y a W 5 n I H J h b m d l L D E y f S Z x d W 9 0 O y w m c X V v d D t T Z W N 0 a W 9 u M S 9 T d G F 0 Y 2 F z d C B F c m E g L S B T a W 5 n b G U g U 2 V h c 2 9 u L 0 F 1 d G 9 S Z W 1 v d m V k Q 2 9 s d W 1 u c z E u e 0 Z S V k Z S V i A t I F N 0 Y X R j Y X N 0 I E Z p Z W x k a W 5 n I F J 1 b i B W Y W x 1 Z S B p b i B y d W 5 z I G F i b 3 Z l I G F 2 Z X J h Z 2 U g K F R o c m 9 3 a W 5 n K 0 J s b 2 N r a W 5 n K 0 Z y Y W 1 p b m c r Q X J t K 1 J B Q S k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d G F 0 Y 2 F z d C B F c m E g L S B T a W 5 n b G U g U 2 V h c 2 9 u L 0 F 1 d G 9 S Z W 1 v d m V k Q 2 9 s d W 1 u c z E u e y M s M H 0 m c X V v d D s s J n F 1 b 3 Q 7 U 2 V j d G l v b j E v U 3 R h d G N h c 3 Q g R X J h I C 0 g U 2 l u Z 2 x l I F N l Y X N v b i 9 B d X R v U m V t b 3 Z l Z E N v b H V t b n M x L n t T Z W F z b 2 4 s M X 0 m c X V v d D s s J n F 1 b 3 Q 7 U 2 V j d G l v b j E v U 3 R h d G N h c 3 Q g R X J h I C 0 g U 2 l u Z 2 x l I F N l Y X N v b i 9 B d X R v U m V t b 3 Z l Z E N v b H V t b n M x L n t O Y W 1 l L D J 9 J n F 1 b 3 Q 7 L C Z x d W 9 0 O 1 N l Y 3 R p b 2 4 x L 1 N 0 Y X R j Y X N 0 I E V y Y S A t I F N p b m d s Z S B T Z W F z b 2 4 v Q X V 0 b 1 J l b W 9 2 Z W R D b 2 x 1 b W 5 z M S 5 7 V G V h b S w z f S Z x d W 9 0 O y w m c X V v d D t T Z W N 0 a W 9 u M S 9 T d G F 0 Y 2 F z d C B F c m E g L S B T a W 5 n b G U g U 2 V h c 2 9 u L 0 F 1 d G 9 S Z W 1 v d m V k Q 2 9 s d W 1 u c z E u e 1 B v c y w 0 f S Z x d W 9 0 O y w m c X V v d D t T Z W N 0 a W 9 u M S 9 T d G F 0 Y 2 F z d C B F c m E g L S B T a W 5 n b G U g U 2 V h c 2 9 u L 0 F 1 d G 9 S Z W 1 v d m V k Q 2 9 s d W 1 u c z E u e 0 d H I C 0 g R 2 F t Z X M g U G x h e W V k L D V 9 J n F 1 b 3 Q 7 L C Z x d W 9 0 O 1 N l Y 3 R p b 2 4 x L 1 N 0 Y X R j Y X N 0 I E V y Y S A t I F N p b m d s Z S B T Z W F z b 2 4 v Q X V 0 b 1 J l b W 9 2 Z W R D b 2 x 1 b W 5 z M S 5 7 R 1 N H U y A t I E d h b W V z I F N 0 Y X J 0 Z W Q s N n 0 m c X V v d D s s J n F 1 b 3 Q 7 U 2 V j d G l v b j E v U 3 R h d G N h c 3 Q g R X J h I C 0 g U 2 l u Z 2 x l I F N l Y X N v b i 9 B d X R v U m V t b 3 Z l Z E N v b H V t b n M x L n t J b m 5 J b m 4 g L S B J b m 5 p b m d z I F B s Y X l l Z C w 3 f S Z x d W 9 0 O y w m c X V v d D t T Z W N 0 a W 9 u M S 9 T d G F 0 Y 2 F z d C B F c m E g L S B T a W 5 n b G U g U 2 V h c 2 9 u L 0 F 1 d G 9 S Z W 1 v d m V k Q 2 9 s d W 1 u c z E u e 1 R o c m 9 3 a W 5 n V G h y b 3 d p b m c g L S B T d G F 0 Y 2 F z d C B D Y X R j a G V y I F R o c m 9 3 a W 5 n I G l u I H J 1 b n M g Y W J v d m U g Y X Z l c m F n Z S w 4 f S Z x d W 9 0 O y w m c X V v d D t T Z W N 0 a W 9 u M S 9 T d G F 0 Y 2 F z d C B F c m E g L S B T a W 5 n b G U g U 2 V h c 2 9 u L 0 F 1 d G 9 S Z W 1 v d m V k Q 2 9 s d W 1 u c z E u e 0 J s b 2 N r a W 5 n Q m x v Y 2 t p b m c g L S B T d G F 0 Y 2 F z d C B D Y X R j a G V y I E J s b 2 N r a W 5 n I G l u I H J 1 b n M g Y W J v d m U g Y X Z l c m F n Z S w 5 f S Z x d W 9 0 O y w m c X V v d D t T Z W N 0 a W 9 u M S 9 T d G F 0 Y 2 F z d C B F c m E g L S B T a W 5 n b G U g U 2 V h c 2 9 u L 0 F 1 d G 9 S Z W 1 v d m V k Q 2 9 s d W 1 u c z E u e 0 Z y Y W 1 p b m d G c m F t a W 5 n I C 0 g U 3 R h d G N h c 3 Q g Q 2 F 0 Y 2 h l c i B G c m F t a W 5 n I G l u I H J 1 b n M g Y W J v d m U g Y X Z l c m F n Z S w x M H 0 m c X V v d D s s J n F 1 b 3 Q 7 U 2 V j d G l v b j E v U 3 R h d G N h c 3 Q g R X J h I C 0 g U 2 l u Z 2 x l I F N l Y X N v b i 9 B d X R v U m V t b 3 Z l Z E N v b H V t b n M x L n t B c m 1 B c m 0 g L S B T d G F 0 Y 2 F z d C B B c m 0 g a W 4 g c n V u c y B h Y m 9 2 Z S B h d m V y Y W d l L D E x f S Z x d W 9 0 O y w m c X V v d D t T Z W N 0 a W 9 u M S 9 T d G F 0 Y 2 F z d C B F c m E g L S B T a W 5 n b G U g U 2 V h c 2 9 u L 0 F 1 d G 9 S Z W 1 v d m V k Q 2 9 s d W 1 u c z E u e 1 J h b m d l U k F B I C 0 g U 3 R h d G N h c 3 Q g U n V u c y B B Y m 9 2 Z S B B d m V y Y W d l I G 1 l Y X N 1 c m l u Z y B y Y W 5 n Z S w x M n 0 m c X V v d D s s J n F 1 b 3 Q 7 U 2 V j d G l v b j E v U 3 R h d G N h c 3 Q g R X J h I C 0 g U 2 l u Z 2 x l I F N l Y X N v b i 9 B d X R v U m V t b 3 Z l Z E N v b H V t b n M x L n t G U l Z G U l Y g L S B T d G F 0 Y 2 F z d C B G a W V s Z G l u Z y B S d W 4 g V m F s d W U g a W 4 g c n V u c y B h Y m 9 2 Z S B h d m V y Y W d l I C h U a H J v d 2 l u Z y t C b G 9 j a 2 l u Z y t G c m F t a W 5 n K 0 F y b S t S Q U E p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h d G N h c 3 Q l M j B F c m E l M j A t J T I w U 2 l u Z 2 x l J T I w U 2 V h c 2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j Y X N 0 J T I w R X J h J T I w L S U y M F N p b m d s Z S U y M F N l Y X N v b i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G N h c 3 Q l M j B F c m E l M j A t J T I w U 2 l u Z 2 x l J T I w U 2 V h c 2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j Y X N 0 J T I w R X J h J T I w L S U y M F N p b m d s Z S U y M F N l Y X N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j Y X N 0 J T I w R X J h J T I w L S U y M F N p b m d s Z S U y M F N l Y X N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d H R p b m c l M j A y M D I 0 P C 9 J d G V t U G F 0 a D 4 8 L 0 l 0 Z W 1 M b 2 N h d G l v b j 4 8 U 3 R h Y m x l R W 5 0 c m l l c z 4 8 R W 5 0 c n k g V H l w Z T 0 i U X V l c n l J R C I g V m F s d W U 9 I n N h Y z d m N G E 2 M S 0 w M G I x L T Q 4 Y 2 E t O W Z m Y y 0 w Y T Q y M D c w Y W V m N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C Y X R 0 a W 5 n X z I w M j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j J n F 1 b 3 Q 7 L C Z x d W 9 0 O 1 N l Y X N v b i Z x d W 9 0 O y w m c X V v d D t O Y W 1 l J n F 1 b 3 Q 7 L C Z x d W 9 0 O 1 R l Y W 0 m c X V v d D s s J n F 1 b 3 Q 7 Q m F 0 d G l u Z 0 J h d H R p b m c g L S B Q Y X J r I E F k a n V z d G V k I F J 1 b n M g Q W J v d m U g Q X Z l c m F n Z S B i Y X N l Z C B v b i B 3 T 0 J B J n F 1 b 3 Q 7 L C Z x d W 9 0 O 0 J h c 2 U g U n V u b m l u Z 0 J h c 2 U g U n V u b m l u Z y A t I E J h c 2 U g c n V u b m l u Z y B y d W 5 z I G F i b 3 Z l I G F 2 Z X J h Z 2 U s I G l u Y 2 x 1 Z G V z I F N C I G 9 y I E N T J n F 1 b 3 Q 7 L C Z x d W 9 0 O 0 Z p Z W x k a W 5 n R m l l b G R p b m c g L S B G a W V s Z G l u Z y B S d W 5 z I E F i b 3 Z l I E F 2 Z X J h Z 2 U g Y m F z Z W Q g b 2 4 g V V p S I C h U W i B i Z W Z v c m U g M j A w M i k m c X V v d D s s J n F 1 b 3 Q 7 U G 9 z a X R p b 2 5 h b F B v c 2 l 0 a W 9 u Y W w g L S B Q b 3 N p d G l v b m F s I E F k a n V z d G 1 l b n Q g c 2 V 0 I G F 0 I C s x M i 4 1 I G Z v c i B D L C A r N y 4 1 I G Z v c i B T U y w g K z I u N S B m b 3 I g M k I v M 0 I v Q 0 Y s I C 0 3 L j U g Z m 9 y I F J G L 0 x G L C A t M T I u N S B m b 3 I g M U I s I C 0 x N y 4 1 I G Z v c i B E S C Z x d W 9 0 O y w m c X V v d D t P Z m Z l b n N l T 2 Z m Z W 5 z Z S A t I E J h d H R p b m c g Y W 5 k I E J h c 2 U g U n V u b m l u Z y B j b 2 1 i a W 5 l Z C A o Y W J v d m U g Y X Z l c m F n Z S k m c X V v d D s s J n F 1 b 3 Q 7 R G V m Z W 5 z Z U R l Z m V u c 2 U g L S B G a W V s Z G l u Z y B h b m Q g U G 9 z a X R p b 2 5 h b C B B Z G p 1 c 3 R t Z W 5 0 I G N v b W J p b m V k I C h h Y m 9 2 Z S B h d m V y Y W d l K S Z x d W 9 0 O y w m c X V v d D t M Z W F n d W V M Z W F n d W U g L S B M Z W F n d W U g Y W R q d X N 0 b W V u d C B 0 b y B 6 Z X J v I G 9 1 d C B 3 a W 5 z I G F i b 3 Z l I G F 2 Z X J h Z 2 U m c X V v d D s s J n F 1 b 3 Q 7 U m V w b G F j Z W 1 l b n R S Z X B s Y W N l b W V u d C A t I F J l c G x h Y 2 V t Z W 5 0 I F J 1 b n M g c 2 V 0 I G F 0 I D I w I H J 1 b n M g c G V y I D Y w M C B w b G F 0 Z S B h c H B l c m F u Y 2 V z J n F 1 b 3 Q 7 L C Z x d W 9 0 O 1 J B U l J B U i A t I F J 1 b n M g Q W J v d m U g U m V w b G F j Z W 1 l b n Q g K E J h d H R p b m c g K y B G a W V s Z G l u Z y A r I E J h c 2 U g U n V u b m l u Z y A r I F J l c G x h Y 2 V t Z W 5 0 I C s g U G 9 z a X R p b 2 5 h b C k m c X V v d D s s J n F 1 b 3 Q 7 V 0 F S V 0 F S I C 0 g V 2 l u c y B B Y m 9 2 Z S B S Z X B s Y W N l b W V u d C Z x d W 9 0 O y w m c X V v d D t E b 2 x s Y X J z R G 9 s b G F y c y A t I F d B U i B j b 2 5 2 Z X J 0 Z W Q g d G 8 g Y S B k b 2 x s Y X I g c 2 N h b G U g Y m F z Z W Q g b 2 4 g d 2 h h d C B h I H B s Y X l l c i B 3 b 3 V s Z C B t Y W t l I G l u I G Z y Z W U g Y W d l b m N 5 J n F 1 b 3 Q 7 X S I g L z 4 8 R W 5 0 c n k g V H l w Z T 0 i R m l s b E N v b H V t b l R 5 c G V z I i B W Y W x 1 Z T 0 i c 0 F 3 T U d C Z 1 V G Q l F V R k J R V U Z C U V V S I i A v P j x F b n R y e S B U e X B l P S J G a W x s T G F z d F V w Z G F 0 Z W Q i I F Z h b H V l P S J k M j A y N C 0 w N i 0 y N l Q y M T o 0 M D o w M C 4 w N D E w M D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h d H R p b m c g M j A y N C 9 B d X R v U m V t b 3 Z l Z E N v b H V t b n M x L n s j L D B 9 J n F 1 b 3 Q 7 L C Z x d W 9 0 O 1 N l Y 3 R p b 2 4 x L 0 J h d H R p b m c g M j A y N C 9 B d X R v U m V t b 3 Z l Z E N v b H V t b n M x L n t T Z W F z b 2 4 s M X 0 m c X V v d D s s J n F 1 b 3 Q 7 U 2 V j d G l v b j E v Q m F 0 d G l u Z y A y M D I 0 L 0 F 1 d G 9 S Z W 1 v d m V k Q 2 9 s d W 1 u c z E u e 0 5 h b W U s M n 0 m c X V v d D s s J n F 1 b 3 Q 7 U 2 V j d G l v b j E v Q m F 0 d G l u Z y A y M D I 0 L 0 F 1 d G 9 S Z W 1 v d m V k Q 2 9 s d W 1 u c z E u e 1 R l Y W 0 s M 3 0 m c X V v d D s s J n F 1 b 3 Q 7 U 2 V j d G l v b j E v Q m F 0 d G l u Z y A y M D I 0 L 0 F 1 d G 9 S Z W 1 v d m V k Q 2 9 s d W 1 u c z E u e 0 J h d H R p b m d C Y X R 0 a W 5 n I C 0 g U G F y a y B B Z G p 1 c 3 R l Z C B S d W 5 z I E F i b 3 Z l I E F 2 Z X J h Z 2 U g Y m F z Z W Q g b 2 4 g d 0 9 C Q S w 0 f S Z x d W 9 0 O y w m c X V v d D t T Z W N 0 a W 9 u M S 9 C Y X R 0 a W 5 n I D I w M j Q v Q X V 0 b 1 J l b W 9 2 Z W R D b 2 x 1 b W 5 z M S 5 7 Q m F z Z S B S d W 5 u a W 5 n Q m F z Z S B S d W 5 u a W 5 n I C 0 g Q m F z Z S B y d W 5 u a W 5 n I H J 1 b n M g Y W J v d m U g Y X Z l c m F n Z S w g a W 5 j b H V k Z X M g U 0 I g b 3 I g Q 1 M s N X 0 m c X V v d D s s J n F 1 b 3 Q 7 U 2 V j d G l v b j E v Q m F 0 d G l u Z y A y M D I 0 L 0 F 1 d G 9 S Z W 1 v d m V k Q 2 9 s d W 1 u c z E u e 0 Z p Z W x k a W 5 n R m l l b G R p b m c g L S B G a W V s Z G l u Z y B S d W 5 z I E F i b 3 Z l I E F 2 Z X J h Z 2 U g Y m F z Z W Q g b 2 4 g V V p S I C h U W i B i Z W Z v c m U g M j A w M i k s N n 0 m c X V v d D s s J n F 1 b 3 Q 7 U 2 V j d G l v b j E v Q m F 0 d G l u Z y A y M D I 0 L 0 F 1 d G 9 S Z W 1 v d m V k Q 2 9 s d W 1 u c z E u e 1 B v c 2 l 0 a W 9 u Y W x Q b 3 N p d G l v b m F s I C 0 g U G 9 z a X R p b 2 5 h b C B B Z G p 1 c 3 R t Z W 5 0 I H N l d C B h d C A r M T I u N S B m b 3 I g Q y w g K z c u N S B m b 3 I g U 1 M s I C s y L j U g Z m 9 y I D J C L z N C L 0 N G L C A t N y 4 1 I G Z v c i B S R i 9 M R i w g L T E y L j U g Z m 9 y I D F C L C A t M T c u N S B m b 3 I g R E g s N 3 0 m c X V v d D s s J n F 1 b 3 Q 7 U 2 V j d G l v b j E v Q m F 0 d G l u Z y A y M D I 0 L 0 F 1 d G 9 S Z W 1 v d m V k Q 2 9 s d W 1 u c z E u e 0 9 m Z m V u c 2 V P Z m Z l b n N l I C 0 g Q m F 0 d G l u Z y B h b m Q g Q m F z Z S B S d W 5 u a W 5 n I G N v b W J p b m V k I C h h Y m 9 2 Z S B h d m V y Y W d l K S w 4 f S Z x d W 9 0 O y w m c X V v d D t T Z W N 0 a W 9 u M S 9 C Y X R 0 a W 5 n I D I w M j Q v Q X V 0 b 1 J l b W 9 2 Z W R D b 2 x 1 b W 5 z M S 5 7 R G V m Z W 5 z Z U R l Z m V u c 2 U g L S B G a W V s Z G l u Z y B h b m Q g U G 9 z a X R p b 2 5 h b C B B Z G p 1 c 3 R t Z W 5 0 I G N v b W J p b m V k I C h h Y m 9 2 Z S B h d m V y Y W d l K S w 5 f S Z x d W 9 0 O y w m c X V v d D t T Z W N 0 a W 9 u M S 9 C Y X R 0 a W 5 n I D I w M j Q v Q X V 0 b 1 J l b W 9 2 Z W R D b 2 x 1 b W 5 z M S 5 7 T G V h Z 3 V l T G V h Z 3 V l I C 0 g T G V h Z 3 V l I G F k a n V z d G 1 l b n Q g d G 8 g e m V y b y B v d X Q g d 2 l u c y B h Y m 9 2 Z S B h d m V y Y W d l L D E w f S Z x d W 9 0 O y w m c X V v d D t T Z W N 0 a W 9 u M S 9 C Y X R 0 a W 5 n I D I w M j Q v Q X V 0 b 1 J l b W 9 2 Z W R D b 2 x 1 b W 5 z M S 5 7 U m V w b G F j Z W 1 l b n R S Z X B s Y W N l b W V u d C A t I F J l c G x h Y 2 V t Z W 5 0 I F J 1 b n M g c 2 V 0 I G F 0 I D I w I H J 1 b n M g c G V y I D Y w M C B w b G F 0 Z S B h c H B l c m F u Y 2 V z L D E x f S Z x d W 9 0 O y w m c X V v d D t T Z W N 0 a W 9 u M S 9 C Y X R 0 a W 5 n I D I w M j Q v Q X V 0 b 1 J l b W 9 2 Z W R D b 2 x 1 b W 5 z M S 5 7 U k F S U k F S I C 0 g U n V u c y B B Y m 9 2 Z S B S Z X B s Y W N l b W V u d C A o Q m F 0 d G l u Z y A r I E Z p Z W x k a W 5 n I C s g Q m F z Z S B S d W 5 u a W 5 n I C s g U m V w b G F j Z W 1 l b n Q g K y B Q b 3 N p d G l v b m F s K S w x M n 0 m c X V v d D s s J n F 1 b 3 Q 7 U 2 V j d G l v b j E v Q m F 0 d G l u Z y A y M D I 0 L 0 F 1 d G 9 S Z W 1 v d m V k Q 2 9 s d W 1 u c z E u e 1 d B U l d B U i A t I F d p b n M g Q W J v d m U g U m V w b G F j Z W 1 l b n Q s M T N 9 J n F 1 b 3 Q 7 L C Z x d W 9 0 O 1 N l Y 3 R p b 2 4 x L 0 J h d H R p b m c g M j A y N C 9 B d X R v U m V t b 3 Z l Z E N v b H V t b n M x L n t E b 2 x s Y X J z R G 9 s b G F y c y A t I F d B U i B j b 2 5 2 Z X J 0 Z W Q g d G 8 g Y S B k b 2 x s Y X I g c 2 N h b G U g Y m F z Z W Q g b 2 4 g d 2 h h d C B h I H B s Y X l l c i B 3 b 3 V s Z C B t Y W t l I G l u I G Z y Z W U g Y W d l b m N 5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m F 0 d G l u Z y A y M D I 0 L 0 F 1 d G 9 S Z W 1 v d m V k Q 2 9 s d W 1 u c z E u e y M s M H 0 m c X V v d D s s J n F 1 b 3 Q 7 U 2 V j d G l v b j E v Q m F 0 d G l u Z y A y M D I 0 L 0 F 1 d G 9 S Z W 1 v d m V k Q 2 9 s d W 1 u c z E u e 1 N l Y X N v b i w x f S Z x d W 9 0 O y w m c X V v d D t T Z W N 0 a W 9 u M S 9 C Y X R 0 a W 5 n I D I w M j Q v Q X V 0 b 1 J l b W 9 2 Z W R D b 2 x 1 b W 5 z M S 5 7 T m F t Z S w y f S Z x d W 9 0 O y w m c X V v d D t T Z W N 0 a W 9 u M S 9 C Y X R 0 a W 5 n I D I w M j Q v Q X V 0 b 1 J l b W 9 2 Z W R D b 2 x 1 b W 5 z M S 5 7 V G V h b S w z f S Z x d W 9 0 O y w m c X V v d D t T Z W N 0 a W 9 u M S 9 C Y X R 0 a W 5 n I D I w M j Q v Q X V 0 b 1 J l b W 9 2 Z W R D b 2 x 1 b W 5 z M S 5 7 Q m F 0 d G l u Z 0 J h d H R p b m c g L S B Q Y X J r I E F k a n V z d G V k I F J 1 b n M g Q W J v d m U g Q X Z l c m F n Z S B i Y X N l Z C B v b i B 3 T 0 J B L D R 9 J n F 1 b 3 Q 7 L C Z x d W 9 0 O 1 N l Y 3 R p b 2 4 x L 0 J h d H R p b m c g M j A y N C 9 B d X R v U m V t b 3 Z l Z E N v b H V t b n M x L n t C Y X N l I F J 1 b m 5 p b m d C Y X N l I F J 1 b m 5 p b m c g L S B C Y X N l I H J 1 b m 5 p b m c g c n V u c y B h Y m 9 2 Z S B h d m V y Y W d l L C B p b m N s d W R l c y B T Q i B v c i B D U y w 1 f S Z x d W 9 0 O y w m c X V v d D t T Z W N 0 a W 9 u M S 9 C Y X R 0 a W 5 n I D I w M j Q v Q X V 0 b 1 J l b W 9 2 Z W R D b 2 x 1 b W 5 z M S 5 7 R m l l b G R p b m d G a W V s Z G l u Z y A t I E Z p Z W x k a W 5 n I F J 1 b n M g Q W J v d m U g Q X Z l c m F n Z S B i Y X N l Z C B v b i B V W l I g K F R a I G J l Z m 9 y Z S A y M D A y K S w 2 f S Z x d W 9 0 O y w m c X V v d D t T Z W N 0 a W 9 u M S 9 C Y X R 0 a W 5 n I D I w M j Q v Q X V 0 b 1 J l b W 9 2 Z W R D b 2 x 1 b W 5 z M S 5 7 U G 9 z a X R p b 2 5 h b F B v c 2 l 0 a W 9 u Y W w g L S B Q b 3 N p d G l v b m F s I E F k a n V z d G 1 l b n Q g c 2 V 0 I G F 0 I C s x M i 4 1 I G Z v c i B D L C A r N y 4 1 I G Z v c i B T U y w g K z I u N S B m b 3 I g M k I v M 0 I v Q 0 Y s I C 0 3 L j U g Z m 9 y I F J G L 0 x G L C A t M T I u N S B m b 3 I g M U I s I C 0 x N y 4 1 I G Z v c i B E S C w 3 f S Z x d W 9 0 O y w m c X V v d D t T Z W N 0 a W 9 u M S 9 C Y X R 0 a W 5 n I D I w M j Q v Q X V 0 b 1 J l b W 9 2 Z W R D b 2 x 1 b W 5 z M S 5 7 T 2 Z m Z W 5 z Z U 9 m Z m V u c 2 U g L S B C Y X R 0 a W 5 n I G F u Z C B C Y X N l I F J 1 b m 5 p b m c g Y 2 9 t Y m l u Z W Q g K G F i b 3 Z l I G F 2 Z X J h Z 2 U p L D h 9 J n F 1 b 3 Q 7 L C Z x d W 9 0 O 1 N l Y 3 R p b 2 4 x L 0 J h d H R p b m c g M j A y N C 9 B d X R v U m V t b 3 Z l Z E N v b H V t b n M x L n t E Z W Z l b n N l R G V m Z W 5 z Z S A t I E Z p Z W x k a W 5 n I G F u Z C B Q b 3 N p d G l v b m F s I E F k a n V z d G 1 l b n Q g Y 2 9 t Y m l u Z W Q g K G F i b 3 Z l I G F 2 Z X J h Z 2 U p L D l 9 J n F 1 b 3 Q 7 L C Z x d W 9 0 O 1 N l Y 3 R p b 2 4 x L 0 J h d H R p b m c g M j A y N C 9 B d X R v U m V t b 3 Z l Z E N v b H V t b n M x L n t M Z W F n d W V M Z W F n d W U g L S B M Z W F n d W U g Y W R q d X N 0 b W V u d C B 0 b y B 6 Z X J v I G 9 1 d C B 3 a W 5 z I G F i b 3 Z l I G F 2 Z X J h Z 2 U s M T B 9 J n F 1 b 3 Q 7 L C Z x d W 9 0 O 1 N l Y 3 R p b 2 4 x L 0 J h d H R p b m c g M j A y N C 9 B d X R v U m V t b 3 Z l Z E N v b H V t b n M x L n t S Z X B s Y W N l b W V u d F J l c G x h Y 2 V t Z W 5 0 I C 0 g U m V w b G F j Z W 1 l b n Q g U n V u c y B z Z X Q g Y X Q g M j A g c n V u c y B w Z X I g N j A w I H B s Y X R l I G F w c G V y Y W 5 j Z X M s M T F 9 J n F 1 b 3 Q 7 L C Z x d W 9 0 O 1 N l Y 3 R p b 2 4 x L 0 J h d H R p b m c g M j A y N C 9 B d X R v U m V t b 3 Z l Z E N v b H V t b n M x L n t S Q V J S Q V I g L S B S d W 5 z I E F i b 3 Z l I F J l c G x h Y 2 V t Z W 5 0 I C h C Y X R 0 a W 5 n I C s g R m l l b G R p b m c g K y B C Y X N l I F J 1 b m 5 p b m c g K y B S Z X B s Y W N l b W V u d C A r I F B v c 2 l 0 a W 9 u Y W w p L D E y f S Z x d W 9 0 O y w m c X V v d D t T Z W N 0 a W 9 u M S 9 C Y X R 0 a W 5 n I D I w M j Q v Q X V 0 b 1 J l b W 9 2 Z W R D b 2 x 1 b W 5 z M S 5 7 V 0 F S V 0 F S I C 0 g V 2 l u c y B B Y m 9 2 Z S B S Z X B s Y W N l b W V u d C w x M 3 0 m c X V v d D s s J n F 1 b 3 Q 7 U 2 V j d G l v b j E v Q m F 0 d G l u Z y A y M D I 0 L 0 F 1 d G 9 S Z W 1 v d m V k Q 2 9 s d W 1 u c z E u e 0 R v b G x h c n N E b 2 x s Y X J z I C 0 g V 0 F S I G N v b n Z l c n R l Z C B 0 b y B h I G R v b G x h c i B z Y 2 F s Z S B i Y X N l Z C B v b i B 3 a G F 0 I G E g c G x h e W V y I H d v d W x k I G 1 h a 2 U g a W 4 g Z n J l Z S B h Z 2 V u Y 3 k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X R 0 a W 5 n J T I w M j A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a W 5 n J T I w M j A y N C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U y M D I w M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0 d G l u Z y U y M D I w M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X R 0 a W 5 n J T I w M j A y N C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l e 2 A g x g U T 5 f R c R X B + n V w A A A A A A I A A A A A A B B m A A A A A Q A A I A A A A E w G V H h U O U H y q r p E O 9 k l j D z X / U r Q h n w W i r d F 4 8 b Q M l l d A A A A A A 6 A A A A A A g A A I A A A A L 4 k 0 q H z 1 q l M l c 5 f l 0 1 b t B I D G d p j v Q l B 3 c V w z r k z x v u 5 U A A A A G p C 0 4 y j v r 5 y h s w 1 w o p R y D K t / Q 3 / O 9 v G i Z u S w M 9 5 O l G e I P d c B I n v S p 8 K 9 7 e 2 h Z q P m p v g 5 5 8 h q Q C 9 k 1 2 N 5 m t p s C A P 3 E X u 6 J m F u O E W + g j O 5 E J 2 Q A A A A O D E V q V 9 I Y i r V Z c n o Y 2 b o + W f + x b W 9 7 V k U C X N 7 0 U Q J b 4 M p E P G r o I 8 6 u w k 6 L + 3 z 8 Z m + d o k I + W J b k 0 8 / u n r Z m 6 d 6 w I = < / D a t a M a s h u p > 
</file>

<file path=customXml/itemProps1.xml><?xml version="1.0" encoding="utf-8"?>
<ds:datastoreItem xmlns:ds="http://schemas.openxmlformats.org/officeDocument/2006/customXml" ds:itemID="{9F9FAC01-FA57-4BE7-A3E4-9130661611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Statcast Era - Single Season</vt:lpstr>
      <vt:lpstr>Batting 2024</vt:lpstr>
      <vt:lpstr>Statcast Era - Career</vt:lpstr>
      <vt:lpstr>Current C Defense</vt:lpstr>
      <vt:lpstr>Ranks</vt:lpstr>
      <vt:lpstr>Pitching</vt:lpstr>
      <vt:lpstr>All Time Catchers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Beney</dc:creator>
  <cp:lastModifiedBy>Sean Beney</cp:lastModifiedBy>
  <dcterms:created xsi:type="dcterms:W3CDTF">2024-06-26T00:08:43Z</dcterms:created>
  <dcterms:modified xsi:type="dcterms:W3CDTF">2024-06-28T21:10:49Z</dcterms:modified>
</cp:coreProperties>
</file>